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28720" windowHeight="17540" tabRatio="500" activeTab="2"/>
  </bookViews>
  <sheets>
    <sheet name="Review" sheetId="1" r:id="rId1"/>
    <sheet name="Anforderungen" sheetId="2" r:id="rId2"/>
    <sheet name="Architekturentscheidungen" sheetId="3" r:id="rId3"/>
  </sheets>
  <externalReferences>
    <externalReference r:id="rId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41" i="3" l="1"/>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N47" i="2"/>
  <c r="L47" i="2"/>
  <c r="D47" i="2"/>
  <c r="C47" i="2"/>
  <c r="N46" i="2"/>
  <c r="L46" i="2"/>
  <c r="D46" i="2"/>
  <c r="C46" i="2"/>
  <c r="N45" i="2"/>
  <c r="L45" i="2"/>
  <c r="D45" i="2"/>
  <c r="C45" i="2"/>
  <c r="N44" i="2"/>
  <c r="L44" i="2"/>
  <c r="D44" i="2"/>
  <c r="C44" i="2"/>
  <c r="N43" i="2"/>
  <c r="L43" i="2"/>
  <c r="D43" i="2"/>
  <c r="C43" i="2"/>
  <c r="N42" i="2"/>
  <c r="L42" i="2"/>
  <c r="D42" i="2"/>
  <c r="C42" i="2"/>
  <c r="N41" i="2"/>
  <c r="L41" i="2"/>
  <c r="D41" i="2"/>
  <c r="C41" i="2"/>
  <c r="N40" i="2"/>
  <c r="L40" i="2"/>
  <c r="D40" i="2"/>
  <c r="C40" i="2"/>
  <c r="N39" i="2"/>
  <c r="L39" i="2"/>
  <c r="D39" i="2"/>
  <c r="C39" i="2"/>
  <c r="N38" i="2"/>
  <c r="L38" i="2"/>
  <c r="D38" i="2"/>
  <c r="C38" i="2"/>
  <c r="N37" i="2"/>
  <c r="L37" i="2"/>
  <c r="D37" i="2"/>
  <c r="C37" i="2"/>
  <c r="N36" i="2"/>
  <c r="L36" i="2"/>
  <c r="D36" i="2"/>
  <c r="C36" i="2"/>
  <c r="N35" i="2"/>
  <c r="L35" i="2"/>
  <c r="D35" i="2"/>
  <c r="C35" i="2"/>
  <c r="N34" i="2"/>
  <c r="L34" i="2"/>
  <c r="D34" i="2"/>
  <c r="C34" i="2"/>
  <c r="N33" i="2"/>
  <c r="L33" i="2"/>
  <c r="D33" i="2"/>
  <c r="C33" i="2"/>
  <c r="N32" i="2"/>
  <c r="L32" i="2"/>
  <c r="D32" i="2"/>
  <c r="C32" i="2"/>
  <c r="N31" i="2"/>
  <c r="L31" i="2"/>
  <c r="D31" i="2"/>
  <c r="C31" i="2"/>
  <c r="N30" i="2"/>
  <c r="L30" i="2"/>
  <c r="D30" i="2"/>
  <c r="C30" i="2"/>
  <c r="N29" i="2"/>
  <c r="L29" i="2"/>
  <c r="D29" i="2"/>
  <c r="C29" i="2"/>
  <c r="N28" i="2"/>
  <c r="L28" i="2"/>
  <c r="D28" i="2"/>
  <c r="C28" i="2"/>
  <c r="N27" i="2"/>
  <c r="L27" i="2"/>
  <c r="D27" i="2"/>
  <c r="C27" i="2"/>
  <c r="N26" i="2"/>
  <c r="L26" i="2"/>
  <c r="D26" i="2"/>
  <c r="C26" i="2"/>
  <c r="N25" i="2"/>
  <c r="L25" i="2"/>
  <c r="D25" i="2"/>
  <c r="C25" i="2"/>
  <c r="N24" i="2"/>
  <c r="L24" i="2"/>
  <c r="D24" i="2"/>
  <c r="C24" i="2"/>
  <c r="N23" i="2"/>
  <c r="L23" i="2"/>
  <c r="D23" i="2"/>
  <c r="C23" i="2"/>
  <c r="N22" i="2"/>
  <c r="L22" i="2"/>
  <c r="D22" i="2"/>
  <c r="C22" i="2"/>
  <c r="N21" i="2"/>
  <c r="L21" i="2"/>
  <c r="D21" i="2"/>
  <c r="C21" i="2"/>
  <c r="N20" i="2"/>
  <c r="L20" i="2"/>
  <c r="D20" i="2"/>
  <c r="C20" i="2"/>
  <c r="N19" i="2"/>
  <c r="L19" i="2"/>
  <c r="D19" i="2"/>
  <c r="C19" i="2"/>
  <c r="N18" i="2"/>
  <c r="L18" i="2"/>
  <c r="D18" i="2"/>
  <c r="C18" i="2"/>
  <c r="N17" i="2"/>
  <c r="L17" i="2"/>
  <c r="D17" i="2"/>
  <c r="C17" i="2"/>
  <c r="N16" i="2"/>
  <c r="L16" i="2"/>
  <c r="D16" i="2"/>
  <c r="C16" i="2"/>
  <c r="N15" i="2"/>
  <c r="L15" i="2"/>
  <c r="D15" i="2"/>
  <c r="C15" i="2"/>
  <c r="N14" i="2"/>
  <c r="L14" i="2"/>
  <c r="D14" i="2"/>
  <c r="C14" i="2"/>
  <c r="N13" i="2"/>
  <c r="L13" i="2"/>
  <c r="D13" i="2"/>
  <c r="C13" i="2"/>
  <c r="N12" i="2"/>
  <c r="L12" i="2"/>
  <c r="D12" i="2"/>
  <c r="C12" i="2"/>
  <c r="N11" i="2"/>
  <c r="L11" i="2"/>
  <c r="D11" i="2"/>
  <c r="C11" i="2"/>
  <c r="N10" i="2"/>
  <c r="L10" i="2"/>
  <c r="D10" i="2"/>
  <c r="C10" i="2"/>
  <c r="N9" i="2"/>
  <c r="L9" i="2"/>
  <c r="D9" i="2"/>
  <c r="C9" i="2"/>
  <c r="N8" i="2"/>
  <c r="L8" i="2"/>
  <c r="D8" i="2"/>
  <c r="C8" i="2"/>
  <c r="N7" i="2"/>
  <c r="L7" i="2"/>
  <c r="D7" i="2"/>
  <c r="C7" i="2"/>
  <c r="N6" i="2"/>
  <c r="L6" i="2"/>
  <c r="D6" i="2"/>
  <c r="C6" i="2"/>
  <c r="N5" i="2"/>
  <c r="L5" i="2"/>
  <c r="D5" i="2"/>
  <c r="C5" i="2"/>
  <c r="N4" i="2"/>
  <c r="L4" i="2"/>
  <c r="D4" i="2"/>
  <c r="C4" i="2"/>
</calcChain>
</file>

<file path=xl/sharedStrings.xml><?xml version="1.0" encoding="utf-8"?>
<sst xmlns="http://schemas.openxmlformats.org/spreadsheetml/2006/main" count="397" uniqueCount="356">
  <si>
    <t>Firma</t>
  </si>
  <si>
    <t>System</t>
  </si>
  <si>
    <t>Start</t>
  </si>
  <si>
    <t>Ende</t>
  </si>
  <si>
    <t>ALD</t>
  </si>
  <si>
    <t>Leasman</t>
  </si>
  <si>
    <t>HASPA</t>
  </si>
  <si>
    <t>HSF</t>
  </si>
  <si>
    <t>ID</t>
  </si>
  <si>
    <t>Hauptgruppe</t>
  </si>
  <si>
    <t>Gruppe</t>
  </si>
  <si>
    <t>Anforderung</t>
  </si>
  <si>
    <t>Beschreibung</t>
  </si>
  <si>
    <t>Anforderer</t>
  </si>
  <si>
    <t>Weitere Stakeholder</t>
  </si>
  <si>
    <t>Quelle</t>
  </si>
  <si>
    <t>Wichtigkeit</t>
  </si>
  <si>
    <t>Schwierigkeit</t>
  </si>
  <si>
    <t>Review-
Priorität</t>
  </si>
  <si>
    <t>Nr</t>
  </si>
  <si>
    <t>Maßnahme-
Attraktivität</t>
  </si>
  <si>
    <t>UO-15</t>
  </si>
  <si>
    <t>Berücksichtigung des Usability Reports bei der Entwicklung der neuen Oberflächen</t>
  </si>
  <si>
    <t xml:space="preserve">Die Usability der neuen Dialoge ist einem Usability-Review unterzogen worden. Die Ergebnisse aus diesem Review sind im Usability-Report festgehalten worden. Bei der weiteren Gestaltung neuer Dialoge sollen die Anforderungen aus diesem Usability-Report berücksichtigt werden. </t>
  </si>
  <si>
    <t>EP-18</t>
  </si>
  <si>
    <t>Antwortzeiten für Aufrufe von Web-Services am WXA unter 1 sec</t>
  </si>
  <si>
    <t>Szenario: Armada ruft Web-Service am WXA von Leasman auf und erwartet Antwort innerhalb von einer Sekunde</t>
  </si>
  <si>
    <t>PA-44</t>
  </si>
  <si>
    <t>Möglichkeit, in ALD-Anwendungen bei Aufrufen von Leasman-Schnittstellen optimistisches Locking zu verwenden</t>
  </si>
  <si>
    <t>Szenario: Derzeit verwendet Leasman generell ein pessimistisches Locking-Protokoll und erzwingt das auch an den im BLS / BXA bereitgestellten Schnittstellen. Zukünftig sollte aus Web-Anwendungen (Armada) heraus auch ein optimistisches Locking verwendet werden können.</t>
  </si>
  <si>
    <t>EP-19</t>
  </si>
  <si>
    <t>Antwortzeiten für Benutzeraktionen i.d.R. (XXX) &lt; 5 sec</t>
  </si>
  <si>
    <t>Szenario1: Suchfunktion Vertragskurzanzeige nach Kundennummer (bei Suchen innerhalb einer größeren Flotte heute mehrere Minuten bevor weiter gefiltert werden kann)
Szenario2: Umstufung
Szenario3: Service-Enda (Endabrechnung)
Szenario4: Service-Analyse
Szenario5: Adress-Stamm
Szenario6: Pflege Leasing-Objekte
Szenario7: Fahrzeugsuche nach Fahrgestellnummer</t>
  </si>
  <si>
    <t>MH-29</t>
  </si>
  <si>
    <t>Leasman stellt an den Schnittstellen eine Abwärtskompatibilität zu den letzten beiden Releases sicher</t>
  </si>
  <si>
    <t xml:space="preserve">Szenario1: Neue Leasman-Version mit Schnittstellenanpassungen wird eingeführt. Für die Übergangszeit bis zum nächsten Release-Wechsel können die angebundenen Anwendungen zeitlich entkoppelt nacheinander umgestellt werden, weil Leasman die Abwärtskompatibilität zum alten Releasestand der Schnittstellen sicherstellt. Da ALD nur jedes zweite Leasman Release einführt, wird die Abwärtskompatibilität zum vorletzten Leasman-Release benötigt. </t>
  </si>
  <si>
    <t>RM-09</t>
  </si>
  <si>
    <t>Stabilität von Leasman erhalten</t>
  </si>
  <si>
    <t>Anmerkung: heute bestehende Stabilitätsprobleme betreffen in erster Linie Probleme mit der neu eingeführten VDI-Lösung</t>
  </si>
  <si>
    <t>EU-23</t>
  </si>
  <si>
    <t>Ablauffähigkeit als Thin-Client Anwendung</t>
  </si>
  <si>
    <t>Szenario: Leasman soll nach der Ablösung der PowerBuilder Altanteile als echte Thin Client Anwendung ablauffähig sein. Wenn dies mit Eclipse RCP als Plattform nicht erreicht werden kann, soll auch eine Umstellung der Oberfläche auf eine Browseranwendung betrachtet werden.</t>
  </si>
  <si>
    <t>MH-24</t>
  </si>
  <si>
    <t>Einheitliche Stammdatenverwaltung für Kunden / Partner</t>
  </si>
  <si>
    <t>Szenario: Heut muss der identische Kunde / Partner mehrfach in Leasman angelegt werden
* in mehreren Leasman Instanzen
* in mehreren Leasman Mandanten einer Instanz
* für unterschiedliche Brands in einem Mandanten einer Instanz
Durch die einheitliche Stammdatenverwaltung soll eine Möglichkeit gefunden werden, die Mehrfachanlage/Mehrfachpflege dieser Daten zu vermeiden und für das DWH die Auswertbarkeit der Vertragsdaten erleichtert werden (insbesondere auch für Bonitätprüfung)</t>
  </si>
  <si>
    <t>MS-36</t>
  </si>
  <si>
    <t>Konsolidierung diverser Logging-Informationen</t>
  </si>
  <si>
    <t>Szenario: Das Application Management kann bei der Analyse von Problemen einfach auf alle Log-Informationen von allen beteiligten Systemen zugreifen, egal in welcher Datei diese Log-Informationen ursprünglich geschrieben wurde.</t>
  </si>
  <si>
    <t>FS-03</t>
  </si>
  <si>
    <t>leichter Wechsel zwischen Mandanten ohne Neuanmeldung</t>
  </si>
  <si>
    <t>Wenn die Suche ergeben hat, dass der Vertrag in einem anderen Mandanten der gleichen Instanz geführt wird, dann soll ein Wechsel des aktuellen Mandanten ohne Neuanmeldung durchgeführt werden können.(Unter Berücksichtigung der Berechtigungen des angemeldeten Benutzers)</t>
  </si>
  <si>
    <t>UO-11</t>
  </si>
  <si>
    <t>Die Darstellung in Leasman soll bei der vereinbarten Standardauflösung für die Benutzer sowohl lesbar als auch ohne großes Scrollen nutzbar sein.</t>
  </si>
  <si>
    <t>Szenario: Derzeit gibt es Probleme bei der Anzeige der neuen Masken auf alten 17" Monitoren. Entweder die Schrift ist unleserlich klein oder die Informationen sind nicht praktikabel nutzbar dargestellt. (Anmerkung, derzeit läuft Programm zum Austausch veralteter Monitore)</t>
  </si>
  <si>
    <t>MT-34</t>
  </si>
  <si>
    <t>Testaufwand bei manuellen Regressionstests im Rahmen der Abnahme und Einführung eines neuen Releases reduzieren (derzeit 6-8 Wochen Dauer)</t>
  </si>
  <si>
    <t>Ziel-Szenario: Automatisierte funktionale Tests von DELTA können von ALD benutzt werden, um größere Teile der Regressionstests bei ALD beim Releasewechsel automatisiert durchzuführen. Dazu sind ggf. Erweiterungen / Anpassungen nötig, um die Integration der angebundenen Systeme mit abzuprüfen (z.B. landen die korrekten Daten im angebundenen System)</t>
  </si>
  <si>
    <t>MS-35</t>
  </si>
  <si>
    <t>Durchgängiges Monitoring auf allen stages / für alle Leasman relevante Systeme auf allen Ebenen (OS, Plattform, Anwendung, Business-KPI)</t>
  </si>
  <si>
    <t>Szenario: auf allen Ebenen und allen Systemen werden automatisiert Metriken erhoben und in einem zentralen Monitoring-Tool gesammelt. Dazu werden Dashboards eingerichtet um rasch die übergreifenden Sichten für alle Beteiligten bereitzustellen.</t>
  </si>
  <si>
    <t>FC-07</t>
  </si>
  <si>
    <t>GoBS</t>
  </si>
  <si>
    <t>GoBS müssen eingehalten werden</t>
  </si>
  <si>
    <t>UO-12</t>
  </si>
  <si>
    <t>Beim Wechsel zwischen Rechnungsübersicht und Rechnungsanzeige soll die Anzeige der Rechnungsübersicht mit den getroffenen Einstellungen zur Sortierung und Filterung erhalten bleiben.</t>
  </si>
  <si>
    <t>Szenario: Derzeit wechselt man von der Vertragsanzeige zur Rechnungsübersicht, filtert / sortiert dann, wechselt zur Anzeige einer Rechnung, schließt die Rechnungsansicht und ist dann zurück in der Vertragsanzeige. Zur Anzeige der nächsten Rechnung muss man die Rechnungsübersicht neu aufrufen und neu filtern / sortieren.</t>
  </si>
  <si>
    <t>EU-22</t>
  </si>
  <si>
    <t>Leasman wird auf der VDI-Infrastruktur betrieben und darf auch in Folgereleasen keinen steigenden Ressourcenbedarf für den Leasman-Client haben</t>
  </si>
  <si>
    <t>Szenario: Vorgabe/Auswertung zum aktuellen Ressourcenbedarf</t>
  </si>
  <si>
    <t>PI-38</t>
  </si>
  <si>
    <t>Homogene Vorgehensweisen und Basistechnologien für die Installation von Leasman</t>
  </si>
  <si>
    <t>Szenario 1: identische JBoss Version für XML-IF (Phoenix) und BLS / BXA
Szenario 2: unterschiedliches Vorgehen bei Konfiguration zwischen BLS und BXA
Szenario 3: Integration von OMS (Output Management System) in den BLS (Business Logic Server)
Szenario 4: Integration der diversen ALD-Schnittstellen Komponenten in den BLS oder zumindest in eine gesamthafte Schnittstellen-Lösung</t>
  </si>
  <si>
    <t>FS-06</t>
  </si>
  <si>
    <t>Datenschutz</t>
  </si>
  <si>
    <t>Der aktuelle erreichte Datenschutzstandard muss erhalten bleiben</t>
  </si>
  <si>
    <t>UO-13</t>
  </si>
  <si>
    <t>Mindest-Informationsgehalt der Dialoge soll bei Umstellung von alter auf neue Technologie erhalten bleiben.</t>
  </si>
  <si>
    <t>Szenario: Bei der Umstellung von PowerBuilder auf Java-RCP Oberflächen sind eine Reihe von Darstellungen feiner in verschiedene Teilbereiche aufgeteilt worden (z.B. Bankverbindung bei der Vertragsanzeige). Dadurch kommt es heute zu einer Situation, bei der in den neuen Dialogen erst durch mehrere Benutzer-Arbeitsschritte der Gesamtumfang der benötigten Informationen einsehbar ist.</t>
  </si>
  <si>
    <t>ES-21</t>
  </si>
  <si>
    <t>Unterstützung des organischen Mengenwachstums (ca. Verdopplung in 10 Jahren)</t>
  </si>
  <si>
    <t>Szenario: Das organische Mengenwachstum betrifft alle typischen Dimensionen: Verträge, Fahrzeuge, Kunden, Partner, etc.</t>
  </si>
  <si>
    <t>MH-26</t>
  </si>
  <si>
    <t>Einfache Aufrufbarkeit aller in Leasman abgebildeten Business Use-Cases über eine Schnittstelle ohne dass die nutzende Anwendung mit den Details der Datenstrukturen innerhalb von Leasman umgehen muss (gute Abstraktion)</t>
  </si>
  <si>
    <t>Szenario1: Die Schnittstelle um Einzelangebote mit Reifenservice aus Armada/Phoenix an Leasman zu übergeben, sollte nur mit den relevanten Angaben befüllt werden müssen. Alle weitergehenden Angaben für Speicherung in Leasman sollten von Leasman selbst mit sinnvollen Default-Einstellungen befüllt werden.
Szenario2: Die Schnittstelle zur Anlage eines neuen Partners aus Armada/Phoenix, sollte nur mit den relevanten Angaben (z.B. Name, Adresse, etc.) befüllt werden müssen. Die weitergehenden Angaben zur Parametrisierung des Partners für weitere Verarbeitungen in Leasman (z.B. SAP-Schnittstelle) sollten durch Leasman selbst aus den Default-Einstellungen befüllt werden.</t>
  </si>
  <si>
    <t>MH-30</t>
  </si>
  <si>
    <t>Schnittstellen sollen sich nur dann ändern, wenn die über die Schnittstellen abegwickelten Use-Cases inhaltlich betroffen sind. Änderungen, die nur für Leasman-Interna oder die GUI relevant sind, sollen nicht zu Änderungen an Schnittstellen führen</t>
  </si>
  <si>
    <t>Szenario: Änderungen bei der Leasman-internen Parametrisierung von Kunden oder bei einzelnen für Kunden an dder GUI pflegbaren Inhalten sollen nicht zu Änderungen an der Schnittstelle zur Kundenanlage aus Armada/Phoenix heraus führen.</t>
  </si>
  <si>
    <t>UO-17</t>
  </si>
  <si>
    <t>Bessere Unterstützung der Branding-Ebene in den Leasman Funktionen</t>
  </si>
  <si>
    <t>Szenario: Innerhalb des Mandanten gibt es mit dem "Branding" eine weitere detailliertere Ebene auf der Regeln, Konfigurationen und Plausibilitäten in Leasman berücksichtigt werden sollen, um z.B. fehlerhafte Zuordnung von Buchungen zu Geschäftsbereichen zu verhindern. Für derartige Prüfungen gibt es bereits eine Konzeption durch das Applikations-Management, die aber noch nicht endgültig verabschiedet und beauftragt wurde.</t>
  </si>
  <si>
    <t>EP-20</t>
  </si>
  <si>
    <t>Einführung von Hintergrund-Aktivitäten für lang laufende Bearbeitungsschritte</t>
  </si>
  <si>
    <t>Szenario: Sollstellung
Die Sollstellung kann mehrere Stunden dauern. Für diese Zeit muss der Verantwortliche den Dialog offen halten, um nach Abschluss der Sollstellung die weitere Verarbeitung anzustoßen. Andere Benutzer sind für diese Zeit mittelbar betroffen, weil Verträge mit Sollstellungen in der Datenbank gelockt werden. 
Zukünftig sollten solche lang laufenden Verarbeitungen im Hintergrund abgearbeitet werden, verbunden mit einer Anzeige des Zustands laufender Hintergrundverarbeitungen, Anzeige fehlgeschlagener Verarbeitungen für manuelle Nachverarbeitung und ohne Beeinträchtigung anderer Benutzer.</t>
  </si>
  <si>
    <t>MH-31</t>
  </si>
  <si>
    <t>Spezialanforderungen des ALD sollen in der Regel nicht zu kundenindividuellen Source-Code Versionen von Leasman führen, um die Wartbarkeit durch DELTA nicht zu beeinträchtigen</t>
  </si>
  <si>
    <t>Szenario: ==&gt; bei DELTA/Zahm nachfragen</t>
  </si>
  <si>
    <t>PI-41</t>
  </si>
  <si>
    <t>Grafische Oberfläche für die Installation und Konfiguration von BLS und BXA bereitstellen</t>
  </si>
  <si>
    <t>Szenario: Der Betrieb hat eine grafische Oberfläche, um übersichtlich und mit Hilfetexten versehen die relevanten Installation-/Konfigurationsangaben vorzunehmen und dann die durchgängige Installation von BLS / BXA anzustoßen</t>
  </si>
  <si>
    <t>FS-04</t>
  </si>
  <si>
    <t>Zugriffsrechte auf Mandantenebene</t>
  </si>
  <si>
    <t>Zugriffsrechte müssen wie heute erhalten bleiben</t>
  </si>
  <si>
    <t>MH-25</t>
  </si>
  <si>
    <t>Beschleunigung des Anforderungsmanagements von der Idee bis hin zur beauftragten Umsetzung</t>
  </si>
  <si>
    <t>Szenario1: Abschätzung der Grobaufwände durch DELTA proveris typischerweise in 2-3 Tagen 
Szenario2: Einführung eines inkrementelleren/agileren Ansatz in die Projektabwicklung, bei dem nicht der komplette Leistungsumfang bis zum kleinsten upfront komplett spezifiziert wird bevor dann eine mehrmonatige Umsetzungsphase beginnt</t>
  </si>
  <si>
    <t>MH-27</t>
  </si>
  <si>
    <t>Schnittstellen sollten den etablierten technichen Stand der Technik am Markt nutzen, um die Nutzung dieser Schnittstellen aus weiteren ALD-Anwendungen heraus und den Betrieb zu vereinfachen</t>
  </si>
  <si>
    <t>Szenario1: Schnittstelle Armad/Phoenix zu Leasman über spezialisierte Web-Services oder besser ein REST-API statt Leasman spezifische Command-Objekte über den generischen Web-Service zu übergeben.</t>
  </si>
  <si>
    <t>MH-28</t>
  </si>
  <si>
    <t>Die über 15 Schnittstellen von und zu Leasman sollen mit wenigen einheitlichen Technologien und weitgehend einheitlichen Schnittstellen-Protokollen umgesetzt werden anstatt für jede einzelne Schnittstelle individuelle Festlegungen und Architekturentscheidungen zu treffen</t>
  </si>
  <si>
    <t>Themenbereiche für Vereinheitlichung/Standardisierung:
- genutzte Schnittstellen-Technologien
- Aufruf / Auslösen der Schnittstelle (Job-Steuerung, Cron-Tab Einträge, Shell-Script, SQL-Script, Web-Service Aufruf etc.)
- Protokollierung/Rückmeldung des Verarbeitungsstands (Logging, Return-Codes, Statusabfrage, Statusmodell)
- Robustheit (Wiederanlauf, Nebenläufigkeit, Ausschlüsse)</t>
  </si>
  <si>
    <t>FS-01</t>
  </si>
  <si>
    <t>Leasman soll in SSON von ALD eingebettet werden</t>
  </si>
  <si>
    <t>Szenario 1: Die Anmeldeinformation an Windows dient gleichzeitig als Basis für die Anmeldung an Leasman. Beim Start von Leasman ist keine erneute Berechtigungsprüfung (Passworteingabe) erforderlich.
Szenario 2: ALD führt Anwendungs- und Betriebssystem-übergreifende SSO-Lösung ein und Leasman wird an diese SSO-Lösung angebunden für sämtliche Berechtigungsprüfungen.</t>
  </si>
  <si>
    <t>RC-10</t>
  </si>
  <si>
    <t>SLA Einhaltung überprüfen</t>
  </si>
  <si>
    <t>Szenario 1: SLA von IBM gegenüber ALD, 
Szenario 2: SLA von Delta proveris gegenüber ALD</t>
  </si>
  <si>
    <t>UO-16</t>
  </si>
  <si>
    <t>Berücksichtigung des Stands der Technik zur Gestaltung des Verhaltens von Oberflächen-Elementen</t>
  </si>
  <si>
    <t>Das Verhalten der in Leasman verwendeten GUI-Elemente soll dem gewohnten Stand der Technik entsprechen (z.B. keine überschreibbaren Auswahllisten)</t>
  </si>
  <si>
    <t>PI-42</t>
  </si>
  <si>
    <t>Einfaches Rollback fehlgeschlagener Release-/Patch-Installationen</t>
  </si>
  <si>
    <t>Szenario: Bei der Installation von Patches / neuen Releases werden in der Regel Datenbank-Änderungen mit vorgenommen. Nach einer fehlgeschlagenen Installation gbt es keine Möglichkeit, für diese Datenänderungen ein Rollback vorzunehmen.</t>
  </si>
  <si>
    <t>PA-43</t>
  </si>
  <si>
    <t>Einfache Steuerung aller Automatisierungen direkt aus der Anwendung heraus</t>
  </si>
  <si>
    <t xml:space="preserve">Szenario: Derzeit existieren 3 verschiedene Mechanismen zur Steuerung automatisierter Verarbeitungen
- crontab Einträge =&gt; können nur durch IBM angepasst werden
- TWS (Tivoli Workload Scheduler) Jobs =&gt; können nur von IBM angepasst werden 
- BLS-Timer =&gt; Jobs können direkt in Leasman gesteuert werden
==&gt; Zukünftig möglichst generell BLS-Timer </t>
  </si>
  <si>
    <t>FS-05</t>
  </si>
  <si>
    <t>Zugriffsrechte auf Brandingebene (pro Partner)</t>
  </si>
  <si>
    <t>Verfeinerung der Zugriffsrechte-Steuerung, so dass innerhalb eines Mandanten für unterschiedliche Brandings (Partner) unterschiedliche Berechtigungen vergeben werden können.</t>
  </si>
  <si>
    <t>FA-08</t>
  </si>
  <si>
    <t>Flexibles Reporting für Realtime-Auswertungen</t>
  </si>
  <si>
    <t>Leasman muss auch weiterhin ein flexibles Reporting für die Erstellung von Echtzeit-Auswertungen bieten.  Alle tagesaktuellen Reports sollen zukünftig möglichst auf das DWH verlagert werden.</t>
  </si>
  <si>
    <t>MA-37</t>
  </si>
  <si>
    <t>Sinnvolle Logging-Regeln die das Logging auf die Punkte fokussieren, die im Betrieb von Leasman wirklich benötigt werden
- technische Fehler
- technisch kritische Zustände
- fachliche Fehler
- fachliches Verarbeitungsprotokoll relevanter UseCases
Alle Loggings die nur für Entwickler relevant sind, sollten im Betrieb bei ALD nicht oder in separaten Log-Dateien anfallen</t>
  </si>
  <si>
    <t>Szenario1: kein Stacktrace protokollieren, wenn der Benutzer ein falsches Passwort beim Login eingibt</t>
  </si>
  <si>
    <t>PI-39</t>
  </si>
  <si>
    <t>Konfigurierbarkeit der Ports für die Leasman Komponenten</t>
  </si>
  <si>
    <t>Szenario: die von den Leasman-Komponenten genutzten Ports sollen nachträglich umkonfiguriert werden. Dies ist heute nicht möglich. Stattdessen müssen die Komponenten neu installiert werden, um dabei einen anderen Port einzustellen.</t>
  </si>
  <si>
    <t>PI-40</t>
  </si>
  <si>
    <t>Platzbedarf für Client-Installation reduzieren</t>
  </si>
  <si>
    <t>Szenario: Derzeit ca. 1,5 GByte (3 Client-Instanzen a 500 MB)
Ziel: unter 100 MB .</t>
  </si>
  <si>
    <t>UO-14</t>
  </si>
  <si>
    <t>Kontextsensitive Hilfe bei Fehlern</t>
  </si>
  <si>
    <t>Szenario: Anwender bekommt z.B. bei nachträglicher Angebotsänderung eine Fehlermeldung die vom Benutzer nicht verstanden wird, die aber ein Speichern der Daten verhindert. Da der Benutzer keine weitere Hilfe für diesen Anwendungsfall bekommt , muss er heute die Bearbeitung abbrechen und das "kaputte" Angebot neu erfassen. Zukünftig sollte es besser formulierte Fehlermeldungen und leicht aufrufbare zusätzliche, ausführlichere Fehlerinformationen geben.</t>
  </si>
  <si>
    <t>FS-02</t>
  </si>
  <si>
    <t>Instanz-/Mandanten-übergreifende Suche nach Verträgen/Fahrzeuge/Kunde/Lieferanten aus Leasman</t>
  </si>
  <si>
    <t>Szenario: Kunde ruft zu Vertrag an, der nicht in dem aktuell agemeldeten Mandanten von Leasman geführt wird. In diesem Fall soll es (möglichst aus Leasman heraus) ohne Neuanmeldung an anderen Systemen möglich sein, zu ermitteln, in welcher Instanz / Mandant der betreffende Vertrag geführt wird, um den Anruf entsprechend weiter delegieren / bearbeiten zu können.</t>
  </si>
  <si>
    <t>MH-33</t>
  </si>
  <si>
    <t>Beibehaltung der festen halbjährlichen Releasezyklen und Eingruppierung möglichst aller Changes für ALD in die Releases, um die Entwicklung- und Wartungsaufwände gering zu halten</t>
  </si>
  <si>
    <t>Szenario: Heute setzt ALD einerseits nur jedes zweites Release produktiv ein. Auf der anderen Seite gibt es viele dringende Änderungen, die dann nachträglich in das alte Relase zurückgepatcht werden müssen.</t>
  </si>
  <si>
    <t>MH-32</t>
  </si>
  <si>
    <t>Operative Prozesse sollten so rasch in Leasman integriert werden, dass keine Workarounds über das Data Warehouse erforderlich sind</t>
  </si>
  <si>
    <t>Szenario1: Weiterleitung der Bestellung von Service-Unterlagen an den Provider Gebro zukünftig als Schnittstelle aus Leasman direkt (heute aus DWH)
Szenario2: Kaufpreisanfrage aus Word-Dokument erfolgt heute über DWH-Anfrage und Datenbank-Link aus DWH auf Leasman-DB statt Funktion in Leasman zum Versand von Mails mit Kaufpreisinformationen im Text.
Szenario3: OCL-Abrechnung (Report zur Kontrolle von Zwischen- und Endabrechnungen) wird heute im Data Warehouse unter Nachbildung von Leasman Business-Logik erzeugt.
Szenario4:  Report zur Kontrolle der Weiterbelastungen und Mietberechnungsgrundlage wird heute im Data Warehouse erzeugt. Alle relevanten Informationen sind aber in Leasman vorhanden.</t>
  </si>
  <si>
    <t>Code</t>
  </si>
  <si>
    <t>Review</t>
  </si>
  <si>
    <t>Kürzel</t>
  </si>
  <si>
    <t>Bereich</t>
  </si>
  <si>
    <t>Bezeichnung</t>
  </si>
  <si>
    <t>Ziel</t>
  </si>
  <si>
    <t>Entscheidung</t>
  </si>
  <si>
    <t>Gründe</t>
  </si>
  <si>
    <t>Alternativen</t>
  </si>
  <si>
    <t>ToDo / Con's</t>
  </si>
  <si>
    <t>Priorität</t>
  </si>
  <si>
    <t>Migration</t>
  </si>
  <si>
    <t>Schrittweise Migration entlang der Features der Anwendung</t>
  </si>
  <si>
    <t>Minimierung der Risiken beim Umbau von zweistufiger Architektur mit PowerBuilder auf dreistufige Architektur</t>
  </si>
  <si>
    <t>Schrittweise Migration der Funktionen (Dialoge) von Leasman über einen Zeitraum von ca. 10 Jahren (20 Releases)
Alle Kunden werden parallel über neue Leasman Releases schrittweise migriert</t>
  </si>
  <si>
    <t>* kein großer Bruch für Anwender
* kleines Risiko bei jedem einzelnen Umstellungsschritt
* Einheitlichkeit der Software für alle Kunden bleibt gewahrt</t>
  </si>
  <si>
    <t>Entwicklung einer ganz neuen Leasman2-Version parallel zur Pflege des bestehenden Leasman + Einführung des neuen Leasman2 als BigBang Kunde für Kunde 
* zu riskant ==&gt; Umstellung auf einen Schlag
* zu aufwändig ==&gt; lange Parallelentwicklung gleicher Features in unterschiedlichen Leasman-Versionen</t>
  </si>
  <si>
    <t>Integration alte und neue Dialoge über SWT Feature „embedded Dialog“</t>
  </si>
  <si>
    <t>gemeinsame Nutzung alter und neuer Dialoge in einem gemeinsamen Fenster</t>
  </si>
  <si>
    <t>* Nutzung des „embedded dialog“ Features von SWT.
* Anwender startet PowerBuilder Anwendung (Exe), die dann JVM mit Eclipse Anwendung startet
* Eclipse erzeugt main frame und Menübaum
* beim Aufruf einzelner Menüpunkte wird entweder RCP-Dialog aufgerufen oder leeres Fenster mit embedded PowerBuilder-Dialog</t>
  </si>
  <si>
    <t xml:space="preserve">einheitliche Anwendung aus Sicht des Nutzers
</t>
  </si>
  <si>
    <t>keine untersucht</t>
  </si>
  <si>
    <t>Client</t>
  </si>
  <si>
    <t>Java + Eclipse RCP als Plattform für Client-Programmierung</t>
  </si>
  <si>
    <t>Aktuelle und zukunftssichere Plattform für Client-Programmierung</t>
  </si>
  <si>
    <t>Rich Client Modell: Java und Eclipse RCP werden als Plattform für die Client-Programmierung genutzt</t>
  </si>
  <si>
    <t>* Nutzung nativer Windows-Controls dank SWT
* vollständige Integration von PB-Client und neuer GUI über Möglichkeiten von SWT
* vorhandenes KnowHow bei DELTA proveris
* Einheitlichkeit Programmiersprache Java am Client und am Server
* Leistungsfähigkeit RCP (vorgefertigte Frameworks, Komponenten)</t>
  </si>
  <si>
    <t>Web-Anwendung verworfen, weil
* Integration mit alter Oberfläche schlecht möglich
* ungewohnte Benutzung für bestehende Anwender</t>
  </si>
  <si>
    <t>UI toolkit jFace / Forms</t>
  </si>
  <si>
    <t>kundenfreundliche Masken mit hochwertigen Widgets</t>
  </si>
  <si>
    <t>Nutzung von jFace / Forms als UI toolkit zur Gestaltung der Oberflächen</t>
  </si>
  <si>
    <t>* effizientere Entwicklung möglich
* war vorhanden
* Alternative wäre aufwändige Eigenentwicklung</t>
  </si>
  <si>
    <t>Eigenentwicklung
* aufwändiger
* nur dort, wo Leistungsfähigkeit von jFace nicht ausreichend
** Wizzard
** Navigationsbaum
** Master-Detail Ansicht
Nebula Komponenten
* nicht betrachtet</t>
  </si>
  <si>
    <t>Kommunikation von Java Richtung PowerBuilder über ObjectOutpurStream und ActionServerThread</t>
  </si>
  <si>
    <t>Übergabe konkreter Werte/Parameter von Java an den PB-Dialog
Auslösen von Aktionen im PB-Dialog</t>
  </si>
  <si>
    <t>* aus Java heraus wird ObjectOutputStream geschrieben
* im PB läuft ActionServer Thread, in diesem Thread läuft PB-Code von DELTA, der Java Objekte ausliest
* Action Server Thread hat Callback-Handle auf Main Thread und löst darüber synchrone Abarbeitung im Main-Thread aus</t>
  </si>
  <si>
    <t xml:space="preserve">* weitestgehende Nutzung vorhandener Mechanismen
* direkter Austausch der vorhandenen Java Objektstrukturen
* Möglichkeit zur Synchronisation der Oberflächen
* keine komplexe Entwicklung mittels JNI sondern ausschließlich Java bzw. PB-Code
</t>
  </si>
  <si>
    <t xml:space="preserve">* Kommunikation über messages zwischen den Windows
==&gt; großer Entwicklungsaufwand zur Übergabe komplexer Datenstrukturen (es werden nur Pointer übergeben)
* PowerBuilder native interface (PBNI)
==&gt; keine Möglichkeit zur Synchronisation
</t>
  </si>
  <si>
    <t>Übertragung großer Objektgeflechte von Java an PowerBuilder als XML</t>
  </si>
  <si>
    <t xml:space="preserve">Einfacher, aufwandsarm nutzbarer Mechanismus um große Objektmengen und –geflechte von Java an PowerBuilder zu übergeben
</t>
  </si>
  <si>
    <t>* Große Objektgeflechte werden in der Kommuni-kation von Java Richtung PB in Java zu einem XML Dokument serialisiert und als XML-String an PowerBuilder übergeben. 
* PB parst das XML mit dem eingebauten XML-Parser (DOM-Parser ?!) und erzeugt in PB ein entsprechendes DOM, dass dann später in den PB-Dialogen frei genutzt werden kann</t>
  </si>
  <si>
    <t>* keine Notwendigkeit zur Definition der kompletten Strukturen in PowerBuilder
* eingebauter XML-Parser in PB vorhanden
* einfache Möglichkeit zur Erzeugung des XML in Java</t>
  </si>
  <si>
    <t>Definition der Strukturen in PowerBuilder
* zu aufwändig
Nutzung alternativer generischer Formate, z.B. JSON
* kein eingebauter Parser in PB =&gt; Aufwand für Implemnentierung eigener Parser in PB</t>
  </si>
  <si>
    <t>Kommunikation von PB Dialog Richtung Java über zentrales Proxy-Objekt</t>
  </si>
  <si>
    <t>Einfache Kommunikation von PowerBuilder Dialog Richtung Java
* wird zum Zugriff auf BLS-Client in Java benötigt
* wird zur Kommunikation mit Java-Oberflächenanteilen benötigt</t>
  </si>
  <si>
    <t xml:space="preserve">Nutzungs des existierenden Interface von PowerBuilder für Zugriff auf Methoden an Java-Objekten
* es wird ein zentrales Paar [Proxy in PowerBuilder] + [Java GUI-Manager] für die Abwicklung der Kommunikation genutzt
* Variante1: PB übergibt Kommando-Objekte
* Variante2: PB löst detaillierte Aufrufe zur Steuerung der integrierten Darstellung aus
</t>
  </si>
  <si>
    <t>* existierendes Interface von PowerBuilder für Zugriff auf Methoden an Java-Objekten</t>
  </si>
  <si>
    <t xml:space="preserve">* direkter Aufruf von Web-Services vom BLS aus PB heraus
==&gt; WS-Client von PB war instabil
* Messaging für Kommunikation mit Java Oberflächenanteilen
==&gt; zu aufwändig
</t>
  </si>
  <si>
    <t>Usability: Explizite Bestätigung von abgeschlossenen Bearbeitungen</t>
  </si>
  <si>
    <t>Festlegung einer einheitlichen Bedienphilosophie für die Benutzer bzgl. des Abbrechen (OK/Cancel) &lt;=&gt; oder Rückgängig-Machen (Undo/Redo) von angefangenen Änderungen</t>
  </si>
  <si>
    <t>Beibehaltung der OK/Cancel-Bedienphilosophie vom alten PB Client</t>
  </si>
  <si>
    <t>war gesetzt durch bestehende PB-Anwendung und gewähltes Migrationsvorgehen</t>
  </si>
  <si>
    <t>Umstellung auf Undo/Redo
* ist nicht erwogen worden, da die Benutzer von Leasman mit der ursprünglichen Bedienphilosophie der PB-Oberfläche (OK/Cancel) vertraut und zufrieden sind</t>
  </si>
  <si>
    <t>Dialogtyp 1: Suche/Ergebnis/Auswahl</t>
  </si>
  <si>
    <t>Einheitliche Dialoggestaltung zur schnellen und übersichtlichen Navigation in großen Daten-mengen hin zur Anzeige / Bearbeitung von Details</t>
  </si>
  <si>
    <t>dreigeteilter Dialog mit Suchbereich links, Ergebnistabelle (inklusive Filterung) rechts oben und Detailanzeige für den ausgewählten Eintrag rechts unten</t>
  </si>
  <si>
    <t>* übersichtliche Zusammenfassung und Darstellung der einzelnen Schritte, die früher separat nacheinander erfolgten
* Möglichkeit zurück zu gehen, um z.B. Suche zu verfeinern oder geänderten Eintrag auszuwählen</t>
  </si>
  <si>
    <t xml:space="preserve">Dialogtyp 2: Wizzard
</t>
  </si>
  <si>
    <t>gezielte Führung des Benutzers durch vorgegebene Dialogabfolge</t>
  </si>
  <si>
    <t>* Eigene Wizzard-Komponente
* lineare Abfolge der verschiedenen Dialogschritte
* persistente Speicherung des Ergebnis erst im letzten Schritt
* Eingaben im aktuellen Fenster gehen bei Rückschritt verloren
* Aus letztem Fenster kein Rückschritt mehr möglich</t>
  </si>
  <si>
    <t>* bessere Übersicht (Fortschrittsanzeige)
* Rücksprung-Möglichkeit zur Korrektur vorhergehender Eingaben</t>
  </si>
  <si>
    <t>Dialogtyp 3: Navigationsbaum</t>
  </si>
  <si>
    <t>Darstellung großer, hierarchisch gegliederter Informationsmengen</t>
  </si>
  <si>
    <t>zweigeteilter Dialog mit Baumansicht der Navigationsknoten links und Detailanzeige des Baumelements rechts</t>
  </si>
  <si>
    <t>* bessere Strukturierung großer Informationsmengen
* Stand der Technik in Oberflächengestaltung
* Reduktion der Anzahl modaler Dialoge
* dynamische Erweiterbarkeit</t>
  </si>
  <si>
    <t>Dialogtyp 4: Master/Detail</t>
  </si>
  <si>
    <t>Rasche Auswahl und Bearbeitung einzelner Teile aus einer Auflistung</t>
  </si>
  <si>
    <t>zweigeteilte Anzeige (horizontal oder vertikal)
* oben Master (tabellarisch)
* unten Detail (i.d.R Formular)
* entweder Selektion oder Bearbeitung mgl.</t>
  </si>
  <si>
    <t>übliches und für die Benutzer vertrautes Muster zur Bearbeitung tabellarischer Daten</t>
  </si>
  <si>
    <t xml:space="preserve">in-place Editing in Tabellen
* aufwändiger in der Programmierung
* komplexer in der Benutzung
* nur für überschaubare Anzahl an Feldern (Spalten) praktikabel nutzbar
</t>
  </si>
  <si>
    <t>Automatische, konfigurierbare Paginierung bei großen Ergebnismengen</t>
  </si>
  <si>
    <t>Einfacher, performanter und Ressourcen-sparender Umgang mit großen Ergebnismengen</t>
  </si>
  <si>
    <t>bei großen Ergebnismengen von Suchen nach Businessobjekten erfolgt automatisch eine Paginierung
* Benutzer bekommt Hinweis, dass zu viele Treffer gefunden wurden
* nur die erste Trefferseite wird angezeigt
* Benutzer kann zur nächsten Trefferseite springen
Die Grenze für die Paginierung ist global konfigurierbar 
* default: Paginierung bei &gt;500 Einträgen
Mechanismus wird vorerst nur im Dialogtyp Suche/Ergebnis/Auswahl unterstützt</t>
  </si>
  <si>
    <t>* bewährtes Pattern zum Handling großer Ergebnismengen
* verhindert zu großen Ressourcenverbrauch und Performance-Einbußen bei großen Ergebnismengen</t>
  </si>
  <si>
    <t>dynamisches Nachladen weiterer Treffer, wenn der Benutzer an das Ende des aktuell angezeigten Ausschnitts der Trefferliste scrollt</t>
  </si>
  <si>
    <t>Strukturierung der Benutzerführung über Menüleiste, Toolbar und Tabs</t>
  </si>
  <si>
    <t>Vorgabe eines GUI-Rahmens, der dem Benutzer die einfache und übersichtliche Navigation in der Benutzeroberfläche der Anwendung Leasman erlaubt</t>
  </si>
  <si>
    <t>* Drop-Down Menüleiste zur Auswahl des gewünschten Dialogs durch Benutzer, 
** fachlich gegliedert
** Mix aus alten und neuen Dialogen
** Kennzeichnung neuer Dialoge über Icons im Menü
* Toolbar 
** bildet derzeit 1:1 Hauptmenüebene ab
** zukünftig benutzerdefinierte personalisierte Toolbar
* mehrere Reiter für verschiedene geöffnete Dialoge möglich (können auch nebeneinander angeordnet und abgedockt werden)</t>
  </si>
  <si>
    <t>* bewährtes Konzept zur Benutzerführung in Windows-Anwendungen</t>
  </si>
  <si>
    <t>* Ribbons wie in MS-Office 2007 ff.</t>
  </si>
  <si>
    <t xml:space="preserve">Unterstützung Mehrsprachigkeit über Locale und properties-Dateien
</t>
  </si>
  <si>
    <t>* Eignung für internationalen Einsatz
* Anpassbarkeit an lokales Wording</t>
  </si>
  <si>
    <t>Texte für Dialogelemente: 
* Eclipse-Standards um Dialogtexte in Properties-Dateien zu verwalten
* eigene Fragmente pro Bundle mgl. (OSGi-Feature)
Meldungstexte aus der Anwendung:
* analoger Mechanismus im BLS
* Meldungen haben Codes 
* Properties-Dateien mit Meldungstexten pro Code</t>
  </si>
  <si>
    <t>Server</t>
  </si>
  <si>
    <t>Programmiersprache Java im Server</t>
  </si>
  <si>
    <t>Moderne Plattform zur Programmierung des BLS</t>
  </si>
  <si>
    <t>Entscheidung für Java</t>
  </si>
  <si>
    <t xml:space="preserve">* gute Erfahrungen aus anderen Projekten
* Zukunftssicherheit
* breite Unterstützung am Markt
</t>
  </si>
  <si>
    <t>C#</t>
  </si>
  <si>
    <t>Plattform : J2EE + Spring</t>
  </si>
  <si>
    <t>Langlebige Komponenten-Plattform am Server mit guter Entkopplung für möglichst geringe Abhängigkeiten</t>
  </si>
  <si>
    <t>Kombination aus J2EE mit eingebettetem Spring 
* J2EE: 
** EJB/RMI-Kommunikation,
** AppServer Features (DB Connection Pool etc.)
** Deployment als EAR
* Spring
** dependency injection
** Spring beans + configuration</t>
  </si>
  <si>
    <t xml:space="preserve">* sehr leistungsfähige Mechanismen
* sofort verfügbar
* einfach nutzbar
</t>
  </si>
  <si>
    <t xml:space="preserve">Verzicht auf vollwertigen J2EE Full-Profile AppServer (z.B. JBoss) und Beschränkung auf Web-Profile (z.B. Tomcat)
* hätte Verzicht auf RMI-Kommunikation out-of-the-box bedeutet
</t>
  </si>
  <si>
    <t xml:space="preserve">Klärung herbeiführen, ob langfristig an heutiger Lösung festgehalten werden soll, obwohl es sich aus Sicht des Betriebs bei ALD um eine „Exotenkonstellation“ handelt
* JBoss statt Tomcat
* AIX-Server statt Linux
</t>
  </si>
  <si>
    <t>Nutzung von RMI zur Client-Server Kommunikation</t>
  </si>
  <si>
    <t>Flexible und möglichst transparente Kommunikation zwischen Client (GUI) und Server (BLS)</t>
  </si>
  <si>
    <t xml:space="preserve">* RMI-Kommunikation zu zwei zentralen EJB‘s
** zentraler Einstiegspunkt für BLS-Aufrufe
** Generator-Service, um Generierungen von WSDL anzustoßen
* bls_client stellt Interface als Java Methoden zur Verfügung und benutzt intern RMI-Kommunikation
</t>
  </si>
  <si>
    <t>* out-of-the-box nutzbar
* funktional sehr leistungsfähig
* Transparente Übertragung (Serialisierung/Deseriali-sierung) der Transportobjekte und von Exceptions
* nahezu kein Aufwand für Anwendungsentwickler durch remote-Kommunikation</t>
  </si>
  <si>
    <t xml:space="preserve">* Web-Services (SOAP)
** vergleichbare Leistungsfähigkeit
** vergleichbarer Aufwand
** steht zur Laufzeit alternativ ebenfalls zur Verfügung
* REST
** stärkere Entkopplung zwischen Client und Server
** aus Sicht DELTA mehr Aufwand ohne dass ein größerer Nutzen / ein echter Bedarf dafür gesehen wird
</t>
  </si>
  <si>
    <t xml:space="preserve">* enge Kopplung von Client und Server erschwert Anbindung von Fremdsystemen
** Nutzung von WebServices als Alternative
* Mehraufwände für Entkopplungs-Lösung
BXA
</t>
  </si>
  <si>
    <t>stateless App-Server (mit 2 Ausnahmen)</t>
  </si>
  <si>
    <t>gut skalierender, ausfallsicherer Server</t>
  </si>
  <si>
    <t>BLS ist weitestgehend stateless aufgebaut
* Ausnahme1: Speicherung des Bearbeitsungsstands im Client bei der Angebots/Antrags/Vertragsbearbeitung für Delta-Übertragung 
* Ausnahme2: Ein-Ausschlusslogik bei Ausstattungen von Fahrzeugen
In diesen beiden Fällen wird der Zustand im JBoss Cache gehalten. In einer Cluster-Umgebung könnte der Cache so konfiguriert werden, dass er automatisch auf alle Knoten des Clusters repliziert wird.</t>
  </si>
  <si>
    <t>* Skalierbarkeit
* Ausfallsicherheit bzgl. Ausfall eines AppServer-Prozesses bei Betrieb im Clusterverbund</t>
  </si>
  <si>
    <t xml:space="preserve">* Komplett zustandsloser Server und Verzicht auf Differenz-Übertragung
** zu großer Performance-Impact
* Auslagerung Cache in eigenen Prozess 
** z.B. MemCacheD oder separater EhCache
** Overhead für Kommunikation AppServer &lt;=&gt; Cache
** Betriebsaufwand eigene Cache-Komponente
* Speicherung Zustand in Datenbank
</t>
  </si>
  <si>
    <t>Pessimistisches Locking auf Ebene der Business-Objekte</t>
  </si>
  <si>
    <t>Fehler durch konkurrierende Updates verschiedener Benutzer vermeiden</t>
  </si>
  <si>
    <t>* Bei Bearbeitungsbeginn im Client wird ein Lock-Eintrag in Lock-Tabelle erzeugt. Keine parallele Bearbeitung des selben BO möglich.
* Nur lesender Zugriff auf gesperrte BO. Benutzer kann aktuellen Bearbeiter prüfen/anzeigen.
* Sperren sind persistent und bestehen für die gesamte Dauer der Bearbeitung.
* Sperre bezieht sich auf alle im Dialog potentiell änderbaren Informationen.
* Session-Ende beendet alle zugehörigen Locks
** Session Timeout Mechanismus (ALD: 8h Inaktivität)</t>
  </si>
  <si>
    <t>* Leasing-Geschäft beinhaltet die Abarbeitung komplexer Geschäftsvorfälle z.B. bei Vertragsänderungen. Bei derartigen Geschäftsvorfällen ist es dem Bearbeiter nicht zumutbar, dass er die Bearbeitung wegen einer konkurrierenden Änderung wiederholen muss.
* Leasman-Benutzer haben sich an das pessimistic locking gewöhnt</t>
  </si>
  <si>
    <t xml:space="preserve">Optimistic Locking, verworfen weil
* Sehr große Umbauaufwände für bestehende Leasman-Funktionalität
* Bedenken bzgl. der Häufigkeit und des Umgangs mit konkurrierenden Updates
</t>
  </si>
  <si>
    <t>Deklaratives Transaktionsmanagement auf Ebene der Services</t>
  </si>
  <si>
    <t>Einheitliche Transaktionssteuerung im BLS</t>
  </si>
  <si>
    <t>Deklaratives Transaktionsmanagement auf Ebene der Service auf Basis von Spring</t>
  </si>
  <si>
    <t>* leistungsfähig
* wenig Aufwand für Anwendungsentwickler
* konnte dank der Spring-Integration out-of-the-box genutzt werden</t>
  </si>
  <si>
    <t xml:space="preserve">* imperatives Transaktionsmanagement (direkte Anweisungen im Code zum Öffnen und Schließen von Transaktionen
** aufwändig
** fehleranfällig
</t>
  </si>
  <si>
    <t>Mehrstufige Aufrufhierarchie zum Zusammenbau von komplexen Services</t>
  </si>
  <si>
    <t>Komposition komplexer Services aus Aufrufen elementarer Services in einer Gesamttransaktion</t>
  </si>
  <si>
    <t>* Jeder Aufruf eines Service bildet eine abgeschlossene Transaktion
* benötigt ein Client mehrere Service-Aufrufe für eine fachliche Transaktion, dann wird ein spezieller zusammengesetzter Service im BLS bereitgestellt
* Services dürfen dazu beliebige andere Services aufrufen
* zirkuläre Abhängigkeiten sind verboten
* keine Einschränkung der Aufruftiefe
* deklaratives Transaktionsmanagement ermöglicht Zusammenfassung zu einer Gesamttransaktion</t>
  </si>
  <si>
    <t>ermöglicht komplexe fachliche Transaktionen ohne den Overhead verteilter Transaktionen in Kauf zu nehmen</t>
  </si>
  <si>
    <t>Zusammenfassung mehrerer Client-Aufrufe zu einer Gesamttransaktion durch explizite Steuerung der Transaktionsklammer durch den Client
* erfordert verteilte Transaktionen
* kann nur mit stateful Server umgesetzt werden
* verlagert noch mehr fachliche Logik in den Client</t>
  </si>
  <si>
    <t>Interceptoren: Anreicherung Serviceverarbeitung mit Querschnittsaspekten</t>
  </si>
  <si>
    <t>Generische Anreicherung der Service-Verarbeitung im BLS mit Querschnittsaspekten wie Logging und Eception Handling</t>
  </si>
  <si>
    <t>* Nutzung von Interceptoren und einer Interceptor-Chain bei jedem Serviceaufruf
* Standard-Interceptoren
** Session-Handling
** Exception-Handling
** Berechtigungsprüfung
** Caching
** Logging
* Service-spezifische Interceptoren
* z.B. Replikation für mandanten-übergreifende Änderungen an z.B. Partnerdaten
* weitere</t>
  </si>
  <si>
    <t>Interceptoren ermöglichen die Einbringung generischer Logik in die Verarbeitung des Service-Aufruf</t>
  </si>
  <si>
    <t xml:space="preserve">Einsatz von aspektorientierter Programmierung (Spring AOP, AspectJ)
</t>
  </si>
  <si>
    <t>Schnittstellen</t>
  </si>
  <si>
    <t>BXA als separate Komponente für stabile Schnittstelle zu BLS Core</t>
  </si>
  <si>
    <t>abwärtskompatible, stabile Schnittstellen für die Anbindung externer Anwendungen (Armada, Phoenix, etc.) an Leasman Services</t>
  </si>
  <si>
    <t xml:space="preserve">* Implementierung einer eigenen BXA-Komponente außerhalb des BLS-Core
* eigenständige Versionierung der BXA-Schnittstelle
** Szenario 1: BXA stellt Abwärtskompatibilität sicher und unterstützt neue und vorhergehende Version der BXA-Schnittstelle
** Szenario 2: Eine BXA-Version unterstützt alte BXA-Schnittstelle + eine weitere BXA-Version unterstützt neue BXA-Schnittstelle. Beide BXA kommunizieren mit neuer BLS-Version
</t>
  </si>
  <si>
    <t>* ermöglicht stabile Schnittstellen zu Fremdsystemen, selbst wenn sich im Leasman die Schnittstelle Client &lt;=&gt; BLS ändert
* ermöglicht Abwärtskompatibilität bei neuen Leasman Releases</t>
  </si>
  <si>
    <t xml:space="preserve">Stärkere Entkopplung von Client und Server durch 
* Verzicht auf Java Client Stub Ansatz für RMI/WS 
* Nutzung Schnittstellenprotokoll mit z.B. REST
* dadurch paralleler Support unterschiedlicher Schnittstellenversionen in einer Anwendung ohne technische Schwierigkeiten machbar
</t>
  </si>
  <si>
    <t xml:space="preserve">Problem1: Versionsvielfalt BLS-Version + BXA-Version + BXA-WS Version
Problem2: Betriebsaufwand (BLS+BXA1+BXA2)
Problem3: Kommunikations-Overhead Armada-&gt;BXA-&gt;BLS
</t>
  </si>
  <si>
    <t>Separate Transportobjekte zum Austausch von Informationen</t>
  </si>
  <si>
    <t xml:space="preserve">* Entkopplung Client &lt;=&gt; Server
* Client kann nicht direkt Business-Objekte manipulieren
* Optimierung der übertragenen Datenmenge pro UseCase
</t>
  </si>
  <si>
    <t>* Business-Objekte verlassen Server nicht
* separate Transportobjekte zum Austausch der Informationen mit dem Client
* je nach UseCase separate TO‘s für das gleiche BO möglich
* manuelle Programmierung des TO
* teilweise generische Erzeugung des TO über generische TOFactory</t>
  </si>
  <si>
    <t>* Entkopplung des Client von der Business Logik im Server
* verhindert versehentliche Änderungen der BO im Client
* reduziert Menge der Abhängigkeiten im Client (kein Hibernate etc.)</t>
  </si>
  <si>
    <t xml:space="preserve">Verwendung generischer Struktur-Datentypen (Map, List) als TO + Nutzung spezialisierter Mapper-Klassen zur Erzeugung und Verarbeitung der TO‘s
</t>
  </si>
  <si>
    <t>Template-Mechanismus zur Konfiguration der Schnittstellen</t>
  </si>
  <si>
    <t>Möglichkeit zur Anpassung der allgemeinen Schnittstellen an Kundenbedürfnisse</t>
  </si>
  <si>
    <t>Das neue Schnittstellen-Framework unterstützt einen Template-Mechanismus
* Einstellung des Import-Formats
** welche Felder
** welche Reihenfolge
** welche Rechnungstypen (bei Rechnungs-Schnittstelle)
** welche Validierungsregeln aus einer Liste von vordefinierten Regeln
* Vorbelegung von default-Werten
* Konfiguration des Fehler-Handlings
Leasman enthält einen Konfigurationsdialog zur Definition von Templates</t>
  </si>
  <si>
    <t>Mechanismus zur Protokollierung und Status-Steuerung von Schnittstellen/Batchaktivitäten</t>
  </si>
  <si>
    <t>einheitliche Protokollierung Verarbeitungsstatus von Jobs/Schnittstellen</t>
  </si>
  <si>
    <t>Für neuere Import-/Export-Schnittstellen : Exchange-Jobs mit einheitlichen Statuskonzept
* Statuskonzept für Job-Zustände (700 = alles OK und fertig)
* Archivverzeichnis, in dem alle verarbeiteten Importdateien abgelegt werden
* Einstellung pro Template, was bei Fehlern geschehen soll
** Variante1: kein Einlesen der Datei, wenn Fehler enthalten
** Variante2: alle nicht fehlerhaften Daten werden importiert
* Detaillog für jeden Job-Lauf
**aber keine Unterscheidung der Einträge in Debug/Info/Warning/Error</t>
  </si>
  <si>
    <t>* vereinfacht Benutzung und Betrieb der Schnittstellen</t>
  </si>
  <si>
    <t xml:space="preserve">Idee: Job-Übersicht Anzeige um zusätzliche Spalten ergänzen
*  Anzahl positiv verarbeiteter Records
*  Anzahl nicht verarbeiteter / verworfener Records
</t>
  </si>
  <si>
    <t>uneinheitliche Gestaltung der Datei-Schnittstellen</t>
  </si>
  <si>
    <t>Die implemtierten Datei-Schnittstellen verwenden nur teilweise das Framework zur einheitlichen Gestaltung der Datei-Schnittstellen (Template-Mechanismus + Job-Status Mechanismus + BLS-Timer)</t>
  </si>
  <si>
    <t>historisch gewachsen</t>
  </si>
  <si>
    <t>Vereinheitlichung der bestehenden Schnittstellen</t>
  </si>
  <si>
    <t>Wiederanlauffähigkeit der Dateischnittstellen durch temporäre Übergabetabellen</t>
  </si>
  <si>
    <t>robustes Handling von Dateischnittstellen</t>
  </si>
  <si>
    <t>Dateischnittstellen verwenden prinzipiell sogenannte Übergabetabellen zum Import der Daten
(1) Konvertierung: Einlesen der Datei in die Übergabetabelle, syntaktische Prüfungen
(2) Prüfung: semantische Validierung der eingelesenen Daten
(3) Import: Verarbeitung der Daten aus der Übergabetabelle, Übernahme in die Zieltabelle
(4) Lösche der Daten in der Übergabetabelle</t>
  </si>
  <si>
    <t>ermöglicht robuste Gestaltung der Schnittstellen
* Prüfung der Daten vor Import
* Teilimport valider Daten
* Korrektur von Fehlern vor Import
* Import der restlichen Daten nach Korrektur
* Wiederanlauffähigkeit nach Fehlern / Abstürzen</t>
  </si>
  <si>
    <t xml:space="preserve">BLS-Timer zur Job-Steuerung </t>
  </si>
  <si>
    <t>Steuerung wiederkehrender Aktivitäten</t>
  </si>
  <si>
    <t>* Implementierung eines eigenen BLS-Timer-Mechanismus  zur Job-Steuerung
* Speicherung der Konfigurationsdaten des BLS-Timers in der Anwendungs-Datenbank
* Integration der Oberfläche zum Anzeigen/Ändern der BLS-Konfiguration in die Anwendung</t>
  </si>
  <si>
    <t>*ermöglicht Job-Steuerung wiederkehrender Aktivitäten direkt aus der Anwendung heraus</t>
  </si>
  <si>
    <t>* generelle Verwendung von crontab oder TSW-Jobs
* Implementierung der BLS-Lösung auf Basis von Standard Java-Frameworks zur Job-Steuerung (z.B. Quartz)</t>
  </si>
  <si>
    <t>gemischte Job-Steuerung</t>
  </si>
  <si>
    <t>Im heutigen Leasman-Einsatz wird ein Mix unterschiedlicher Mechanismen zu Job-Steuerung verwendet
* BLS-Timer
* crontab-Einträge
* TSW-Jobs</t>
  </si>
  <si>
    <t>* Vereinheitlichung auf Basis der BLS-Timer</t>
  </si>
  <si>
    <t>* unübersichtlich
* fehleranfällig
* komplexer, aufwändiger Betrieb</t>
  </si>
  <si>
    <t>Caching im Server</t>
  </si>
  <si>
    <t>Performance-Optimierung im Server</t>
  </si>
  <si>
    <t>Einsatz von EhCache für das Caching bestimmter Stammdaten-BO im Server
* eigene properties-Datei die steuert, welche vom Server bereitgestellten Stammdaten im Server gecacht werden</t>
  </si>
  <si>
    <t>* reduziert Anzahl der Datenbankzugriffe aus dem  BLS
* Verbesserung der Performance des Servers bei der Beantwortung gleichartiger Anfragen von den Clients</t>
  </si>
  <si>
    <t>Ausdehnung des Caching auf weitere Daten
* weitere Stammdaten
* Historiendaten (unveränderliche Bewegungsdaten aus der Vergangenheit)
* TO-Responses auf Client-Anfragen
Einführung einer TTL (time to live), um das Caching von Bewegungsdaten für kürzere Zeiträume zu ermöglichen</t>
  </si>
  <si>
    <t>Caching im Client</t>
  </si>
  <si>
    <t>Performance-Optimierung im Client</t>
  </si>
  <si>
    <t>Einsatz von EhCache(?) für das Caching bestimmter Stammdaten im Client
* eigene properties-Datei die steuert, welche vom Server bezogenen Stammdaten im Client gecacht werden</t>
  </si>
  <si>
    <t>* reduziert Anzahl der Aufrufe Richtung BLS
* Verbesserung der Performance des Client beim wiederholten Aufruf der gleichen Dialoge</t>
  </si>
  <si>
    <t>Ausdehnung des Caching auf weitere Daten
* weitere Stammdaten
* Historiendaten (unveränderliche Bewegungsdaten aus der Vergangenheit)
Einführung einer TTL (time to live), um das Caching von Bewegungsdaten für kürzere Zeiträume zu ermöglichen</t>
  </si>
  <si>
    <t>Hibernate als Persistenzmechanismus (ORM)</t>
  </si>
  <si>
    <t>objekt-relationales Mapping</t>
  </si>
  <si>
    <t>Einsatz von Hibernate als ORM</t>
  </si>
  <si>
    <t>* reduzierter Entwicklungsaufwand für den Zugriff auf Datenbank-Tabellen aus dem BLS heraus
* Hibernate war zum Zeitpunkt der Entscheidung "Quasi-Standard"</t>
  </si>
  <si>
    <t>JPA-Standard
* Alternative JPA nicht genutzt, weil anfänglich nicht verfügbar</t>
  </si>
  <si>
    <t>* Abhängigkeit von konkretem Produkt Hibernate
** bei JPA könnten alternativ auch andere OR-Mapper wie EclipseLink konfiguriert werden</t>
  </si>
  <si>
    <t>Logging</t>
  </si>
  <si>
    <r>
      <rPr>
        <sz val="12"/>
        <color rgb="FF000000"/>
        <rFont val="Calibri"/>
        <scheme val="minor"/>
      </rPr>
      <t>slf4j + logback für logging im Client</t>
    </r>
  </si>
  <si>
    <t>Einheitliches Logging im Client</t>
  </si>
  <si>
    <t>Im Client wird für das Logging der Anwendung die Kombination aus slf4j und logback genutzt</t>
  </si>
  <si>
    <t>* moderner und leistungsfähiger als log4j
** performanter
** ermöglicht Platzhalter in Log-Messages + Parameter</t>
  </si>
  <si>
    <t>* log4j-v2 inzwischen verfügbar und noch leistungsfähiger als logback</t>
  </si>
  <si>
    <r>
      <rPr>
        <sz val="12"/>
        <color rgb="FF000000"/>
        <rFont val="Calibri"/>
        <scheme val="minor"/>
      </rPr>
      <t>log4j für logging im Server</t>
    </r>
  </si>
  <si>
    <t>Einheitliches Logging im Server</t>
  </si>
  <si>
    <t>Im Server wird für das Logging der Anwendung log4j genutzt</t>
  </si>
  <si>
    <t>* leistungsfähigste Alternative zum Zeitpunkt der Entscheidung</t>
  </si>
  <si>
    <t>* slf4j + logback wie im Client
** war bei Beginn der Arbeiten am BLS noch nicht verfügbar
** jetzt Umstellungsaufwände für Wechsel
* log4j-v2
** war bei Beginn der Arbeiten am BLS noch nicht verfügbar
** jetzt Umstellungsaufwände für Wechsel</t>
  </si>
  <si>
    <t>* Uneinheitlichkeit beim Logging zwischen Client und Server
* log4j inzwischen veraltet
* eingeschränkte Leistungsfähigkeit (Performance) von log4j</t>
  </si>
  <si>
    <t>Zusammenfassung aller Java-Loggings in einer Log-Datei + separate Log-Dateien für schnittstellen</t>
  </si>
  <si>
    <t>Einheitliches Logging im Client / im Server</t>
  </si>
  <si>
    <t>Sammlung aller loggings in einer einzigen Log-Datei mit Ausnahme der Schnittstellen, für die es teilweise eigene Log-Dateien gibt</t>
  </si>
  <si>
    <t xml:space="preserve">* geringer Konfigurationsaufwand
* Administrator / Anwendungs-Manager / Entwickler findet alle Log-Informationen in einer zusammengehörigen Datei
* bei Schnittstellen mit separatem Log-File: übersichtlicherer Zugriff auf die Log-informationen der Schnittstelle, da die Log-Datei nur zugehörige Log-Informationen beinhaltet </t>
  </si>
  <si>
    <t>* Verzicht auf spezialisierte Schnittstellen-Logs
* generell Verwendung spezialisierter Log-Dateien
** error.log
** application.log
** performance.log
** interface-xyz.log
+ Tool für zentralisiertes Log-Management (Splunk / ELK / GreyLog)</t>
  </si>
  <si>
    <t>* einheitliche Log-Datei sehr umfangreich und sehr unübersichtlich
* Verteilung der Log-Informationen auf unterschiedliche Log-Dateien für Betrieb und Application-Management sehr unübersichtlich ohne passendes Tool zum Log-Management</t>
  </si>
  <si>
    <t>Verwendung synchroner FileAppender</t>
  </si>
  <si>
    <t>verlässliches Logging</t>
  </si>
  <si>
    <t>Nutzung der Standard FileAppender</t>
  </si>
  <si>
    <t>* stellt sicher, dass alle Log-Einträge in der korrekten Reihenfolge so schnell wie möglich in der Log-Datei protokolliert werden und dann nicht mehr verloren gehen können</t>
  </si>
  <si>
    <t>* Nutzung asynchroner Appender für (fast) alle Log-Files
** application.log
** performance.log
** interface-xyz.log
Ausnahme: error.log weiterhin synchroner File-Appender</t>
  </si>
  <si>
    <t>* logging wirkt sich unmittelbar auf die Anwendungs-Performance aus, 
* je mehr loggings geschrieben werden, desto langsamer wird die Anwendung
* synchrones logging wirkt sich mittelbar auch als Synchronisationsmechanismus zwischen eigentlich unabhängigen Anwendungsaktivitäten aus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</si>
</sst>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6"/>
      <color theme="1"/>
      <name val="Calibri"/>
      <scheme val="minor"/>
    </font>
    <font>
      <sz val="12"/>
      <color rgb="FF000000"/>
      <name val="Calibri"/>
      <scheme val="minor"/>
    </font>
  </fonts>
  <fills count="2">
    <fill>
      <patternFill patternType="none"/>
    </fill>
    <fill>
      <patternFill patternType="gray125"/>
    </fill>
  </fills>
  <borders count="1">
    <border>
      <left/>
      <right/>
      <top/>
      <bottom/>
      <diagonal/>
    </border>
  </borders>
  <cellStyleXfs count="13">
    <xf numFmtId="0" fontId="0" fillId="0" borderId="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14" fontId="0" fillId="0" borderId="0" xfId="0" applyNumberFormat="1"/>
    <xf numFmtId="0" fontId="0" fillId="0" borderId="0" xfId="0" applyBorder="1"/>
    <xf numFmtId="14" fontId="0" fillId="0" borderId="0" xfId="0" applyNumberFormat="1" applyBorder="1"/>
    <xf numFmtId="0" fontId="0" fillId="0" borderId="0" xfId="0" applyAlignment="1">
      <alignment vertical="center"/>
    </xf>
    <xf numFmtId="0" fontId="0" fillId="0" borderId="0" xfId="0" applyAlignment="1">
      <alignment vertical="center" wrapText="1"/>
    </xf>
    <xf numFmtId="0" fontId="0" fillId="0" borderId="0" xfId="0" applyBorder="1" applyAlignment="1">
      <alignment vertical="center"/>
    </xf>
    <xf numFmtId="0" fontId="0" fillId="0" borderId="0" xfId="0" applyBorder="1" applyAlignment="1">
      <alignment vertical="center" wrapText="1"/>
    </xf>
    <xf numFmtId="0" fontId="0" fillId="0" borderId="0" xfId="0" applyBorder="1" applyAlignment="1">
      <alignment horizontal="center" vertical="center"/>
    </xf>
    <xf numFmtId="164" fontId="0" fillId="0" borderId="0" xfId="0" applyNumberFormat="1" applyBorder="1" applyAlignment="1">
      <alignment vertical="center"/>
    </xf>
    <xf numFmtId="164" fontId="0" fillId="0" borderId="0" xfId="0" applyNumberFormat="1" applyAlignment="1">
      <alignment vertical="center"/>
    </xf>
    <xf numFmtId="0" fontId="0" fillId="0" borderId="0" xfId="0" applyAlignment="1">
      <alignment horizontal="center" vertical="center"/>
    </xf>
    <xf numFmtId="0" fontId="5" fillId="0" borderId="0" xfId="0" applyFont="1" applyAlignment="1">
      <alignment vertical="center"/>
    </xf>
    <xf numFmtId="0" fontId="1" fillId="0" borderId="0" xfId="8" applyAlignment="1">
      <alignment vertical="top"/>
    </xf>
    <xf numFmtId="0" fontId="1" fillId="0" borderId="0" xfId="8" applyAlignment="1">
      <alignment vertical="top" wrapText="1"/>
    </xf>
    <xf numFmtId="0" fontId="1" fillId="0" borderId="0" xfId="8"/>
    <xf numFmtId="0" fontId="1" fillId="0" borderId="0" xfId="8" applyBorder="1" applyAlignment="1">
      <alignment vertical="top"/>
    </xf>
    <xf numFmtId="0" fontId="1" fillId="0" borderId="0" xfId="8" applyBorder="1" applyAlignment="1">
      <alignment vertical="top" wrapText="1"/>
    </xf>
    <xf numFmtId="0" fontId="1" fillId="0" borderId="0" xfId="8" applyFont="1" applyBorder="1" applyAlignment="1">
      <alignment vertical="top" wrapText="1"/>
    </xf>
    <xf numFmtId="0" fontId="1" fillId="0" borderId="0" xfId="8" applyFont="1" applyAlignment="1">
      <alignment vertical="top" wrapText="1"/>
    </xf>
  </cellXfs>
  <cellStyles count="13">
    <cellStyle name="Besuchter Link" xfId="3" builtinId="9" hidden="1"/>
    <cellStyle name="Besuchter Link" xfId="5" builtinId="9" hidden="1"/>
    <cellStyle name="Besuchter Link" xfId="7" builtinId="9" hidden="1"/>
    <cellStyle name="Besuchter Link" xfId="10" builtinId="9" hidden="1"/>
    <cellStyle name="Besuchter Link" xfId="12" builtinId="9" hidden="1"/>
    <cellStyle name="Link" xfId="2" builtinId="8" hidden="1"/>
    <cellStyle name="Link" xfId="4" builtinId="8" hidden="1"/>
    <cellStyle name="Link" xfId="6" builtinId="8" hidden="1"/>
    <cellStyle name="Link" xfId="9" builtinId="8" hidden="1"/>
    <cellStyle name="Link" xfId="11" builtinId="8" hidden="1"/>
    <cellStyle name="Standard" xfId="0" builtinId="0"/>
    <cellStyle name="Standard 2" xfId="1"/>
    <cellStyle name="Standard 3" xfId="8"/>
  </cellStyles>
  <dxfs count="32">
    <dxf>
      <font>
        <color rgb="FF9C6500"/>
      </font>
      <fill>
        <patternFill>
          <bgColor rgb="FFFFEB9C"/>
        </patternFill>
      </fill>
    </dxf>
    <dxf>
      <font>
        <color rgb="FF9C0006"/>
      </font>
      <fill>
        <patternFill>
          <bgColor rgb="FFFFC7CE"/>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64" formatCode="0.0"/>
      <alignment vertical="center" textRotation="0" indent="0" justifyLastLine="0" shrinkToFit="0" readingOrder="0"/>
    </dxf>
    <dxf>
      <alignment vertical="center" textRotation="0" indent="0" justifyLastLine="0" shrinkToFit="0" readingOrder="0"/>
    </dxf>
    <dxf>
      <numFmt numFmtId="164" formatCode="0.0"/>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horizontal="general"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19" formatCode="dd/mm/yy"/>
    </dxf>
    <dxf>
      <numFmt numFmtId="19" formatCode="dd/mm/yy"/>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we/Documents/Spaces/ALD/04_Workshop-Anforderungen/WKS-1_ALD_Anforderungen_gewichte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forderungen"/>
      <sheetName val="QualityGroups"/>
      <sheetName val="Gewichtungen"/>
    </sheetNames>
    <sheetDataSet>
      <sheetData sheetId="0"/>
      <sheetData sheetId="1">
        <row r="1">
          <cell r="C1" t="str">
            <v>Code</v>
          </cell>
          <cell r="D1" t="str">
            <v>Characteristic</v>
          </cell>
          <cell r="E1" t="str">
            <v>Subcharacteristic</v>
          </cell>
        </row>
        <row r="2">
          <cell r="C2" t="str">
            <v>FU</v>
          </cell>
          <cell r="D2" t="str">
            <v>Functionality</v>
          </cell>
          <cell r="E2" t="str">
            <v>Suitability</v>
          </cell>
        </row>
        <row r="3">
          <cell r="C3" t="str">
            <v>FA</v>
          </cell>
          <cell r="D3" t="str">
            <v>Functionality</v>
          </cell>
          <cell r="E3" t="str">
            <v>Accurateness</v>
          </cell>
        </row>
        <row r="4">
          <cell r="C4" t="str">
            <v>FI</v>
          </cell>
          <cell r="D4" t="str">
            <v>Functionality</v>
          </cell>
          <cell r="E4" t="str">
            <v>Interoperability</v>
          </cell>
        </row>
        <row r="5">
          <cell r="C5" t="str">
            <v>FS</v>
          </cell>
          <cell r="D5" t="str">
            <v>Functionality</v>
          </cell>
          <cell r="E5" t="str">
            <v>Security</v>
          </cell>
        </row>
        <row r="6">
          <cell r="C6" t="str">
            <v>FC</v>
          </cell>
          <cell r="D6" t="str">
            <v>Functionality</v>
          </cell>
          <cell r="E6" t="str">
            <v>Compliance</v>
          </cell>
        </row>
        <row r="7">
          <cell r="C7" t="str">
            <v>RM</v>
          </cell>
          <cell r="D7" t="str">
            <v>Reliability</v>
          </cell>
          <cell r="E7" t="str">
            <v>Maturity</v>
          </cell>
        </row>
        <row r="8">
          <cell r="C8" t="str">
            <v>RF</v>
          </cell>
          <cell r="D8" t="str">
            <v>Reliability</v>
          </cell>
          <cell r="E8" t="str">
            <v>Fault Tolerance</v>
          </cell>
        </row>
        <row r="9">
          <cell r="C9" t="str">
            <v>RR</v>
          </cell>
          <cell r="D9" t="str">
            <v>Reliability</v>
          </cell>
          <cell r="E9" t="str">
            <v>Recoverability</v>
          </cell>
        </row>
        <row r="10">
          <cell r="C10" t="str">
            <v>RC</v>
          </cell>
          <cell r="D10" t="str">
            <v>Reliability</v>
          </cell>
          <cell r="E10" t="str">
            <v>Compliance</v>
          </cell>
        </row>
        <row r="11">
          <cell r="C11" t="str">
            <v>UU</v>
          </cell>
          <cell r="D11" t="str">
            <v>Usability</v>
          </cell>
          <cell r="E11" t="str">
            <v>Understandability</v>
          </cell>
        </row>
        <row r="12">
          <cell r="C12" t="str">
            <v>UL</v>
          </cell>
          <cell r="D12" t="str">
            <v>Usability</v>
          </cell>
          <cell r="E12" t="str">
            <v>Learnability</v>
          </cell>
        </row>
        <row r="13">
          <cell r="C13" t="str">
            <v>UO</v>
          </cell>
          <cell r="D13" t="str">
            <v>Usability</v>
          </cell>
          <cell r="E13" t="str">
            <v>Operability</v>
          </cell>
        </row>
        <row r="14">
          <cell r="C14" t="str">
            <v>UA</v>
          </cell>
          <cell r="D14" t="str">
            <v>Usability</v>
          </cell>
          <cell r="E14" t="str">
            <v>Attractiveness</v>
          </cell>
        </row>
        <row r="15">
          <cell r="C15" t="str">
            <v>UC</v>
          </cell>
          <cell r="D15" t="str">
            <v>Usability</v>
          </cell>
          <cell r="E15" t="str">
            <v>Compliance</v>
          </cell>
        </row>
        <row r="16">
          <cell r="C16" t="str">
            <v>EP</v>
          </cell>
          <cell r="D16" t="str">
            <v>Efficiency</v>
          </cell>
          <cell r="E16" t="str">
            <v xml:space="preserve">Performance </v>
          </cell>
        </row>
        <row r="17">
          <cell r="C17" t="str">
            <v>ET</v>
          </cell>
          <cell r="D17" t="str">
            <v>Efficiency</v>
          </cell>
          <cell r="E17" t="str">
            <v xml:space="preserve">Throughput </v>
          </cell>
        </row>
        <row r="18">
          <cell r="C18" t="str">
            <v>ES</v>
          </cell>
          <cell r="D18" t="str">
            <v>Efficiency</v>
          </cell>
          <cell r="E18" t="str">
            <v>Scalability</v>
          </cell>
        </row>
        <row r="19">
          <cell r="C19" t="str">
            <v>EU</v>
          </cell>
          <cell r="D19" t="str">
            <v>Efficiency</v>
          </cell>
          <cell r="E19" t="str">
            <v>Resource utilisation</v>
          </cell>
        </row>
        <row r="20">
          <cell r="C20" t="str">
            <v>EC</v>
          </cell>
          <cell r="D20" t="str">
            <v>Efficiency</v>
          </cell>
          <cell r="E20" t="str">
            <v>Compliance</v>
          </cell>
        </row>
        <row r="21">
          <cell r="C21" t="str">
            <v>MO</v>
          </cell>
          <cell r="D21" t="str">
            <v>Maintainability</v>
          </cell>
          <cell r="E21" t="str">
            <v>Configurability</v>
          </cell>
        </row>
        <row r="22">
          <cell r="C22" t="str">
            <v>MA</v>
          </cell>
          <cell r="D22" t="str">
            <v>Maintainability</v>
          </cell>
          <cell r="E22" t="str">
            <v>Analysability</v>
          </cell>
        </row>
        <row r="23">
          <cell r="C23" t="str">
            <v>MH</v>
          </cell>
          <cell r="D23" t="str">
            <v>Maintainability</v>
          </cell>
          <cell r="E23" t="str">
            <v>Changeability</v>
          </cell>
        </row>
        <row r="24">
          <cell r="C24" t="str">
            <v>MS</v>
          </cell>
          <cell r="D24" t="str">
            <v>Maintainability</v>
          </cell>
          <cell r="E24" t="str">
            <v>Stability</v>
          </cell>
        </row>
        <row r="25">
          <cell r="C25" t="str">
            <v>MT</v>
          </cell>
          <cell r="D25" t="str">
            <v>Maintainability</v>
          </cell>
          <cell r="E25" t="str">
            <v>Testability</v>
          </cell>
        </row>
        <row r="26">
          <cell r="C26" t="str">
            <v>MC</v>
          </cell>
          <cell r="D26" t="str">
            <v>Maintainability</v>
          </cell>
          <cell r="E26" t="str">
            <v>Compliance</v>
          </cell>
        </row>
        <row r="27">
          <cell r="C27" t="str">
            <v>PE</v>
          </cell>
          <cell r="D27" t="str">
            <v>Portability</v>
          </cell>
          <cell r="E27" t="str">
            <v>Co-Existence</v>
          </cell>
        </row>
        <row r="28">
          <cell r="C28" t="str">
            <v>PA</v>
          </cell>
          <cell r="D28" t="str">
            <v>Portability</v>
          </cell>
          <cell r="E28" t="str">
            <v>Adaptability</v>
          </cell>
        </row>
        <row r="29">
          <cell r="C29" t="str">
            <v>PI</v>
          </cell>
          <cell r="D29" t="str">
            <v>Portability</v>
          </cell>
          <cell r="E29" t="str">
            <v>Installability</v>
          </cell>
        </row>
        <row r="30">
          <cell r="C30" t="str">
            <v>PR</v>
          </cell>
          <cell r="D30" t="str">
            <v>Portability</v>
          </cell>
          <cell r="E30" t="str">
            <v>Replaceability</v>
          </cell>
        </row>
        <row r="31">
          <cell r="C31" t="str">
            <v>PC</v>
          </cell>
          <cell r="D31" t="str">
            <v>Portability</v>
          </cell>
          <cell r="E31" t="str">
            <v>Compliance</v>
          </cell>
        </row>
      </sheetData>
      <sheetData sheetId="2"/>
    </sheetDataSet>
  </externalBook>
</externalLink>
</file>

<file path=xl/tables/table1.xml><?xml version="1.0" encoding="utf-8"?>
<table xmlns="http://schemas.openxmlformats.org/spreadsheetml/2006/main" id="1" name="Tabelle5" displayName="Tabelle5" ref="A1:D4" totalsRowShown="0">
  <autoFilter ref="A1:D4"/>
  <tableColumns count="4">
    <tableColumn id="1" name="Firma"/>
    <tableColumn id="2" name="System"/>
    <tableColumn id="3" name="Start" dataDxfId="31"/>
    <tableColumn id="4" name="Ende" dataDxfId="30"/>
  </tableColumns>
  <tableStyleInfo name="TableStyleMedium2" showFirstColumn="0" showLastColumn="0" showRowStripes="1" showColumnStripes="0"/>
</table>
</file>

<file path=xl/tables/table2.xml><?xml version="1.0" encoding="utf-8"?>
<table xmlns="http://schemas.openxmlformats.org/spreadsheetml/2006/main" id="2" name="Tabelle1" displayName="Tabelle1" ref="A3:N47" totalsRowShown="0" headerRowDxfId="29" dataDxfId="28">
  <autoFilter ref="A3:N47"/>
  <sortState ref="A2:N45">
    <sortCondition descending="1" ref="L1:L45"/>
  </sortState>
  <tableColumns count="14">
    <tableColumn id="1" name="ID" dataDxfId="27"/>
    <tableColumn id="14" name="Code" dataDxfId="26">
      <calculatedColumnFormula>LEFT(A4,2)</calculatedColumnFormula>
    </tableColumn>
    <tableColumn id="2" name="Hauptgruppe" dataDxfId="25">
      <calculatedColumnFormula>VLOOKUP(LEFT(A4,2),[1]QualityGroups!C:E,2,FALSE)</calculatedColumnFormula>
    </tableColumn>
    <tableColumn id="11" name="Gruppe" dataDxfId="24">
      <calculatedColumnFormula>VLOOKUP(LEFT(A4,2),[1]QualityGroups!C:E,3,FALSE)</calculatedColumnFormula>
    </tableColumn>
    <tableColumn id="3" name="Anforderung" dataDxfId="23"/>
    <tableColumn id="4" name="Beschreibung" dataDxfId="22"/>
    <tableColumn id="5" name="Anforderer" dataDxfId="21"/>
    <tableColumn id="6" name="Weitere Stakeholder" dataDxfId="20"/>
    <tableColumn id="7" name="Quelle" dataDxfId="19"/>
    <tableColumn id="8" name="Wichtigkeit" dataDxfId="18"/>
    <tableColumn id="9" name="Schwierigkeit" dataDxfId="17"/>
    <tableColumn id="10" name="Review-_x000a_Priorität" dataDxfId="16">
      <calculatedColumnFormula>(2*Tabelle1[[#This Row],[Wichtigkeit]]+Tabelle1[[#This Row],[Schwierigkeit]])/3</calculatedColumnFormula>
    </tableColumn>
    <tableColumn id="12" name="Nr" dataDxfId="15"/>
    <tableColumn id="13" name="Maßnahme-_x000a_Attraktivität" dataDxfId="14">
      <calculatedColumnFormula>(2*Tabelle1[[#This Row],[Wichtigkeit]]+11-Tabelle1[[#This Row],[Schwierigkeit]])/3</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3" name="Tabelle14" displayName="Tabelle14" ref="A3:J41" totalsRowShown="0" headerRowDxfId="3" dataDxfId="2">
  <autoFilter ref="A3:J41"/>
  <tableColumns count="10">
    <tableColumn id="1" name="ID" dataDxfId="13"/>
    <tableColumn id="2" name="Kürzel" dataDxfId="12">
      <calculatedColumnFormula>CONCATENATE("AE-",TEXT(A4,"000"))</calculatedColumnFormula>
    </tableColumn>
    <tableColumn id="3" name="Bereich" dataDxfId="11"/>
    <tableColumn id="5" name="Bezeichnung" dataDxfId="10"/>
    <tableColumn id="4" name="Ziel" dataDxfId="9"/>
    <tableColumn id="6" name="Entscheidung" dataDxfId="8"/>
    <tableColumn id="7" name="Gründe" dataDxfId="7"/>
    <tableColumn id="8" name="Alternativen" dataDxfId="6"/>
    <tableColumn id="10" name="ToDo / Con's" dataDxfId="5"/>
    <tableColumn id="9" name="Priorität" dataDxfId="4"/>
  </tableColumns>
  <tableStyleInfo name="TableStyleMedium2"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4" sqref="A4"/>
    </sheetView>
  </sheetViews>
  <sheetFormatPr baseColWidth="10" defaultRowHeight="14" x14ac:dyDescent="0"/>
  <sheetData>
    <row r="1" spans="1:4">
      <c r="A1" t="s">
        <v>0</v>
      </c>
      <c r="B1" t="s">
        <v>1</v>
      </c>
      <c r="C1" t="s">
        <v>2</v>
      </c>
      <c r="D1" t="s">
        <v>3</v>
      </c>
    </row>
    <row r="2" spans="1:4">
      <c r="A2" t="s">
        <v>4</v>
      </c>
      <c r="B2" t="s">
        <v>5</v>
      </c>
      <c r="C2" s="1">
        <v>41944</v>
      </c>
      <c r="D2" s="1">
        <v>42063</v>
      </c>
    </row>
    <row r="3" spans="1:4">
      <c r="A3" s="2" t="s">
        <v>6</v>
      </c>
      <c r="B3" s="2" t="s">
        <v>7</v>
      </c>
      <c r="C3" s="3">
        <v>41548</v>
      </c>
      <c r="D3" s="3">
        <v>41639</v>
      </c>
    </row>
    <row r="4" spans="1:4">
      <c r="A4" s="2"/>
      <c r="B4" s="2"/>
      <c r="C4" s="3"/>
      <c r="D4" s="3"/>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zoomScale="80" zoomScaleNormal="80" zoomScalePageLayoutView="80" workbookViewId="0">
      <pane xSplit="1" ySplit="3" topLeftCell="B4" activePane="bottomRight" state="frozen"/>
      <selection pane="topRight" activeCell="B1" sqref="B1"/>
      <selection pane="bottomLeft" activeCell="A2" sqref="A2"/>
      <selection pane="bottomRight" sqref="A1:XFD2"/>
    </sheetView>
  </sheetViews>
  <sheetFormatPr baseColWidth="10" defaultColWidth="9.1640625" defaultRowHeight="14" outlineLevelCol="1" x14ac:dyDescent="0"/>
  <cols>
    <col min="1" max="1" width="8.1640625" style="4" customWidth="1"/>
    <col min="2" max="2" width="8" style="4" customWidth="1"/>
    <col min="3" max="3" width="14.83203125" style="4" bestFit="1" customWidth="1"/>
    <col min="4" max="4" width="17.1640625" style="4" customWidth="1"/>
    <col min="5" max="5" width="51.83203125" style="5" customWidth="1"/>
    <col min="6" max="6" width="66.1640625" style="5" customWidth="1"/>
    <col min="7" max="7" width="13" style="4" customWidth="1" outlineLevel="1"/>
    <col min="8" max="8" width="21.5" style="4" customWidth="1" outlineLevel="1"/>
    <col min="9" max="9" width="9.1640625" style="4" customWidth="1" outlineLevel="1"/>
    <col min="10" max="10" width="13.33203125" style="4" customWidth="1"/>
    <col min="11" max="11" width="14.1640625" style="4" bestFit="1" customWidth="1"/>
    <col min="12" max="12" width="10.33203125" style="4" bestFit="1" customWidth="1"/>
    <col min="14" max="14" width="13.33203125" bestFit="1" customWidth="1"/>
  </cols>
  <sheetData>
    <row r="1" spans="1:14" ht="20">
      <c r="A1" s="12" t="s">
        <v>154</v>
      </c>
      <c r="C1" s="12" t="s">
        <v>4</v>
      </c>
      <c r="D1" s="12" t="s">
        <v>5</v>
      </c>
    </row>
    <row r="3" spans="1:14" ht="28">
      <c r="A3" s="4" t="s">
        <v>8</v>
      </c>
      <c r="B3" s="4" t="s">
        <v>153</v>
      </c>
      <c r="C3" s="4" t="s">
        <v>9</v>
      </c>
      <c r="D3" s="4" t="s">
        <v>10</v>
      </c>
      <c r="E3" s="5" t="s">
        <v>11</v>
      </c>
      <c r="F3" s="5" t="s">
        <v>12</v>
      </c>
      <c r="G3" s="4" t="s">
        <v>13</v>
      </c>
      <c r="H3" s="4" t="s">
        <v>14</v>
      </c>
      <c r="I3" s="4" t="s">
        <v>15</v>
      </c>
      <c r="J3" s="4" t="s">
        <v>16</v>
      </c>
      <c r="K3" s="4" t="s">
        <v>17</v>
      </c>
      <c r="L3" s="5" t="s">
        <v>18</v>
      </c>
      <c r="M3" s="4" t="s">
        <v>19</v>
      </c>
      <c r="N3" s="5" t="s">
        <v>20</v>
      </c>
    </row>
    <row r="4" spans="1:14" ht="56">
      <c r="A4" s="6" t="s">
        <v>21</v>
      </c>
      <c r="B4" s="6" t="str">
        <f t="shared" ref="B4:B47" si="0">LEFT(A4,2)</f>
        <v>UO</v>
      </c>
      <c r="C4" s="6" t="str">
        <f>VLOOKUP(LEFT(A4,2),[1]QualityGroups!C:E,2,FALSE)</f>
        <v>Usability</v>
      </c>
      <c r="D4" s="6" t="str">
        <f>VLOOKUP(LEFT(A4,2),[1]QualityGroups!C:E,3,FALSE)</f>
        <v>Operability</v>
      </c>
      <c r="E4" s="7" t="s">
        <v>22</v>
      </c>
      <c r="F4" s="7" t="s">
        <v>23</v>
      </c>
      <c r="G4" s="6"/>
      <c r="H4" s="6"/>
      <c r="I4" s="8"/>
      <c r="J4" s="6">
        <v>9</v>
      </c>
      <c r="K4" s="6">
        <v>7</v>
      </c>
      <c r="L4" s="9">
        <f>(2*Tabelle1[[#This Row],[Wichtigkeit]]+Tabelle1[[#This Row],[Schwierigkeit]])/3</f>
        <v>8.3333333333333339</v>
      </c>
      <c r="M4" s="4">
        <v>15</v>
      </c>
      <c r="N4" s="10">
        <f>(2*Tabelle1[[#This Row],[Wichtigkeit]]+11-Tabelle1[[#This Row],[Schwierigkeit]])/3</f>
        <v>7.333333333333333</v>
      </c>
    </row>
    <row r="5" spans="1:14" ht="28">
      <c r="A5" s="6" t="s">
        <v>24</v>
      </c>
      <c r="B5" s="6" t="str">
        <f t="shared" si="0"/>
        <v>EP</v>
      </c>
      <c r="C5" s="6" t="str">
        <f>VLOOKUP(LEFT(A5,2),[1]QualityGroups!C:E,2,FALSE)</f>
        <v>Efficiency</v>
      </c>
      <c r="D5" s="6" t="str">
        <f>VLOOKUP(LEFT(A5,2),[1]QualityGroups!C:E,3,FALSE)</f>
        <v xml:space="preserve">Performance </v>
      </c>
      <c r="E5" s="7" t="s">
        <v>25</v>
      </c>
      <c r="F5" s="7" t="s">
        <v>26</v>
      </c>
      <c r="G5" s="6"/>
      <c r="H5" s="6"/>
      <c r="I5" s="8"/>
      <c r="J5" s="6">
        <v>8</v>
      </c>
      <c r="K5" s="6">
        <v>8</v>
      </c>
      <c r="L5" s="9">
        <f>(2*Tabelle1[[#This Row],[Wichtigkeit]]+Tabelle1[[#This Row],[Schwierigkeit]])/3</f>
        <v>8</v>
      </c>
      <c r="M5" s="4">
        <v>18</v>
      </c>
      <c r="N5" s="10">
        <f>(2*Tabelle1[[#This Row],[Wichtigkeit]]+11-Tabelle1[[#This Row],[Schwierigkeit]])/3</f>
        <v>6.333333333333333</v>
      </c>
    </row>
    <row r="6" spans="1:14" ht="56">
      <c r="A6" s="6" t="s">
        <v>27</v>
      </c>
      <c r="B6" s="6" t="str">
        <f t="shared" si="0"/>
        <v>PA</v>
      </c>
      <c r="C6" s="6" t="str">
        <f>VLOOKUP(LEFT(A6,2),[1]QualityGroups!C:E,2,FALSE)</f>
        <v>Portability</v>
      </c>
      <c r="D6" s="6" t="str">
        <f>VLOOKUP(LEFT(A6,2),[1]QualityGroups!C:E,3,FALSE)</f>
        <v>Adaptability</v>
      </c>
      <c r="E6" s="7" t="s">
        <v>28</v>
      </c>
      <c r="F6" s="7" t="s">
        <v>29</v>
      </c>
      <c r="G6" s="6"/>
      <c r="H6" s="6"/>
      <c r="I6" s="8"/>
      <c r="J6" s="6">
        <v>8</v>
      </c>
      <c r="K6" s="6">
        <v>8</v>
      </c>
      <c r="L6" s="9">
        <f>(2*Tabelle1[[#This Row],[Wichtigkeit]]+Tabelle1[[#This Row],[Schwierigkeit]])/3</f>
        <v>8</v>
      </c>
      <c r="M6" s="4">
        <v>44</v>
      </c>
      <c r="N6" s="10">
        <f>(2*Tabelle1[[#This Row],[Wichtigkeit]]+11-Tabelle1[[#This Row],[Schwierigkeit]])/3</f>
        <v>6.333333333333333</v>
      </c>
    </row>
    <row r="7" spans="1:14" ht="126">
      <c r="A7" s="6" t="s">
        <v>30</v>
      </c>
      <c r="B7" s="6" t="str">
        <f t="shared" si="0"/>
        <v>EP</v>
      </c>
      <c r="C7" s="6" t="str">
        <f>VLOOKUP(LEFT(A7,2),[1]QualityGroups!C:E,2,FALSE)</f>
        <v>Efficiency</v>
      </c>
      <c r="D7" s="6" t="str">
        <f>VLOOKUP(LEFT(A7,2),[1]QualityGroups!C:E,3,FALSE)</f>
        <v xml:space="preserve">Performance </v>
      </c>
      <c r="E7" s="7" t="s">
        <v>31</v>
      </c>
      <c r="F7" s="7" t="s">
        <v>32</v>
      </c>
      <c r="G7" s="6"/>
      <c r="H7" s="6"/>
      <c r="I7" s="8"/>
      <c r="J7" s="6">
        <v>9</v>
      </c>
      <c r="K7" s="6">
        <v>5</v>
      </c>
      <c r="L7" s="9">
        <f>(2*Tabelle1[[#This Row],[Wichtigkeit]]+Tabelle1[[#This Row],[Schwierigkeit]])/3</f>
        <v>7.666666666666667</v>
      </c>
      <c r="M7" s="4">
        <v>19</v>
      </c>
      <c r="N7" s="10">
        <f>(2*Tabelle1[[#This Row],[Wichtigkeit]]+11-Tabelle1[[#This Row],[Schwierigkeit]])/3</f>
        <v>8</v>
      </c>
    </row>
    <row r="8" spans="1:14" ht="84">
      <c r="A8" s="6" t="s">
        <v>33</v>
      </c>
      <c r="B8" s="6" t="str">
        <f t="shared" si="0"/>
        <v>MH</v>
      </c>
      <c r="C8" s="6" t="str">
        <f>VLOOKUP(LEFT(A8,2),[1]QualityGroups!C:E,2,FALSE)</f>
        <v>Maintainability</v>
      </c>
      <c r="D8" s="6" t="str">
        <f>VLOOKUP(LEFT(A8,2),[1]QualityGroups!C:E,3,FALSE)</f>
        <v>Changeability</v>
      </c>
      <c r="E8" s="7" t="s">
        <v>34</v>
      </c>
      <c r="F8" s="7" t="s">
        <v>35</v>
      </c>
      <c r="G8" s="6"/>
      <c r="H8" s="6"/>
      <c r="I8" s="8"/>
      <c r="J8" s="6">
        <v>8</v>
      </c>
      <c r="K8" s="6">
        <v>7</v>
      </c>
      <c r="L8" s="9">
        <f>(2*Tabelle1[[#This Row],[Wichtigkeit]]+Tabelle1[[#This Row],[Schwierigkeit]])/3</f>
        <v>7.666666666666667</v>
      </c>
      <c r="M8" s="4">
        <v>29</v>
      </c>
      <c r="N8" s="10">
        <f>(2*Tabelle1[[#This Row],[Wichtigkeit]]+11-Tabelle1[[#This Row],[Schwierigkeit]])/3</f>
        <v>6.666666666666667</v>
      </c>
    </row>
    <row r="9" spans="1:14" ht="28">
      <c r="A9" s="6" t="s">
        <v>36</v>
      </c>
      <c r="B9" s="6" t="str">
        <f t="shared" si="0"/>
        <v>RM</v>
      </c>
      <c r="C9" s="6" t="str">
        <f>VLOOKUP(LEFT(A9,2),[1]QualityGroups!C:E,2,FALSE)</f>
        <v>Reliability</v>
      </c>
      <c r="D9" s="6" t="str">
        <f>VLOOKUP(LEFT(A9,2),[1]QualityGroups!C:E,3,FALSE)</f>
        <v>Maturity</v>
      </c>
      <c r="E9" s="7" t="s">
        <v>37</v>
      </c>
      <c r="F9" s="7" t="s">
        <v>38</v>
      </c>
      <c r="G9" s="6"/>
      <c r="H9" s="6"/>
      <c r="I9" s="8"/>
      <c r="J9" s="6">
        <v>9</v>
      </c>
      <c r="K9" s="6">
        <v>4</v>
      </c>
      <c r="L9" s="9">
        <f>(2*Tabelle1[[#This Row],[Wichtigkeit]]+Tabelle1[[#This Row],[Schwierigkeit]])/3</f>
        <v>7.333333333333333</v>
      </c>
      <c r="M9" s="4">
        <v>9</v>
      </c>
      <c r="N9" s="10">
        <f>(2*Tabelle1[[#This Row],[Wichtigkeit]]+11-Tabelle1[[#This Row],[Schwierigkeit]])/3</f>
        <v>8.3333333333333339</v>
      </c>
    </row>
    <row r="10" spans="1:14" ht="56">
      <c r="A10" s="6" t="s">
        <v>39</v>
      </c>
      <c r="B10" s="6" t="str">
        <f t="shared" si="0"/>
        <v>EU</v>
      </c>
      <c r="C10" s="6" t="str">
        <f>VLOOKUP(LEFT(A10,2),[1]QualityGroups!C:E,2,FALSE)</f>
        <v>Efficiency</v>
      </c>
      <c r="D10" s="6" t="str">
        <f>VLOOKUP(LEFT(A10,2),[1]QualityGroups!C:E,3,FALSE)</f>
        <v>Resource utilisation</v>
      </c>
      <c r="E10" s="7" t="s">
        <v>40</v>
      </c>
      <c r="F10" s="7" t="s">
        <v>41</v>
      </c>
      <c r="G10" s="6"/>
      <c r="H10" s="6"/>
      <c r="I10" s="8"/>
      <c r="J10" s="6">
        <v>6</v>
      </c>
      <c r="K10" s="6">
        <v>10</v>
      </c>
      <c r="L10" s="9">
        <f>(2*Tabelle1[[#This Row],[Wichtigkeit]]+Tabelle1[[#This Row],[Schwierigkeit]])/3</f>
        <v>7.333333333333333</v>
      </c>
      <c r="M10" s="4">
        <v>23</v>
      </c>
      <c r="N10" s="10">
        <f>(2*Tabelle1[[#This Row],[Wichtigkeit]]+11-Tabelle1[[#This Row],[Schwierigkeit]])/3</f>
        <v>4.333333333333333</v>
      </c>
    </row>
    <row r="11" spans="1:14" ht="126">
      <c r="A11" s="6" t="s">
        <v>42</v>
      </c>
      <c r="B11" s="6" t="str">
        <f t="shared" si="0"/>
        <v>MH</v>
      </c>
      <c r="C11" s="6" t="str">
        <f>VLOOKUP(LEFT(A11,2),[1]QualityGroups!C:E,2,FALSE)</f>
        <v>Maintainability</v>
      </c>
      <c r="D11" s="6" t="str">
        <f>VLOOKUP(LEFT(A11,2),[1]QualityGroups!C:E,3,FALSE)</f>
        <v>Changeability</v>
      </c>
      <c r="E11" s="7" t="s">
        <v>43</v>
      </c>
      <c r="F11" s="7" t="s">
        <v>44</v>
      </c>
      <c r="G11" s="6"/>
      <c r="H11" s="6"/>
      <c r="I11" s="8"/>
      <c r="J11" s="6">
        <v>9</v>
      </c>
      <c r="K11" s="6">
        <v>4</v>
      </c>
      <c r="L11" s="9">
        <f>(2*Tabelle1[[#This Row],[Wichtigkeit]]+Tabelle1[[#This Row],[Schwierigkeit]])/3</f>
        <v>7.333333333333333</v>
      </c>
      <c r="M11" s="4">
        <v>24</v>
      </c>
      <c r="N11" s="10">
        <f>(2*Tabelle1[[#This Row],[Wichtigkeit]]+11-Tabelle1[[#This Row],[Schwierigkeit]])/3</f>
        <v>8.3333333333333339</v>
      </c>
    </row>
    <row r="12" spans="1:14" ht="42">
      <c r="A12" s="6" t="s">
        <v>45</v>
      </c>
      <c r="B12" s="6" t="str">
        <f t="shared" si="0"/>
        <v>MS</v>
      </c>
      <c r="C12" s="6" t="str">
        <f>VLOOKUP(LEFT(A12,2),[1]QualityGroups!C:E,2,FALSE)</f>
        <v>Maintainability</v>
      </c>
      <c r="D12" s="6" t="str">
        <f>VLOOKUP(LEFT(A12,2),[1]QualityGroups!C:E,3,FALSE)</f>
        <v>Stability</v>
      </c>
      <c r="E12" s="7" t="s">
        <v>46</v>
      </c>
      <c r="F12" s="7" t="s">
        <v>47</v>
      </c>
      <c r="G12" s="6"/>
      <c r="H12" s="6"/>
      <c r="I12" s="8"/>
      <c r="J12" s="6">
        <v>7</v>
      </c>
      <c r="K12" s="6">
        <v>8</v>
      </c>
      <c r="L12" s="9">
        <f>(2*Tabelle1[[#This Row],[Wichtigkeit]]+Tabelle1[[#This Row],[Schwierigkeit]])/3</f>
        <v>7.333333333333333</v>
      </c>
      <c r="M12" s="4">
        <v>36</v>
      </c>
      <c r="N12" s="10">
        <f>(2*Tabelle1[[#This Row],[Wichtigkeit]]+11-Tabelle1[[#This Row],[Schwierigkeit]])/3</f>
        <v>5.666666666666667</v>
      </c>
    </row>
    <row r="13" spans="1:14" ht="56">
      <c r="A13" s="4" t="s">
        <v>48</v>
      </c>
      <c r="B13" s="4" t="str">
        <f t="shared" si="0"/>
        <v>FS</v>
      </c>
      <c r="C13" s="4" t="str">
        <f>VLOOKUP(LEFT(A13,2),[1]QualityGroups!C:E,2,FALSE)</f>
        <v>Functionality</v>
      </c>
      <c r="D13" s="4" t="str">
        <f>VLOOKUP(LEFT(A13,2),[1]QualityGroups!C:E,3,FALSE)</f>
        <v>Security</v>
      </c>
      <c r="E13" s="5" t="s">
        <v>49</v>
      </c>
      <c r="F13" s="5" t="s">
        <v>50</v>
      </c>
      <c r="I13" s="11"/>
      <c r="J13" s="4">
        <v>6</v>
      </c>
      <c r="K13" s="4">
        <v>9</v>
      </c>
      <c r="L13" s="10">
        <f>(2*Tabelle1[[#This Row],[Wichtigkeit]]+Tabelle1[[#This Row],[Schwierigkeit]])/3</f>
        <v>7</v>
      </c>
      <c r="M13" s="4">
        <v>3</v>
      </c>
      <c r="N13" s="10">
        <f>(2*Tabelle1[[#This Row],[Wichtigkeit]]+11-Tabelle1[[#This Row],[Schwierigkeit]])/3</f>
        <v>4.666666666666667</v>
      </c>
    </row>
    <row r="14" spans="1:14" ht="56">
      <c r="A14" s="6" t="s">
        <v>51</v>
      </c>
      <c r="B14" s="6" t="str">
        <f t="shared" si="0"/>
        <v>UO</v>
      </c>
      <c r="C14" s="6" t="str">
        <f>VLOOKUP(LEFT(A14,2),[1]QualityGroups!C:E,2,FALSE)</f>
        <v>Usability</v>
      </c>
      <c r="D14" s="6" t="str">
        <f>VLOOKUP(LEFT(A14,2),[1]QualityGroups!C:E,3,FALSE)</f>
        <v>Operability</v>
      </c>
      <c r="E14" s="7" t="s">
        <v>52</v>
      </c>
      <c r="F14" s="7" t="s">
        <v>53</v>
      </c>
      <c r="G14" s="6"/>
      <c r="H14" s="6"/>
      <c r="I14" s="8"/>
      <c r="J14" s="6">
        <v>9</v>
      </c>
      <c r="K14" s="6">
        <v>3</v>
      </c>
      <c r="L14" s="9">
        <f>(2*Tabelle1[[#This Row],[Wichtigkeit]]+Tabelle1[[#This Row],[Schwierigkeit]])/3</f>
        <v>7</v>
      </c>
      <c r="M14" s="4">
        <v>11</v>
      </c>
      <c r="N14" s="10">
        <f>(2*Tabelle1[[#This Row],[Wichtigkeit]]+11-Tabelle1[[#This Row],[Schwierigkeit]])/3</f>
        <v>8.6666666666666661</v>
      </c>
    </row>
    <row r="15" spans="1:14" ht="70">
      <c r="A15" s="6" t="s">
        <v>54</v>
      </c>
      <c r="B15" s="6" t="str">
        <f t="shared" si="0"/>
        <v>MT</v>
      </c>
      <c r="C15" s="6" t="str">
        <f>VLOOKUP(LEFT(A15,2),[1]QualityGroups!C:E,2,FALSE)</f>
        <v>Maintainability</v>
      </c>
      <c r="D15" s="6" t="str">
        <f>VLOOKUP(LEFT(A15,2),[1]QualityGroups!C:E,3,FALSE)</f>
        <v>Testability</v>
      </c>
      <c r="E15" s="7" t="s">
        <v>55</v>
      </c>
      <c r="F15" s="7" t="s">
        <v>56</v>
      </c>
      <c r="G15" s="6"/>
      <c r="H15" s="6"/>
      <c r="I15" s="8"/>
      <c r="J15" s="6">
        <v>7</v>
      </c>
      <c r="K15" s="6">
        <v>7</v>
      </c>
      <c r="L15" s="9">
        <f>(2*Tabelle1[[#This Row],[Wichtigkeit]]+Tabelle1[[#This Row],[Schwierigkeit]])/3</f>
        <v>7</v>
      </c>
      <c r="M15" s="4">
        <v>34</v>
      </c>
      <c r="N15" s="10">
        <f>(2*Tabelle1[[#This Row],[Wichtigkeit]]+11-Tabelle1[[#This Row],[Schwierigkeit]])/3</f>
        <v>6</v>
      </c>
    </row>
    <row r="16" spans="1:14" ht="56">
      <c r="A16" s="6" t="s">
        <v>57</v>
      </c>
      <c r="B16" s="6" t="str">
        <f t="shared" si="0"/>
        <v>MS</v>
      </c>
      <c r="C16" s="6" t="str">
        <f>VLOOKUP(LEFT(A16,2),[1]QualityGroups!C:E,2,FALSE)</f>
        <v>Maintainability</v>
      </c>
      <c r="D16" s="6" t="str">
        <f>VLOOKUP(LEFT(A16,2),[1]QualityGroups!C:E,3,FALSE)</f>
        <v>Stability</v>
      </c>
      <c r="E16" s="7" t="s">
        <v>58</v>
      </c>
      <c r="F16" s="7" t="s">
        <v>59</v>
      </c>
      <c r="G16" s="6"/>
      <c r="H16" s="6"/>
      <c r="I16" s="8"/>
      <c r="J16" s="6">
        <v>8</v>
      </c>
      <c r="K16" s="6">
        <v>5</v>
      </c>
      <c r="L16" s="9">
        <f>(2*Tabelle1[[#This Row],[Wichtigkeit]]+Tabelle1[[#This Row],[Schwierigkeit]])/3</f>
        <v>7</v>
      </c>
      <c r="M16" s="4">
        <v>35</v>
      </c>
      <c r="N16" s="10">
        <f>(2*Tabelle1[[#This Row],[Wichtigkeit]]+11-Tabelle1[[#This Row],[Schwierigkeit]])/3</f>
        <v>7.333333333333333</v>
      </c>
    </row>
    <row r="17" spans="1:14">
      <c r="A17" s="6" t="s">
        <v>60</v>
      </c>
      <c r="B17" s="6" t="str">
        <f t="shared" si="0"/>
        <v>FC</v>
      </c>
      <c r="C17" s="6" t="str">
        <f>VLOOKUP(LEFT(A17,2),[1]QualityGroups!C:E,2,FALSE)</f>
        <v>Functionality</v>
      </c>
      <c r="D17" s="6" t="str">
        <f>VLOOKUP(LEFT(A17,2),[1]QualityGroups!C:E,3,FALSE)</f>
        <v>Compliance</v>
      </c>
      <c r="E17" s="7" t="s">
        <v>61</v>
      </c>
      <c r="F17" s="7" t="s">
        <v>62</v>
      </c>
      <c r="G17" s="6"/>
      <c r="H17" s="6"/>
      <c r="I17" s="8"/>
      <c r="J17" s="6">
        <v>8</v>
      </c>
      <c r="K17" s="6">
        <v>4</v>
      </c>
      <c r="L17" s="9">
        <f>(2*Tabelle1[[#This Row],[Wichtigkeit]]+Tabelle1[[#This Row],[Schwierigkeit]])/3</f>
        <v>6.666666666666667</v>
      </c>
      <c r="M17" s="4">
        <v>7</v>
      </c>
      <c r="N17" s="10">
        <f>(2*Tabelle1[[#This Row],[Wichtigkeit]]+11-Tabelle1[[#This Row],[Schwierigkeit]])/3</f>
        <v>7.666666666666667</v>
      </c>
    </row>
    <row r="18" spans="1:14" ht="70">
      <c r="A18" s="6" t="s">
        <v>63</v>
      </c>
      <c r="B18" s="6" t="str">
        <f t="shared" si="0"/>
        <v>UO</v>
      </c>
      <c r="C18" s="6" t="str">
        <f>VLOOKUP(LEFT(A18,2),[1]QualityGroups!C:E,2,FALSE)</f>
        <v>Usability</v>
      </c>
      <c r="D18" s="6" t="str">
        <f>VLOOKUP(LEFT(A18,2),[1]QualityGroups!C:E,3,FALSE)</f>
        <v>Operability</v>
      </c>
      <c r="E18" s="7" t="s">
        <v>64</v>
      </c>
      <c r="F18" s="7" t="s">
        <v>65</v>
      </c>
      <c r="G18" s="6"/>
      <c r="H18" s="6"/>
      <c r="I18" s="8"/>
      <c r="J18" s="6">
        <v>8</v>
      </c>
      <c r="K18" s="6">
        <v>4</v>
      </c>
      <c r="L18" s="9">
        <f>(2*Tabelle1[[#This Row],[Wichtigkeit]]+Tabelle1[[#This Row],[Schwierigkeit]])/3</f>
        <v>6.666666666666667</v>
      </c>
      <c r="M18" s="4">
        <v>12</v>
      </c>
      <c r="N18" s="10">
        <f>(2*Tabelle1[[#This Row],[Wichtigkeit]]+11-Tabelle1[[#This Row],[Schwierigkeit]])/3</f>
        <v>7.666666666666667</v>
      </c>
    </row>
    <row r="19" spans="1:14" ht="42">
      <c r="A19" s="6" t="s">
        <v>66</v>
      </c>
      <c r="B19" s="6" t="str">
        <f t="shared" si="0"/>
        <v>EU</v>
      </c>
      <c r="C19" s="6" t="str">
        <f>VLOOKUP(LEFT(A19,2),[1]QualityGroups!C:E,2,FALSE)</f>
        <v>Efficiency</v>
      </c>
      <c r="D19" s="6" t="str">
        <f>VLOOKUP(LEFT(A19,2),[1]QualityGroups!C:E,3,FALSE)</f>
        <v>Resource utilisation</v>
      </c>
      <c r="E19" s="7" t="s">
        <v>67</v>
      </c>
      <c r="F19" s="7" t="s">
        <v>68</v>
      </c>
      <c r="G19" s="6"/>
      <c r="H19" s="6"/>
      <c r="I19" s="8"/>
      <c r="J19" s="6">
        <v>7</v>
      </c>
      <c r="K19" s="6">
        <v>6</v>
      </c>
      <c r="L19" s="9">
        <f>(2*Tabelle1[[#This Row],[Wichtigkeit]]+Tabelle1[[#This Row],[Schwierigkeit]])/3</f>
        <v>6.666666666666667</v>
      </c>
      <c r="M19" s="4">
        <v>22</v>
      </c>
      <c r="N19" s="10">
        <f>(2*Tabelle1[[#This Row],[Wichtigkeit]]+11-Tabelle1[[#This Row],[Schwierigkeit]])/3</f>
        <v>6.333333333333333</v>
      </c>
    </row>
    <row r="20" spans="1:14" ht="84">
      <c r="A20" s="6" t="s">
        <v>69</v>
      </c>
      <c r="B20" s="6" t="str">
        <f t="shared" si="0"/>
        <v>PI</v>
      </c>
      <c r="C20" s="6" t="str">
        <f>VLOOKUP(LEFT(A20,2),[1]QualityGroups!C:E,2,FALSE)</f>
        <v>Portability</v>
      </c>
      <c r="D20" s="6" t="str">
        <f>VLOOKUP(LEFT(A20,2),[1]QualityGroups!C:E,3,FALSE)</f>
        <v>Installability</v>
      </c>
      <c r="E20" s="7" t="s">
        <v>70</v>
      </c>
      <c r="F20" s="7" t="s">
        <v>71</v>
      </c>
      <c r="G20" s="6"/>
      <c r="H20" s="6"/>
      <c r="I20" s="8"/>
      <c r="J20" s="6">
        <v>7</v>
      </c>
      <c r="K20" s="6">
        <v>6</v>
      </c>
      <c r="L20" s="9">
        <f>(2*Tabelle1[[#This Row],[Wichtigkeit]]+Tabelle1[[#This Row],[Schwierigkeit]])/3</f>
        <v>6.666666666666667</v>
      </c>
      <c r="M20" s="4">
        <v>38</v>
      </c>
      <c r="N20" s="10">
        <f>(2*Tabelle1[[#This Row],[Wichtigkeit]]+11-Tabelle1[[#This Row],[Schwierigkeit]])/3</f>
        <v>6.333333333333333</v>
      </c>
    </row>
    <row r="21" spans="1:14">
      <c r="A21" s="6" t="s">
        <v>72</v>
      </c>
      <c r="B21" s="6" t="str">
        <f t="shared" si="0"/>
        <v>FS</v>
      </c>
      <c r="C21" s="6" t="str">
        <f>VLOOKUP(LEFT(A21,2),[1]QualityGroups!C:E,2,FALSE)</f>
        <v>Functionality</v>
      </c>
      <c r="D21" s="6" t="str">
        <f>VLOOKUP(LEFT(A21,2),[1]QualityGroups!C:E,3,FALSE)</f>
        <v>Security</v>
      </c>
      <c r="E21" s="7" t="s">
        <v>73</v>
      </c>
      <c r="F21" s="7" t="s">
        <v>74</v>
      </c>
      <c r="G21" s="6"/>
      <c r="H21" s="6"/>
      <c r="I21" s="8"/>
      <c r="J21" s="6">
        <v>9</v>
      </c>
      <c r="K21" s="6">
        <v>1</v>
      </c>
      <c r="L21" s="9">
        <f>(2*Tabelle1[[#This Row],[Wichtigkeit]]+Tabelle1[[#This Row],[Schwierigkeit]])/3</f>
        <v>6.333333333333333</v>
      </c>
      <c r="M21" s="4">
        <v>6</v>
      </c>
      <c r="N21" s="10">
        <f>(2*Tabelle1[[#This Row],[Wichtigkeit]]+11-Tabelle1[[#This Row],[Schwierigkeit]])/3</f>
        <v>9.3333333333333339</v>
      </c>
    </row>
    <row r="22" spans="1:14" ht="70">
      <c r="A22" s="6" t="s">
        <v>75</v>
      </c>
      <c r="B22" s="6" t="str">
        <f t="shared" si="0"/>
        <v>UO</v>
      </c>
      <c r="C22" s="6" t="str">
        <f>VLOOKUP(LEFT(A22,2),[1]QualityGroups!C:E,2,FALSE)</f>
        <v>Usability</v>
      </c>
      <c r="D22" s="6" t="str">
        <f>VLOOKUP(LEFT(A22,2),[1]QualityGroups!C:E,3,FALSE)</f>
        <v>Operability</v>
      </c>
      <c r="E22" s="7" t="s">
        <v>76</v>
      </c>
      <c r="F22" s="7" t="s">
        <v>77</v>
      </c>
      <c r="G22" s="6"/>
      <c r="H22" s="6"/>
      <c r="I22" s="8"/>
      <c r="J22" s="6">
        <v>7</v>
      </c>
      <c r="K22" s="6">
        <v>5</v>
      </c>
      <c r="L22" s="9">
        <f>(2*Tabelle1[[#This Row],[Wichtigkeit]]+Tabelle1[[#This Row],[Schwierigkeit]])/3</f>
        <v>6.333333333333333</v>
      </c>
      <c r="M22" s="4">
        <v>13</v>
      </c>
      <c r="N22" s="10">
        <f>(2*Tabelle1[[#This Row],[Wichtigkeit]]+11-Tabelle1[[#This Row],[Schwierigkeit]])/3</f>
        <v>6.666666666666667</v>
      </c>
    </row>
    <row r="23" spans="1:14" ht="28">
      <c r="A23" s="6" t="s">
        <v>78</v>
      </c>
      <c r="B23" s="6" t="str">
        <f t="shared" si="0"/>
        <v>ES</v>
      </c>
      <c r="C23" s="6" t="str">
        <f>VLOOKUP(LEFT(A23,2),[1]QualityGroups!C:E,2,FALSE)</f>
        <v>Efficiency</v>
      </c>
      <c r="D23" s="6" t="str">
        <f>VLOOKUP(LEFT(A23,2),[1]QualityGroups!C:E,3,FALSE)</f>
        <v>Scalability</v>
      </c>
      <c r="E23" s="7" t="s">
        <v>79</v>
      </c>
      <c r="F23" s="7" t="s">
        <v>80</v>
      </c>
      <c r="G23" s="6"/>
      <c r="H23" s="6"/>
      <c r="I23" s="8"/>
      <c r="J23" s="6">
        <v>8</v>
      </c>
      <c r="K23" s="6">
        <v>3</v>
      </c>
      <c r="L23" s="9">
        <f>(2*Tabelle1[[#This Row],[Wichtigkeit]]+Tabelle1[[#This Row],[Schwierigkeit]])/3</f>
        <v>6.333333333333333</v>
      </c>
      <c r="M23" s="4">
        <v>21</v>
      </c>
      <c r="N23" s="10">
        <f>(2*Tabelle1[[#This Row],[Wichtigkeit]]+11-Tabelle1[[#This Row],[Schwierigkeit]])/3</f>
        <v>8</v>
      </c>
    </row>
    <row r="24" spans="1:14" ht="126">
      <c r="A24" s="6" t="s">
        <v>81</v>
      </c>
      <c r="B24" s="6" t="str">
        <f t="shared" si="0"/>
        <v>MH</v>
      </c>
      <c r="C24" s="6" t="str">
        <f>VLOOKUP(LEFT(A24,2),[1]QualityGroups!C:E,2,FALSE)</f>
        <v>Maintainability</v>
      </c>
      <c r="D24" s="6" t="str">
        <f>VLOOKUP(LEFT(A24,2),[1]QualityGroups!C:E,3,FALSE)</f>
        <v>Changeability</v>
      </c>
      <c r="E24" s="7" t="s">
        <v>82</v>
      </c>
      <c r="F24" s="7" t="s">
        <v>83</v>
      </c>
      <c r="G24" s="6"/>
      <c r="H24" s="6"/>
      <c r="I24" s="8"/>
      <c r="J24" s="6">
        <v>7</v>
      </c>
      <c r="K24" s="6">
        <v>5</v>
      </c>
      <c r="L24" s="9">
        <f>(2*Tabelle1[[#This Row],[Wichtigkeit]]+Tabelle1[[#This Row],[Schwierigkeit]])/3</f>
        <v>6.333333333333333</v>
      </c>
      <c r="M24" s="4">
        <v>26</v>
      </c>
      <c r="N24" s="10">
        <f>(2*Tabelle1[[#This Row],[Wichtigkeit]]+11-Tabelle1[[#This Row],[Schwierigkeit]])/3</f>
        <v>6.666666666666667</v>
      </c>
    </row>
    <row r="25" spans="1:14" ht="56">
      <c r="A25" s="6" t="s">
        <v>84</v>
      </c>
      <c r="B25" s="6" t="str">
        <f t="shared" si="0"/>
        <v>MH</v>
      </c>
      <c r="C25" s="6" t="str">
        <f>VLOOKUP(LEFT(A25,2),[1]QualityGroups!C:E,2,FALSE)</f>
        <v>Maintainability</v>
      </c>
      <c r="D25" s="6" t="str">
        <f>VLOOKUP(LEFT(A25,2),[1]QualityGroups!C:E,3,FALSE)</f>
        <v>Changeability</v>
      </c>
      <c r="E25" s="7" t="s">
        <v>85</v>
      </c>
      <c r="F25" s="7" t="s">
        <v>86</v>
      </c>
      <c r="G25" s="6"/>
      <c r="H25" s="6"/>
      <c r="I25" s="8"/>
      <c r="J25" s="6">
        <v>7</v>
      </c>
      <c r="K25" s="6">
        <v>5</v>
      </c>
      <c r="L25" s="9">
        <f>(2*Tabelle1[[#This Row],[Wichtigkeit]]+Tabelle1[[#This Row],[Schwierigkeit]])/3</f>
        <v>6.333333333333333</v>
      </c>
      <c r="M25" s="4">
        <v>30</v>
      </c>
      <c r="N25" s="10">
        <f>(2*Tabelle1[[#This Row],[Wichtigkeit]]+11-Tabelle1[[#This Row],[Schwierigkeit]])/3</f>
        <v>6.666666666666667</v>
      </c>
    </row>
    <row r="26" spans="1:14" ht="84">
      <c r="A26" s="6" t="s">
        <v>87</v>
      </c>
      <c r="B26" s="6" t="str">
        <f t="shared" si="0"/>
        <v>UO</v>
      </c>
      <c r="C26" s="6" t="str">
        <f>VLOOKUP(LEFT(A26,2),[1]QualityGroups!C:E,2,FALSE)</f>
        <v>Usability</v>
      </c>
      <c r="D26" s="6" t="str">
        <f>VLOOKUP(LEFT(A26,2),[1]QualityGroups!C:E,3,FALSE)</f>
        <v>Operability</v>
      </c>
      <c r="E26" s="7" t="s">
        <v>88</v>
      </c>
      <c r="F26" s="7" t="s">
        <v>89</v>
      </c>
      <c r="G26" s="6"/>
      <c r="H26" s="6"/>
      <c r="I26" s="8"/>
      <c r="J26" s="6">
        <v>5</v>
      </c>
      <c r="K26" s="6">
        <v>8</v>
      </c>
      <c r="L26" s="9">
        <f>(2*Tabelle1[[#This Row],[Wichtigkeit]]+Tabelle1[[#This Row],[Schwierigkeit]])/3</f>
        <v>6</v>
      </c>
      <c r="M26" s="4">
        <v>17</v>
      </c>
      <c r="N26" s="10">
        <f>(2*Tabelle1[[#This Row],[Wichtigkeit]]+11-Tabelle1[[#This Row],[Schwierigkeit]])/3</f>
        <v>4.333333333333333</v>
      </c>
    </row>
    <row r="27" spans="1:14" ht="126">
      <c r="A27" s="6" t="s">
        <v>90</v>
      </c>
      <c r="B27" s="6" t="str">
        <f t="shared" si="0"/>
        <v>EP</v>
      </c>
      <c r="C27" s="6" t="str">
        <f>VLOOKUP(LEFT(A27,2),[1]QualityGroups!C:E,2,FALSE)</f>
        <v>Efficiency</v>
      </c>
      <c r="D27" s="6" t="str">
        <f>VLOOKUP(LEFT(A27,2),[1]QualityGroups!C:E,3,FALSE)</f>
        <v xml:space="preserve">Performance </v>
      </c>
      <c r="E27" s="7" t="s">
        <v>91</v>
      </c>
      <c r="F27" s="7" t="s">
        <v>92</v>
      </c>
      <c r="G27" s="6"/>
      <c r="H27" s="6"/>
      <c r="I27" s="8"/>
      <c r="J27" s="6">
        <v>8</v>
      </c>
      <c r="K27" s="6">
        <v>2</v>
      </c>
      <c r="L27" s="9">
        <f>(2*Tabelle1[[#This Row],[Wichtigkeit]]+Tabelle1[[#This Row],[Schwierigkeit]])/3</f>
        <v>6</v>
      </c>
      <c r="M27" s="4">
        <v>20</v>
      </c>
      <c r="N27" s="10">
        <f>(2*Tabelle1[[#This Row],[Wichtigkeit]]+11-Tabelle1[[#This Row],[Schwierigkeit]])/3</f>
        <v>8.3333333333333339</v>
      </c>
    </row>
    <row r="28" spans="1:14" ht="42">
      <c r="A28" s="6" t="s">
        <v>93</v>
      </c>
      <c r="B28" s="6" t="str">
        <f t="shared" si="0"/>
        <v>MH</v>
      </c>
      <c r="C28" s="6" t="str">
        <f>VLOOKUP(LEFT(A28,2),[1]QualityGroups!C:E,2,FALSE)</f>
        <v>Maintainability</v>
      </c>
      <c r="D28" s="6" t="str">
        <f>VLOOKUP(LEFT(A28,2),[1]QualityGroups!C:E,3,FALSE)</f>
        <v>Changeability</v>
      </c>
      <c r="E28" s="7" t="s">
        <v>94</v>
      </c>
      <c r="F28" s="7" t="s">
        <v>95</v>
      </c>
      <c r="G28" s="6"/>
      <c r="H28" s="6"/>
      <c r="I28" s="8"/>
      <c r="J28" s="6">
        <v>7</v>
      </c>
      <c r="K28" s="6">
        <v>4</v>
      </c>
      <c r="L28" s="9">
        <f>(2*Tabelle1[[#This Row],[Wichtigkeit]]+Tabelle1[[#This Row],[Schwierigkeit]])/3</f>
        <v>6</v>
      </c>
      <c r="M28" s="4">
        <v>31</v>
      </c>
      <c r="N28" s="10">
        <f>(2*Tabelle1[[#This Row],[Wichtigkeit]]+11-Tabelle1[[#This Row],[Schwierigkeit]])/3</f>
        <v>7</v>
      </c>
    </row>
    <row r="29" spans="1:14" ht="42">
      <c r="A29" s="6" t="s">
        <v>96</v>
      </c>
      <c r="B29" s="6" t="str">
        <f t="shared" si="0"/>
        <v>PI</v>
      </c>
      <c r="C29" s="6" t="str">
        <f>VLOOKUP(LEFT(A29,2),[1]QualityGroups!C:E,2,FALSE)</f>
        <v>Portability</v>
      </c>
      <c r="D29" s="6" t="str">
        <f>VLOOKUP(LEFT(A29,2),[1]QualityGroups!C:E,3,FALSE)</f>
        <v>Installability</v>
      </c>
      <c r="E29" s="7" t="s">
        <v>97</v>
      </c>
      <c r="F29" s="7" t="s">
        <v>98</v>
      </c>
      <c r="G29" s="6"/>
      <c r="H29" s="6"/>
      <c r="I29" s="8"/>
      <c r="J29" s="6">
        <v>6</v>
      </c>
      <c r="K29" s="6">
        <v>6</v>
      </c>
      <c r="L29" s="9">
        <f>(2*Tabelle1[[#This Row],[Wichtigkeit]]+Tabelle1[[#This Row],[Schwierigkeit]])/3</f>
        <v>6</v>
      </c>
      <c r="M29" s="4">
        <v>41</v>
      </c>
      <c r="N29" s="10">
        <f>(2*Tabelle1[[#This Row],[Wichtigkeit]]+11-Tabelle1[[#This Row],[Schwierigkeit]])/3</f>
        <v>5.666666666666667</v>
      </c>
    </row>
    <row r="30" spans="1:14">
      <c r="A30" s="6" t="s">
        <v>99</v>
      </c>
      <c r="B30" s="6" t="str">
        <f t="shared" si="0"/>
        <v>FS</v>
      </c>
      <c r="C30" s="6" t="str">
        <f>VLOOKUP(LEFT(A30,2),[1]QualityGroups!C:E,2,FALSE)</f>
        <v>Functionality</v>
      </c>
      <c r="D30" s="6" t="str">
        <f>VLOOKUP(LEFT(A30,2),[1]QualityGroups!C:E,3,FALSE)</f>
        <v>Security</v>
      </c>
      <c r="E30" s="7" t="s">
        <v>100</v>
      </c>
      <c r="F30" s="7" t="s">
        <v>101</v>
      </c>
      <c r="G30" s="6"/>
      <c r="H30" s="6"/>
      <c r="I30" s="8"/>
      <c r="J30" s="6">
        <v>5</v>
      </c>
      <c r="K30" s="6">
        <v>7</v>
      </c>
      <c r="L30" s="9">
        <f>(2*Tabelle1[[#This Row],[Wichtigkeit]]+Tabelle1[[#This Row],[Schwierigkeit]])/3</f>
        <v>5.666666666666667</v>
      </c>
      <c r="M30" s="4">
        <v>4</v>
      </c>
      <c r="N30" s="10">
        <f>(2*Tabelle1[[#This Row],[Wichtigkeit]]+11-Tabelle1[[#This Row],[Schwierigkeit]])/3</f>
        <v>4.666666666666667</v>
      </c>
    </row>
    <row r="31" spans="1:14" ht="84">
      <c r="A31" s="6" t="s">
        <v>102</v>
      </c>
      <c r="B31" s="6" t="str">
        <f t="shared" si="0"/>
        <v>MH</v>
      </c>
      <c r="C31" s="6" t="str">
        <f>VLOOKUP(LEFT(A31,2),[1]QualityGroups!C:E,2,FALSE)</f>
        <v>Maintainability</v>
      </c>
      <c r="D31" s="6" t="str">
        <f>VLOOKUP(LEFT(A31,2),[1]QualityGroups!C:E,3,FALSE)</f>
        <v>Changeability</v>
      </c>
      <c r="E31" s="7" t="s">
        <v>103</v>
      </c>
      <c r="F31" s="7" t="s">
        <v>104</v>
      </c>
      <c r="G31" s="6"/>
      <c r="H31" s="6"/>
      <c r="I31" s="8"/>
      <c r="J31" s="6">
        <v>8</v>
      </c>
      <c r="K31" s="6">
        <v>1</v>
      </c>
      <c r="L31" s="9">
        <f>(2*Tabelle1[[#This Row],[Wichtigkeit]]+Tabelle1[[#This Row],[Schwierigkeit]])/3</f>
        <v>5.666666666666667</v>
      </c>
      <c r="M31" s="4">
        <v>25</v>
      </c>
      <c r="N31" s="10">
        <f>(2*Tabelle1[[#This Row],[Wichtigkeit]]+11-Tabelle1[[#This Row],[Schwierigkeit]])/3</f>
        <v>8.6666666666666661</v>
      </c>
    </row>
    <row r="32" spans="1:14" ht="56">
      <c r="A32" s="6" t="s">
        <v>105</v>
      </c>
      <c r="B32" s="6" t="str">
        <f t="shared" si="0"/>
        <v>MH</v>
      </c>
      <c r="C32" s="6" t="str">
        <f>VLOOKUP(LEFT(A32,2),[1]QualityGroups!C:E,2,FALSE)</f>
        <v>Maintainability</v>
      </c>
      <c r="D32" s="6" t="str">
        <f>VLOOKUP(LEFT(A32,2),[1]QualityGroups!C:E,3,FALSE)</f>
        <v>Changeability</v>
      </c>
      <c r="E32" s="7" t="s">
        <v>106</v>
      </c>
      <c r="F32" s="7" t="s">
        <v>107</v>
      </c>
      <c r="G32" s="6"/>
      <c r="H32" s="6"/>
      <c r="I32" s="8"/>
      <c r="J32" s="6">
        <v>7</v>
      </c>
      <c r="K32" s="6">
        <v>3</v>
      </c>
      <c r="L32" s="9">
        <f>(2*Tabelle1[[#This Row],[Wichtigkeit]]+Tabelle1[[#This Row],[Schwierigkeit]])/3</f>
        <v>5.666666666666667</v>
      </c>
      <c r="M32" s="4">
        <v>27</v>
      </c>
      <c r="N32" s="10">
        <f>(2*Tabelle1[[#This Row],[Wichtigkeit]]+11-Tabelle1[[#This Row],[Schwierigkeit]])/3</f>
        <v>7.333333333333333</v>
      </c>
    </row>
    <row r="33" spans="1:14" ht="98">
      <c r="A33" s="6" t="s">
        <v>108</v>
      </c>
      <c r="B33" s="6" t="str">
        <f t="shared" si="0"/>
        <v>MH</v>
      </c>
      <c r="C33" s="6" t="str">
        <f>VLOOKUP(LEFT(A33,2),[1]QualityGroups!C:E,2,FALSE)</f>
        <v>Maintainability</v>
      </c>
      <c r="D33" s="6" t="str">
        <f>VLOOKUP(LEFT(A33,2),[1]QualityGroups!C:E,3,FALSE)</f>
        <v>Changeability</v>
      </c>
      <c r="E33" s="7" t="s">
        <v>109</v>
      </c>
      <c r="F33" s="7" t="s">
        <v>110</v>
      </c>
      <c r="G33" s="6"/>
      <c r="H33" s="6"/>
      <c r="I33" s="8"/>
      <c r="J33" s="6">
        <v>6</v>
      </c>
      <c r="K33" s="6">
        <v>5</v>
      </c>
      <c r="L33" s="9">
        <f>(2*Tabelle1[[#This Row],[Wichtigkeit]]+Tabelle1[[#This Row],[Schwierigkeit]])/3</f>
        <v>5.666666666666667</v>
      </c>
      <c r="M33" s="4">
        <v>28</v>
      </c>
      <c r="N33" s="10">
        <f>(2*Tabelle1[[#This Row],[Wichtigkeit]]+11-Tabelle1[[#This Row],[Schwierigkeit]])/3</f>
        <v>6</v>
      </c>
    </row>
    <row r="34" spans="1:14" ht="84">
      <c r="A34" s="4" t="s">
        <v>111</v>
      </c>
      <c r="B34" s="4" t="str">
        <f t="shared" si="0"/>
        <v>FS</v>
      </c>
      <c r="C34" s="4" t="str">
        <f>VLOOKUP(LEFT(A34,2),[1]QualityGroups!C:E,2,FALSE)</f>
        <v>Functionality</v>
      </c>
      <c r="D34" s="4" t="str">
        <f>VLOOKUP(LEFT(A34,2),[1]QualityGroups!C:E,3,FALSE)</f>
        <v>Security</v>
      </c>
      <c r="E34" s="5" t="s">
        <v>112</v>
      </c>
      <c r="F34" s="5" t="s">
        <v>113</v>
      </c>
      <c r="I34" s="11"/>
      <c r="J34" s="4">
        <v>5</v>
      </c>
      <c r="K34" s="4">
        <v>6</v>
      </c>
      <c r="L34" s="10">
        <f>(2*Tabelle1[[#This Row],[Wichtigkeit]]+Tabelle1[[#This Row],[Schwierigkeit]])/3</f>
        <v>5.333333333333333</v>
      </c>
      <c r="M34" s="4">
        <v>1</v>
      </c>
      <c r="N34" s="10">
        <f>(2*Tabelle1[[#This Row],[Wichtigkeit]]+11-Tabelle1[[#This Row],[Schwierigkeit]])/3</f>
        <v>5</v>
      </c>
    </row>
    <row r="35" spans="1:14" ht="28">
      <c r="A35" s="6" t="s">
        <v>114</v>
      </c>
      <c r="B35" s="6" t="str">
        <f t="shared" si="0"/>
        <v>RC</v>
      </c>
      <c r="C35" s="6" t="str">
        <f>VLOOKUP(LEFT(A35,2),[1]QualityGroups!C:E,2,FALSE)</f>
        <v>Reliability</v>
      </c>
      <c r="D35" s="6" t="str">
        <f>VLOOKUP(LEFT(A35,2),[1]QualityGroups!C:E,3,FALSE)</f>
        <v>Compliance</v>
      </c>
      <c r="E35" s="7" t="s">
        <v>115</v>
      </c>
      <c r="F35" s="7" t="s">
        <v>116</v>
      </c>
      <c r="G35" s="6"/>
      <c r="H35" s="6"/>
      <c r="I35" s="8"/>
      <c r="J35" s="6">
        <v>7</v>
      </c>
      <c r="K35" s="6">
        <v>2</v>
      </c>
      <c r="L35" s="9">
        <f>(2*Tabelle1[[#This Row],[Wichtigkeit]]+Tabelle1[[#This Row],[Schwierigkeit]])/3</f>
        <v>5.333333333333333</v>
      </c>
      <c r="M35" s="4">
        <v>10</v>
      </c>
      <c r="N35" s="10">
        <f>(2*Tabelle1[[#This Row],[Wichtigkeit]]+11-Tabelle1[[#This Row],[Schwierigkeit]])/3</f>
        <v>7.666666666666667</v>
      </c>
    </row>
    <row r="36" spans="1:14" ht="28">
      <c r="A36" s="6" t="s">
        <v>117</v>
      </c>
      <c r="B36" s="6" t="str">
        <f t="shared" si="0"/>
        <v>UO</v>
      </c>
      <c r="C36" s="6" t="str">
        <f>VLOOKUP(LEFT(A36,2),[1]QualityGroups!C:E,2,FALSE)</f>
        <v>Usability</v>
      </c>
      <c r="D36" s="6" t="str">
        <f>VLOOKUP(LEFT(A36,2),[1]QualityGroups!C:E,3,FALSE)</f>
        <v>Operability</v>
      </c>
      <c r="E36" s="7" t="s">
        <v>118</v>
      </c>
      <c r="F36" s="7" t="s">
        <v>119</v>
      </c>
      <c r="G36" s="6"/>
      <c r="H36" s="6"/>
      <c r="I36" s="8"/>
      <c r="J36" s="6">
        <v>5</v>
      </c>
      <c r="K36" s="6">
        <v>5</v>
      </c>
      <c r="L36" s="9">
        <f>(2*Tabelle1[[#This Row],[Wichtigkeit]]+Tabelle1[[#This Row],[Schwierigkeit]])/3</f>
        <v>5</v>
      </c>
      <c r="M36" s="4">
        <v>16</v>
      </c>
      <c r="N36" s="10">
        <f>(2*Tabelle1[[#This Row],[Wichtigkeit]]+11-Tabelle1[[#This Row],[Schwierigkeit]])/3</f>
        <v>5.333333333333333</v>
      </c>
    </row>
    <row r="37" spans="1:14" ht="42">
      <c r="A37" s="6" t="s">
        <v>120</v>
      </c>
      <c r="B37" s="6" t="str">
        <f t="shared" si="0"/>
        <v>PI</v>
      </c>
      <c r="C37" s="6" t="str">
        <f>VLOOKUP(LEFT(A37,2),[1]QualityGroups!C:E,2,FALSE)</f>
        <v>Portability</v>
      </c>
      <c r="D37" s="6" t="str">
        <f>VLOOKUP(LEFT(A37,2),[1]QualityGroups!C:E,3,FALSE)</f>
        <v>Installability</v>
      </c>
      <c r="E37" s="7" t="s">
        <v>121</v>
      </c>
      <c r="F37" s="7" t="s">
        <v>122</v>
      </c>
      <c r="G37" s="6"/>
      <c r="H37" s="6"/>
      <c r="I37" s="8"/>
      <c r="J37" s="6">
        <v>4</v>
      </c>
      <c r="K37" s="6">
        <v>7</v>
      </c>
      <c r="L37" s="9">
        <f>(2*Tabelle1[[#This Row],[Wichtigkeit]]+Tabelle1[[#This Row],[Schwierigkeit]])/3</f>
        <v>5</v>
      </c>
      <c r="M37" s="4">
        <v>42</v>
      </c>
      <c r="N37" s="10">
        <f>(2*Tabelle1[[#This Row],[Wichtigkeit]]+11-Tabelle1[[#This Row],[Schwierigkeit]])/3</f>
        <v>4</v>
      </c>
    </row>
    <row r="38" spans="1:14" ht="84">
      <c r="A38" s="6" t="s">
        <v>123</v>
      </c>
      <c r="B38" s="6" t="str">
        <f t="shared" si="0"/>
        <v>PA</v>
      </c>
      <c r="C38" s="6" t="str">
        <f>VLOOKUP(LEFT(A38,2),[1]QualityGroups!C:E,2,FALSE)</f>
        <v>Portability</v>
      </c>
      <c r="D38" s="6" t="str">
        <f>VLOOKUP(LEFT(A38,2),[1]QualityGroups!C:E,3,FALSE)</f>
        <v>Adaptability</v>
      </c>
      <c r="E38" s="7" t="s">
        <v>124</v>
      </c>
      <c r="F38" s="7" t="s">
        <v>125</v>
      </c>
      <c r="G38" s="6"/>
      <c r="H38" s="6"/>
      <c r="I38" s="8"/>
      <c r="J38" s="6">
        <v>7</v>
      </c>
      <c r="K38" s="6">
        <v>1</v>
      </c>
      <c r="L38" s="9">
        <f>(2*Tabelle1[[#This Row],[Wichtigkeit]]+Tabelle1[[#This Row],[Schwierigkeit]])/3</f>
        <v>5</v>
      </c>
      <c r="M38" s="4">
        <v>43</v>
      </c>
      <c r="N38" s="10">
        <f>(2*Tabelle1[[#This Row],[Wichtigkeit]]+11-Tabelle1[[#This Row],[Schwierigkeit]])/3</f>
        <v>8</v>
      </c>
    </row>
    <row r="39" spans="1:14" ht="42">
      <c r="A39" s="6" t="s">
        <v>126</v>
      </c>
      <c r="B39" s="6" t="str">
        <f t="shared" si="0"/>
        <v>FS</v>
      </c>
      <c r="C39" s="6" t="str">
        <f>VLOOKUP(LEFT(A39,2),[1]QualityGroups!C:E,2,FALSE)</f>
        <v>Functionality</v>
      </c>
      <c r="D39" s="6" t="str">
        <f>VLOOKUP(LEFT(A39,2),[1]QualityGroups!C:E,3,FALSE)</f>
        <v>Security</v>
      </c>
      <c r="E39" s="7" t="s">
        <v>127</v>
      </c>
      <c r="F39" s="7" t="s">
        <v>128</v>
      </c>
      <c r="G39" s="6"/>
      <c r="H39" s="6"/>
      <c r="I39" s="8"/>
      <c r="J39" s="6">
        <v>3</v>
      </c>
      <c r="K39" s="6">
        <v>8</v>
      </c>
      <c r="L39" s="9">
        <f>(2*Tabelle1[[#This Row],[Wichtigkeit]]+Tabelle1[[#This Row],[Schwierigkeit]])/3</f>
        <v>4.666666666666667</v>
      </c>
      <c r="M39" s="4">
        <v>5</v>
      </c>
      <c r="N39" s="10">
        <f>(2*Tabelle1[[#This Row],[Wichtigkeit]]+11-Tabelle1[[#This Row],[Schwierigkeit]])/3</f>
        <v>3</v>
      </c>
    </row>
    <row r="40" spans="1:14" ht="42">
      <c r="A40" s="6" t="s">
        <v>129</v>
      </c>
      <c r="B40" s="6" t="str">
        <f t="shared" si="0"/>
        <v>FA</v>
      </c>
      <c r="C40" s="6" t="str">
        <f>VLOOKUP(LEFT(A40,2),[1]QualityGroups!C:E,2,FALSE)</f>
        <v>Functionality</v>
      </c>
      <c r="D40" s="6" t="str">
        <f>VLOOKUP(LEFT(A40,2),[1]QualityGroups!C:E,3,FALSE)</f>
        <v>Accurateness</v>
      </c>
      <c r="E40" s="7" t="s">
        <v>130</v>
      </c>
      <c r="F40" s="7" t="s">
        <v>131</v>
      </c>
      <c r="G40" s="6"/>
      <c r="H40" s="6"/>
      <c r="I40" s="8"/>
      <c r="J40" s="6">
        <v>6</v>
      </c>
      <c r="K40" s="6">
        <v>2</v>
      </c>
      <c r="L40" s="9">
        <f>(2*Tabelle1[[#This Row],[Wichtigkeit]]+Tabelle1[[#This Row],[Schwierigkeit]])/3</f>
        <v>4.666666666666667</v>
      </c>
      <c r="M40" s="4">
        <v>8</v>
      </c>
      <c r="N40" s="10">
        <f>(2*Tabelle1[[#This Row],[Wichtigkeit]]+11-Tabelle1[[#This Row],[Schwierigkeit]])/3</f>
        <v>7</v>
      </c>
    </row>
    <row r="41" spans="1:14" ht="112">
      <c r="A41" s="6" t="s">
        <v>132</v>
      </c>
      <c r="B41" s="6" t="str">
        <f t="shared" si="0"/>
        <v>MA</v>
      </c>
      <c r="C41" s="6" t="str">
        <f>VLOOKUP(LEFT(A41,2),[1]QualityGroups!C:E,2,FALSE)</f>
        <v>Maintainability</v>
      </c>
      <c r="D41" s="6" t="str">
        <f>VLOOKUP(LEFT(A41,2),[1]QualityGroups!C:E,3,FALSE)</f>
        <v>Analysability</v>
      </c>
      <c r="E41" s="7" t="s">
        <v>133</v>
      </c>
      <c r="F41" s="7" t="s">
        <v>134</v>
      </c>
      <c r="G41" s="6"/>
      <c r="H41" s="6"/>
      <c r="I41" s="8"/>
      <c r="J41" s="6">
        <v>5</v>
      </c>
      <c r="K41" s="6">
        <v>4</v>
      </c>
      <c r="L41" s="9">
        <f>(2*Tabelle1[[#This Row],[Wichtigkeit]]+Tabelle1[[#This Row],[Schwierigkeit]])/3</f>
        <v>4.666666666666667</v>
      </c>
      <c r="M41" s="4">
        <v>37</v>
      </c>
      <c r="N41" s="10">
        <f>(2*Tabelle1[[#This Row],[Wichtigkeit]]+11-Tabelle1[[#This Row],[Schwierigkeit]])/3</f>
        <v>5.666666666666667</v>
      </c>
    </row>
    <row r="42" spans="1:14" ht="42">
      <c r="A42" s="6" t="s">
        <v>135</v>
      </c>
      <c r="B42" s="6" t="str">
        <f t="shared" si="0"/>
        <v>PI</v>
      </c>
      <c r="C42" s="6" t="str">
        <f>VLOOKUP(LEFT(A42,2),[1]QualityGroups!C:E,2,FALSE)</f>
        <v>Portability</v>
      </c>
      <c r="D42" s="6" t="str">
        <f>VLOOKUP(LEFT(A42,2),[1]QualityGroups!C:E,3,FALSE)</f>
        <v>Installability</v>
      </c>
      <c r="E42" s="7" t="s">
        <v>136</v>
      </c>
      <c r="F42" s="7" t="s">
        <v>137</v>
      </c>
      <c r="G42" s="6"/>
      <c r="H42" s="6"/>
      <c r="I42" s="8"/>
      <c r="J42" s="6">
        <v>4</v>
      </c>
      <c r="K42" s="6">
        <v>4</v>
      </c>
      <c r="L42" s="9">
        <f>(2*Tabelle1[[#This Row],[Wichtigkeit]]+Tabelle1[[#This Row],[Schwierigkeit]])/3</f>
        <v>4</v>
      </c>
      <c r="M42" s="4">
        <v>39</v>
      </c>
      <c r="N42" s="10">
        <f>(2*Tabelle1[[#This Row],[Wichtigkeit]]+11-Tabelle1[[#This Row],[Schwierigkeit]])/3</f>
        <v>5</v>
      </c>
    </row>
    <row r="43" spans="1:14" ht="28">
      <c r="A43" s="6" t="s">
        <v>138</v>
      </c>
      <c r="B43" s="6" t="str">
        <f t="shared" si="0"/>
        <v>PI</v>
      </c>
      <c r="C43" s="6" t="str">
        <f>VLOOKUP(LEFT(A43,2),[1]QualityGroups!C:E,2,FALSE)</f>
        <v>Portability</v>
      </c>
      <c r="D43" s="6" t="str">
        <f>VLOOKUP(LEFT(A43,2),[1]QualityGroups!C:E,3,FALSE)</f>
        <v>Installability</v>
      </c>
      <c r="E43" s="7" t="s">
        <v>139</v>
      </c>
      <c r="F43" s="7" t="s">
        <v>140</v>
      </c>
      <c r="G43" s="6"/>
      <c r="H43" s="6"/>
      <c r="I43" s="8"/>
      <c r="J43" s="6">
        <v>5</v>
      </c>
      <c r="K43" s="6">
        <v>2</v>
      </c>
      <c r="L43" s="9">
        <f>(2*Tabelle1[[#This Row],[Wichtigkeit]]+Tabelle1[[#This Row],[Schwierigkeit]])/3</f>
        <v>4</v>
      </c>
      <c r="M43" s="4">
        <v>40</v>
      </c>
      <c r="N43" s="10">
        <f>(2*Tabelle1[[#This Row],[Wichtigkeit]]+11-Tabelle1[[#This Row],[Schwierigkeit]])/3</f>
        <v>6.333333333333333</v>
      </c>
    </row>
    <row r="44" spans="1:14" ht="84">
      <c r="A44" s="6" t="s">
        <v>141</v>
      </c>
      <c r="B44" s="6" t="str">
        <f t="shared" si="0"/>
        <v>UO</v>
      </c>
      <c r="C44" s="6" t="str">
        <f>VLOOKUP(LEFT(A44,2),[1]QualityGroups!C:E,2,FALSE)</f>
        <v>Usability</v>
      </c>
      <c r="D44" s="6" t="str">
        <f>VLOOKUP(LEFT(A44,2),[1]QualityGroups!C:E,3,FALSE)</f>
        <v>Operability</v>
      </c>
      <c r="E44" s="7" t="s">
        <v>142</v>
      </c>
      <c r="F44" s="7" t="s">
        <v>143</v>
      </c>
      <c r="G44" s="6"/>
      <c r="H44" s="6"/>
      <c r="I44" s="8"/>
      <c r="J44" s="6">
        <v>3</v>
      </c>
      <c r="K44" s="6">
        <v>5</v>
      </c>
      <c r="L44" s="9">
        <f>(2*Tabelle1[[#This Row],[Wichtigkeit]]+Tabelle1[[#This Row],[Schwierigkeit]])/3</f>
        <v>3.6666666666666665</v>
      </c>
      <c r="M44" s="4">
        <v>14</v>
      </c>
      <c r="N44" s="10">
        <f>(2*Tabelle1[[#This Row],[Wichtigkeit]]+11-Tabelle1[[#This Row],[Schwierigkeit]])/3</f>
        <v>4</v>
      </c>
    </row>
    <row r="45" spans="1:14" ht="70">
      <c r="A45" s="4" t="s">
        <v>144</v>
      </c>
      <c r="B45" s="4" t="str">
        <f t="shared" si="0"/>
        <v>FS</v>
      </c>
      <c r="C45" s="4" t="str">
        <f>VLOOKUP(LEFT(A45,2),[1]QualityGroups!C:E,2,FALSE)</f>
        <v>Functionality</v>
      </c>
      <c r="D45" s="4" t="str">
        <f>VLOOKUP(LEFT(A45,2),[1]QualityGroups!C:E,3,FALSE)</f>
        <v>Security</v>
      </c>
      <c r="E45" s="5" t="s">
        <v>145</v>
      </c>
      <c r="F45" s="5" t="s">
        <v>146</v>
      </c>
      <c r="I45" s="11"/>
      <c r="J45" s="4">
        <v>2</v>
      </c>
      <c r="K45" s="4">
        <v>6</v>
      </c>
      <c r="L45" s="10">
        <f>(2*Tabelle1[[#This Row],[Wichtigkeit]]+Tabelle1[[#This Row],[Schwierigkeit]])/3</f>
        <v>3.3333333333333335</v>
      </c>
      <c r="M45" s="4">
        <v>2</v>
      </c>
      <c r="N45" s="10">
        <f>(2*Tabelle1[[#This Row],[Wichtigkeit]]+11-Tabelle1[[#This Row],[Schwierigkeit]])/3</f>
        <v>3</v>
      </c>
    </row>
    <row r="46" spans="1:14" ht="42">
      <c r="A46" s="6" t="s">
        <v>147</v>
      </c>
      <c r="B46" s="6" t="str">
        <f t="shared" si="0"/>
        <v>MH</v>
      </c>
      <c r="C46" s="6" t="str">
        <f>VLOOKUP(LEFT(A46,2),[1]QualityGroups!C:E,2,FALSE)</f>
        <v>Maintainability</v>
      </c>
      <c r="D46" s="6" t="str">
        <f>VLOOKUP(LEFT(A46,2),[1]QualityGroups!C:E,3,FALSE)</f>
        <v>Changeability</v>
      </c>
      <c r="E46" s="7" t="s">
        <v>148</v>
      </c>
      <c r="F46" s="7" t="s">
        <v>149</v>
      </c>
      <c r="G46" s="6"/>
      <c r="H46" s="6"/>
      <c r="I46" s="8"/>
      <c r="J46" s="6">
        <v>3</v>
      </c>
      <c r="K46" s="6">
        <v>4</v>
      </c>
      <c r="L46" s="9">
        <f>(2*Tabelle1[[#This Row],[Wichtigkeit]]+Tabelle1[[#This Row],[Schwierigkeit]])/3</f>
        <v>3.3333333333333335</v>
      </c>
      <c r="M46" s="4">
        <v>33</v>
      </c>
      <c r="N46" s="10">
        <f>(2*Tabelle1[[#This Row],[Wichtigkeit]]+11-Tabelle1[[#This Row],[Schwierigkeit]])/3</f>
        <v>4.333333333333333</v>
      </c>
    </row>
    <row r="47" spans="1:14" ht="154">
      <c r="A47" s="6" t="s">
        <v>150</v>
      </c>
      <c r="B47" s="6" t="str">
        <f t="shared" si="0"/>
        <v>MH</v>
      </c>
      <c r="C47" s="6" t="str">
        <f>VLOOKUP(LEFT(A47,2),[1]QualityGroups!C:E,2,FALSE)</f>
        <v>Maintainability</v>
      </c>
      <c r="D47" s="6" t="str">
        <f>VLOOKUP(LEFT(A47,2),[1]QualityGroups!C:E,3,FALSE)</f>
        <v>Changeability</v>
      </c>
      <c r="E47" s="7" t="s">
        <v>151</v>
      </c>
      <c r="F47" s="7" t="s">
        <v>152</v>
      </c>
      <c r="G47" s="6"/>
      <c r="H47" s="6"/>
      <c r="I47" s="8"/>
      <c r="J47" s="6">
        <v>3</v>
      </c>
      <c r="K47" s="6">
        <v>2</v>
      </c>
      <c r="L47" s="9">
        <f>(2*Tabelle1[[#This Row],[Wichtigkeit]]+Tabelle1[[#This Row],[Schwierigkeit]])/3</f>
        <v>2.6666666666666665</v>
      </c>
      <c r="M47" s="4">
        <v>32</v>
      </c>
      <c r="N47" s="10">
        <f>(2*Tabelle1[[#This Row],[Wichtigkeit]]+11-Tabelle1[[#This Row],[Schwierigkeit]])/3</f>
        <v>5</v>
      </c>
    </row>
  </sheetData>
  <conditionalFormatting sqref="L4:L47">
    <cfRule type="cellIs" dxfId="1" priority="1" operator="greaterThanOrEqual">
      <formula>7.5</formula>
    </cfRule>
    <cfRule type="cellIs" dxfId="0" priority="2" operator="greaterThanOrEqual">
      <formula>5</formula>
    </cfRule>
  </conditionalFormatting>
  <pageMargins left="0.7" right="0.7" top="0.75" bottom="0.75" header="0.3" footer="0.3"/>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abSelected="1" workbookViewId="0">
      <pane xSplit="4" ySplit="3" topLeftCell="H4" activePane="bottomRight" state="frozen"/>
      <selection pane="topRight" activeCell="E1" sqref="E1"/>
      <selection pane="bottomLeft" activeCell="A2" sqref="A2"/>
      <selection pane="bottomRight" sqref="A1:XFD2"/>
    </sheetView>
  </sheetViews>
  <sheetFormatPr baseColWidth="10" defaultRowHeight="15" x14ac:dyDescent="0"/>
  <cols>
    <col min="1" max="1" width="5.5" style="13" customWidth="1"/>
    <col min="2" max="2" width="8.6640625" style="13" customWidth="1"/>
    <col min="3" max="3" width="12.33203125" style="13" bestFit="1" customWidth="1"/>
    <col min="4" max="4" width="26.83203125" style="14" customWidth="1"/>
    <col min="5" max="5" width="41.1640625" style="14" customWidth="1"/>
    <col min="6" max="6" width="48.1640625" style="15" customWidth="1"/>
    <col min="7" max="7" width="47.83203125" style="14" customWidth="1"/>
    <col min="8" max="9" width="48.1640625" style="14" customWidth="1"/>
    <col min="10" max="10" width="10.83203125" style="14" bestFit="1" customWidth="1"/>
    <col min="11" max="11" width="10.83203125" style="13"/>
    <col min="12" max="16384" width="10.83203125" style="15"/>
  </cols>
  <sheetData>
    <row r="1" spans="1:12" customFormat="1" ht="20">
      <c r="A1" s="12" t="s">
        <v>154</v>
      </c>
      <c r="B1" s="4"/>
      <c r="C1" s="12" t="s">
        <v>4</v>
      </c>
      <c r="D1" s="12" t="s">
        <v>5</v>
      </c>
      <c r="E1" s="5"/>
      <c r="F1" s="5"/>
      <c r="G1" s="4"/>
      <c r="H1" s="4"/>
      <c r="I1" s="4"/>
      <c r="J1" s="4"/>
      <c r="K1" s="4"/>
      <c r="L1" s="4"/>
    </row>
    <row r="2" spans="1:12" customFormat="1" ht="14">
      <c r="A2" s="4"/>
      <c r="B2" s="4"/>
      <c r="C2" s="4"/>
      <c r="D2" s="4"/>
      <c r="E2" s="5"/>
      <c r="F2" s="5"/>
      <c r="G2" s="4"/>
      <c r="H2" s="4"/>
      <c r="I2" s="4"/>
      <c r="J2" s="4"/>
      <c r="K2" s="4"/>
      <c r="L2" s="4"/>
    </row>
    <row r="3" spans="1:12">
      <c r="A3" s="13" t="s">
        <v>8</v>
      </c>
      <c r="B3" s="13" t="s">
        <v>155</v>
      </c>
      <c r="C3" s="13" t="s">
        <v>156</v>
      </c>
      <c r="D3" s="14" t="s">
        <v>157</v>
      </c>
      <c r="E3" s="14" t="s">
        <v>158</v>
      </c>
      <c r="F3" s="14" t="s">
        <v>159</v>
      </c>
      <c r="G3" s="14" t="s">
        <v>160</v>
      </c>
      <c r="H3" s="14" t="s">
        <v>161</v>
      </c>
      <c r="I3" s="14" t="s">
        <v>162</v>
      </c>
      <c r="J3" s="13" t="s">
        <v>163</v>
      </c>
      <c r="K3" s="15"/>
    </row>
    <row r="4" spans="1:12" ht="90">
      <c r="A4" s="13">
        <v>1</v>
      </c>
      <c r="B4" s="13" t="str">
        <f t="shared" ref="B4:B36" si="0">CONCATENATE("AE-",TEXT(A4,"000"))</f>
        <v>AE-001</v>
      </c>
      <c r="C4" s="13" t="s">
        <v>164</v>
      </c>
      <c r="D4" s="14" t="s">
        <v>165</v>
      </c>
      <c r="E4" s="14" t="s">
        <v>166</v>
      </c>
      <c r="F4" s="14" t="s">
        <v>167</v>
      </c>
      <c r="G4" s="14" t="s">
        <v>168</v>
      </c>
      <c r="H4" s="14" t="s">
        <v>169</v>
      </c>
      <c r="J4" s="13"/>
      <c r="K4" s="15"/>
    </row>
    <row r="5" spans="1:12" ht="105">
      <c r="A5" s="13">
        <v>2</v>
      </c>
      <c r="B5" s="13" t="str">
        <f t="shared" si="0"/>
        <v>AE-002</v>
      </c>
      <c r="C5" s="13" t="s">
        <v>164</v>
      </c>
      <c r="D5" s="14" t="s">
        <v>170</v>
      </c>
      <c r="E5" s="14" t="s">
        <v>171</v>
      </c>
      <c r="F5" s="14" t="s">
        <v>172</v>
      </c>
      <c r="G5" s="14" t="s">
        <v>173</v>
      </c>
      <c r="H5" s="14" t="s">
        <v>174</v>
      </c>
      <c r="J5" s="13"/>
      <c r="K5" s="15"/>
    </row>
    <row r="6" spans="1:12" ht="120">
      <c r="A6" s="13">
        <v>3</v>
      </c>
      <c r="B6" s="13" t="str">
        <f t="shared" si="0"/>
        <v>AE-003</v>
      </c>
      <c r="C6" s="13" t="s">
        <v>175</v>
      </c>
      <c r="D6" s="14" t="s">
        <v>176</v>
      </c>
      <c r="E6" s="14" t="s">
        <v>177</v>
      </c>
      <c r="F6" s="14" t="s">
        <v>178</v>
      </c>
      <c r="G6" s="14" t="s">
        <v>179</v>
      </c>
      <c r="H6" s="14" t="s">
        <v>180</v>
      </c>
      <c r="J6" s="13"/>
      <c r="K6" s="15"/>
    </row>
    <row r="7" spans="1:12" ht="135">
      <c r="A7" s="16">
        <v>4</v>
      </c>
      <c r="B7" s="16" t="str">
        <f t="shared" si="0"/>
        <v>AE-004</v>
      </c>
      <c r="C7" s="16" t="s">
        <v>175</v>
      </c>
      <c r="D7" s="17" t="s">
        <v>181</v>
      </c>
      <c r="E7" s="17" t="s">
        <v>182</v>
      </c>
      <c r="F7" s="17" t="s">
        <v>183</v>
      </c>
      <c r="G7" s="18" t="s">
        <v>184</v>
      </c>
      <c r="H7" s="17" t="s">
        <v>185</v>
      </c>
      <c r="I7" s="17"/>
      <c r="J7" s="16"/>
      <c r="K7" s="15"/>
    </row>
    <row r="8" spans="1:12" ht="105">
      <c r="A8" s="16">
        <v>5</v>
      </c>
      <c r="B8" s="16" t="str">
        <f t="shared" si="0"/>
        <v>AE-005</v>
      </c>
      <c r="C8" s="16" t="s">
        <v>175</v>
      </c>
      <c r="D8" s="17" t="s">
        <v>186</v>
      </c>
      <c r="E8" s="17" t="s">
        <v>187</v>
      </c>
      <c r="F8" s="17" t="s">
        <v>188</v>
      </c>
      <c r="G8" s="17" t="s">
        <v>189</v>
      </c>
      <c r="H8" s="17" t="s">
        <v>190</v>
      </c>
      <c r="I8" s="17"/>
      <c r="J8" s="16"/>
      <c r="K8" s="15"/>
    </row>
    <row r="9" spans="1:12" ht="120">
      <c r="A9" s="16">
        <v>6</v>
      </c>
      <c r="B9" s="16" t="str">
        <f t="shared" si="0"/>
        <v>AE-006</v>
      </c>
      <c r="C9" s="13" t="s">
        <v>175</v>
      </c>
      <c r="D9" s="14" t="s">
        <v>191</v>
      </c>
      <c r="E9" s="14" t="s">
        <v>192</v>
      </c>
      <c r="F9" s="14" t="s">
        <v>193</v>
      </c>
      <c r="G9" s="14" t="s">
        <v>194</v>
      </c>
      <c r="H9" s="14" t="s">
        <v>195</v>
      </c>
      <c r="J9" s="16"/>
      <c r="K9" s="15"/>
    </row>
    <row r="10" spans="1:12" ht="135">
      <c r="A10" s="16">
        <v>7</v>
      </c>
      <c r="B10" s="16" t="str">
        <f t="shared" si="0"/>
        <v>AE-007</v>
      </c>
      <c r="C10" s="16" t="s">
        <v>175</v>
      </c>
      <c r="D10" s="17" t="s">
        <v>196</v>
      </c>
      <c r="E10" s="17" t="s">
        <v>197</v>
      </c>
      <c r="F10" s="17" t="s">
        <v>198</v>
      </c>
      <c r="G10" s="17" t="s">
        <v>199</v>
      </c>
      <c r="H10" s="17" t="s">
        <v>200</v>
      </c>
      <c r="I10" s="17"/>
      <c r="J10" s="16"/>
      <c r="K10" s="15"/>
    </row>
    <row r="11" spans="1:12" ht="60">
      <c r="A11" s="16">
        <v>8</v>
      </c>
      <c r="B11" s="13" t="str">
        <f t="shared" si="0"/>
        <v>AE-008</v>
      </c>
      <c r="C11" s="13" t="s">
        <v>175</v>
      </c>
      <c r="D11" s="14" t="s">
        <v>201</v>
      </c>
      <c r="E11" s="14" t="s">
        <v>202</v>
      </c>
      <c r="F11" s="14" t="s">
        <v>203</v>
      </c>
      <c r="G11" s="14" t="s">
        <v>204</v>
      </c>
      <c r="H11" s="14" t="s">
        <v>205</v>
      </c>
      <c r="J11" s="13"/>
    </row>
    <row r="12" spans="1:12" ht="75">
      <c r="A12" s="16">
        <v>9</v>
      </c>
      <c r="B12" s="13" t="str">
        <f t="shared" si="0"/>
        <v>AE-009</v>
      </c>
      <c r="C12" s="13" t="s">
        <v>175</v>
      </c>
      <c r="D12" s="14" t="s">
        <v>206</v>
      </c>
      <c r="E12" s="14" t="s">
        <v>207</v>
      </c>
      <c r="F12" s="14" t="s">
        <v>208</v>
      </c>
      <c r="G12" s="14" t="s">
        <v>209</v>
      </c>
      <c r="J12" s="13"/>
    </row>
    <row r="13" spans="1:12" ht="105">
      <c r="A13" s="16">
        <v>10</v>
      </c>
      <c r="B13" s="13" t="str">
        <f t="shared" si="0"/>
        <v>AE-010</v>
      </c>
      <c r="C13" s="13" t="s">
        <v>175</v>
      </c>
      <c r="D13" s="14" t="s">
        <v>210</v>
      </c>
      <c r="E13" s="14" t="s">
        <v>211</v>
      </c>
      <c r="F13" s="14" t="s">
        <v>212</v>
      </c>
      <c r="G13" s="14" t="s">
        <v>213</v>
      </c>
      <c r="J13" s="13"/>
    </row>
    <row r="14" spans="1:12" ht="60">
      <c r="A14" s="16">
        <v>11</v>
      </c>
      <c r="B14" s="13" t="str">
        <f t="shared" si="0"/>
        <v>AE-011</v>
      </c>
      <c r="C14" s="13" t="s">
        <v>175</v>
      </c>
      <c r="D14" s="14" t="s">
        <v>214</v>
      </c>
      <c r="E14" s="14" t="s">
        <v>215</v>
      </c>
      <c r="F14" s="14" t="s">
        <v>216</v>
      </c>
      <c r="G14" s="14" t="s">
        <v>217</v>
      </c>
      <c r="J14" s="13"/>
    </row>
    <row r="15" spans="1:12" ht="90">
      <c r="A15" s="16">
        <v>12</v>
      </c>
      <c r="B15" s="13" t="str">
        <f t="shared" si="0"/>
        <v>AE-012</v>
      </c>
      <c r="C15" s="13" t="s">
        <v>175</v>
      </c>
      <c r="D15" s="14" t="s">
        <v>218</v>
      </c>
      <c r="E15" s="14" t="s">
        <v>219</v>
      </c>
      <c r="F15" s="14" t="s">
        <v>220</v>
      </c>
      <c r="G15" s="14" t="s">
        <v>221</v>
      </c>
      <c r="H15" s="14" t="s">
        <v>222</v>
      </c>
      <c r="J15" s="13"/>
    </row>
    <row r="16" spans="1:12" ht="180">
      <c r="A16" s="16">
        <v>13</v>
      </c>
      <c r="B16" s="13" t="str">
        <f t="shared" si="0"/>
        <v>AE-013</v>
      </c>
      <c r="C16" s="13" t="s">
        <v>175</v>
      </c>
      <c r="D16" s="14" t="s">
        <v>223</v>
      </c>
      <c r="E16" s="14" t="s">
        <v>224</v>
      </c>
      <c r="F16" s="14" t="s">
        <v>225</v>
      </c>
      <c r="G16" s="14" t="s">
        <v>226</v>
      </c>
      <c r="H16" s="14" t="s">
        <v>227</v>
      </c>
      <c r="J16" s="13"/>
    </row>
    <row r="17" spans="1:10" ht="165">
      <c r="A17" s="16">
        <v>14</v>
      </c>
      <c r="B17" s="13" t="str">
        <f t="shared" si="0"/>
        <v>AE-014</v>
      </c>
      <c r="C17" s="13" t="s">
        <v>175</v>
      </c>
      <c r="D17" s="14" t="s">
        <v>228</v>
      </c>
      <c r="E17" s="14" t="s">
        <v>229</v>
      </c>
      <c r="F17" s="14" t="s">
        <v>230</v>
      </c>
      <c r="G17" s="14" t="s">
        <v>231</v>
      </c>
      <c r="H17" s="14" t="s">
        <v>232</v>
      </c>
      <c r="J17" s="13"/>
    </row>
    <row r="18" spans="1:10" ht="120">
      <c r="A18" s="16">
        <v>15</v>
      </c>
      <c r="B18" s="13" t="str">
        <f t="shared" si="0"/>
        <v>AE-015</v>
      </c>
      <c r="C18" s="13" t="s">
        <v>175</v>
      </c>
      <c r="D18" s="14" t="s">
        <v>233</v>
      </c>
      <c r="E18" s="14" t="s">
        <v>234</v>
      </c>
      <c r="F18" s="14" t="s">
        <v>235</v>
      </c>
      <c r="J18" s="13"/>
    </row>
    <row r="19" spans="1:10" s="13" customFormat="1" ht="60">
      <c r="A19" s="16">
        <v>16</v>
      </c>
      <c r="B19" s="13" t="str">
        <f t="shared" si="0"/>
        <v>AE-016</v>
      </c>
      <c r="C19" s="13" t="s">
        <v>236</v>
      </c>
      <c r="D19" s="14" t="s">
        <v>237</v>
      </c>
      <c r="E19" s="14" t="s">
        <v>238</v>
      </c>
      <c r="F19" s="14" t="s">
        <v>239</v>
      </c>
      <c r="G19" s="14" t="s">
        <v>240</v>
      </c>
      <c r="H19" s="14" t="s">
        <v>241</v>
      </c>
      <c r="I19" s="14"/>
    </row>
    <row r="20" spans="1:10" s="13" customFormat="1" ht="120">
      <c r="A20" s="16">
        <v>17</v>
      </c>
      <c r="B20" s="13" t="str">
        <f t="shared" si="0"/>
        <v>AE-017</v>
      </c>
      <c r="C20" s="13" t="s">
        <v>236</v>
      </c>
      <c r="D20" s="14" t="s">
        <v>242</v>
      </c>
      <c r="E20" s="14" t="s">
        <v>243</v>
      </c>
      <c r="F20" s="14" t="s">
        <v>244</v>
      </c>
      <c r="G20" s="14" t="s">
        <v>245</v>
      </c>
      <c r="H20" s="14" t="s">
        <v>246</v>
      </c>
      <c r="I20" s="14" t="s">
        <v>247</v>
      </c>
    </row>
    <row r="21" spans="1:10" s="13" customFormat="1" ht="135">
      <c r="A21" s="16">
        <v>18</v>
      </c>
      <c r="B21" s="13" t="str">
        <f t="shared" si="0"/>
        <v>AE-018</v>
      </c>
      <c r="C21" s="13" t="s">
        <v>236</v>
      </c>
      <c r="D21" s="14" t="s">
        <v>248</v>
      </c>
      <c r="E21" s="14" t="s">
        <v>249</v>
      </c>
      <c r="F21" s="14" t="s">
        <v>250</v>
      </c>
      <c r="G21" s="14" t="s">
        <v>251</v>
      </c>
      <c r="H21" s="14" t="s">
        <v>252</v>
      </c>
      <c r="I21" s="14" t="s">
        <v>253</v>
      </c>
    </row>
    <row r="22" spans="1:10" s="13" customFormat="1" ht="165">
      <c r="A22" s="16">
        <v>19</v>
      </c>
      <c r="B22" s="13" t="str">
        <f t="shared" si="0"/>
        <v>AE-019</v>
      </c>
      <c r="C22" s="13" t="s">
        <v>236</v>
      </c>
      <c r="D22" s="14" t="s">
        <v>254</v>
      </c>
      <c r="E22" s="14" t="s">
        <v>255</v>
      </c>
      <c r="F22" s="14" t="s">
        <v>256</v>
      </c>
      <c r="G22" s="14" t="s">
        <v>257</v>
      </c>
      <c r="H22" s="14" t="s">
        <v>258</v>
      </c>
      <c r="I22" s="14"/>
    </row>
    <row r="23" spans="1:10" s="13" customFormat="1" ht="165">
      <c r="A23" s="16">
        <v>20</v>
      </c>
      <c r="B23" s="13" t="str">
        <f t="shared" si="0"/>
        <v>AE-020</v>
      </c>
      <c r="C23" s="13" t="s">
        <v>236</v>
      </c>
      <c r="D23" s="14" t="s">
        <v>259</v>
      </c>
      <c r="E23" s="14" t="s">
        <v>260</v>
      </c>
      <c r="F23" s="14" t="s">
        <v>261</v>
      </c>
      <c r="G23" s="14" t="s">
        <v>262</v>
      </c>
      <c r="H23" s="14" t="s">
        <v>263</v>
      </c>
      <c r="I23" s="14"/>
    </row>
    <row r="24" spans="1:10" s="13" customFormat="1" ht="90">
      <c r="A24" s="16">
        <v>21</v>
      </c>
      <c r="B24" s="13" t="str">
        <f t="shared" si="0"/>
        <v>AE-021</v>
      </c>
      <c r="C24" s="13" t="s">
        <v>236</v>
      </c>
      <c r="D24" s="14" t="s">
        <v>264</v>
      </c>
      <c r="E24" s="14" t="s">
        <v>265</v>
      </c>
      <c r="F24" s="14" t="s">
        <v>266</v>
      </c>
      <c r="G24" s="14" t="s">
        <v>267</v>
      </c>
      <c r="H24" s="14" t="s">
        <v>268</v>
      </c>
      <c r="I24" s="14"/>
    </row>
    <row r="25" spans="1:10" s="13" customFormat="1" ht="150">
      <c r="A25" s="16">
        <v>22</v>
      </c>
      <c r="B25" s="13" t="str">
        <f t="shared" si="0"/>
        <v>AE-022</v>
      </c>
      <c r="C25" s="13" t="s">
        <v>236</v>
      </c>
      <c r="D25" s="14" t="s">
        <v>269</v>
      </c>
      <c r="E25" s="14" t="s">
        <v>270</v>
      </c>
      <c r="F25" s="14" t="s">
        <v>271</v>
      </c>
      <c r="G25" s="14" t="s">
        <v>272</v>
      </c>
      <c r="H25" s="14" t="s">
        <v>273</v>
      </c>
      <c r="I25" s="14"/>
    </row>
    <row r="26" spans="1:10" s="13" customFormat="1" ht="180">
      <c r="A26" s="16">
        <v>23</v>
      </c>
      <c r="B26" s="13" t="str">
        <f t="shared" si="0"/>
        <v>AE-023</v>
      </c>
      <c r="C26" s="13" t="s">
        <v>236</v>
      </c>
      <c r="D26" s="14" t="s">
        <v>274</v>
      </c>
      <c r="E26" s="14" t="s">
        <v>275</v>
      </c>
      <c r="F26" s="14" t="s">
        <v>276</v>
      </c>
      <c r="G26" s="14" t="s">
        <v>277</v>
      </c>
      <c r="H26" s="14" t="s">
        <v>278</v>
      </c>
      <c r="I26" s="14"/>
    </row>
    <row r="27" spans="1:10" s="13" customFormat="1" ht="165">
      <c r="A27" s="16">
        <v>24</v>
      </c>
      <c r="B27" s="13" t="str">
        <f t="shared" si="0"/>
        <v>AE-024</v>
      </c>
      <c r="C27" s="13" t="s">
        <v>279</v>
      </c>
      <c r="D27" s="14" t="s">
        <v>280</v>
      </c>
      <c r="E27" s="14" t="s">
        <v>281</v>
      </c>
      <c r="F27" s="14" t="s">
        <v>282</v>
      </c>
      <c r="G27" s="14" t="s">
        <v>283</v>
      </c>
      <c r="H27" s="14" t="s">
        <v>284</v>
      </c>
      <c r="I27" s="14" t="s">
        <v>285</v>
      </c>
    </row>
    <row r="28" spans="1:10" s="13" customFormat="1" ht="120">
      <c r="A28" s="16">
        <v>25</v>
      </c>
      <c r="B28" s="13" t="str">
        <f t="shared" si="0"/>
        <v>AE-025</v>
      </c>
      <c r="C28" s="13" t="s">
        <v>279</v>
      </c>
      <c r="D28" s="14" t="s">
        <v>286</v>
      </c>
      <c r="E28" s="14" t="s">
        <v>287</v>
      </c>
      <c r="F28" s="14" t="s">
        <v>288</v>
      </c>
      <c r="G28" s="14" t="s">
        <v>289</v>
      </c>
      <c r="H28" s="14" t="s">
        <v>290</v>
      </c>
      <c r="I28" s="14"/>
    </row>
    <row r="29" spans="1:10" s="13" customFormat="1" ht="180">
      <c r="A29" s="16">
        <v>26</v>
      </c>
      <c r="B29" s="13" t="str">
        <f t="shared" si="0"/>
        <v>AE-026</v>
      </c>
      <c r="C29" s="13" t="s">
        <v>279</v>
      </c>
      <c r="D29" s="14" t="s">
        <v>291</v>
      </c>
      <c r="E29" s="14" t="s">
        <v>292</v>
      </c>
      <c r="F29" s="14" t="s">
        <v>293</v>
      </c>
      <c r="G29" s="14"/>
      <c r="H29" s="14"/>
      <c r="I29" s="14"/>
    </row>
    <row r="30" spans="1:10" s="13" customFormat="1" ht="225">
      <c r="A30" s="16">
        <v>27</v>
      </c>
      <c r="B30" s="13" t="str">
        <f t="shared" si="0"/>
        <v>AE-027</v>
      </c>
      <c r="C30" s="13" t="s">
        <v>279</v>
      </c>
      <c r="D30" s="14" t="s">
        <v>294</v>
      </c>
      <c r="E30" s="14" t="s">
        <v>295</v>
      </c>
      <c r="F30" s="14" t="s">
        <v>296</v>
      </c>
      <c r="G30" s="14" t="s">
        <v>297</v>
      </c>
      <c r="H30" s="14"/>
      <c r="I30" s="14" t="s">
        <v>298</v>
      </c>
    </row>
    <row r="31" spans="1:10" s="13" customFormat="1" ht="60">
      <c r="A31" s="16">
        <v>28</v>
      </c>
      <c r="B31" s="13" t="str">
        <f t="shared" si="0"/>
        <v>AE-028</v>
      </c>
      <c r="C31" s="13" t="s">
        <v>279</v>
      </c>
      <c r="D31" s="14" t="s">
        <v>299</v>
      </c>
      <c r="E31" s="14"/>
      <c r="F31" s="14" t="s">
        <v>300</v>
      </c>
      <c r="G31" s="14" t="s">
        <v>301</v>
      </c>
      <c r="H31" s="14" t="s">
        <v>302</v>
      </c>
      <c r="I31" s="14"/>
    </row>
    <row r="32" spans="1:10" s="13" customFormat="1" ht="135">
      <c r="A32" s="16">
        <v>29</v>
      </c>
      <c r="B32" s="13" t="str">
        <f t="shared" si="0"/>
        <v>AE-029</v>
      </c>
      <c r="C32" s="13" t="s">
        <v>279</v>
      </c>
      <c r="D32" s="14" t="s">
        <v>303</v>
      </c>
      <c r="E32" s="14" t="s">
        <v>304</v>
      </c>
      <c r="F32" s="14" t="s">
        <v>305</v>
      </c>
      <c r="G32" s="14" t="s">
        <v>306</v>
      </c>
      <c r="H32" s="14"/>
      <c r="I32" s="14"/>
    </row>
    <row r="33" spans="1:10" s="13" customFormat="1" ht="90">
      <c r="A33" s="16">
        <v>30</v>
      </c>
      <c r="B33" s="13" t="str">
        <f t="shared" si="0"/>
        <v>AE-030</v>
      </c>
      <c r="C33" s="13" t="s">
        <v>279</v>
      </c>
      <c r="D33" s="14" t="s">
        <v>307</v>
      </c>
      <c r="E33" s="14" t="s">
        <v>308</v>
      </c>
      <c r="F33" s="14" t="s">
        <v>309</v>
      </c>
      <c r="G33" s="14" t="s">
        <v>310</v>
      </c>
      <c r="H33" s="14" t="s">
        <v>311</v>
      </c>
      <c r="I33" s="14"/>
    </row>
    <row r="34" spans="1:10" s="13" customFormat="1" ht="90">
      <c r="A34" s="16">
        <v>31</v>
      </c>
      <c r="B34" s="13" t="str">
        <f>CONCATENATE("AE-",TEXT(A34,"000"))</f>
        <v>AE-031</v>
      </c>
      <c r="C34" s="13" t="s">
        <v>279</v>
      </c>
      <c r="D34" s="14" t="s">
        <v>312</v>
      </c>
      <c r="E34" s="14" t="s">
        <v>308</v>
      </c>
      <c r="F34" s="14" t="s">
        <v>313</v>
      </c>
      <c r="G34" s="14" t="s">
        <v>301</v>
      </c>
      <c r="H34" s="14" t="s">
        <v>314</v>
      </c>
      <c r="I34" s="14" t="s">
        <v>315</v>
      </c>
    </row>
    <row r="35" spans="1:10" s="13" customFormat="1" ht="120">
      <c r="A35" s="16">
        <v>32</v>
      </c>
      <c r="B35" s="13" t="str">
        <f t="shared" si="0"/>
        <v>AE-032</v>
      </c>
      <c r="C35" s="13" t="s">
        <v>236</v>
      </c>
      <c r="D35" s="14" t="s">
        <v>316</v>
      </c>
      <c r="E35" s="14" t="s">
        <v>317</v>
      </c>
      <c r="F35" s="14" t="s">
        <v>318</v>
      </c>
      <c r="G35" s="14" t="s">
        <v>319</v>
      </c>
      <c r="H35" s="14" t="s">
        <v>320</v>
      </c>
      <c r="I35" s="14"/>
    </row>
    <row r="36" spans="1:10" s="13" customFormat="1" ht="105">
      <c r="A36" s="16">
        <v>33</v>
      </c>
      <c r="B36" s="13" t="str">
        <f t="shared" si="0"/>
        <v>AE-033</v>
      </c>
      <c r="C36" s="13" t="s">
        <v>175</v>
      </c>
      <c r="D36" s="14" t="s">
        <v>321</v>
      </c>
      <c r="E36" s="14" t="s">
        <v>322</v>
      </c>
      <c r="F36" s="14" t="s">
        <v>323</v>
      </c>
      <c r="G36" s="14" t="s">
        <v>324</v>
      </c>
      <c r="H36" s="14" t="s">
        <v>325</v>
      </c>
      <c r="I36" s="14"/>
    </row>
    <row r="37" spans="1:10" s="13" customFormat="1" ht="60">
      <c r="A37" s="16">
        <v>34</v>
      </c>
      <c r="B37" s="13" t="str">
        <f>CONCATENATE("AE-",TEXT(A37,"000"))</f>
        <v>AE-034</v>
      </c>
      <c r="C37" s="13" t="s">
        <v>236</v>
      </c>
      <c r="D37" s="14" t="s">
        <v>326</v>
      </c>
      <c r="E37" s="14" t="s">
        <v>327</v>
      </c>
      <c r="F37" s="14" t="s">
        <v>328</v>
      </c>
      <c r="G37" s="14" t="s">
        <v>329</v>
      </c>
      <c r="H37" s="14" t="s">
        <v>330</v>
      </c>
      <c r="I37" s="14" t="s">
        <v>331</v>
      </c>
    </row>
    <row r="38" spans="1:10" s="13" customFormat="1" ht="45">
      <c r="A38" s="16">
        <v>35</v>
      </c>
      <c r="B38" s="13" t="str">
        <f>CONCATENATE("AE-",TEXT(A38,"000"))</f>
        <v>AE-035</v>
      </c>
      <c r="C38" s="13" t="s">
        <v>332</v>
      </c>
      <c r="D38" s="19" t="s">
        <v>333</v>
      </c>
      <c r="E38" s="14" t="s">
        <v>334</v>
      </c>
      <c r="F38" s="14" t="s">
        <v>335</v>
      </c>
      <c r="G38" s="14" t="s">
        <v>336</v>
      </c>
      <c r="H38" s="14" t="s">
        <v>337</v>
      </c>
      <c r="I38" s="14"/>
    </row>
    <row r="39" spans="1:10" s="13" customFormat="1" ht="120">
      <c r="A39" s="16">
        <v>36</v>
      </c>
      <c r="B39" s="13" t="str">
        <f>CONCATENATE("AE-",TEXT(A39,"000"))</f>
        <v>AE-036</v>
      </c>
      <c r="C39" s="13" t="s">
        <v>332</v>
      </c>
      <c r="D39" s="19" t="s">
        <v>338</v>
      </c>
      <c r="E39" s="14" t="s">
        <v>339</v>
      </c>
      <c r="F39" s="14" t="s">
        <v>340</v>
      </c>
      <c r="G39" s="14" t="s">
        <v>341</v>
      </c>
      <c r="H39" s="14" t="s">
        <v>342</v>
      </c>
      <c r="I39" s="14" t="s">
        <v>343</v>
      </c>
    </row>
    <row r="40" spans="1:10" s="13" customFormat="1" ht="120">
      <c r="A40" s="16">
        <v>37</v>
      </c>
      <c r="B40" s="16" t="str">
        <f>CONCATENATE("AE-",TEXT(A40,"000"))</f>
        <v>AE-037</v>
      </c>
      <c r="C40" s="13" t="s">
        <v>332</v>
      </c>
      <c r="D40" s="14" t="s">
        <v>344</v>
      </c>
      <c r="E40" s="17" t="s">
        <v>345</v>
      </c>
      <c r="F40" s="17" t="s">
        <v>346</v>
      </c>
      <c r="G40" s="17" t="s">
        <v>347</v>
      </c>
      <c r="H40" s="17" t="s">
        <v>348</v>
      </c>
      <c r="I40" s="17" t="s">
        <v>349</v>
      </c>
      <c r="J40" s="16"/>
    </row>
    <row r="41" spans="1:10" s="13" customFormat="1" ht="105">
      <c r="A41" s="16">
        <v>38</v>
      </c>
      <c r="B41" s="16" t="str">
        <f>CONCATENATE("AE-",TEXT(A41,"000"))</f>
        <v>AE-038</v>
      </c>
      <c r="C41" s="16" t="s">
        <v>332</v>
      </c>
      <c r="D41" s="17" t="s">
        <v>350</v>
      </c>
      <c r="E41" s="17" t="s">
        <v>351</v>
      </c>
      <c r="F41" s="17" t="s">
        <v>352</v>
      </c>
      <c r="G41" s="17" t="s">
        <v>353</v>
      </c>
      <c r="H41" s="17" t="s">
        <v>354</v>
      </c>
      <c r="I41" s="17" t="s">
        <v>355</v>
      </c>
      <c r="J41" s="16"/>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Review</vt:lpstr>
      <vt:lpstr>Anforderungen</vt:lpstr>
      <vt:lpstr>Architekturentscheidungen</vt:lpstr>
    </vt:vector>
  </TitlesOfParts>
  <Company>Ingenieurbüro Beßle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 Beßle</dc:creator>
  <cp:lastModifiedBy>Uwe Beßle</cp:lastModifiedBy>
  <dcterms:created xsi:type="dcterms:W3CDTF">2015-01-14T22:14:09Z</dcterms:created>
  <dcterms:modified xsi:type="dcterms:W3CDTF">2015-01-27T19:01:42Z</dcterms:modified>
</cp:coreProperties>
</file>