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3c86c49769272455/Documents/GitHub/Vehicle/"/>
    </mc:Choice>
  </mc:AlternateContent>
  <xr:revisionPtr revIDLastSave="21" documentId="13_ncr:1_{2B9DEAA7-92E7-4049-B018-68B38F90370C}" xr6:coauthVersionLast="47" xr6:coauthVersionMax="47" xr10:uidLastSave="{5D5A4089-3538-4580-92B5-7964EA6849E7}"/>
  <bookViews>
    <workbookView xWindow="-108" yWindow="-108" windowWidth="23256" windowHeight="13896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D7" i="1"/>
  <c r="H4" i="1"/>
  <c r="Z63" i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W63" i="1"/>
  <c r="W6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P9" i="1"/>
  <c r="T4" i="1" s="1"/>
  <c r="W65" i="1" l="1"/>
  <c r="Z64" i="1"/>
  <c r="Z65" i="1" l="1"/>
  <c r="W66" i="1"/>
  <c r="Z66" i="1" l="1"/>
  <c r="W67" i="1"/>
  <c r="Z67" i="1" l="1"/>
  <c r="W68" i="1"/>
  <c r="Z68" i="1" l="1"/>
  <c r="W69" i="1"/>
  <c r="Z69" i="1" l="1"/>
  <c r="W70" i="1"/>
  <c r="Z70" i="1" l="1"/>
  <c r="W71" i="1"/>
  <c r="Z71" i="1" l="1"/>
  <c r="W72" i="1"/>
  <c r="Z72" i="1" l="1"/>
  <c r="W73" i="1"/>
  <c r="W74" i="1" l="1"/>
  <c r="Z73" i="1"/>
  <c r="P5" i="1"/>
  <c r="T5" i="1" s="1"/>
  <c r="H15" i="1"/>
  <c r="H16" i="1" s="1"/>
  <c r="H17" i="1" s="1"/>
  <c r="D6" i="1"/>
  <c r="Z74" i="1" l="1"/>
  <c r="W75" i="1"/>
  <c r="H25" i="1"/>
  <c r="H19" i="1" l="1"/>
  <c r="Z75" i="1"/>
  <c r="W76" i="1"/>
  <c r="T8" i="1" l="1"/>
  <c r="T9" i="1" s="1"/>
  <c r="Z76" i="1"/>
  <c r="W77" i="1"/>
  <c r="AA36" i="1" l="1"/>
  <c r="AA5" i="1"/>
  <c r="AA45" i="1"/>
  <c r="AA43" i="1"/>
  <c r="AA12" i="1"/>
  <c r="AA44" i="1"/>
  <c r="AA42" i="1"/>
  <c r="AA57" i="1"/>
  <c r="AA56" i="1"/>
  <c r="AA59" i="1"/>
  <c r="AA14" i="1"/>
  <c r="AA25" i="1"/>
  <c r="AA16" i="1"/>
  <c r="AA58" i="1"/>
  <c r="AA37" i="1"/>
  <c r="AA60" i="1"/>
  <c r="AA46" i="1"/>
  <c r="AA6" i="1"/>
  <c r="AA48" i="1"/>
  <c r="AA15" i="1"/>
  <c r="AA26" i="1"/>
  <c r="AA17" i="1"/>
  <c r="AA47" i="1"/>
  <c r="AA38" i="1"/>
  <c r="AA18" i="1"/>
  <c r="AA7" i="1"/>
  <c r="AA49" i="1"/>
  <c r="AA30" i="1"/>
  <c r="AA27" i="1"/>
  <c r="AA50" i="1"/>
  <c r="AA19" i="1"/>
  <c r="AA39" i="1"/>
  <c r="AA51" i="1"/>
  <c r="AA31" i="1"/>
  <c r="AA8" i="1"/>
  <c r="AA52" i="1"/>
  <c r="AA20" i="1"/>
  <c r="AA28" i="1"/>
  <c r="AA53" i="1"/>
  <c r="AA32" i="1"/>
  <c r="AA40" i="1"/>
  <c r="AA23" i="1"/>
  <c r="AA21" i="1"/>
  <c r="AA9" i="1"/>
  <c r="AA35" i="1"/>
  <c r="AA33" i="1"/>
  <c r="AA29" i="1"/>
  <c r="AA24" i="1"/>
  <c r="AA22" i="1"/>
  <c r="AA41" i="1"/>
  <c r="AA34" i="1"/>
  <c r="AA10" i="1"/>
  <c r="AA4" i="1"/>
  <c r="AA61" i="1"/>
  <c r="AA54" i="1"/>
  <c r="AA55" i="1"/>
  <c r="AA13" i="1"/>
  <c r="AA11" i="1"/>
  <c r="X48" i="1"/>
  <c r="X49" i="1"/>
  <c r="X7" i="1"/>
  <c r="X35" i="1"/>
  <c r="X60" i="1"/>
  <c r="X8" i="1"/>
  <c r="X54" i="1"/>
  <c r="X12" i="1"/>
  <c r="X33" i="1"/>
  <c r="X20" i="1"/>
  <c r="X21" i="1"/>
  <c r="X11" i="1"/>
  <c r="X38" i="1"/>
  <c r="X56" i="1"/>
  <c r="X57" i="1"/>
  <c r="X50" i="1"/>
  <c r="X55" i="1"/>
  <c r="X43" i="1"/>
  <c r="X28" i="1"/>
  <c r="X45" i="1"/>
  <c r="X30" i="1"/>
  <c r="X36" i="1"/>
  <c r="X39" i="1"/>
  <c r="X26" i="1"/>
  <c r="X5" i="1"/>
  <c r="X29" i="1"/>
  <c r="X13" i="1"/>
  <c r="X19" i="1"/>
  <c r="X22" i="1"/>
  <c r="X24" i="1"/>
  <c r="X25" i="1"/>
  <c r="X58" i="1"/>
  <c r="X16" i="1"/>
  <c r="X53" i="1"/>
  <c r="X4" i="1"/>
  <c r="X42" i="1"/>
  <c r="X6" i="1"/>
  <c r="X44" i="1"/>
  <c r="X32" i="1"/>
  <c r="X15" i="1"/>
  <c r="X52" i="1"/>
  <c r="X40" i="1"/>
  <c r="X41" i="1"/>
  <c r="X34" i="1"/>
  <c r="X61" i="1"/>
  <c r="X77" i="1" s="1"/>
  <c r="X46" i="1"/>
  <c r="X37" i="1"/>
  <c r="X23" i="1"/>
  <c r="X59" i="1"/>
  <c r="X31" i="1"/>
  <c r="X47" i="1"/>
  <c r="X9" i="1"/>
  <c r="X10" i="1"/>
  <c r="X51" i="1"/>
  <c r="X18" i="1"/>
  <c r="X14" i="1"/>
  <c r="X27" i="1"/>
  <c r="X17" i="1"/>
  <c r="Z77" i="1"/>
  <c r="W78" i="1"/>
  <c r="AA63" i="1" l="1"/>
  <c r="AA72" i="1"/>
  <c r="AA76" i="1"/>
  <c r="AA77" i="1"/>
  <c r="AA78" i="1"/>
  <c r="AA65" i="1"/>
  <c r="AA66" i="1"/>
  <c r="AA67" i="1"/>
  <c r="AA68" i="1"/>
  <c r="AA69" i="1"/>
  <c r="AA70" i="1"/>
  <c r="AA73" i="1"/>
  <c r="AA74" i="1"/>
  <c r="AA75" i="1"/>
  <c r="AA79" i="1"/>
  <c r="AA62" i="1"/>
  <c r="AA64" i="1"/>
  <c r="AA71" i="1"/>
  <c r="X63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Z78" i="1"/>
  <c r="W79" i="1"/>
  <c r="X78" i="1"/>
  <c r="X79" i="1" l="1"/>
  <c r="Z79" i="1"/>
</calcChain>
</file>

<file path=xl/sharedStrings.xml><?xml version="1.0" encoding="utf-8"?>
<sst xmlns="http://schemas.openxmlformats.org/spreadsheetml/2006/main" count="91" uniqueCount="62">
  <si>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</si>
  <si>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</si>
  <si>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</si>
  <si>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</si>
  <si>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</si>
  <si>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</si>
  <si>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</si>
  <si>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</si>
  <si>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</si>
  <si>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</si>
  <si>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</si>
  <si>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</si>
  <si>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</si>
  <si>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</si>
  <si>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</si>
  <si>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</si>
  <si>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</si>
  <si>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</si>
  <si>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</si>
  <si>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</si>
  <si>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</si>
  <si>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</si>
  <si>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</si>
  <si>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</si>
  <si>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</si>
  <si>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</si>
  <si>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</si>
  <si>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</si>
  <si>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</si>
  <si>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</si>
  <si>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</si>
  <si>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</si>
  <si>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</si>
  <si>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</si>
  <si>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</si>
  <si>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</si>
  <si>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</si>
  <si>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</si>
  <si>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</si>
  <si>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</si>
  <si>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</si>
  <si>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</si>
  <si>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</si>
  <si>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</si>
  <si>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</si>
  <si>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</si>
  <si>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</si>
  <si>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</si>
  <si>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</si>
  <si>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</si>
  <si>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Not super sure about the above geometry values</t>
  </si>
  <si>
    <t>W_2</t>
  </si>
  <si>
    <t>W_1</t>
  </si>
  <si>
    <t>lbf/in</t>
  </si>
  <si>
    <t>Shear Loading</t>
  </si>
  <si>
    <t>Bending Loading</t>
  </si>
  <si>
    <t>Location (Cp_N as origin)</t>
  </si>
  <si>
    <t>Shear Force</t>
  </si>
  <si>
    <t>Bending Load</t>
  </si>
  <si>
    <t>Using relative coordinates of Cp_N as x=0</t>
  </si>
  <si>
    <t>Still in relative coordinates</t>
  </si>
  <si>
    <t>Replace value 78 with length (not sure what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</si>
</sst>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58705161854769E-2"/>
          <c:y val="5.0925925925925923E-2"/>
          <c:w val="0.87105096237970259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v>Shear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Sheet1!$X$4:$X$83</c:f>
              <c:numCache>
                <c:formatCode>General</c:formatCode>
                <c:ptCount val="80"/>
                <c:pt idx="0">
                  <c:v>21.526536852695738</c:v>
                </c:pt>
                <c:pt idx="1">
                  <c:v>20.884898228745662</c:v>
                </c:pt>
                <c:pt idx="2">
                  <c:v>20.24325960479559</c:v>
                </c:pt>
                <c:pt idx="3">
                  <c:v>19.601620980845517</c:v>
                </c:pt>
                <c:pt idx="4">
                  <c:v>18.959982356895441</c:v>
                </c:pt>
                <c:pt idx="5">
                  <c:v>18.318343732945365</c:v>
                </c:pt>
                <c:pt idx="6">
                  <c:v>17.676705108995293</c:v>
                </c:pt>
                <c:pt idx="7">
                  <c:v>17.03506648504522</c:v>
                </c:pt>
                <c:pt idx="8">
                  <c:v>16.393427861095144</c:v>
                </c:pt>
                <c:pt idx="9">
                  <c:v>15.75178923714507</c:v>
                </c:pt>
                <c:pt idx="10">
                  <c:v>15.110150613194996</c:v>
                </c:pt>
                <c:pt idx="11">
                  <c:v>14.468511989244922</c:v>
                </c:pt>
                <c:pt idx="12">
                  <c:v>13.826873365294848</c:v>
                </c:pt>
                <c:pt idx="13">
                  <c:v>13.185234741344773</c:v>
                </c:pt>
                <c:pt idx="14">
                  <c:v>12.543596117394699</c:v>
                </c:pt>
                <c:pt idx="15">
                  <c:v>11.901957493444625</c:v>
                </c:pt>
                <c:pt idx="16">
                  <c:v>11.260318869494551</c:v>
                </c:pt>
                <c:pt idx="17">
                  <c:v>10.618680245544477</c:v>
                </c:pt>
                <c:pt idx="18">
                  <c:v>9.9770416215944024</c:v>
                </c:pt>
                <c:pt idx="19">
                  <c:v>9.3354029976443282</c:v>
                </c:pt>
                <c:pt idx="20">
                  <c:v>8.693764373694254</c:v>
                </c:pt>
                <c:pt idx="21">
                  <c:v>8.0521257497441798</c:v>
                </c:pt>
                <c:pt idx="22">
                  <c:v>7.4104871257941056</c:v>
                </c:pt>
                <c:pt idx="23">
                  <c:v>6.7688485018440314</c:v>
                </c:pt>
                <c:pt idx="24">
                  <c:v>6.1272098778939572</c:v>
                </c:pt>
                <c:pt idx="25">
                  <c:v>5.4855712539438848</c:v>
                </c:pt>
                <c:pt idx="26">
                  <c:v>4.8439326299938088</c:v>
                </c:pt>
                <c:pt idx="27">
                  <c:v>4.2022940060437328</c:v>
                </c:pt>
                <c:pt idx="28">
                  <c:v>3.5606553820936604</c:v>
                </c:pt>
                <c:pt idx="29">
                  <c:v>2.919016758143588</c:v>
                </c:pt>
                <c:pt idx="30">
                  <c:v>2.277378134193512</c:v>
                </c:pt>
                <c:pt idx="31">
                  <c:v>1.635739510243436</c:v>
                </c:pt>
                <c:pt idx="32">
                  <c:v>0.99410088629336357</c:v>
                </c:pt>
                <c:pt idx="33">
                  <c:v>0.35246226234329114</c:v>
                </c:pt>
                <c:pt idx="34">
                  <c:v>-0.28917636160678484</c:v>
                </c:pt>
                <c:pt idx="35">
                  <c:v>-0.93081498555686082</c:v>
                </c:pt>
                <c:pt idx="36">
                  <c:v>-1.5724536095069332</c:v>
                </c:pt>
                <c:pt idx="37">
                  <c:v>-2.2140922334570057</c:v>
                </c:pt>
                <c:pt idx="38">
                  <c:v>-2.8557308574070817</c:v>
                </c:pt>
                <c:pt idx="39">
                  <c:v>-3.4973694813571576</c:v>
                </c:pt>
                <c:pt idx="40">
                  <c:v>-4.1390081053072301</c:v>
                </c:pt>
                <c:pt idx="41">
                  <c:v>-4.7806467292573025</c:v>
                </c:pt>
                <c:pt idx="42">
                  <c:v>-5.4222853532073785</c:v>
                </c:pt>
                <c:pt idx="43">
                  <c:v>-6.0639239771574545</c:v>
                </c:pt>
                <c:pt idx="44">
                  <c:v>-6.7055626011075269</c:v>
                </c:pt>
                <c:pt idx="45">
                  <c:v>-7.3472012250575993</c:v>
                </c:pt>
                <c:pt idx="46">
                  <c:v>-7.9888398490076753</c:v>
                </c:pt>
                <c:pt idx="47">
                  <c:v>-8.6304784729577513</c:v>
                </c:pt>
                <c:pt idx="48">
                  <c:v>-9.2721170969078237</c:v>
                </c:pt>
                <c:pt idx="49">
                  <c:v>-9.9137557208578961</c:v>
                </c:pt>
                <c:pt idx="50">
                  <c:v>-10.555394344807969</c:v>
                </c:pt>
                <c:pt idx="51">
                  <c:v>-11.197032968758048</c:v>
                </c:pt>
                <c:pt idx="52">
                  <c:v>-11.838671592708121</c:v>
                </c:pt>
                <c:pt idx="53">
                  <c:v>-12.480310216658193</c:v>
                </c:pt>
                <c:pt idx="54">
                  <c:v>-13.121948840608272</c:v>
                </c:pt>
                <c:pt idx="55">
                  <c:v>-13.763587464558345</c:v>
                </c:pt>
                <c:pt idx="56">
                  <c:v>-14.405226088508417</c:v>
                </c:pt>
                <c:pt idx="57">
                  <c:v>-14.642632379369946</c:v>
                </c:pt>
                <c:pt idx="58">
                  <c:v>-14.798880819261017</c:v>
                </c:pt>
                <c:pt idx="59">
                  <c:v>-15.046894215913508</c:v>
                </c:pt>
                <c:pt idx="60">
                  <c:v>-15.294907612566</c:v>
                </c:pt>
                <c:pt idx="61">
                  <c:v>-15.542921009218491</c:v>
                </c:pt>
                <c:pt idx="62">
                  <c:v>-15.790934405870983</c:v>
                </c:pt>
                <c:pt idx="63">
                  <c:v>-16.038947802523474</c:v>
                </c:pt>
                <c:pt idx="64">
                  <c:v>-16.286961199175966</c:v>
                </c:pt>
                <c:pt idx="65">
                  <c:v>-16.534974595828459</c:v>
                </c:pt>
                <c:pt idx="66">
                  <c:v>-16.782987992480948</c:v>
                </c:pt>
                <c:pt idx="67">
                  <c:v>-17.03100138913344</c:v>
                </c:pt>
                <c:pt idx="68">
                  <c:v>-17.279014785785932</c:v>
                </c:pt>
                <c:pt idx="69">
                  <c:v>-17.527028182438425</c:v>
                </c:pt>
                <c:pt idx="70">
                  <c:v>-17.775041579090914</c:v>
                </c:pt>
                <c:pt idx="71">
                  <c:v>-18.023054975743406</c:v>
                </c:pt>
                <c:pt idx="72">
                  <c:v>-18.271068372395899</c:v>
                </c:pt>
                <c:pt idx="73">
                  <c:v>-18.519081769048391</c:v>
                </c:pt>
                <c:pt idx="74">
                  <c:v>-18.76709516570088</c:v>
                </c:pt>
                <c:pt idx="75">
                  <c:v>-19.015108562353372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8-45FA-A41D-D94EE709A297}"/>
            </c:ext>
          </c:extLst>
        </c:ser>
        <c:ser>
          <c:idx val="1"/>
          <c:order val="1"/>
          <c:tx>
            <c:v>Bending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Sheet1!$AA$4:$AA$83</c:f>
              <c:numCache>
                <c:formatCode>General</c:formatCode>
                <c:ptCount val="80"/>
                <c:pt idx="0">
                  <c:v>0</c:v>
                </c:pt>
                <c:pt idx="1">
                  <c:v>21.205717540720702</c:v>
                </c:pt>
                <c:pt idx="2">
                  <c:v>41.769796457491324</c:v>
                </c:pt>
                <c:pt idx="3">
                  <c:v>61.692236750311878</c:v>
                </c:pt>
                <c:pt idx="4">
                  <c:v>80.973038419182359</c:v>
                </c:pt>
                <c:pt idx="5">
                  <c:v>99.612201464102768</c:v>
                </c:pt>
                <c:pt idx="6">
                  <c:v>117.60972588507309</c:v>
                </c:pt>
                <c:pt idx="7">
                  <c:v>134.96561168209337</c:v>
                </c:pt>
                <c:pt idx="8">
                  <c:v>151.67985885516353</c:v>
                </c:pt>
                <c:pt idx="9">
                  <c:v>167.75246740428364</c:v>
                </c:pt>
                <c:pt idx="10">
                  <c:v>183.18343732945368</c:v>
                </c:pt>
                <c:pt idx="11">
                  <c:v>197.97276863067361</c:v>
                </c:pt>
                <c:pt idx="12">
                  <c:v>212.12046130794351</c:v>
                </c:pt>
                <c:pt idx="13">
                  <c:v>225.62651536126333</c:v>
                </c:pt>
                <c:pt idx="14">
                  <c:v>238.49093079063309</c:v>
                </c:pt>
                <c:pt idx="15">
                  <c:v>250.7137075960527</c:v>
                </c:pt>
                <c:pt idx="16">
                  <c:v>262.29484577752231</c:v>
                </c:pt>
                <c:pt idx="17">
                  <c:v>273.23434533504184</c:v>
                </c:pt>
                <c:pt idx="18">
                  <c:v>283.53220626861128</c:v>
                </c:pt>
                <c:pt idx="19">
                  <c:v>293.18842857823063</c:v>
                </c:pt>
                <c:pt idx="20">
                  <c:v>302.20301226389995</c:v>
                </c:pt>
                <c:pt idx="21">
                  <c:v>310.57595732561913</c:v>
                </c:pt>
                <c:pt idx="22">
                  <c:v>318.30726376338828</c:v>
                </c:pt>
                <c:pt idx="23">
                  <c:v>325.3969315772074</c:v>
                </c:pt>
                <c:pt idx="24">
                  <c:v>331.84496076707632</c:v>
                </c:pt>
                <c:pt idx="25">
                  <c:v>337.65135133299532</c:v>
                </c:pt>
                <c:pt idx="26">
                  <c:v>342.81610327496412</c:v>
                </c:pt>
                <c:pt idx="27">
                  <c:v>347.33921659298284</c:v>
                </c:pt>
                <c:pt idx="28">
                  <c:v>351.22069128705164</c:v>
                </c:pt>
                <c:pt idx="29">
                  <c:v>354.46052735717018</c:v>
                </c:pt>
                <c:pt idx="30">
                  <c:v>357.05872480333869</c:v>
                </c:pt>
                <c:pt idx="31">
                  <c:v>359.01528362555729</c:v>
                </c:pt>
                <c:pt idx="32">
                  <c:v>360.33020382382563</c:v>
                </c:pt>
                <c:pt idx="33">
                  <c:v>361.00348539814394</c:v>
                </c:pt>
                <c:pt idx="34">
                  <c:v>361.03512834851222</c:v>
                </c:pt>
                <c:pt idx="35">
                  <c:v>360.42513267493035</c:v>
                </c:pt>
                <c:pt idx="36">
                  <c:v>359.17349837739846</c:v>
                </c:pt>
                <c:pt idx="37">
                  <c:v>357.28022545591654</c:v>
                </c:pt>
                <c:pt idx="38">
                  <c:v>354.74531391048447</c:v>
                </c:pt>
                <c:pt idx="39">
                  <c:v>351.56876374110232</c:v>
                </c:pt>
                <c:pt idx="40">
                  <c:v>347.75057494777025</c:v>
                </c:pt>
                <c:pt idx="41">
                  <c:v>343.29074753048792</c:v>
                </c:pt>
                <c:pt idx="42">
                  <c:v>338.18928148925545</c:v>
                </c:pt>
                <c:pt idx="43">
                  <c:v>332.44617682407318</c:v>
                </c:pt>
                <c:pt idx="44">
                  <c:v>326.06143353494065</c:v>
                </c:pt>
                <c:pt idx="45">
                  <c:v>319.03505162185797</c:v>
                </c:pt>
                <c:pt idx="46">
                  <c:v>311.3670310848255</c:v>
                </c:pt>
                <c:pt idx="47">
                  <c:v>303.05737192384277</c:v>
                </c:pt>
                <c:pt idx="48">
                  <c:v>294.10607413890989</c:v>
                </c:pt>
                <c:pt idx="49">
                  <c:v>284.51313773002698</c:v>
                </c:pt>
                <c:pt idx="50">
                  <c:v>274.27856269719427</c:v>
                </c:pt>
                <c:pt idx="51">
                  <c:v>263.4023490404112</c:v>
                </c:pt>
                <c:pt idx="52">
                  <c:v>251.88449675967809</c:v>
                </c:pt>
                <c:pt idx="53">
                  <c:v>239.72500585499483</c:v>
                </c:pt>
                <c:pt idx="54">
                  <c:v>226.92387632636155</c:v>
                </c:pt>
                <c:pt idx="55">
                  <c:v>213.48110817377824</c:v>
                </c:pt>
                <c:pt idx="56">
                  <c:v>199.39670139724512</c:v>
                </c:pt>
                <c:pt idx="57">
                  <c:v>194.02284758068754</c:v>
                </c:pt>
                <c:pt idx="58">
                  <c:v>458.05072091869403</c:v>
                </c:pt>
                <c:pt idx="59">
                  <c:v>438.93839110485288</c:v>
                </c:pt>
                <c:pt idx="60">
                  <c:v>419.57804789435937</c:v>
                </c:pt>
                <c:pt idx="61">
                  <c:v>399.96969128721327</c:v>
                </c:pt>
                <c:pt idx="62">
                  <c:v>380.11332128341445</c:v>
                </c:pt>
                <c:pt idx="63">
                  <c:v>360.00893788296349</c:v>
                </c:pt>
                <c:pt idx="64">
                  <c:v>339.65654108585971</c:v>
                </c:pt>
                <c:pt idx="65">
                  <c:v>319.05613089210379</c:v>
                </c:pt>
                <c:pt idx="66">
                  <c:v>298.20770730169505</c:v>
                </c:pt>
                <c:pt idx="67">
                  <c:v>277.11127031463417</c:v>
                </c:pt>
                <c:pt idx="68">
                  <c:v>255.76681993092035</c:v>
                </c:pt>
                <c:pt idx="69">
                  <c:v>234.17435615055439</c:v>
                </c:pt>
                <c:pt idx="70">
                  <c:v>212.33387897353583</c:v>
                </c:pt>
                <c:pt idx="71">
                  <c:v>190.24538839986479</c:v>
                </c:pt>
                <c:pt idx="72">
                  <c:v>167.90888442954127</c:v>
                </c:pt>
                <c:pt idx="73">
                  <c:v>145.32436706256516</c:v>
                </c:pt>
                <c:pt idx="74">
                  <c:v>122.49183629893679</c:v>
                </c:pt>
                <c:pt idx="75">
                  <c:v>99.41129213865571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8-45FA-A41D-D94EE709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85440"/>
        <c:axId val="333737696"/>
      </c:lineChart>
      <c:catAx>
        <c:axId val="2939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37696"/>
        <c:crosses val="autoZero"/>
        <c:auto val="1"/>
        <c:lblAlgn val="ctr"/>
        <c:lblOffset val="100"/>
        <c:noMultiLvlLbl val="0"/>
      </c:catAx>
      <c:valAx>
        <c:axId val="3337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590550</xdr:colOff>
      <xdr:row>21</xdr:row>
      <xdr:rowOff>157161</xdr:rowOff>
    </xdr:from>
    <xdr:to>
      <xdr:col>36</xdr:col>
      <xdr:colOff>285750</xdr:colOff>
      <xdr:row>55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7BB85-D15F-187D-EDCE-C07606A8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381000</xdr:colOff>
      <xdr:row>4</xdr:row>
      <xdr:rowOff>133350</xdr:rowOff>
    </xdr:from>
    <xdr:to>
      <xdr:col>45</xdr:col>
      <xdr:colOff>419786</xdr:colOff>
      <xdr:row>48</xdr:row>
      <xdr:rowOff>1151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58A6D4-EF0E-6390-C267-77DB42FB5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17600" y="895350"/>
          <a:ext cx="4915586" cy="8249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AD79"/>
  <sheetViews>
    <sheetView tabSelected="1" topLeftCell="U22" zoomScale="99" zoomScaleNormal="99" workbookViewId="0">
      <selection activeCell="S17" sqref="S17"/>
    </sheetView>
  </sheetViews>
  <sheetFormatPr defaultRowHeight="14.4" x14ac:dyDescent="0.3"/>
  <cols>
    <col min="1" max="1" width="21.44140625" customWidth="1"/>
    <col min="3" max="3" width="11.88671875" customWidth="1"/>
    <col min="7" max="7" width="25.5546875" customWidth="1"/>
    <col min="15" max="15" width="15.5546875" customWidth="1"/>
    <col min="19" max="19" width="25" customWidth="1"/>
  </cols>
  <sheetData>
    <row r="1" spans="1:27" x14ac:dyDescent="0.3">
      <c r="A1" t="s">
        <v>27</v>
      </c>
      <c r="C1" s="6" t="s">
        <v>0</v>
      </c>
      <c r="D1" s="6"/>
      <c r="E1" s="6"/>
      <c r="G1" s="6" t="s">
        <v>5</v>
      </c>
      <c r="H1" s="6"/>
      <c r="I1" s="6"/>
      <c r="O1" s="6" t="s">
        <v>32</v>
      </c>
      <c r="P1" s="6"/>
      <c r="Q1" s="6"/>
      <c r="S1" s="6" t="s">
        <v>35</v>
      </c>
      <c r="T1" s="6"/>
      <c r="U1" s="6"/>
      <c r="W1" t="s">
        <v>54</v>
      </c>
      <c r="Z1" t="s">
        <v>55</v>
      </c>
    </row>
    <row r="2" spans="1:27" x14ac:dyDescent="0.3">
      <c r="A2" s="1" t="s">
        <v>28</v>
      </c>
      <c r="B2" t="s">
        <v>34</v>
      </c>
      <c r="C2" s="1" t="s">
        <v>1</v>
      </c>
      <c r="D2">
        <v>2.3770000000000002E-3</v>
      </c>
      <c r="E2" t="s">
        <v>12</v>
      </c>
      <c r="O2" t="s">
        <v>37</v>
      </c>
      <c r="S2" t="s">
        <v>46</v>
      </c>
      <c r="V2" t="s">
        <v>34</v>
      </c>
      <c r="W2" s="4" t="s">
        <v>59</v>
      </c>
      <c r="Z2" s="4" t="s">
        <v>60</v>
      </c>
    </row>
    <row r="3" spans="1:27" x14ac:dyDescent="0.3">
      <c r="A3" s="2" t="s">
        <v>29</v>
      </c>
      <c r="B3" t="s">
        <v>34</v>
      </c>
      <c r="C3" s="1" t="s">
        <v>2</v>
      </c>
      <c r="D3">
        <v>683</v>
      </c>
      <c r="E3" t="s">
        <v>7</v>
      </c>
      <c r="G3" s="2" t="s">
        <v>45</v>
      </c>
      <c r="H3">
        <f>0.5*D2*D3^2</f>
        <v>554.42217650000009</v>
      </c>
      <c r="O3" t="s">
        <v>6</v>
      </c>
      <c r="S3" s="1" t="s">
        <v>48</v>
      </c>
      <c r="T3">
        <v>46.978000000000002</v>
      </c>
      <c r="U3" t="s">
        <v>13</v>
      </c>
      <c r="W3" t="s">
        <v>56</v>
      </c>
      <c r="X3" t="s">
        <v>57</v>
      </c>
      <c r="Z3" t="s">
        <v>56</v>
      </c>
      <c r="AA3" t="s">
        <v>58</v>
      </c>
    </row>
    <row r="4" spans="1:27" x14ac:dyDescent="0.3">
      <c r="B4" t="s">
        <v>34</v>
      </c>
      <c r="C4" s="1" t="s">
        <v>3</v>
      </c>
      <c r="D4">
        <v>0.57499999999999996</v>
      </c>
      <c r="G4" s="2" t="s">
        <v>10</v>
      </c>
      <c r="H4">
        <f>D6</f>
        <v>4.9085937500000003E-2</v>
      </c>
      <c r="O4" s="1" t="s">
        <v>33</v>
      </c>
      <c r="P4">
        <v>85.09</v>
      </c>
      <c r="Q4" t="s">
        <v>13</v>
      </c>
      <c r="S4" t="s">
        <v>47</v>
      </c>
      <c r="T4">
        <f>T3-P9</f>
        <v>39.478000000000002</v>
      </c>
      <c r="U4" t="s">
        <v>13</v>
      </c>
      <c r="W4">
        <v>0</v>
      </c>
      <c r="X4">
        <f>$H$25-($T$9*W4)</f>
        <v>21.526536852695738</v>
      </c>
      <c r="Z4">
        <v>0</v>
      </c>
      <c r="AA4">
        <f>$H$25*Z4-(0.5*$T$9*(Z4*Z4))</f>
        <v>0</v>
      </c>
    </row>
    <row r="5" spans="1:27" x14ac:dyDescent="0.3">
      <c r="C5" s="1" t="s">
        <v>31</v>
      </c>
      <c r="D5">
        <v>3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86.923333333333346</v>
      </c>
      <c r="Q5" t="s">
        <v>13</v>
      </c>
      <c r="S5" t="s">
        <v>49</v>
      </c>
      <c r="T5">
        <f>P5-T3</f>
        <v>39.945333333333345</v>
      </c>
      <c r="U5" t="s">
        <v>13</v>
      </c>
      <c r="W5">
        <f>W4+1</f>
        <v>1</v>
      </c>
      <c r="X5">
        <f t="shared" ref="X5:X61" si="0">$H$25-$T$9*W5</f>
        <v>20.884898228745662</v>
      </c>
      <c r="Z5">
        <f>Z4+1</f>
        <v>1</v>
      </c>
      <c r="AA5">
        <f>$H$25*Z5-(0.5*$T$9*(Z5*Z5))</f>
        <v>21.205717540720702</v>
      </c>
    </row>
    <row r="6" spans="1:27" x14ac:dyDescent="0.3">
      <c r="C6" s="2" t="s">
        <v>4</v>
      </c>
      <c r="D6">
        <f>3.1415*((D5/12)/2)^2</f>
        <v>4.9085937500000003E-2</v>
      </c>
      <c r="E6" t="s">
        <v>9</v>
      </c>
      <c r="S6" s="3" t="s">
        <v>50</v>
      </c>
      <c r="V6" t="s">
        <v>34</v>
      </c>
      <c r="W6">
        <f t="shared" ref="W6:W60" si="1">W5+1</f>
        <v>2</v>
      </c>
      <c r="X6">
        <f t="shared" si="0"/>
        <v>20.24325960479559</v>
      </c>
      <c r="Z6">
        <f t="shared" ref="Z6:Z60" si="2">Z5+1</f>
        <v>2</v>
      </c>
      <c r="AA6">
        <f t="shared" ref="AA6:AA56" si="3">$H$25*Z6-(0.5*$T$9*(Z6*Z6))</f>
        <v>41.769796457491324</v>
      </c>
    </row>
    <row r="7" spans="1:27" x14ac:dyDescent="0.3">
      <c r="C7" s="2" t="s">
        <v>8</v>
      </c>
      <c r="D7">
        <f>0.5*D2*(D3)^2*D4*D6</f>
        <v>15.648241074968459</v>
      </c>
      <c r="E7" t="s">
        <v>14</v>
      </c>
      <c r="G7" t="s">
        <v>6</v>
      </c>
      <c r="O7" t="s">
        <v>39</v>
      </c>
      <c r="Q7" t="s">
        <v>42</v>
      </c>
      <c r="R7" t="s">
        <v>34</v>
      </c>
      <c r="W7">
        <f t="shared" si="1"/>
        <v>3</v>
      </c>
      <c r="X7">
        <f t="shared" si="0"/>
        <v>19.601620980845517</v>
      </c>
      <c r="Z7">
        <f t="shared" si="2"/>
        <v>3</v>
      </c>
      <c r="AA7">
        <f t="shared" si="3"/>
        <v>61.692236750311878</v>
      </c>
    </row>
    <row r="8" spans="1:27" x14ac:dyDescent="0.3">
      <c r="G8" s="1" t="s">
        <v>30</v>
      </c>
      <c r="H8">
        <v>3</v>
      </c>
      <c r="O8" s="1" t="s">
        <v>38</v>
      </c>
      <c r="P8">
        <v>15</v>
      </c>
      <c r="Q8" t="s">
        <v>13</v>
      </c>
      <c r="S8" t="s">
        <v>51</v>
      </c>
      <c r="T8">
        <f>(H19*(2*T5+T4)-H25*T4)/((T5)^2+(T4*T5))</f>
        <v>0.24801339665249156</v>
      </c>
      <c r="U8" t="s">
        <v>53</v>
      </c>
      <c r="W8">
        <f t="shared" si="1"/>
        <v>4</v>
      </c>
      <c r="X8">
        <f t="shared" si="0"/>
        <v>18.959982356895441</v>
      </c>
      <c r="Z8">
        <f t="shared" si="2"/>
        <v>4</v>
      </c>
      <c r="AA8">
        <f t="shared" si="3"/>
        <v>80.973038419182359</v>
      </c>
    </row>
    <row r="9" spans="1:27" x14ac:dyDescent="0.3">
      <c r="G9" s="1" t="s">
        <v>31</v>
      </c>
      <c r="H9">
        <v>3</v>
      </c>
      <c r="I9" t="s">
        <v>13</v>
      </c>
      <c r="O9" s="2" t="s">
        <v>40</v>
      </c>
      <c r="P9">
        <f>0.5*P8</f>
        <v>7.5</v>
      </c>
      <c r="Q9" t="s">
        <v>13</v>
      </c>
      <c r="S9" t="s">
        <v>52</v>
      </c>
      <c r="T9">
        <f>(H25+H19-(T8*T5))/T4</f>
        <v>0.64163862395007421</v>
      </c>
      <c r="U9" t="s">
        <v>53</v>
      </c>
      <c r="W9">
        <f t="shared" si="1"/>
        <v>5</v>
      </c>
      <c r="X9">
        <f t="shared" si="0"/>
        <v>18.318343732945365</v>
      </c>
      <c r="Z9">
        <f t="shared" si="2"/>
        <v>5</v>
      </c>
      <c r="AA9">
        <f t="shared" si="3"/>
        <v>99.612201464102768</v>
      </c>
    </row>
    <row r="10" spans="1:27" x14ac:dyDescent="0.3">
      <c r="G10" s="1" t="s">
        <v>16</v>
      </c>
      <c r="H10">
        <v>1.5</v>
      </c>
      <c r="I10" t="s">
        <v>13</v>
      </c>
      <c r="W10">
        <f t="shared" si="1"/>
        <v>6</v>
      </c>
      <c r="X10">
        <f t="shared" si="0"/>
        <v>17.676705108995293</v>
      </c>
      <c r="Z10">
        <f t="shared" si="2"/>
        <v>6</v>
      </c>
      <c r="AA10">
        <f t="shared" si="3"/>
        <v>117.60972588507309</v>
      </c>
    </row>
    <row r="11" spans="1:27" x14ac:dyDescent="0.3">
      <c r="G11" s="1" t="s">
        <v>17</v>
      </c>
      <c r="H11">
        <v>1.75</v>
      </c>
      <c r="I11" t="s">
        <v>13</v>
      </c>
      <c r="W11">
        <f t="shared" si="1"/>
        <v>7</v>
      </c>
      <c r="X11">
        <f t="shared" si="0"/>
        <v>17.03506648504522</v>
      </c>
      <c r="Z11">
        <f t="shared" si="2"/>
        <v>7</v>
      </c>
      <c r="AA11">
        <f t="shared" si="3"/>
        <v>134.96561168209337</v>
      </c>
    </row>
    <row r="12" spans="1:27" x14ac:dyDescent="0.3">
      <c r="G12" s="1" t="s">
        <v>18</v>
      </c>
      <c r="H12">
        <v>1.5</v>
      </c>
      <c r="I12" t="s">
        <v>13</v>
      </c>
      <c r="W12">
        <f t="shared" si="1"/>
        <v>8</v>
      </c>
      <c r="X12">
        <f t="shared" si="0"/>
        <v>16.393427861095144</v>
      </c>
      <c r="Z12">
        <f t="shared" si="2"/>
        <v>8</v>
      </c>
      <c r="AA12">
        <f t="shared" si="3"/>
        <v>151.67985885516353</v>
      </c>
    </row>
    <row r="13" spans="1:27" x14ac:dyDescent="0.3">
      <c r="G13" s="1" t="s">
        <v>19</v>
      </c>
      <c r="H13">
        <v>3</v>
      </c>
      <c r="I13" t="s">
        <v>13</v>
      </c>
      <c r="W13">
        <f t="shared" si="1"/>
        <v>9</v>
      </c>
      <c r="X13">
        <f t="shared" si="0"/>
        <v>15.75178923714507</v>
      </c>
      <c r="Z13">
        <f t="shared" si="2"/>
        <v>9</v>
      </c>
      <c r="AA13">
        <f t="shared" si="3"/>
        <v>167.75246740428364</v>
      </c>
    </row>
    <row r="14" spans="1:27" x14ac:dyDescent="0.3">
      <c r="G14" s="1" t="s">
        <v>20</v>
      </c>
      <c r="H14">
        <v>6</v>
      </c>
      <c r="I14" t="s">
        <v>13</v>
      </c>
      <c r="W14">
        <f t="shared" si="1"/>
        <v>10</v>
      </c>
      <c r="X14">
        <f t="shared" si="0"/>
        <v>15.110150613194996</v>
      </c>
      <c r="Z14">
        <f t="shared" si="2"/>
        <v>10</v>
      </c>
      <c r="AA14">
        <f t="shared" si="3"/>
        <v>183.18343732945368</v>
      </c>
    </row>
    <row r="15" spans="1:27" x14ac:dyDescent="0.3">
      <c r="G15" s="2" t="s">
        <v>21</v>
      </c>
      <c r="H15">
        <f>DEGREES(ATAN((1/H11)*(H12+0.5*(H13-H14))))</f>
        <v>0</v>
      </c>
      <c r="I15" t="s">
        <v>23</v>
      </c>
      <c r="W15">
        <f t="shared" si="1"/>
        <v>11</v>
      </c>
      <c r="X15">
        <f t="shared" si="0"/>
        <v>14.468511989244922</v>
      </c>
      <c r="Z15">
        <f t="shared" si="2"/>
        <v>11</v>
      </c>
      <c r="AA15">
        <f t="shared" si="3"/>
        <v>197.97276863067361</v>
      </c>
    </row>
    <row r="16" spans="1:27" x14ac:dyDescent="0.3">
      <c r="G16" s="2" t="s">
        <v>22</v>
      </c>
      <c r="H16">
        <f>H11/(COS(RADIANS(H15)))</f>
        <v>1.75</v>
      </c>
      <c r="I16" t="s">
        <v>13</v>
      </c>
      <c r="W16">
        <f t="shared" si="1"/>
        <v>12</v>
      </c>
      <c r="X16">
        <f t="shared" si="0"/>
        <v>13.826873365294848</v>
      </c>
      <c r="Z16">
        <f t="shared" si="2"/>
        <v>12</v>
      </c>
      <c r="AA16">
        <f t="shared" si="3"/>
        <v>212.12046130794351</v>
      </c>
    </row>
    <row r="17" spans="7:27" x14ac:dyDescent="0.3">
      <c r="G17" s="2" t="s">
        <v>36</v>
      </c>
      <c r="H17">
        <f>(1+(H10/(H11+H10)))*((4*H8*(H11/H9)^2)/(1+SQRT(1+((2*H16)/(H14+H13))^2)))</f>
        <v>2.8789558154690029</v>
      </c>
      <c r="I17" t="s">
        <v>24</v>
      </c>
      <c r="W17">
        <f t="shared" si="1"/>
        <v>13</v>
      </c>
      <c r="X17">
        <f t="shared" si="0"/>
        <v>13.185234741344773</v>
      </c>
      <c r="Z17">
        <f t="shared" si="2"/>
        <v>13</v>
      </c>
      <c r="AA17">
        <f t="shared" si="3"/>
        <v>225.62651536126333</v>
      </c>
    </row>
    <row r="18" spans="7:27" x14ac:dyDescent="0.3">
      <c r="W18">
        <f t="shared" si="1"/>
        <v>14</v>
      </c>
      <c r="X18">
        <f t="shared" si="0"/>
        <v>12.543596117394699</v>
      </c>
      <c r="Z18">
        <f t="shared" si="2"/>
        <v>14</v>
      </c>
      <c r="AA18">
        <f t="shared" si="3"/>
        <v>238.49093079063309</v>
      </c>
    </row>
    <row r="19" spans="7:27" x14ac:dyDescent="0.3">
      <c r="G19" s="2" t="s">
        <v>25</v>
      </c>
      <c r="H19">
        <f>H3*H4*H5*H17</f>
        <v>13.711050544021285</v>
      </c>
      <c r="I19" t="s">
        <v>14</v>
      </c>
      <c r="W19">
        <f t="shared" si="1"/>
        <v>15</v>
      </c>
      <c r="X19">
        <f t="shared" si="0"/>
        <v>11.901957493444625</v>
      </c>
      <c r="Z19">
        <f t="shared" si="2"/>
        <v>15</v>
      </c>
      <c r="AA19">
        <f t="shared" si="3"/>
        <v>250.7137075960527</v>
      </c>
    </row>
    <row r="20" spans="7:27" x14ac:dyDescent="0.3">
      <c r="W20">
        <f t="shared" si="1"/>
        <v>16</v>
      </c>
      <c r="X20">
        <f t="shared" si="0"/>
        <v>11.260318869494551</v>
      </c>
      <c r="Z20">
        <f t="shared" si="2"/>
        <v>16</v>
      </c>
      <c r="AA20">
        <f t="shared" si="3"/>
        <v>262.29484577752231</v>
      </c>
    </row>
    <row r="21" spans="7:27" x14ac:dyDescent="0.3">
      <c r="W21">
        <f t="shared" si="1"/>
        <v>17</v>
      </c>
      <c r="X21">
        <f t="shared" si="0"/>
        <v>10.618680245544477</v>
      </c>
      <c r="Z21">
        <f t="shared" si="2"/>
        <v>17</v>
      </c>
      <c r="AA21">
        <f t="shared" si="3"/>
        <v>273.23434533504184</v>
      </c>
    </row>
    <row r="22" spans="7:27" x14ac:dyDescent="0.3">
      <c r="G22" t="s">
        <v>26</v>
      </c>
      <c r="W22">
        <f t="shared" si="1"/>
        <v>18</v>
      </c>
      <c r="X22">
        <f t="shared" si="0"/>
        <v>9.9770416215944024</v>
      </c>
      <c r="Z22">
        <f t="shared" si="2"/>
        <v>18</v>
      </c>
      <c r="AA22">
        <f t="shared" si="3"/>
        <v>283.53220626861128</v>
      </c>
    </row>
    <row r="23" spans="7:27" x14ac:dyDescent="0.3">
      <c r="G23" t="s">
        <v>43</v>
      </c>
      <c r="I23" t="s">
        <v>34</v>
      </c>
      <c r="W23">
        <f t="shared" si="1"/>
        <v>19</v>
      </c>
      <c r="X23">
        <f t="shared" si="0"/>
        <v>9.3354029976443282</v>
      </c>
      <c r="Z23">
        <f t="shared" si="2"/>
        <v>19</v>
      </c>
      <c r="AA23">
        <f t="shared" si="3"/>
        <v>293.18842857823063</v>
      </c>
    </row>
    <row r="24" spans="7:27" x14ac:dyDescent="0.3">
      <c r="G24" s="1" t="s">
        <v>36</v>
      </c>
      <c r="H24">
        <v>4.5199999999999996</v>
      </c>
      <c r="I24" t="s">
        <v>24</v>
      </c>
      <c r="W24">
        <f t="shared" si="1"/>
        <v>20</v>
      </c>
      <c r="X24">
        <f t="shared" si="0"/>
        <v>8.693764373694254</v>
      </c>
      <c r="Z24">
        <f t="shared" si="2"/>
        <v>20</v>
      </c>
      <c r="AA24">
        <f t="shared" si="3"/>
        <v>302.20301226389995</v>
      </c>
    </row>
    <row r="25" spans="7:27" x14ac:dyDescent="0.3">
      <c r="G25" s="2" t="s">
        <v>44</v>
      </c>
      <c r="H25">
        <f>H3*H4*H5*H24</f>
        <v>21.526536852695738</v>
      </c>
      <c r="I25" t="s">
        <v>14</v>
      </c>
      <c r="W25">
        <f t="shared" si="1"/>
        <v>21</v>
      </c>
      <c r="X25">
        <f t="shared" si="0"/>
        <v>8.0521257497441798</v>
      </c>
      <c r="Z25">
        <f t="shared" si="2"/>
        <v>21</v>
      </c>
      <c r="AA25">
        <f t="shared" si="3"/>
        <v>310.57595732561913</v>
      </c>
    </row>
    <row r="26" spans="7:27" x14ac:dyDescent="0.3">
      <c r="W26">
        <f t="shared" si="1"/>
        <v>22</v>
      </c>
      <c r="X26">
        <f t="shared" si="0"/>
        <v>7.4104871257941056</v>
      </c>
      <c r="Z26">
        <f t="shared" si="2"/>
        <v>22</v>
      </c>
      <c r="AA26">
        <f t="shared" si="3"/>
        <v>318.30726376338828</v>
      </c>
    </row>
    <row r="27" spans="7:27" x14ac:dyDescent="0.3">
      <c r="W27">
        <f t="shared" si="1"/>
        <v>23</v>
      </c>
      <c r="X27">
        <f t="shared" si="0"/>
        <v>6.7688485018440314</v>
      </c>
      <c r="Z27">
        <f t="shared" si="2"/>
        <v>23</v>
      </c>
      <c r="AA27">
        <f t="shared" si="3"/>
        <v>325.3969315772074</v>
      </c>
    </row>
    <row r="28" spans="7:27" x14ac:dyDescent="0.3">
      <c r="W28">
        <f t="shared" si="1"/>
        <v>24</v>
      </c>
      <c r="X28">
        <f t="shared" si="0"/>
        <v>6.1272098778939572</v>
      </c>
      <c r="Z28">
        <f t="shared" si="2"/>
        <v>24</v>
      </c>
      <c r="AA28">
        <f t="shared" si="3"/>
        <v>331.84496076707632</v>
      </c>
    </row>
    <row r="29" spans="7:27" x14ac:dyDescent="0.3">
      <c r="W29">
        <f t="shared" si="1"/>
        <v>25</v>
      </c>
      <c r="X29">
        <f t="shared" si="0"/>
        <v>5.4855712539438848</v>
      </c>
      <c r="Z29">
        <f t="shared" si="2"/>
        <v>25</v>
      </c>
      <c r="AA29">
        <f t="shared" si="3"/>
        <v>337.65135133299532</v>
      </c>
    </row>
    <row r="30" spans="7:27" x14ac:dyDescent="0.3">
      <c r="W30">
        <f t="shared" si="1"/>
        <v>26</v>
      </c>
      <c r="X30">
        <f t="shared" si="0"/>
        <v>4.8439326299938088</v>
      </c>
      <c r="Z30">
        <f t="shared" si="2"/>
        <v>26</v>
      </c>
      <c r="AA30">
        <f t="shared" si="3"/>
        <v>342.81610327496412</v>
      </c>
    </row>
    <row r="31" spans="7:27" x14ac:dyDescent="0.3">
      <c r="W31">
        <f t="shared" si="1"/>
        <v>27</v>
      </c>
      <c r="X31">
        <f t="shared" si="0"/>
        <v>4.2022940060437328</v>
      </c>
      <c r="Z31">
        <f t="shared" si="2"/>
        <v>27</v>
      </c>
      <c r="AA31">
        <f t="shared" si="3"/>
        <v>347.33921659298284</v>
      </c>
    </row>
    <row r="32" spans="7:27" x14ac:dyDescent="0.3">
      <c r="W32">
        <f t="shared" si="1"/>
        <v>28</v>
      </c>
      <c r="X32">
        <f t="shared" si="0"/>
        <v>3.5606553820936604</v>
      </c>
      <c r="Z32">
        <f t="shared" si="2"/>
        <v>28</v>
      </c>
      <c r="AA32">
        <f t="shared" si="3"/>
        <v>351.22069128705164</v>
      </c>
    </row>
    <row r="33" spans="23:27" x14ac:dyDescent="0.3">
      <c r="W33">
        <f t="shared" si="1"/>
        <v>29</v>
      </c>
      <c r="X33">
        <f t="shared" si="0"/>
        <v>2.919016758143588</v>
      </c>
      <c r="Z33">
        <f t="shared" si="2"/>
        <v>29</v>
      </c>
      <c r="AA33">
        <f t="shared" si="3"/>
        <v>354.46052735717018</v>
      </c>
    </row>
    <row r="34" spans="23:27" x14ac:dyDescent="0.3">
      <c r="W34">
        <f t="shared" si="1"/>
        <v>30</v>
      </c>
      <c r="X34">
        <f t="shared" si="0"/>
        <v>2.277378134193512</v>
      </c>
      <c r="Z34">
        <f t="shared" si="2"/>
        <v>30</v>
      </c>
      <c r="AA34">
        <f t="shared" si="3"/>
        <v>357.05872480333869</v>
      </c>
    </row>
    <row r="35" spans="23:27" x14ac:dyDescent="0.3">
      <c r="W35">
        <f t="shared" si="1"/>
        <v>31</v>
      </c>
      <c r="X35">
        <f t="shared" si="0"/>
        <v>1.635739510243436</v>
      </c>
      <c r="Z35">
        <f t="shared" si="2"/>
        <v>31</v>
      </c>
      <c r="AA35">
        <f t="shared" si="3"/>
        <v>359.01528362555729</v>
      </c>
    </row>
    <row r="36" spans="23:27" x14ac:dyDescent="0.3">
      <c r="W36">
        <f t="shared" si="1"/>
        <v>32</v>
      </c>
      <c r="X36">
        <f t="shared" si="0"/>
        <v>0.99410088629336357</v>
      </c>
      <c r="Z36">
        <f>Z35+1</f>
        <v>32</v>
      </c>
      <c r="AA36">
        <f t="shared" si="3"/>
        <v>360.33020382382563</v>
      </c>
    </row>
    <row r="37" spans="23:27" x14ac:dyDescent="0.3">
      <c r="W37">
        <f>W36+1</f>
        <v>33</v>
      </c>
      <c r="X37">
        <f t="shared" si="0"/>
        <v>0.35246226234329114</v>
      </c>
      <c r="Z37">
        <f t="shared" si="2"/>
        <v>33</v>
      </c>
      <c r="AA37">
        <f t="shared" si="3"/>
        <v>361.00348539814394</v>
      </c>
    </row>
    <row r="38" spans="23:27" x14ac:dyDescent="0.3">
      <c r="W38">
        <f t="shared" si="1"/>
        <v>34</v>
      </c>
      <c r="X38">
        <f t="shared" si="0"/>
        <v>-0.28917636160678484</v>
      </c>
      <c r="Z38">
        <f t="shared" si="2"/>
        <v>34</v>
      </c>
      <c r="AA38">
        <f t="shared" si="3"/>
        <v>361.03512834851222</v>
      </c>
    </row>
    <row r="39" spans="23:27" x14ac:dyDescent="0.3">
      <c r="W39">
        <f t="shared" si="1"/>
        <v>35</v>
      </c>
      <c r="X39">
        <f t="shared" si="0"/>
        <v>-0.93081498555686082</v>
      </c>
      <c r="Z39">
        <f t="shared" si="2"/>
        <v>35</v>
      </c>
      <c r="AA39">
        <f t="shared" si="3"/>
        <v>360.42513267493035</v>
      </c>
    </row>
    <row r="40" spans="23:27" x14ac:dyDescent="0.3">
      <c r="W40">
        <f t="shared" si="1"/>
        <v>36</v>
      </c>
      <c r="X40">
        <f t="shared" si="0"/>
        <v>-1.5724536095069332</v>
      </c>
      <c r="Z40">
        <f t="shared" si="2"/>
        <v>36</v>
      </c>
      <c r="AA40">
        <f t="shared" si="3"/>
        <v>359.17349837739846</v>
      </c>
    </row>
    <row r="41" spans="23:27" x14ac:dyDescent="0.3">
      <c r="W41">
        <f t="shared" si="1"/>
        <v>37</v>
      </c>
      <c r="X41">
        <f t="shared" si="0"/>
        <v>-2.2140922334570057</v>
      </c>
      <c r="Z41">
        <f t="shared" si="2"/>
        <v>37</v>
      </c>
      <c r="AA41">
        <f t="shared" si="3"/>
        <v>357.28022545591654</v>
      </c>
    </row>
    <row r="42" spans="23:27" x14ac:dyDescent="0.3">
      <c r="W42">
        <f t="shared" si="1"/>
        <v>38</v>
      </c>
      <c r="X42">
        <f t="shared" si="0"/>
        <v>-2.8557308574070817</v>
      </c>
      <c r="Z42">
        <f t="shared" si="2"/>
        <v>38</v>
      </c>
      <c r="AA42">
        <f t="shared" si="3"/>
        <v>354.74531391048447</v>
      </c>
    </row>
    <row r="43" spans="23:27" x14ac:dyDescent="0.3">
      <c r="W43">
        <f t="shared" si="1"/>
        <v>39</v>
      </c>
      <c r="X43">
        <f t="shared" si="0"/>
        <v>-3.4973694813571576</v>
      </c>
      <c r="Z43">
        <f t="shared" si="2"/>
        <v>39</v>
      </c>
      <c r="AA43">
        <f t="shared" si="3"/>
        <v>351.56876374110232</v>
      </c>
    </row>
    <row r="44" spans="23:27" x14ac:dyDescent="0.3">
      <c r="W44">
        <f t="shared" si="1"/>
        <v>40</v>
      </c>
      <c r="X44">
        <f t="shared" si="0"/>
        <v>-4.1390081053072301</v>
      </c>
      <c r="Z44">
        <f t="shared" si="2"/>
        <v>40</v>
      </c>
      <c r="AA44">
        <f t="shared" si="3"/>
        <v>347.75057494777025</v>
      </c>
    </row>
    <row r="45" spans="23:27" x14ac:dyDescent="0.3">
      <c r="W45">
        <f t="shared" si="1"/>
        <v>41</v>
      </c>
      <c r="X45">
        <f t="shared" si="0"/>
        <v>-4.7806467292573025</v>
      </c>
      <c r="Z45">
        <f t="shared" si="2"/>
        <v>41</v>
      </c>
      <c r="AA45">
        <f t="shared" si="3"/>
        <v>343.29074753048792</v>
      </c>
    </row>
    <row r="46" spans="23:27" x14ac:dyDescent="0.3">
      <c r="W46">
        <f t="shared" si="1"/>
        <v>42</v>
      </c>
      <c r="X46">
        <f t="shared" si="0"/>
        <v>-5.4222853532073785</v>
      </c>
      <c r="Z46">
        <f t="shared" si="2"/>
        <v>42</v>
      </c>
      <c r="AA46">
        <f t="shared" si="3"/>
        <v>338.18928148925545</v>
      </c>
    </row>
    <row r="47" spans="23:27" x14ac:dyDescent="0.3">
      <c r="W47">
        <f t="shared" si="1"/>
        <v>43</v>
      </c>
      <c r="X47">
        <f t="shared" si="0"/>
        <v>-6.0639239771574545</v>
      </c>
      <c r="Z47">
        <f t="shared" si="2"/>
        <v>43</v>
      </c>
      <c r="AA47">
        <f t="shared" si="3"/>
        <v>332.44617682407318</v>
      </c>
    </row>
    <row r="48" spans="23:27" x14ac:dyDescent="0.3">
      <c r="W48">
        <f t="shared" si="1"/>
        <v>44</v>
      </c>
      <c r="X48">
        <f t="shared" si="0"/>
        <v>-6.7055626011075269</v>
      </c>
      <c r="Z48">
        <f t="shared" si="2"/>
        <v>44</v>
      </c>
      <c r="AA48">
        <f t="shared" si="3"/>
        <v>326.06143353494065</v>
      </c>
    </row>
    <row r="49" spans="23:30" x14ac:dyDescent="0.3">
      <c r="W49">
        <f t="shared" si="1"/>
        <v>45</v>
      </c>
      <c r="X49">
        <f t="shared" si="0"/>
        <v>-7.3472012250575993</v>
      </c>
      <c r="Z49">
        <f t="shared" si="2"/>
        <v>45</v>
      </c>
      <c r="AA49">
        <f t="shared" si="3"/>
        <v>319.03505162185797</v>
      </c>
    </row>
    <row r="50" spans="23:30" x14ac:dyDescent="0.3">
      <c r="W50">
        <f t="shared" si="1"/>
        <v>46</v>
      </c>
      <c r="X50">
        <f t="shared" si="0"/>
        <v>-7.9888398490076753</v>
      </c>
      <c r="Z50">
        <f t="shared" si="2"/>
        <v>46</v>
      </c>
      <c r="AA50">
        <f t="shared" si="3"/>
        <v>311.3670310848255</v>
      </c>
    </row>
    <row r="51" spans="23:30" x14ac:dyDescent="0.3">
      <c r="W51">
        <f t="shared" si="1"/>
        <v>47</v>
      </c>
      <c r="X51">
        <f t="shared" si="0"/>
        <v>-8.6304784729577513</v>
      </c>
      <c r="Z51">
        <f t="shared" si="2"/>
        <v>47</v>
      </c>
      <c r="AA51">
        <f t="shared" si="3"/>
        <v>303.05737192384277</v>
      </c>
    </row>
    <row r="52" spans="23:30" x14ac:dyDescent="0.3">
      <c r="W52">
        <f t="shared" si="1"/>
        <v>48</v>
      </c>
      <c r="X52">
        <f t="shared" si="0"/>
        <v>-9.2721170969078237</v>
      </c>
      <c r="Z52">
        <f t="shared" si="2"/>
        <v>48</v>
      </c>
      <c r="AA52">
        <f t="shared" si="3"/>
        <v>294.10607413890989</v>
      </c>
    </row>
    <row r="53" spans="23:30" x14ac:dyDescent="0.3">
      <c r="W53">
        <f t="shared" si="1"/>
        <v>49</v>
      </c>
      <c r="X53">
        <f t="shared" si="0"/>
        <v>-9.9137557208578961</v>
      </c>
      <c r="Z53">
        <f t="shared" si="2"/>
        <v>49</v>
      </c>
      <c r="AA53">
        <f t="shared" si="3"/>
        <v>284.51313773002698</v>
      </c>
    </row>
    <row r="54" spans="23:30" x14ac:dyDescent="0.3">
      <c r="W54">
        <f t="shared" si="1"/>
        <v>50</v>
      </c>
      <c r="X54">
        <f t="shared" si="0"/>
        <v>-10.555394344807969</v>
      </c>
      <c r="Z54">
        <f t="shared" si="2"/>
        <v>50</v>
      </c>
      <c r="AA54">
        <f t="shared" si="3"/>
        <v>274.27856269719427</v>
      </c>
    </row>
    <row r="55" spans="23:30" x14ac:dyDescent="0.3">
      <c r="W55">
        <f t="shared" si="1"/>
        <v>51</v>
      </c>
      <c r="X55">
        <f t="shared" si="0"/>
        <v>-11.197032968758048</v>
      </c>
      <c r="Z55">
        <f t="shared" si="2"/>
        <v>51</v>
      </c>
      <c r="AA55">
        <f t="shared" si="3"/>
        <v>263.4023490404112</v>
      </c>
    </row>
    <row r="56" spans="23:30" x14ac:dyDescent="0.3">
      <c r="W56">
        <f t="shared" si="1"/>
        <v>52</v>
      </c>
      <c r="X56">
        <f t="shared" si="0"/>
        <v>-11.838671592708121</v>
      </c>
      <c r="Z56">
        <f t="shared" si="2"/>
        <v>52</v>
      </c>
      <c r="AA56">
        <f t="shared" si="3"/>
        <v>251.88449675967809</v>
      </c>
    </row>
    <row r="57" spans="23:30" x14ac:dyDescent="0.3">
      <c r="W57">
        <f t="shared" si="1"/>
        <v>53</v>
      </c>
      <c r="X57">
        <f t="shared" si="0"/>
        <v>-12.480310216658193</v>
      </c>
      <c r="Z57">
        <f t="shared" si="2"/>
        <v>53</v>
      </c>
      <c r="AA57">
        <f>$H$25*Z57-(0.5*$T$9*(Z57*Z57))</f>
        <v>239.72500585499483</v>
      </c>
    </row>
    <row r="58" spans="23:30" x14ac:dyDescent="0.3">
      <c r="W58">
        <f t="shared" si="1"/>
        <v>54</v>
      </c>
      <c r="X58">
        <f t="shared" si="0"/>
        <v>-13.121948840608272</v>
      </c>
      <c r="Z58">
        <f t="shared" si="2"/>
        <v>54</v>
      </c>
      <c r="AA58">
        <f>$H$25*Z58-(0.5*$T$9*(Z58*Z58))</f>
        <v>226.92387632636155</v>
      </c>
    </row>
    <row r="59" spans="23:30" x14ac:dyDescent="0.3">
      <c r="W59">
        <f t="shared" si="1"/>
        <v>55</v>
      </c>
      <c r="X59">
        <f t="shared" si="0"/>
        <v>-13.763587464558345</v>
      </c>
      <c r="Z59">
        <f t="shared" si="2"/>
        <v>55</v>
      </c>
      <c r="AA59">
        <f t="shared" ref="AA59:AA61" si="4">$H$25*Z59-(0.5*$T$9*(Z59*Z59))</f>
        <v>213.48110817377824</v>
      </c>
    </row>
    <row r="60" spans="23:30" x14ac:dyDescent="0.3">
      <c r="W60">
        <f t="shared" si="1"/>
        <v>56</v>
      </c>
      <c r="X60">
        <f t="shared" si="0"/>
        <v>-14.405226088508417</v>
      </c>
      <c r="Z60">
        <f t="shared" si="2"/>
        <v>56</v>
      </c>
      <c r="AA60">
        <f t="shared" si="4"/>
        <v>199.39670139724512</v>
      </c>
    </row>
    <row r="61" spans="23:30" x14ac:dyDescent="0.3">
      <c r="W61" s="5">
        <v>56.37</v>
      </c>
      <c r="X61" s="5">
        <f t="shared" si="0"/>
        <v>-14.642632379369946</v>
      </c>
      <c r="Y61" s="5"/>
      <c r="Z61" s="5">
        <v>56.37</v>
      </c>
      <c r="AA61">
        <f t="shared" si="4"/>
        <v>194.02284758068754</v>
      </c>
      <c r="AB61" s="5"/>
    </row>
    <row r="62" spans="23:30" x14ac:dyDescent="0.3">
      <c r="W62">
        <v>57</v>
      </c>
      <c r="X62">
        <f>$X$61-$T$8*(W62-$W$61)</f>
        <v>-14.798880819261017</v>
      </c>
      <c r="Z62">
        <v>57</v>
      </c>
      <c r="AA62">
        <f>($X$61*Z62)+($T$8*($T$4*Z62+0.5*78^2-0.5*Z62^2))-78.95*($X$61+$T$8*$T$4)</f>
        <v>458.05072091869403</v>
      </c>
      <c r="AB62" s="3" t="s">
        <v>61</v>
      </c>
      <c r="AD62" t="s">
        <v>34</v>
      </c>
    </row>
    <row r="63" spans="23:30" x14ac:dyDescent="0.3">
      <c r="W63">
        <f>W62+1</f>
        <v>58</v>
      </c>
      <c r="X63">
        <f t="shared" ref="X63:X79" si="5">$X$61-$T$8*(W63-$W$61)</f>
        <v>-15.046894215913508</v>
      </c>
      <c r="Z63">
        <f>Z62+1</f>
        <v>58</v>
      </c>
      <c r="AA63">
        <f t="shared" ref="AA63:AA79" si="6">($X$61*Z63)+($T$8*($T$4*Z63+0.5*78^2-0.5*Z63^2))-78.95*($X$61+$T$8*$T$4)</f>
        <v>438.93839110485288</v>
      </c>
    </row>
    <row r="64" spans="23:30" x14ac:dyDescent="0.3">
      <c r="W64">
        <f t="shared" ref="W64:W79" si="7">W63+1</f>
        <v>59</v>
      </c>
      <c r="X64">
        <f t="shared" si="5"/>
        <v>-15.294907612566</v>
      </c>
      <c r="Z64">
        <f t="shared" ref="Z64:Z79" si="8">Z63+1</f>
        <v>59</v>
      </c>
      <c r="AA64">
        <f t="shared" si="6"/>
        <v>419.57804789435937</v>
      </c>
    </row>
    <row r="65" spans="23:27" x14ac:dyDescent="0.3">
      <c r="W65">
        <f t="shared" si="7"/>
        <v>60</v>
      </c>
      <c r="X65">
        <f t="shared" si="5"/>
        <v>-15.542921009218491</v>
      </c>
      <c r="Z65">
        <f t="shared" si="8"/>
        <v>60</v>
      </c>
      <c r="AA65">
        <f t="shared" si="6"/>
        <v>399.96969128721327</v>
      </c>
    </row>
    <row r="66" spans="23:27" x14ac:dyDescent="0.3">
      <c r="W66">
        <f t="shared" si="7"/>
        <v>61</v>
      </c>
      <c r="X66">
        <f t="shared" si="5"/>
        <v>-15.790934405870983</v>
      </c>
      <c r="Z66">
        <f t="shared" si="8"/>
        <v>61</v>
      </c>
      <c r="AA66">
        <f t="shared" si="6"/>
        <v>380.11332128341445</v>
      </c>
    </row>
    <row r="67" spans="23:27" x14ac:dyDescent="0.3">
      <c r="W67">
        <f t="shared" si="7"/>
        <v>62</v>
      </c>
      <c r="X67">
        <f t="shared" si="5"/>
        <v>-16.038947802523474</v>
      </c>
      <c r="Z67">
        <f t="shared" si="8"/>
        <v>62</v>
      </c>
      <c r="AA67">
        <f t="shared" si="6"/>
        <v>360.00893788296349</v>
      </c>
    </row>
    <row r="68" spans="23:27" x14ac:dyDescent="0.3">
      <c r="W68">
        <f t="shared" si="7"/>
        <v>63</v>
      </c>
      <c r="X68">
        <f t="shared" si="5"/>
        <v>-16.286961199175966</v>
      </c>
      <c r="Z68">
        <f t="shared" si="8"/>
        <v>63</v>
      </c>
      <c r="AA68">
        <f t="shared" si="6"/>
        <v>339.65654108585971</v>
      </c>
    </row>
    <row r="69" spans="23:27" x14ac:dyDescent="0.3">
      <c r="W69">
        <f t="shared" si="7"/>
        <v>64</v>
      </c>
      <c r="X69">
        <f t="shared" si="5"/>
        <v>-16.534974595828459</v>
      </c>
      <c r="Z69">
        <f t="shared" si="8"/>
        <v>64</v>
      </c>
      <c r="AA69">
        <f t="shared" si="6"/>
        <v>319.05613089210379</v>
      </c>
    </row>
    <row r="70" spans="23:27" x14ac:dyDescent="0.3">
      <c r="W70">
        <f t="shared" si="7"/>
        <v>65</v>
      </c>
      <c r="X70">
        <f t="shared" si="5"/>
        <v>-16.782987992480948</v>
      </c>
      <c r="Z70">
        <f t="shared" si="8"/>
        <v>65</v>
      </c>
      <c r="AA70">
        <f t="shared" si="6"/>
        <v>298.20770730169505</v>
      </c>
    </row>
    <row r="71" spans="23:27" x14ac:dyDescent="0.3">
      <c r="W71">
        <f t="shared" si="7"/>
        <v>66</v>
      </c>
      <c r="X71">
        <f t="shared" si="5"/>
        <v>-17.03100138913344</v>
      </c>
      <c r="Z71">
        <f t="shared" si="8"/>
        <v>66</v>
      </c>
      <c r="AA71">
        <f t="shared" si="6"/>
        <v>277.11127031463417</v>
      </c>
    </row>
    <row r="72" spans="23:27" x14ac:dyDescent="0.3">
      <c r="W72">
        <f t="shared" si="7"/>
        <v>67</v>
      </c>
      <c r="X72">
        <f t="shared" si="5"/>
        <v>-17.279014785785932</v>
      </c>
      <c r="Z72">
        <f t="shared" si="8"/>
        <v>67</v>
      </c>
      <c r="AA72">
        <f t="shared" si="6"/>
        <v>255.76681993092035</v>
      </c>
    </row>
    <row r="73" spans="23:27" x14ac:dyDescent="0.3">
      <c r="W73">
        <f t="shared" si="7"/>
        <v>68</v>
      </c>
      <c r="X73">
        <f t="shared" si="5"/>
        <v>-17.527028182438425</v>
      </c>
      <c r="Z73">
        <f t="shared" si="8"/>
        <v>68</v>
      </c>
      <c r="AA73">
        <f t="shared" si="6"/>
        <v>234.17435615055439</v>
      </c>
    </row>
    <row r="74" spans="23:27" x14ac:dyDescent="0.3">
      <c r="W74">
        <f t="shared" si="7"/>
        <v>69</v>
      </c>
      <c r="X74">
        <f t="shared" si="5"/>
        <v>-17.775041579090914</v>
      </c>
      <c r="Z74">
        <f t="shared" si="8"/>
        <v>69</v>
      </c>
      <c r="AA74">
        <f t="shared" si="6"/>
        <v>212.33387897353583</v>
      </c>
    </row>
    <row r="75" spans="23:27" x14ac:dyDescent="0.3">
      <c r="W75">
        <f t="shared" si="7"/>
        <v>70</v>
      </c>
      <c r="X75">
        <f t="shared" si="5"/>
        <v>-18.023054975743406</v>
      </c>
      <c r="Z75">
        <f t="shared" si="8"/>
        <v>70</v>
      </c>
      <c r="AA75">
        <f t="shared" si="6"/>
        <v>190.24538839986479</v>
      </c>
    </row>
    <row r="76" spans="23:27" x14ac:dyDescent="0.3">
      <c r="W76">
        <f t="shared" si="7"/>
        <v>71</v>
      </c>
      <c r="X76">
        <f t="shared" si="5"/>
        <v>-18.271068372395899</v>
      </c>
      <c r="Z76">
        <f t="shared" si="8"/>
        <v>71</v>
      </c>
      <c r="AA76">
        <f t="shared" si="6"/>
        <v>167.90888442954127</v>
      </c>
    </row>
    <row r="77" spans="23:27" x14ac:dyDescent="0.3">
      <c r="W77">
        <f t="shared" si="7"/>
        <v>72</v>
      </c>
      <c r="X77">
        <f t="shared" si="5"/>
        <v>-18.519081769048391</v>
      </c>
      <c r="Z77">
        <f t="shared" si="8"/>
        <v>72</v>
      </c>
      <c r="AA77">
        <f t="shared" si="6"/>
        <v>145.32436706256516</v>
      </c>
    </row>
    <row r="78" spans="23:27" x14ac:dyDescent="0.3">
      <c r="W78">
        <f t="shared" si="7"/>
        <v>73</v>
      </c>
      <c r="X78">
        <f t="shared" si="5"/>
        <v>-18.76709516570088</v>
      </c>
      <c r="Z78">
        <f t="shared" si="8"/>
        <v>73</v>
      </c>
      <c r="AA78">
        <f t="shared" si="6"/>
        <v>122.49183629893679</v>
      </c>
    </row>
    <row r="79" spans="23:27" x14ac:dyDescent="0.3">
      <c r="W79">
        <f t="shared" si="7"/>
        <v>74</v>
      </c>
      <c r="X79">
        <f t="shared" si="5"/>
        <v>-19.015108562353372</v>
      </c>
      <c r="Z79">
        <f t="shared" si="8"/>
        <v>74</v>
      </c>
      <c r="AA79">
        <f t="shared" si="6"/>
        <v>99.41129213865571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Ava Rusnak</cp:lastModifiedBy>
  <dcterms:created xsi:type="dcterms:W3CDTF">2024-01-19T02:46:50Z</dcterms:created>
  <dcterms:modified xsi:type="dcterms:W3CDTF">2024-02-13T05:01:14Z</dcterms:modified>
</cp:coreProperties>
</file>