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64F40A86-A0A0-4D92-86F2-356278A032A9}" xr6:coauthVersionLast="47" xr6:coauthVersionMax="47" xr10:uidLastSave="{00000000-0000-0000-0000-000000000000}"/>
  <bookViews>
    <workbookView xWindow="14295" yWindow="0" windowWidth="14610" windowHeight="15585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4" i="1" l="1"/>
  <c r="Z65" i="1" s="1"/>
  <c r="Z63" i="1"/>
  <c r="AA63" i="1" s="1"/>
  <c r="AA62" i="1"/>
  <c r="AA55" i="1"/>
  <c r="AA56" i="1"/>
  <c r="AA57" i="1"/>
  <c r="AA58" i="1"/>
  <c r="AA59" i="1"/>
  <c r="AA60" i="1"/>
  <c r="AA61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4" i="1"/>
  <c r="Z36" i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5" i="1"/>
  <c r="X76" i="1"/>
  <c r="X77" i="1"/>
  <c r="X78" i="1"/>
  <c r="X79" i="1"/>
  <c r="X80" i="1"/>
  <c r="X81" i="1"/>
  <c r="X82" i="1"/>
  <c r="X83" i="1"/>
  <c r="W83" i="1"/>
  <c r="W79" i="1"/>
  <c r="W80" i="1" s="1"/>
  <c r="W81" i="1" s="1"/>
  <c r="W82" i="1" s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62" i="1"/>
  <c r="X4" i="1"/>
  <c r="W64" i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63" i="1"/>
  <c r="X61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W57" i="1"/>
  <c r="W58" i="1" s="1"/>
  <c r="W59" i="1" s="1"/>
  <c r="W60" i="1" s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T9" i="1"/>
  <c r="T8" i="1"/>
  <c r="T5" i="1"/>
  <c r="T4" i="1"/>
  <c r="H25" i="1"/>
  <c r="P9" i="1"/>
  <c r="Z66" i="1" l="1"/>
  <c r="AA65" i="1"/>
  <c r="AA64" i="1"/>
  <c r="AA66" i="1" l="1"/>
  <c r="Z67" i="1"/>
  <c r="AA67" i="1" l="1"/>
  <c r="Z68" i="1"/>
  <c r="AA68" i="1" l="1"/>
  <c r="Z69" i="1"/>
  <c r="AA69" i="1" l="1"/>
  <c r="Z70" i="1"/>
  <c r="AA70" i="1" l="1"/>
  <c r="Z71" i="1"/>
  <c r="Z72" i="1" l="1"/>
  <c r="AA71" i="1"/>
  <c r="Z73" i="1" l="1"/>
  <c r="AA72" i="1"/>
  <c r="Z74" i="1" l="1"/>
  <c r="AA73" i="1"/>
  <c r="AA74" i="1" l="1"/>
  <c r="Z75" i="1"/>
  <c r="P5" i="1"/>
  <c r="H15" i="1"/>
  <c r="H16" i="1" s="1"/>
  <c r="H17" i="1" s="1"/>
  <c r="H19" i="1" s="1"/>
  <c r="D6" i="1"/>
  <c r="D7" i="1" s="1"/>
  <c r="H3" i="1"/>
  <c r="AA75" i="1" l="1"/>
  <c r="Z76" i="1"/>
  <c r="H4" i="1"/>
  <c r="AA76" i="1" l="1"/>
  <c r="Z77" i="1"/>
  <c r="AA77" i="1" l="1"/>
  <c r="Z78" i="1"/>
  <c r="AA78" i="1" l="1"/>
  <c r="Z79" i="1"/>
  <c r="Z80" i="1" l="1"/>
  <c r="AA79" i="1"/>
  <c r="Z81" i="1" l="1"/>
  <c r="AA80" i="1"/>
  <c r="AA81" i="1" l="1"/>
  <c r="Z82" i="1"/>
  <c r="AA82" i="1" l="1"/>
  <c r="Z83" i="1"/>
  <c r="AA83" i="1" s="1"/>
</calcChain>
</file>

<file path=xl/sharedStrings.xml><?xml version="1.0" encoding="utf-8"?>
<sst xmlns="http://schemas.openxmlformats.org/spreadsheetml/2006/main" count="91" uniqueCount="62">
  <si>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</si>
  <si>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</si>
  <si>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</si>
  <si>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</si>
  <si>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</si>
  <si>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</si>
  <si>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</si>
  <si>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</si>
  <si>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</si>
  <si>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</si>
  <si>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</si>
  <si>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</si>
  <si>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</si>
  <si>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</si>
  <si>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</si>
  <si>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</si>
  <si>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</si>
  <si>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</si>
  <si>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</si>
  <si>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</si>
  <si>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</si>
  <si>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</si>
  <si>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</si>
  <si>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</si>
  <si>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</si>
  <si>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</si>
  <si>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</si>
  <si>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</si>
  <si>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</si>
  <si>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</si>
  <si>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</si>
  <si>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</si>
  <si>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</si>
  <si>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</si>
  <si>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</si>
  <si>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</si>
  <si>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</si>
  <si>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</si>
  <si>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</si>
  <si>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</si>
  <si>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</si>
  <si>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</si>
  <si>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</si>
  <si>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</si>
  <si>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</si>
  <si>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</si>
  <si>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</si>
  <si>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</si>
  <si>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</si>
  <si>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</si>
  <si>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Not super sure about the above geometry values</t>
  </si>
  <si>
    <t>W_2</t>
  </si>
  <si>
    <t>W_1</t>
  </si>
  <si>
    <t>lbf/in</t>
  </si>
  <si>
    <t>Shear Loading</t>
  </si>
  <si>
    <t>Bending Loading</t>
  </si>
  <si>
    <t>Location (Cp_N as origin)</t>
  </si>
  <si>
    <t>Shear Force</t>
  </si>
  <si>
    <t>Bending Load</t>
  </si>
  <si>
    <t>Using relative coordinates of Cp_N as x=0</t>
  </si>
  <si>
    <t>Still in relative coordinates</t>
  </si>
  <si>
    <t>Replace value 78 with length (not sure what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</si>
</sst>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58705161854769E-2"/>
          <c:y val="5.0925925925925923E-2"/>
          <c:w val="0.87105096237970259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Shear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Sheet1!$X$4:$X$83</c:f>
              <c:numCache>
                <c:formatCode>General</c:formatCode>
                <c:ptCount val="80"/>
                <c:pt idx="0">
                  <c:v>41.096567199722223</c:v>
                </c:pt>
                <c:pt idx="1">
                  <c:v>40.85766828539375</c:v>
                </c:pt>
                <c:pt idx="2">
                  <c:v>40.618769371065277</c:v>
                </c:pt>
                <c:pt idx="3">
                  <c:v>40.379870456736803</c:v>
                </c:pt>
                <c:pt idx="4">
                  <c:v>40.140971542408337</c:v>
                </c:pt>
                <c:pt idx="5">
                  <c:v>39.902072628079864</c:v>
                </c:pt>
                <c:pt idx="6">
                  <c:v>39.663173713751391</c:v>
                </c:pt>
                <c:pt idx="7">
                  <c:v>39.424274799422918</c:v>
                </c:pt>
                <c:pt idx="8">
                  <c:v>39.185375885094444</c:v>
                </c:pt>
                <c:pt idx="9">
                  <c:v>38.946476970765971</c:v>
                </c:pt>
                <c:pt idx="10">
                  <c:v>38.707578056437498</c:v>
                </c:pt>
                <c:pt idx="11">
                  <c:v>38.468679142109025</c:v>
                </c:pt>
                <c:pt idx="12">
                  <c:v>38.229780227780559</c:v>
                </c:pt>
                <c:pt idx="13">
                  <c:v>37.990881313452086</c:v>
                </c:pt>
                <c:pt idx="14">
                  <c:v>37.751982399123612</c:v>
                </c:pt>
                <c:pt idx="15">
                  <c:v>37.513083484795139</c:v>
                </c:pt>
                <c:pt idx="16">
                  <c:v>37.274184570466666</c:v>
                </c:pt>
                <c:pt idx="17">
                  <c:v>37.035285656138193</c:v>
                </c:pt>
                <c:pt idx="18">
                  <c:v>36.796386741809719</c:v>
                </c:pt>
                <c:pt idx="19">
                  <c:v>36.557487827481253</c:v>
                </c:pt>
                <c:pt idx="20">
                  <c:v>36.31858891315278</c:v>
                </c:pt>
                <c:pt idx="21">
                  <c:v>36.079689998824307</c:v>
                </c:pt>
                <c:pt idx="22">
                  <c:v>35.840791084495834</c:v>
                </c:pt>
                <c:pt idx="23">
                  <c:v>35.601892170167361</c:v>
                </c:pt>
                <c:pt idx="24">
                  <c:v>35.362993255838887</c:v>
                </c:pt>
                <c:pt idx="25">
                  <c:v>35.124094341510414</c:v>
                </c:pt>
                <c:pt idx="26">
                  <c:v>34.885195427181941</c:v>
                </c:pt>
                <c:pt idx="27">
                  <c:v>34.646296512853475</c:v>
                </c:pt>
                <c:pt idx="28">
                  <c:v>34.407397598525002</c:v>
                </c:pt>
                <c:pt idx="29">
                  <c:v>34.168498684196528</c:v>
                </c:pt>
                <c:pt idx="30">
                  <c:v>33.929599769868055</c:v>
                </c:pt>
                <c:pt idx="31">
                  <c:v>33.690700855539582</c:v>
                </c:pt>
                <c:pt idx="32">
                  <c:v>33.451801941211109</c:v>
                </c:pt>
                <c:pt idx="33">
                  <c:v>33.212903026882636</c:v>
                </c:pt>
                <c:pt idx="34">
                  <c:v>32.974004112554169</c:v>
                </c:pt>
                <c:pt idx="35">
                  <c:v>32.735105198225696</c:v>
                </c:pt>
                <c:pt idx="36">
                  <c:v>32.496206283897223</c:v>
                </c:pt>
                <c:pt idx="37">
                  <c:v>32.25730736956875</c:v>
                </c:pt>
                <c:pt idx="38">
                  <c:v>32.018408455240277</c:v>
                </c:pt>
                <c:pt idx="39">
                  <c:v>31.779509540911803</c:v>
                </c:pt>
                <c:pt idx="40">
                  <c:v>31.54061062658333</c:v>
                </c:pt>
                <c:pt idx="41">
                  <c:v>31.30171171225486</c:v>
                </c:pt>
                <c:pt idx="42">
                  <c:v>31.062812797926387</c:v>
                </c:pt>
                <c:pt idx="43">
                  <c:v>30.823913883597918</c:v>
                </c:pt>
                <c:pt idx="44">
                  <c:v>30.585014969269444</c:v>
                </c:pt>
                <c:pt idx="45">
                  <c:v>30.346116054940971</c:v>
                </c:pt>
                <c:pt idx="46">
                  <c:v>30.107217140612498</c:v>
                </c:pt>
                <c:pt idx="47">
                  <c:v>29.868318226284025</c:v>
                </c:pt>
                <c:pt idx="48">
                  <c:v>29.629419311955555</c:v>
                </c:pt>
                <c:pt idx="49">
                  <c:v>29.390520397627082</c:v>
                </c:pt>
                <c:pt idx="50">
                  <c:v>29.151621483298612</c:v>
                </c:pt>
                <c:pt idx="51">
                  <c:v>28.912722568970139</c:v>
                </c:pt>
                <c:pt idx="52">
                  <c:v>28.673823654641666</c:v>
                </c:pt>
                <c:pt idx="53">
                  <c:v>28.434924740313193</c:v>
                </c:pt>
                <c:pt idx="54">
                  <c:v>28.196025825984719</c:v>
                </c:pt>
                <c:pt idx="55">
                  <c:v>27.957126911656246</c:v>
                </c:pt>
                <c:pt idx="56">
                  <c:v>27.718227997327777</c:v>
                </c:pt>
                <c:pt idx="57">
                  <c:v>27.629835399026241</c:v>
                </c:pt>
                <c:pt idx="58">
                  <c:v>18.690016199095616</c:v>
                </c:pt>
                <c:pt idx="59">
                  <c:v>4.4998269928565833</c:v>
                </c:pt>
                <c:pt idx="60">
                  <c:v>-9.6903622133824499</c:v>
                </c:pt>
                <c:pt idx="61">
                  <c:v>-23.880551419621476</c:v>
                </c:pt>
                <c:pt idx="62">
                  <c:v>-38.070740625860516</c:v>
                </c:pt>
                <c:pt idx="63">
                  <c:v>-52.260929832099542</c:v>
                </c:pt>
                <c:pt idx="64">
                  <c:v>-66.451119038338561</c:v>
                </c:pt>
                <c:pt idx="65">
                  <c:v>-80.641308244577601</c:v>
                </c:pt>
                <c:pt idx="66">
                  <c:v>-94.831497450816642</c:v>
                </c:pt>
                <c:pt idx="67">
                  <c:v>-109.02168665705568</c:v>
                </c:pt>
                <c:pt idx="68">
                  <c:v>-123.21187586329469</c:v>
                </c:pt>
                <c:pt idx="69">
                  <c:v>-137.40206506953373</c:v>
                </c:pt>
                <c:pt idx="70">
                  <c:v>-151.59225427577277</c:v>
                </c:pt>
                <c:pt idx="71">
                  <c:v>-165.78244348201179</c:v>
                </c:pt>
                <c:pt idx="72">
                  <c:v>-179.97263268825083</c:v>
                </c:pt>
                <c:pt idx="73">
                  <c:v>-194.16282189448987</c:v>
                </c:pt>
                <c:pt idx="74">
                  <c:v>-208.35301110072891</c:v>
                </c:pt>
                <c:pt idx="75">
                  <c:v>-222.54320030696792</c:v>
                </c:pt>
                <c:pt idx="76">
                  <c:v>-236.73338951320696</c:v>
                </c:pt>
                <c:pt idx="77">
                  <c:v>-250.923578719446</c:v>
                </c:pt>
                <c:pt idx="78">
                  <c:v>-265.11376792568501</c:v>
                </c:pt>
                <c:pt idx="79">
                  <c:v>-279.30395713192399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8-45FA-A41D-D94EE709A297}"/>
            </c:ext>
          </c:extLst>
        </c:ser>
        <c:ser>
          <c:idx val="1"/>
          <c:order val="1"/>
          <c:tx>
            <c:v>Bending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Sheet1!$AA$4:$AA$83</c:f>
              <c:numCache>
                <c:formatCode>General</c:formatCode>
                <c:ptCount val="80"/>
                <c:pt idx="0">
                  <c:v>236.08838091292333</c:v>
                </c:pt>
                <c:pt idx="1">
                  <c:v>235.9689314557591</c:v>
                </c:pt>
                <c:pt idx="2">
                  <c:v>235.61058308426638</c:v>
                </c:pt>
                <c:pt idx="3">
                  <c:v>235.01333579844521</c:v>
                </c:pt>
                <c:pt idx="4">
                  <c:v>234.17718959829554</c:v>
                </c:pt>
                <c:pt idx="5">
                  <c:v>233.10214448381743</c:v>
                </c:pt>
                <c:pt idx="6">
                  <c:v>231.78820045501084</c:v>
                </c:pt>
                <c:pt idx="7">
                  <c:v>230.23535751187575</c:v>
                </c:pt>
                <c:pt idx="8">
                  <c:v>228.44361565441221</c:v>
                </c:pt>
                <c:pt idx="9">
                  <c:v>226.4129748826202</c:v>
                </c:pt>
                <c:pt idx="10">
                  <c:v>224.14343519649972</c:v>
                </c:pt>
                <c:pt idx="11">
                  <c:v>221.63499659605077</c:v>
                </c:pt>
                <c:pt idx="12">
                  <c:v>218.88765908127331</c:v>
                </c:pt>
                <c:pt idx="13">
                  <c:v>215.90142265216741</c:v>
                </c:pt>
                <c:pt idx="14">
                  <c:v>212.67628730873304</c:v>
                </c:pt>
                <c:pt idx="15">
                  <c:v>209.21225305097019</c:v>
                </c:pt>
                <c:pt idx="16">
                  <c:v>205.50931987887887</c:v>
                </c:pt>
                <c:pt idx="17">
                  <c:v>201.56748779245908</c:v>
                </c:pt>
                <c:pt idx="18">
                  <c:v>197.38675679171081</c:v>
                </c:pt>
                <c:pt idx="19">
                  <c:v>192.9671268766341</c:v>
                </c:pt>
                <c:pt idx="20">
                  <c:v>188.30859804722888</c:v>
                </c:pt>
                <c:pt idx="21">
                  <c:v>183.4111703034952</c:v>
                </c:pt>
                <c:pt idx="22">
                  <c:v>178.27484364543304</c:v>
                </c:pt>
                <c:pt idx="23">
                  <c:v>172.8996180730424</c:v>
                </c:pt>
                <c:pt idx="24">
                  <c:v>167.2854935863233</c:v>
                </c:pt>
                <c:pt idx="25">
                  <c:v>161.43247018527575</c:v>
                </c:pt>
                <c:pt idx="26">
                  <c:v>155.34054786989969</c:v>
                </c:pt>
                <c:pt idx="27">
                  <c:v>149.0097266401952</c:v>
                </c:pt>
                <c:pt idx="28">
                  <c:v>142.4400064961622</c:v>
                </c:pt>
                <c:pt idx="29">
                  <c:v>135.63138743780075</c:v>
                </c:pt>
                <c:pt idx="30">
                  <c:v>128.58386946511081</c:v>
                </c:pt>
                <c:pt idx="31">
                  <c:v>121.2974525780924</c:v>
                </c:pt>
                <c:pt idx="32">
                  <c:v>113.77213677674553</c:v>
                </c:pt>
                <c:pt idx="33">
                  <c:v>106.00792206107019</c:v>
                </c:pt>
                <c:pt idx="34">
                  <c:v>98.004808431066351</c:v>
                </c:pt>
                <c:pt idx="35">
                  <c:v>89.762795886734068</c:v>
                </c:pt>
                <c:pt idx="36">
                  <c:v>81.281884428073312</c:v>
                </c:pt>
                <c:pt idx="37">
                  <c:v>72.562074055084054</c:v>
                </c:pt>
                <c:pt idx="38">
                  <c:v>63.603364767766351</c:v>
                </c:pt>
                <c:pt idx="39">
                  <c:v>54.405756566120175</c:v>
                </c:pt>
                <c:pt idx="40">
                  <c:v>44.969249450145526</c:v>
                </c:pt>
                <c:pt idx="41">
                  <c:v>35.293843419842375</c:v>
                </c:pt>
                <c:pt idx="42">
                  <c:v>25.379538475210779</c:v>
                </c:pt>
                <c:pt idx="43">
                  <c:v>15.22633461625071</c:v>
                </c:pt>
                <c:pt idx="44">
                  <c:v>4.8342318429621685</c:v>
                </c:pt>
                <c:pt idx="45">
                  <c:v>-5.7967698446548468</c:v>
                </c:pt>
                <c:pt idx="46">
                  <c:v>-16.666670446600335</c:v>
                </c:pt>
                <c:pt idx="47">
                  <c:v>-27.775469962874269</c:v>
                </c:pt>
                <c:pt idx="48">
                  <c:v>-39.123168393476732</c:v>
                </c:pt>
                <c:pt idx="49">
                  <c:v>-50.70976573840764</c:v>
                </c:pt>
                <c:pt idx="50">
                  <c:v>-62.535261997666993</c:v>
                </c:pt>
                <c:pt idx="51">
                  <c:v>-74.599657171254847</c:v>
                </c:pt>
                <c:pt idx="52">
                  <c:v>-86.902951259171203</c:v>
                </c:pt>
                <c:pt idx="53">
                  <c:v>-99.445144261415948</c:v>
                </c:pt>
                <c:pt idx="54">
                  <c:v>-112.22623617798925</c:v>
                </c:pt>
                <c:pt idx="55">
                  <c:v>-125.246227008891</c:v>
                </c:pt>
                <c:pt idx="56">
                  <c:v>-138.50511675412119</c:v>
                </c:pt>
                <c:pt idx="57">
                  <c:v>-143.47145488969286</c:v>
                </c:pt>
                <c:pt idx="58">
                  <c:v>2736.4463797947028</c:v>
                </c:pt>
                <c:pt idx="59">
                  <c:v>2748.0413013906727</c:v>
                </c:pt>
                <c:pt idx="60">
                  <c:v>2745.4460337804121</c:v>
                </c:pt>
                <c:pt idx="61">
                  <c:v>2728.6605769639064</c:v>
                </c:pt>
                <c:pt idx="62">
                  <c:v>2697.68493094117</c:v>
                </c:pt>
                <c:pt idx="63">
                  <c:v>2652.5190957121886</c:v>
                </c:pt>
                <c:pt idx="64">
                  <c:v>2593.1630712769766</c:v>
                </c:pt>
                <c:pt idx="65">
                  <c:v>2519.6168576355049</c:v>
                </c:pt>
                <c:pt idx="66">
                  <c:v>2431.8804547878171</c:v>
                </c:pt>
                <c:pt idx="67">
                  <c:v>2329.9538627338843</c:v>
                </c:pt>
                <c:pt idx="68">
                  <c:v>2213.8370814737063</c:v>
                </c:pt>
                <c:pt idx="69">
                  <c:v>2083.5301110072978</c:v>
                </c:pt>
                <c:pt idx="70">
                  <c:v>1939.0329513346442</c:v>
                </c:pt>
                <c:pt idx="71">
                  <c:v>1780.3456024557454</c:v>
                </c:pt>
                <c:pt idx="72">
                  <c:v>1607.4680643706015</c:v>
                </c:pt>
                <c:pt idx="73">
                  <c:v>1420.4003370792416</c:v>
                </c:pt>
                <c:pt idx="74">
                  <c:v>1219.1424205816365</c:v>
                </c:pt>
                <c:pt idx="75">
                  <c:v>1003.6943148777718</c:v>
                </c:pt>
                <c:pt idx="76">
                  <c:v>774.05601996769838</c:v>
                </c:pt>
                <c:pt idx="77">
                  <c:v>530.22753585137252</c:v>
                </c:pt>
                <c:pt idx="78">
                  <c:v>272.20886252880882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8-45FA-A41D-D94EE709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85440"/>
        <c:axId val="333737696"/>
      </c:lineChart>
      <c:catAx>
        <c:axId val="2939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37696"/>
        <c:crosses val="autoZero"/>
        <c:auto val="1"/>
        <c:lblAlgn val="ctr"/>
        <c:lblOffset val="100"/>
        <c:noMultiLvlLbl val="0"/>
      </c:catAx>
      <c:valAx>
        <c:axId val="333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4</xdr:row>
      <xdr:rowOff>52386</xdr:rowOff>
    </xdr:from>
    <xdr:to>
      <xdr:col>36</xdr:col>
      <xdr:colOff>495300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7BB85-D15F-187D-EDCE-C07606A8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381000</xdr:colOff>
      <xdr:row>4</xdr:row>
      <xdr:rowOff>133350</xdr:rowOff>
    </xdr:from>
    <xdr:to>
      <xdr:col>45</xdr:col>
      <xdr:colOff>419786</xdr:colOff>
      <xdr:row>48</xdr:row>
      <xdr:rowOff>1151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8A6D4-EF0E-6390-C267-77DB42FB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17600" y="895350"/>
          <a:ext cx="4915586" cy="8249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D83"/>
  <sheetViews>
    <sheetView tabSelected="1" topLeftCell="AH4" workbookViewId="0">
      <selection activeCell="AN10" sqref="AN10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</cols>
  <sheetData>
    <row r="1" spans="1:27" x14ac:dyDescent="0.25">
      <c r="A1" t="s">
        <v>27</v>
      </c>
      <c r="C1" s="4" t="s">
        <v>0</v>
      </c>
      <c r="D1" s="4"/>
      <c r="E1" s="4"/>
      <c r="G1" s="4" t="s">
        <v>5</v>
      </c>
      <c r="H1" s="4"/>
      <c r="I1" s="4"/>
      <c r="O1" s="4" t="s">
        <v>32</v>
      </c>
      <c r="P1" s="4"/>
      <c r="Q1" s="4"/>
      <c r="S1" s="4" t="s">
        <v>35</v>
      </c>
      <c r="T1" s="4"/>
      <c r="U1" s="4"/>
      <c r="W1" t="s">
        <v>54</v>
      </c>
      <c r="Z1" t="s">
        <v>55</v>
      </c>
    </row>
    <row r="2" spans="1:27" x14ac:dyDescent="0.25">
      <c r="A2" s="1" t="s">
        <v>28</v>
      </c>
      <c r="B2" t="s">
        <v>34</v>
      </c>
      <c r="C2" s="1" t="s">
        <v>1</v>
      </c>
      <c r="D2">
        <v>2.2000000000000001E-3</v>
      </c>
      <c r="E2" t="s">
        <v>12</v>
      </c>
      <c r="O2" t="s">
        <v>37</v>
      </c>
      <c r="S2" t="s">
        <v>46</v>
      </c>
      <c r="V2" t="s">
        <v>34</v>
      </c>
      <c r="W2" s="5" t="s">
        <v>59</v>
      </c>
      <c r="Z2" s="5" t="s">
        <v>60</v>
      </c>
    </row>
    <row r="3" spans="1:27" x14ac:dyDescent="0.25">
      <c r="A3" s="2" t="s">
        <v>29</v>
      </c>
      <c r="B3" t="s">
        <v>34</v>
      </c>
      <c r="C3" s="1" t="s">
        <v>2</v>
      </c>
      <c r="D3">
        <v>1106</v>
      </c>
      <c r="E3" t="s">
        <v>7</v>
      </c>
      <c r="G3" s="2" t="s">
        <v>45</v>
      </c>
      <c r="H3">
        <f>0.5*D2*D3^2</f>
        <v>1345.5596</v>
      </c>
      <c r="O3" t="s">
        <v>6</v>
      </c>
      <c r="S3" t="s">
        <v>48</v>
      </c>
      <c r="T3">
        <v>60.37</v>
      </c>
      <c r="U3" t="s">
        <v>13</v>
      </c>
      <c r="W3" t="s">
        <v>56</v>
      </c>
      <c r="X3" t="s">
        <v>57</v>
      </c>
      <c r="Z3" t="s">
        <v>56</v>
      </c>
      <c r="AA3" t="s">
        <v>58</v>
      </c>
    </row>
    <row r="4" spans="1:27" x14ac:dyDescent="0.25">
      <c r="B4" t="s">
        <v>34</v>
      </c>
      <c r="C4" s="1" t="s">
        <v>3</v>
      </c>
      <c r="D4">
        <v>0.67</v>
      </c>
      <c r="G4" s="1" t="s">
        <v>10</v>
      </c>
      <c r="H4">
        <f>D6</f>
        <v>8.7263888888888891E-2</v>
      </c>
      <c r="O4" s="1" t="s">
        <v>33</v>
      </c>
      <c r="P4">
        <v>76</v>
      </c>
      <c r="Q4" t="s">
        <v>13</v>
      </c>
      <c r="S4" t="s">
        <v>47</v>
      </c>
      <c r="T4">
        <f>T3-P9</f>
        <v>56.37</v>
      </c>
      <c r="U4" t="s">
        <v>13</v>
      </c>
      <c r="W4">
        <v>0</v>
      </c>
      <c r="X4">
        <f>$H$25-($T$9*W4)</f>
        <v>41.096567199722223</v>
      </c>
      <c r="Z4">
        <v>0</v>
      </c>
      <c r="AA4">
        <f>$H$19-(0.5*$T$9*(Z4^2))</f>
        <v>236.08838091292333</v>
      </c>
    </row>
    <row r="5" spans="1:27" x14ac:dyDescent="0.25">
      <c r="C5" s="1" t="s">
        <v>31</v>
      </c>
      <c r="D5">
        <v>4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78.954545454545453</v>
      </c>
      <c r="Q5" t="s">
        <v>13</v>
      </c>
      <c r="S5" t="s">
        <v>49</v>
      </c>
      <c r="T5">
        <f>P5-T3</f>
        <v>18.584545454545456</v>
      </c>
      <c r="U5" t="s">
        <v>13</v>
      </c>
      <c r="W5">
        <f>W4+1</f>
        <v>1</v>
      </c>
      <c r="X5">
        <f t="shared" ref="X5:X62" si="0">$H$25-$T$9*W5</f>
        <v>40.85766828539375</v>
      </c>
      <c r="Z5">
        <f>Z4+1</f>
        <v>1</v>
      </c>
      <c r="AA5">
        <f t="shared" ref="AA5:AA62" si="1">$H$19-(0.5*$T$9*(Z5^2))</f>
        <v>235.9689314557591</v>
      </c>
    </row>
    <row r="6" spans="1:27" x14ac:dyDescent="0.25">
      <c r="C6" s="2" t="s">
        <v>4</v>
      </c>
      <c r="D6">
        <f>3.1415*((D5/12)/2)^2</f>
        <v>8.7263888888888891E-2</v>
      </c>
      <c r="E6" t="s">
        <v>9</v>
      </c>
      <c r="S6" s="3" t="s">
        <v>50</v>
      </c>
      <c r="V6" t="s">
        <v>34</v>
      </c>
      <c r="W6">
        <f t="shared" ref="W6:W63" si="2">W5+1</f>
        <v>2</v>
      </c>
      <c r="X6">
        <f t="shared" si="0"/>
        <v>40.618769371065277</v>
      </c>
      <c r="Z6">
        <f t="shared" ref="Z6:Z60" si="3">Z5+1</f>
        <v>2</v>
      </c>
      <c r="AA6">
        <f t="shared" si="1"/>
        <v>235.61058308426638</v>
      </c>
    </row>
    <row r="7" spans="1:27" x14ac:dyDescent="0.25">
      <c r="C7" s="2" t="s">
        <v>8</v>
      </c>
      <c r="D7">
        <f>0.5*D2*(D3)^2*D4*D6</f>
        <v>78.670571496611117</v>
      </c>
      <c r="E7" t="s">
        <v>14</v>
      </c>
      <c r="G7" t="s">
        <v>6</v>
      </c>
      <c r="O7" t="s">
        <v>39</v>
      </c>
      <c r="Q7" t="s">
        <v>42</v>
      </c>
      <c r="R7" t="s">
        <v>34</v>
      </c>
      <c r="W7">
        <f t="shared" si="2"/>
        <v>3</v>
      </c>
      <c r="X7">
        <f t="shared" si="0"/>
        <v>40.379870456736803</v>
      </c>
      <c r="Z7">
        <f t="shared" si="3"/>
        <v>3</v>
      </c>
      <c r="AA7">
        <f t="shared" si="1"/>
        <v>235.01333579844521</v>
      </c>
    </row>
    <row r="8" spans="1:27" x14ac:dyDescent="0.25">
      <c r="G8" s="1" t="s">
        <v>30</v>
      </c>
      <c r="H8">
        <v>4</v>
      </c>
      <c r="O8" s="1" t="s">
        <v>38</v>
      </c>
      <c r="P8">
        <v>8</v>
      </c>
      <c r="Q8" t="s">
        <v>13</v>
      </c>
      <c r="S8" t="s">
        <v>51</v>
      </c>
      <c r="T8">
        <f>(H19*(2*T5+T4)-H25*T4)/((T5)^2+(T4*T5))</f>
        <v>14.190189206239031</v>
      </c>
      <c r="U8" t="s">
        <v>53</v>
      </c>
      <c r="W8">
        <f t="shared" si="2"/>
        <v>4</v>
      </c>
      <c r="X8">
        <f t="shared" si="0"/>
        <v>40.140971542408337</v>
      </c>
      <c r="Z8">
        <f t="shared" si="3"/>
        <v>4</v>
      </c>
      <c r="AA8">
        <f t="shared" si="1"/>
        <v>234.17718959829554</v>
      </c>
    </row>
    <row r="9" spans="1:27" x14ac:dyDescent="0.25">
      <c r="G9" s="1" t="s">
        <v>31</v>
      </c>
      <c r="H9">
        <v>4</v>
      </c>
      <c r="I9" t="s">
        <v>13</v>
      </c>
      <c r="O9" s="2" t="s">
        <v>40</v>
      </c>
      <c r="P9">
        <f>0.5*P8</f>
        <v>4</v>
      </c>
      <c r="Q9" t="s">
        <v>13</v>
      </c>
      <c r="S9" t="s">
        <v>52</v>
      </c>
      <c r="T9">
        <f>(H25+H19-(T8*T5))/T4</f>
        <v>0.23889891432847227</v>
      </c>
      <c r="U9" t="s">
        <v>53</v>
      </c>
      <c r="W9">
        <f t="shared" si="2"/>
        <v>5</v>
      </c>
      <c r="X9">
        <f t="shared" si="0"/>
        <v>39.902072628079864</v>
      </c>
      <c r="Z9">
        <f t="shared" si="3"/>
        <v>5</v>
      </c>
      <c r="AA9">
        <f t="shared" si="1"/>
        <v>233.10214448381743</v>
      </c>
    </row>
    <row r="10" spans="1:27" x14ac:dyDescent="0.25">
      <c r="G10" s="1" t="s">
        <v>16</v>
      </c>
      <c r="H10">
        <v>2</v>
      </c>
      <c r="I10" t="s">
        <v>13</v>
      </c>
      <c r="W10">
        <f t="shared" si="2"/>
        <v>6</v>
      </c>
      <c r="X10">
        <f t="shared" si="0"/>
        <v>39.663173713751391</v>
      </c>
      <c r="Z10">
        <f t="shared" si="3"/>
        <v>6</v>
      </c>
      <c r="AA10">
        <f t="shared" si="1"/>
        <v>231.78820045501084</v>
      </c>
    </row>
    <row r="11" spans="1:27" x14ac:dyDescent="0.25">
      <c r="G11" s="1" t="s">
        <v>17</v>
      </c>
      <c r="H11">
        <v>4.5</v>
      </c>
      <c r="I11" t="s">
        <v>13</v>
      </c>
      <c r="W11">
        <f t="shared" si="2"/>
        <v>7</v>
      </c>
      <c r="X11">
        <f t="shared" si="0"/>
        <v>39.424274799422918</v>
      </c>
      <c r="Z11">
        <f t="shared" si="3"/>
        <v>7</v>
      </c>
      <c r="AA11">
        <f t="shared" si="1"/>
        <v>230.23535751187575</v>
      </c>
    </row>
    <row r="12" spans="1:27" x14ac:dyDescent="0.25">
      <c r="G12" s="1" t="s">
        <v>18</v>
      </c>
      <c r="H12">
        <v>3.5</v>
      </c>
      <c r="I12" t="s">
        <v>13</v>
      </c>
      <c r="W12">
        <f t="shared" si="2"/>
        <v>8</v>
      </c>
      <c r="X12">
        <f t="shared" si="0"/>
        <v>39.185375885094444</v>
      </c>
      <c r="Z12">
        <f t="shared" si="3"/>
        <v>8</v>
      </c>
      <c r="AA12">
        <f t="shared" si="1"/>
        <v>228.44361565441221</v>
      </c>
    </row>
    <row r="13" spans="1:27" x14ac:dyDescent="0.25">
      <c r="G13" s="1" t="s">
        <v>19</v>
      </c>
      <c r="H13">
        <v>3</v>
      </c>
      <c r="I13" t="s">
        <v>13</v>
      </c>
      <c r="W13">
        <f t="shared" si="2"/>
        <v>9</v>
      </c>
      <c r="X13">
        <f t="shared" si="0"/>
        <v>38.946476970765971</v>
      </c>
      <c r="Z13">
        <f t="shared" si="3"/>
        <v>9</v>
      </c>
      <c r="AA13">
        <f t="shared" si="1"/>
        <v>226.4129748826202</v>
      </c>
    </row>
    <row r="14" spans="1:27" x14ac:dyDescent="0.25">
      <c r="G14" s="1" t="s">
        <v>20</v>
      </c>
      <c r="H14">
        <v>8</v>
      </c>
      <c r="I14" t="s">
        <v>13</v>
      </c>
      <c r="W14">
        <f t="shared" si="2"/>
        <v>10</v>
      </c>
      <c r="X14">
        <f t="shared" si="0"/>
        <v>38.707578056437498</v>
      </c>
      <c r="Z14">
        <f t="shared" si="3"/>
        <v>10</v>
      </c>
      <c r="AA14">
        <f t="shared" si="1"/>
        <v>224.14343519649972</v>
      </c>
    </row>
    <row r="15" spans="1:27" x14ac:dyDescent="0.25">
      <c r="G15" s="2" t="s">
        <v>21</v>
      </c>
      <c r="H15">
        <f>DEGREES(ATAN((1/H11)*(H12+0.5*(H13-H14))))</f>
        <v>12.528807709151511</v>
      </c>
      <c r="I15" t="s">
        <v>23</v>
      </c>
      <c r="W15">
        <f t="shared" si="2"/>
        <v>11</v>
      </c>
      <c r="X15">
        <f t="shared" si="0"/>
        <v>38.468679142109025</v>
      </c>
      <c r="Z15">
        <f t="shared" si="3"/>
        <v>11</v>
      </c>
      <c r="AA15">
        <f t="shared" si="1"/>
        <v>221.63499659605077</v>
      </c>
    </row>
    <row r="16" spans="1:27" x14ac:dyDescent="0.25">
      <c r="G16" s="2" t="s">
        <v>22</v>
      </c>
      <c r="H16">
        <f>H11/(COS(RADIANS(H15)))</f>
        <v>4.6097722286464435</v>
      </c>
      <c r="I16" t="s">
        <v>13</v>
      </c>
      <c r="W16">
        <f t="shared" si="2"/>
        <v>12</v>
      </c>
      <c r="X16">
        <f t="shared" si="0"/>
        <v>38.229780227780559</v>
      </c>
      <c r="Z16">
        <f t="shared" si="3"/>
        <v>12</v>
      </c>
      <c r="AA16">
        <f t="shared" si="1"/>
        <v>218.88765908127331</v>
      </c>
    </row>
    <row r="17" spans="7:27" x14ac:dyDescent="0.25">
      <c r="G17" s="2" t="s">
        <v>36</v>
      </c>
      <c r="H17">
        <f>(1+(H10/(H11+H10)))*((4*H8*(H11/H9)^2)/(1+SQRT(1+((2*H16)/(H14+H13))^2)))</f>
        <v>11.489445323526636</v>
      </c>
      <c r="I17" t="s">
        <v>24</v>
      </c>
      <c r="W17">
        <f t="shared" si="2"/>
        <v>13</v>
      </c>
      <c r="X17">
        <f t="shared" si="0"/>
        <v>37.990881313452086</v>
      </c>
      <c r="Z17">
        <f t="shared" si="3"/>
        <v>13</v>
      </c>
      <c r="AA17">
        <f t="shared" si="1"/>
        <v>215.90142265216741</v>
      </c>
    </row>
    <row r="18" spans="7:27" x14ac:dyDescent="0.25">
      <c r="W18">
        <f t="shared" si="2"/>
        <v>14</v>
      </c>
      <c r="X18">
        <f t="shared" si="0"/>
        <v>37.751982399123612</v>
      </c>
      <c r="Z18">
        <f t="shared" si="3"/>
        <v>14</v>
      </c>
      <c r="AA18">
        <f t="shared" si="1"/>
        <v>212.67628730873304</v>
      </c>
    </row>
    <row r="19" spans="7:27" x14ac:dyDescent="0.25">
      <c r="G19" s="2" t="s">
        <v>25</v>
      </c>
      <c r="H19">
        <f>H3*H4*H5*H17</f>
        <v>236.08838091292333</v>
      </c>
      <c r="I19" t="s">
        <v>14</v>
      </c>
      <c r="W19">
        <f t="shared" si="2"/>
        <v>15</v>
      </c>
      <c r="X19">
        <f t="shared" si="0"/>
        <v>37.513083484795139</v>
      </c>
      <c r="Z19">
        <f t="shared" si="3"/>
        <v>15</v>
      </c>
      <c r="AA19">
        <f t="shared" si="1"/>
        <v>209.21225305097019</v>
      </c>
    </row>
    <row r="20" spans="7:27" x14ac:dyDescent="0.25">
      <c r="W20">
        <f t="shared" si="2"/>
        <v>16</v>
      </c>
      <c r="X20">
        <f t="shared" si="0"/>
        <v>37.274184570466666</v>
      </c>
      <c r="Z20">
        <f t="shared" si="3"/>
        <v>16</v>
      </c>
      <c r="AA20">
        <f t="shared" si="1"/>
        <v>205.50931987887887</v>
      </c>
    </row>
    <row r="21" spans="7:27" x14ac:dyDescent="0.25">
      <c r="W21">
        <f t="shared" si="2"/>
        <v>17</v>
      </c>
      <c r="X21">
        <f t="shared" si="0"/>
        <v>37.035285656138193</v>
      </c>
      <c r="Z21">
        <f t="shared" si="3"/>
        <v>17</v>
      </c>
      <c r="AA21">
        <f t="shared" si="1"/>
        <v>201.56748779245908</v>
      </c>
    </row>
    <row r="22" spans="7:27" x14ac:dyDescent="0.25">
      <c r="G22" t="s">
        <v>26</v>
      </c>
      <c r="W22">
        <f t="shared" si="2"/>
        <v>18</v>
      </c>
      <c r="X22">
        <f t="shared" si="0"/>
        <v>36.796386741809719</v>
      </c>
      <c r="Z22">
        <f t="shared" si="3"/>
        <v>18</v>
      </c>
      <c r="AA22">
        <f t="shared" si="1"/>
        <v>197.38675679171081</v>
      </c>
    </row>
    <row r="23" spans="7:27" x14ac:dyDescent="0.25">
      <c r="G23" t="s">
        <v>43</v>
      </c>
      <c r="I23" t="s">
        <v>34</v>
      </c>
      <c r="W23">
        <f t="shared" si="2"/>
        <v>19</v>
      </c>
      <c r="X23">
        <f t="shared" si="0"/>
        <v>36.557487827481253</v>
      </c>
      <c r="Z23">
        <f t="shared" si="3"/>
        <v>19</v>
      </c>
      <c r="AA23">
        <f t="shared" si="1"/>
        <v>192.9671268766341</v>
      </c>
    </row>
    <row r="24" spans="7:27" x14ac:dyDescent="0.25">
      <c r="G24" s="1" t="s">
        <v>36</v>
      </c>
      <c r="H24">
        <v>2</v>
      </c>
      <c r="I24" t="s">
        <v>24</v>
      </c>
      <c r="W24">
        <f t="shared" si="2"/>
        <v>20</v>
      </c>
      <c r="X24">
        <f t="shared" si="0"/>
        <v>36.31858891315278</v>
      </c>
      <c r="Z24">
        <f t="shared" si="3"/>
        <v>20</v>
      </c>
      <c r="AA24">
        <f t="shared" si="1"/>
        <v>188.30859804722888</v>
      </c>
    </row>
    <row r="25" spans="7:27" x14ac:dyDescent="0.25">
      <c r="G25" s="2" t="s">
        <v>44</v>
      </c>
      <c r="H25">
        <f>H3*H4*H5*H24</f>
        <v>41.096567199722223</v>
      </c>
      <c r="I25" t="s">
        <v>14</v>
      </c>
      <c r="W25">
        <f t="shared" si="2"/>
        <v>21</v>
      </c>
      <c r="X25">
        <f t="shared" si="0"/>
        <v>36.079689998824307</v>
      </c>
      <c r="Z25">
        <f t="shared" si="3"/>
        <v>21</v>
      </c>
      <c r="AA25">
        <f t="shared" si="1"/>
        <v>183.4111703034952</v>
      </c>
    </row>
    <row r="26" spans="7:27" x14ac:dyDescent="0.25">
      <c r="W26">
        <f t="shared" si="2"/>
        <v>22</v>
      </c>
      <c r="X26">
        <f t="shared" si="0"/>
        <v>35.840791084495834</v>
      </c>
      <c r="Z26">
        <f t="shared" si="3"/>
        <v>22</v>
      </c>
      <c r="AA26">
        <f t="shared" si="1"/>
        <v>178.27484364543304</v>
      </c>
    </row>
    <row r="27" spans="7:27" x14ac:dyDescent="0.25">
      <c r="W27">
        <f t="shared" si="2"/>
        <v>23</v>
      </c>
      <c r="X27">
        <f t="shared" si="0"/>
        <v>35.601892170167361</v>
      </c>
      <c r="Z27">
        <f t="shared" si="3"/>
        <v>23</v>
      </c>
      <c r="AA27">
        <f t="shared" si="1"/>
        <v>172.8996180730424</v>
      </c>
    </row>
    <row r="28" spans="7:27" x14ac:dyDescent="0.25">
      <c r="W28">
        <f t="shared" si="2"/>
        <v>24</v>
      </c>
      <c r="X28">
        <f t="shared" si="0"/>
        <v>35.362993255838887</v>
      </c>
      <c r="Z28">
        <f t="shared" si="3"/>
        <v>24</v>
      </c>
      <c r="AA28">
        <f t="shared" si="1"/>
        <v>167.2854935863233</v>
      </c>
    </row>
    <row r="29" spans="7:27" x14ac:dyDescent="0.25">
      <c r="W29">
        <f t="shared" si="2"/>
        <v>25</v>
      </c>
      <c r="X29">
        <f t="shared" si="0"/>
        <v>35.124094341510414</v>
      </c>
      <c r="Z29">
        <f t="shared" si="3"/>
        <v>25</v>
      </c>
      <c r="AA29">
        <f t="shared" si="1"/>
        <v>161.43247018527575</v>
      </c>
    </row>
    <row r="30" spans="7:27" x14ac:dyDescent="0.25">
      <c r="W30">
        <f t="shared" si="2"/>
        <v>26</v>
      </c>
      <c r="X30">
        <f t="shared" si="0"/>
        <v>34.885195427181941</v>
      </c>
      <c r="Z30">
        <f t="shared" si="3"/>
        <v>26</v>
      </c>
      <c r="AA30">
        <f t="shared" si="1"/>
        <v>155.34054786989969</v>
      </c>
    </row>
    <row r="31" spans="7:27" x14ac:dyDescent="0.25">
      <c r="W31">
        <f t="shared" si="2"/>
        <v>27</v>
      </c>
      <c r="X31">
        <f t="shared" si="0"/>
        <v>34.646296512853475</v>
      </c>
      <c r="Z31">
        <f t="shared" si="3"/>
        <v>27</v>
      </c>
      <c r="AA31">
        <f t="shared" si="1"/>
        <v>149.0097266401952</v>
      </c>
    </row>
    <row r="32" spans="7:27" x14ac:dyDescent="0.25">
      <c r="W32">
        <f t="shared" si="2"/>
        <v>28</v>
      </c>
      <c r="X32">
        <f t="shared" si="0"/>
        <v>34.407397598525002</v>
      </c>
      <c r="Z32">
        <f t="shared" si="3"/>
        <v>28</v>
      </c>
      <c r="AA32">
        <f t="shared" si="1"/>
        <v>142.4400064961622</v>
      </c>
    </row>
    <row r="33" spans="23:27" x14ac:dyDescent="0.25">
      <c r="W33">
        <f t="shared" si="2"/>
        <v>29</v>
      </c>
      <c r="X33">
        <f t="shared" si="0"/>
        <v>34.168498684196528</v>
      </c>
      <c r="Z33">
        <f t="shared" si="3"/>
        <v>29</v>
      </c>
      <c r="AA33">
        <f t="shared" si="1"/>
        <v>135.63138743780075</v>
      </c>
    </row>
    <row r="34" spans="23:27" x14ac:dyDescent="0.25">
      <c r="W34">
        <f t="shared" si="2"/>
        <v>30</v>
      </c>
      <c r="X34">
        <f t="shared" si="0"/>
        <v>33.929599769868055</v>
      </c>
      <c r="Z34">
        <f t="shared" si="3"/>
        <v>30</v>
      </c>
      <c r="AA34">
        <f t="shared" si="1"/>
        <v>128.58386946511081</v>
      </c>
    </row>
    <row r="35" spans="23:27" x14ac:dyDescent="0.25">
      <c r="W35">
        <f t="shared" si="2"/>
        <v>31</v>
      </c>
      <c r="X35">
        <f t="shared" si="0"/>
        <v>33.690700855539582</v>
      </c>
      <c r="Z35">
        <f t="shared" si="3"/>
        <v>31</v>
      </c>
      <c r="AA35">
        <f>$H$19-(0.5*$T$9*(Z35^2))</f>
        <v>121.2974525780924</v>
      </c>
    </row>
    <row r="36" spans="23:27" x14ac:dyDescent="0.25">
      <c r="W36">
        <f t="shared" si="2"/>
        <v>32</v>
      </c>
      <c r="X36">
        <f t="shared" si="0"/>
        <v>33.451801941211109</v>
      </c>
      <c r="Z36">
        <f>Z35+1</f>
        <v>32</v>
      </c>
      <c r="AA36">
        <f t="shared" si="1"/>
        <v>113.77213677674553</v>
      </c>
    </row>
    <row r="37" spans="23:27" x14ac:dyDescent="0.25">
      <c r="W37">
        <f>W36+1</f>
        <v>33</v>
      </c>
      <c r="X37">
        <f t="shared" si="0"/>
        <v>33.212903026882636</v>
      </c>
      <c r="Z37">
        <f t="shared" si="3"/>
        <v>33</v>
      </c>
      <c r="AA37">
        <f t="shared" si="1"/>
        <v>106.00792206107019</v>
      </c>
    </row>
    <row r="38" spans="23:27" x14ac:dyDescent="0.25">
      <c r="W38">
        <f t="shared" si="2"/>
        <v>34</v>
      </c>
      <c r="X38">
        <f t="shared" si="0"/>
        <v>32.974004112554169</v>
      </c>
      <c r="Z38">
        <f t="shared" si="3"/>
        <v>34</v>
      </c>
      <c r="AA38">
        <f t="shared" si="1"/>
        <v>98.004808431066351</v>
      </c>
    </row>
    <row r="39" spans="23:27" x14ac:dyDescent="0.25">
      <c r="W39">
        <f t="shared" si="2"/>
        <v>35</v>
      </c>
      <c r="X39">
        <f t="shared" si="0"/>
        <v>32.735105198225696</v>
      </c>
      <c r="Z39">
        <f t="shared" si="3"/>
        <v>35</v>
      </c>
      <c r="AA39">
        <f t="shared" si="1"/>
        <v>89.762795886734068</v>
      </c>
    </row>
    <row r="40" spans="23:27" x14ac:dyDescent="0.25">
      <c r="W40">
        <f t="shared" si="2"/>
        <v>36</v>
      </c>
      <c r="X40">
        <f t="shared" si="0"/>
        <v>32.496206283897223</v>
      </c>
      <c r="Z40">
        <f t="shared" si="3"/>
        <v>36</v>
      </c>
      <c r="AA40">
        <f t="shared" si="1"/>
        <v>81.281884428073312</v>
      </c>
    </row>
    <row r="41" spans="23:27" x14ac:dyDescent="0.25">
      <c r="W41">
        <f t="shared" si="2"/>
        <v>37</v>
      </c>
      <c r="X41">
        <f t="shared" si="0"/>
        <v>32.25730736956875</v>
      </c>
      <c r="Z41">
        <f t="shared" si="3"/>
        <v>37</v>
      </c>
      <c r="AA41">
        <f t="shared" si="1"/>
        <v>72.562074055084054</v>
      </c>
    </row>
    <row r="42" spans="23:27" x14ac:dyDescent="0.25">
      <c r="W42">
        <f t="shared" si="2"/>
        <v>38</v>
      </c>
      <c r="X42">
        <f t="shared" si="0"/>
        <v>32.018408455240277</v>
      </c>
      <c r="Z42">
        <f t="shared" si="3"/>
        <v>38</v>
      </c>
      <c r="AA42">
        <f t="shared" si="1"/>
        <v>63.603364767766351</v>
      </c>
    </row>
    <row r="43" spans="23:27" x14ac:dyDescent="0.25">
      <c r="W43">
        <f t="shared" si="2"/>
        <v>39</v>
      </c>
      <c r="X43">
        <f t="shared" si="0"/>
        <v>31.779509540911803</v>
      </c>
      <c r="Z43">
        <f t="shared" si="3"/>
        <v>39</v>
      </c>
      <c r="AA43">
        <f t="shared" si="1"/>
        <v>54.405756566120175</v>
      </c>
    </row>
    <row r="44" spans="23:27" x14ac:dyDescent="0.25">
      <c r="W44">
        <f t="shared" si="2"/>
        <v>40</v>
      </c>
      <c r="X44">
        <f t="shared" si="0"/>
        <v>31.54061062658333</v>
      </c>
      <c r="Z44">
        <f t="shared" si="3"/>
        <v>40</v>
      </c>
      <c r="AA44">
        <f t="shared" si="1"/>
        <v>44.969249450145526</v>
      </c>
    </row>
    <row r="45" spans="23:27" x14ac:dyDescent="0.25">
      <c r="W45">
        <f t="shared" si="2"/>
        <v>41</v>
      </c>
      <c r="X45">
        <f t="shared" si="0"/>
        <v>31.30171171225486</v>
      </c>
      <c r="Z45">
        <f t="shared" si="3"/>
        <v>41</v>
      </c>
      <c r="AA45">
        <f t="shared" si="1"/>
        <v>35.293843419842375</v>
      </c>
    </row>
    <row r="46" spans="23:27" x14ac:dyDescent="0.25">
      <c r="W46">
        <f t="shared" si="2"/>
        <v>42</v>
      </c>
      <c r="X46">
        <f t="shared" si="0"/>
        <v>31.062812797926387</v>
      </c>
      <c r="Z46">
        <f t="shared" si="3"/>
        <v>42</v>
      </c>
      <c r="AA46">
        <f t="shared" si="1"/>
        <v>25.379538475210779</v>
      </c>
    </row>
    <row r="47" spans="23:27" x14ac:dyDescent="0.25">
      <c r="W47">
        <f t="shared" si="2"/>
        <v>43</v>
      </c>
      <c r="X47">
        <f t="shared" si="0"/>
        <v>30.823913883597918</v>
      </c>
      <c r="Z47">
        <f t="shared" si="3"/>
        <v>43</v>
      </c>
      <c r="AA47">
        <f t="shared" si="1"/>
        <v>15.22633461625071</v>
      </c>
    </row>
    <row r="48" spans="23:27" x14ac:dyDescent="0.25">
      <c r="W48">
        <f t="shared" si="2"/>
        <v>44</v>
      </c>
      <c r="X48">
        <f t="shared" si="0"/>
        <v>30.585014969269444</v>
      </c>
      <c r="Z48">
        <f t="shared" si="3"/>
        <v>44</v>
      </c>
      <c r="AA48">
        <f t="shared" si="1"/>
        <v>4.8342318429621685</v>
      </c>
    </row>
    <row r="49" spans="23:30" x14ac:dyDescent="0.25">
      <c r="W49">
        <f t="shared" si="2"/>
        <v>45</v>
      </c>
      <c r="X49">
        <f t="shared" si="0"/>
        <v>30.346116054940971</v>
      </c>
      <c r="Z49">
        <f t="shared" si="3"/>
        <v>45</v>
      </c>
      <c r="AA49">
        <f t="shared" si="1"/>
        <v>-5.7967698446548468</v>
      </c>
    </row>
    <row r="50" spans="23:30" x14ac:dyDescent="0.25">
      <c r="W50">
        <f t="shared" si="2"/>
        <v>46</v>
      </c>
      <c r="X50">
        <f t="shared" si="0"/>
        <v>30.107217140612498</v>
      </c>
      <c r="Z50">
        <f t="shared" si="3"/>
        <v>46</v>
      </c>
      <c r="AA50">
        <f t="shared" si="1"/>
        <v>-16.666670446600335</v>
      </c>
    </row>
    <row r="51" spans="23:30" x14ac:dyDescent="0.25">
      <c r="W51">
        <f t="shared" si="2"/>
        <v>47</v>
      </c>
      <c r="X51">
        <f t="shared" si="0"/>
        <v>29.868318226284025</v>
      </c>
      <c r="Z51">
        <f t="shared" si="3"/>
        <v>47</v>
      </c>
      <c r="AA51">
        <f t="shared" si="1"/>
        <v>-27.775469962874269</v>
      </c>
    </row>
    <row r="52" spans="23:30" x14ac:dyDescent="0.25">
      <c r="W52">
        <f t="shared" si="2"/>
        <v>48</v>
      </c>
      <c r="X52">
        <f t="shared" si="0"/>
        <v>29.629419311955555</v>
      </c>
      <c r="Z52">
        <f t="shared" si="3"/>
        <v>48</v>
      </c>
      <c r="AA52">
        <f t="shared" si="1"/>
        <v>-39.123168393476732</v>
      </c>
    </row>
    <row r="53" spans="23:30" x14ac:dyDescent="0.25">
      <c r="W53">
        <f t="shared" si="2"/>
        <v>49</v>
      </c>
      <c r="X53">
        <f t="shared" si="0"/>
        <v>29.390520397627082</v>
      </c>
      <c r="Z53">
        <f t="shared" si="3"/>
        <v>49</v>
      </c>
      <c r="AA53">
        <f t="shared" si="1"/>
        <v>-50.70976573840764</v>
      </c>
    </row>
    <row r="54" spans="23:30" x14ac:dyDescent="0.25">
      <c r="W54">
        <f t="shared" si="2"/>
        <v>50</v>
      </c>
      <c r="X54">
        <f t="shared" si="0"/>
        <v>29.151621483298612</v>
      </c>
      <c r="Z54">
        <f t="shared" si="3"/>
        <v>50</v>
      </c>
      <c r="AA54">
        <f t="shared" si="1"/>
        <v>-62.535261997666993</v>
      </c>
    </row>
    <row r="55" spans="23:30" x14ac:dyDescent="0.25">
      <c r="W55">
        <f t="shared" si="2"/>
        <v>51</v>
      </c>
      <c r="X55">
        <f t="shared" si="0"/>
        <v>28.912722568970139</v>
      </c>
      <c r="Z55">
        <f t="shared" si="3"/>
        <v>51</v>
      </c>
      <c r="AA55">
        <f>$H$19-(0.5*$T$9*(Z55^2))</f>
        <v>-74.599657171254847</v>
      </c>
    </row>
    <row r="56" spans="23:30" x14ac:dyDescent="0.25">
      <c r="W56">
        <f t="shared" si="2"/>
        <v>52</v>
      </c>
      <c r="X56">
        <f t="shared" si="0"/>
        <v>28.673823654641666</v>
      </c>
      <c r="Z56">
        <f t="shared" si="3"/>
        <v>52</v>
      </c>
      <c r="AA56">
        <f t="shared" si="1"/>
        <v>-86.902951259171203</v>
      </c>
    </row>
    <row r="57" spans="23:30" x14ac:dyDescent="0.25">
      <c r="W57">
        <f t="shared" si="2"/>
        <v>53</v>
      </c>
      <c r="X57">
        <f t="shared" si="0"/>
        <v>28.434924740313193</v>
      </c>
      <c r="Z57">
        <f t="shared" si="3"/>
        <v>53</v>
      </c>
      <c r="AA57">
        <f t="shared" si="1"/>
        <v>-99.445144261415948</v>
      </c>
    </row>
    <row r="58" spans="23:30" x14ac:dyDescent="0.25">
      <c r="W58">
        <f t="shared" si="2"/>
        <v>54</v>
      </c>
      <c r="X58">
        <f t="shared" si="0"/>
        <v>28.196025825984719</v>
      </c>
      <c r="Z58">
        <f t="shared" si="3"/>
        <v>54</v>
      </c>
      <c r="AA58">
        <f t="shared" si="1"/>
        <v>-112.22623617798925</v>
      </c>
    </row>
    <row r="59" spans="23:30" x14ac:dyDescent="0.25">
      <c r="W59">
        <f t="shared" si="2"/>
        <v>55</v>
      </c>
      <c r="X59">
        <f t="shared" si="0"/>
        <v>27.957126911656246</v>
      </c>
      <c r="Z59">
        <f t="shared" si="3"/>
        <v>55</v>
      </c>
      <c r="AA59">
        <f t="shared" si="1"/>
        <v>-125.246227008891</v>
      </c>
    </row>
    <row r="60" spans="23:30" x14ac:dyDescent="0.25">
      <c r="W60">
        <f t="shared" si="2"/>
        <v>56</v>
      </c>
      <c r="X60">
        <f t="shared" si="0"/>
        <v>27.718227997327777</v>
      </c>
      <c r="Z60">
        <f t="shared" si="3"/>
        <v>56</v>
      </c>
      <c r="AA60">
        <f t="shared" si="1"/>
        <v>-138.50511675412119</v>
      </c>
    </row>
    <row r="61" spans="23:30" x14ac:dyDescent="0.25">
      <c r="W61" s="6">
        <v>56.37</v>
      </c>
      <c r="X61" s="6">
        <f t="shared" si="0"/>
        <v>27.629835399026241</v>
      </c>
      <c r="Y61" s="6"/>
      <c r="Z61" s="6">
        <v>56.37</v>
      </c>
      <c r="AA61" s="6">
        <f t="shared" si="1"/>
        <v>-143.47145488969286</v>
      </c>
      <c r="AB61" s="6"/>
    </row>
    <row r="62" spans="23:30" x14ac:dyDescent="0.25">
      <c r="W62">
        <v>57</v>
      </c>
      <c r="X62">
        <f>$X$61-$T$8*(W62-$W$61)</f>
        <v>18.690016199095616</v>
      </c>
      <c r="Z62">
        <v>57</v>
      </c>
      <c r="AA62">
        <f>($X$61*Z62)-(0.5*$T$8*(Z62^2))+($T$8*$Z$61*Z62)+(0.5*$T$8*78^2)-(78*($X$61+$T$8*$Z$61))</f>
        <v>2736.4463797947028</v>
      </c>
      <c r="AB62" s="3" t="s">
        <v>61</v>
      </c>
      <c r="AD62" t="s">
        <v>34</v>
      </c>
    </row>
    <row r="63" spans="23:30" x14ac:dyDescent="0.25">
      <c r="W63">
        <f>W62+1</f>
        <v>58</v>
      </c>
      <c r="X63">
        <f t="shared" ref="X63:X83" si="4">$X$61-$T$8*(W63-$W$61)</f>
        <v>4.4998269928565833</v>
      </c>
      <c r="Z63">
        <f>Z62+1</f>
        <v>58</v>
      </c>
      <c r="AA63">
        <f t="shared" ref="AA63:AA83" si="5">($X$61*Z63)-(0.5*$T$8*(Z63^2))+($T$8*$Z$61*Z63)+(0.5*$T$8*78^2)-(78*($X$61+$T$8*$Z$61))</f>
        <v>2748.0413013906727</v>
      </c>
    </row>
    <row r="64" spans="23:30" x14ac:dyDescent="0.25">
      <c r="W64">
        <f t="shared" ref="W64:W83" si="6">W63+1</f>
        <v>59</v>
      </c>
      <c r="X64">
        <f t="shared" si="4"/>
        <v>-9.6903622133824499</v>
      </c>
      <c r="Z64">
        <f t="shared" ref="Z64:Z83" si="7">Z63+1</f>
        <v>59</v>
      </c>
      <c r="AA64">
        <f>($X$61*Z64)-(0.5*$T$8*(Z64^2))+($T$8*$Z$61*Z64)+(0.5*$T$8*78^2)-(78*($X$61+$T$8*$Z$61))</f>
        <v>2745.4460337804121</v>
      </c>
    </row>
    <row r="65" spans="23:27" x14ac:dyDescent="0.25">
      <c r="W65">
        <f t="shared" si="6"/>
        <v>60</v>
      </c>
      <c r="X65">
        <f t="shared" si="4"/>
        <v>-23.880551419621476</v>
      </c>
      <c r="Z65">
        <f t="shared" si="7"/>
        <v>60</v>
      </c>
      <c r="AA65">
        <f t="shared" si="5"/>
        <v>2728.6605769639064</v>
      </c>
    </row>
    <row r="66" spans="23:27" x14ac:dyDescent="0.25">
      <c r="W66">
        <f t="shared" si="6"/>
        <v>61</v>
      </c>
      <c r="X66">
        <f t="shared" si="4"/>
        <v>-38.070740625860516</v>
      </c>
      <c r="Z66">
        <f t="shared" si="7"/>
        <v>61</v>
      </c>
      <c r="AA66">
        <f t="shared" si="5"/>
        <v>2697.68493094117</v>
      </c>
    </row>
    <row r="67" spans="23:27" x14ac:dyDescent="0.25">
      <c r="W67">
        <f t="shared" si="6"/>
        <v>62</v>
      </c>
      <c r="X67">
        <f t="shared" si="4"/>
        <v>-52.260929832099542</v>
      </c>
      <c r="Z67">
        <f t="shared" si="7"/>
        <v>62</v>
      </c>
      <c r="AA67">
        <f t="shared" si="5"/>
        <v>2652.5190957121886</v>
      </c>
    </row>
    <row r="68" spans="23:27" x14ac:dyDescent="0.25">
      <c r="W68">
        <f t="shared" si="6"/>
        <v>63</v>
      </c>
      <c r="X68">
        <f t="shared" si="4"/>
        <v>-66.451119038338561</v>
      </c>
      <c r="Z68">
        <f t="shared" si="7"/>
        <v>63</v>
      </c>
      <c r="AA68">
        <f t="shared" si="5"/>
        <v>2593.1630712769766</v>
      </c>
    </row>
    <row r="69" spans="23:27" x14ac:dyDescent="0.25">
      <c r="W69">
        <f t="shared" si="6"/>
        <v>64</v>
      </c>
      <c r="X69">
        <f t="shared" si="4"/>
        <v>-80.641308244577601</v>
      </c>
      <c r="Z69">
        <f t="shared" si="7"/>
        <v>64</v>
      </c>
      <c r="AA69">
        <f t="shared" si="5"/>
        <v>2519.6168576355049</v>
      </c>
    </row>
    <row r="70" spans="23:27" x14ac:dyDescent="0.25">
      <c r="W70">
        <f t="shared" si="6"/>
        <v>65</v>
      </c>
      <c r="X70">
        <f t="shared" si="4"/>
        <v>-94.831497450816642</v>
      </c>
      <c r="Z70">
        <f t="shared" si="7"/>
        <v>65</v>
      </c>
      <c r="AA70">
        <f t="shared" si="5"/>
        <v>2431.8804547878171</v>
      </c>
    </row>
    <row r="71" spans="23:27" x14ac:dyDescent="0.25">
      <c r="W71">
        <f t="shared" si="6"/>
        <v>66</v>
      </c>
      <c r="X71">
        <f t="shared" si="4"/>
        <v>-109.02168665705568</v>
      </c>
      <c r="Z71">
        <f t="shared" si="7"/>
        <v>66</v>
      </c>
      <c r="AA71">
        <f t="shared" si="5"/>
        <v>2329.9538627338843</v>
      </c>
    </row>
    <row r="72" spans="23:27" x14ac:dyDescent="0.25">
      <c r="W72">
        <f t="shared" si="6"/>
        <v>67</v>
      </c>
      <c r="X72">
        <f t="shared" si="4"/>
        <v>-123.21187586329469</v>
      </c>
      <c r="Z72">
        <f t="shared" si="7"/>
        <v>67</v>
      </c>
      <c r="AA72">
        <f t="shared" si="5"/>
        <v>2213.8370814737063</v>
      </c>
    </row>
    <row r="73" spans="23:27" x14ac:dyDescent="0.25">
      <c r="W73">
        <f t="shared" si="6"/>
        <v>68</v>
      </c>
      <c r="X73">
        <f t="shared" si="4"/>
        <v>-137.40206506953373</v>
      </c>
      <c r="Z73">
        <f t="shared" si="7"/>
        <v>68</v>
      </c>
      <c r="AA73">
        <f t="shared" si="5"/>
        <v>2083.5301110072978</v>
      </c>
    </row>
    <row r="74" spans="23:27" x14ac:dyDescent="0.25">
      <c r="W74">
        <f t="shared" si="6"/>
        <v>69</v>
      </c>
      <c r="X74">
        <f t="shared" si="4"/>
        <v>-151.59225427577277</v>
      </c>
      <c r="Z74">
        <f t="shared" si="7"/>
        <v>69</v>
      </c>
      <c r="AA74">
        <f t="shared" si="5"/>
        <v>1939.0329513346442</v>
      </c>
    </row>
    <row r="75" spans="23:27" x14ac:dyDescent="0.25">
      <c r="W75">
        <f t="shared" si="6"/>
        <v>70</v>
      </c>
      <c r="X75">
        <f t="shared" si="4"/>
        <v>-165.78244348201179</v>
      </c>
      <c r="Z75">
        <f t="shared" si="7"/>
        <v>70</v>
      </c>
      <c r="AA75">
        <f t="shared" si="5"/>
        <v>1780.3456024557454</v>
      </c>
    </row>
    <row r="76" spans="23:27" x14ac:dyDescent="0.25">
      <c r="W76">
        <f t="shared" si="6"/>
        <v>71</v>
      </c>
      <c r="X76">
        <f t="shared" si="4"/>
        <v>-179.97263268825083</v>
      </c>
      <c r="Z76">
        <f t="shared" si="7"/>
        <v>71</v>
      </c>
      <c r="AA76">
        <f t="shared" si="5"/>
        <v>1607.4680643706015</v>
      </c>
    </row>
    <row r="77" spans="23:27" x14ac:dyDescent="0.25">
      <c r="W77">
        <f t="shared" si="6"/>
        <v>72</v>
      </c>
      <c r="X77">
        <f t="shared" si="4"/>
        <v>-194.16282189448987</v>
      </c>
      <c r="Z77">
        <f t="shared" si="7"/>
        <v>72</v>
      </c>
      <c r="AA77">
        <f t="shared" si="5"/>
        <v>1420.4003370792416</v>
      </c>
    </row>
    <row r="78" spans="23:27" x14ac:dyDescent="0.25">
      <c r="W78">
        <f t="shared" si="6"/>
        <v>73</v>
      </c>
      <c r="X78">
        <f t="shared" si="4"/>
        <v>-208.35301110072891</v>
      </c>
      <c r="Z78">
        <f t="shared" si="7"/>
        <v>73</v>
      </c>
      <c r="AA78">
        <f t="shared" si="5"/>
        <v>1219.1424205816365</v>
      </c>
    </row>
    <row r="79" spans="23:27" x14ac:dyDescent="0.25">
      <c r="W79">
        <f t="shared" si="6"/>
        <v>74</v>
      </c>
      <c r="X79">
        <f t="shared" si="4"/>
        <v>-222.54320030696792</v>
      </c>
      <c r="Z79">
        <f t="shared" si="7"/>
        <v>74</v>
      </c>
      <c r="AA79">
        <f t="shared" si="5"/>
        <v>1003.6943148777718</v>
      </c>
    </row>
    <row r="80" spans="23:27" x14ac:dyDescent="0.25">
      <c r="W80">
        <f t="shared" si="6"/>
        <v>75</v>
      </c>
      <c r="X80">
        <f t="shared" si="4"/>
        <v>-236.73338951320696</v>
      </c>
      <c r="Z80">
        <f t="shared" si="7"/>
        <v>75</v>
      </c>
      <c r="AA80">
        <f t="shared" si="5"/>
        <v>774.05601996769838</v>
      </c>
    </row>
    <row r="81" spans="23:27" x14ac:dyDescent="0.25">
      <c r="W81">
        <f t="shared" si="6"/>
        <v>76</v>
      </c>
      <c r="X81">
        <f t="shared" si="4"/>
        <v>-250.923578719446</v>
      </c>
      <c r="Z81">
        <f t="shared" si="7"/>
        <v>76</v>
      </c>
      <c r="AA81">
        <f t="shared" si="5"/>
        <v>530.22753585137252</v>
      </c>
    </row>
    <row r="82" spans="23:27" x14ac:dyDescent="0.25">
      <c r="W82">
        <f t="shared" si="6"/>
        <v>77</v>
      </c>
      <c r="X82">
        <f t="shared" si="4"/>
        <v>-265.11376792568501</v>
      </c>
      <c r="Z82">
        <f t="shared" si="7"/>
        <v>77</v>
      </c>
      <c r="AA82">
        <f t="shared" si="5"/>
        <v>272.20886252880882</v>
      </c>
    </row>
    <row r="83" spans="23:27" x14ac:dyDescent="0.25">
      <c r="W83">
        <f t="shared" si="6"/>
        <v>78</v>
      </c>
      <c r="X83">
        <f t="shared" si="4"/>
        <v>-279.30395713192399</v>
      </c>
      <c r="Z83">
        <f t="shared" si="7"/>
        <v>78</v>
      </c>
      <c r="AA83">
        <f t="shared" si="5"/>
        <v>0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2024-02-06T00:29:06Z</dcterms:modified>
</cp:coreProperties>
</file>