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D960E851-CEF7-4E62-A5AF-9E842C5862DE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7" i="1" l="1"/>
  <c r="BA14" i="1"/>
  <c r="BA12" i="1"/>
  <c r="BE2" i="1"/>
  <c r="BA4" i="1"/>
  <c r="BA7" i="1"/>
  <c r="AA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A60" i="1" l="1"/>
  <c r="AA44" i="1"/>
  <c r="W5" i="1"/>
  <c r="AA62" i="1"/>
  <c r="AA63" i="1"/>
  <c r="AA85" i="1"/>
  <c r="W64" i="1"/>
  <c r="W45" i="1"/>
  <c r="W61" i="1"/>
  <c r="W37" i="1"/>
  <c r="AA39" i="1"/>
  <c r="AA15" i="1"/>
  <c r="W51" i="1"/>
  <c r="AA46" i="1"/>
  <c r="AA38" i="1"/>
  <c r="AA30" i="1"/>
  <c r="AA22" i="1"/>
  <c r="AA14" i="1"/>
  <c r="AA6" i="1"/>
  <c r="W58" i="1"/>
  <c r="W50" i="1"/>
  <c r="W42" i="1"/>
  <c r="W35" i="1"/>
  <c r="W27" i="1"/>
  <c r="W19" i="1"/>
  <c r="W11" i="1"/>
  <c r="AA61" i="1"/>
  <c r="AA53" i="1"/>
  <c r="AA45" i="1"/>
  <c r="AA37" i="1"/>
  <c r="AA29" i="1"/>
  <c r="AA21" i="1"/>
  <c r="AA13" i="1"/>
  <c r="AA5" i="1"/>
  <c r="W57" i="1"/>
  <c r="W49" i="1"/>
  <c r="W41" i="1"/>
  <c r="W29" i="1"/>
  <c r="W13" i="1"/>
  <c r="AA47" i="1"/>
  <c r="AA23" i="1"/>
  <c r="W59" i="1"/>
  <c r="W28" i="1"/>
  <c r="W12" i="1"/>
  <c r="W26" i="1"/>
  <c r="W10" i="1"/>
  <c r="AA28" i="1"/>
  <c r="W48" i="1"/>
  <c r="W33" i="1"/>
  <c r="W25" i="1"/>
  <c r="W17" i="1"/>
  <c r="W9" i="1"/>
  <c r="AA59" i="1"/>
  <c r="AA51" i="1"/>
  <c r="AA43" i="1"/>
  <c r="AA35" i="1"/>
  <c r="AA27" i="1"/>
  <c r="AA19" i="1"/>
  <c r="AA11" i="1"/>
  <c r="W63" i="1"/>
  <c r="W55" i="1"/>
  <c r="W47" i="1"/>
  <c r="W39" i="1"/>
  <c r="W21" i="1"/>
  <c r="AA55" i="1"/>
  <c r="AA31" i="1"/>
  <c r="AA7" i="1"/>
  <c r="W43" i="1"/>
  <c r="W36" i="1"/>
  <c r="W20" i="1"/>
  <c r="AA54" i="1"/>
  <c r="W34" i="1"/>
  <c r="W18" i="1"/>
  <c r="AA52" i="1"/>
  <c r="AA36" i="1"/>
  <c r="AA20" i="1"/>
  <c r="AA12" i="1"/>
  <c r="W56" i="1"/>
  <c r="W40" i="1"/>
  <c r="W4" i="1"/>
  <c r="W32" i="1"/>
  <c r="W24" i="1"/>
  <c r="W16" i="1"/>
  <c r="W8" i="1"/>
  <c r="AA58" i="1"/>
  <c r="AA50" i="1"/>
  <c r="AA42" i="1"/>
  <c r="AA34" i="1"/>
  <c r="AA26" i="1"/>
  <c r="AA18" i="1"/>
  <c r="AA10" i="1"/>
  <c r="W62" i="1"/>
  <c r="W54" i="1"/>
  <c r="W46" i="1"/>
  <c r="W85" i="1"/>
  <c r="W31" i="1"/>
  <c r="W23" i="1"/>
  <c r="W15" i="1"/>
  <c r="W7" i="1"/>
  <c r="AA57" i="1"/>
  <c r="AA49" i="1"/>
  <c r="AA41" i="1"/>
  <c r="AA33" i="1"/>
  <c r="AA25" i="1"/>
  <c r="AA17" i="1"/>
  <c r="AA9" i="1"/>
  <c r="W53" i="1"/>
  <c r="W38" i="1"/>
  <c r="W30" i="1"/>
  <c r="W22" i="1"/>
  <c r="W14" i="1"/>
  <c r="W6" i="1"/>
  <c r="AA56" i="1"/>
  <c r="AA48" i="1"/>
  <c r="AA40" i="1"/>
  <c r="AA32" i="1"/>
  <c r="AA24" i="1"/>
  <c r="AA16" i="1"/>
  <c r="AA8" i="1"/>
  <c r="W60" i="1"/>
  <c r="W52" i="1"/>
  <c r="W44" i="1"/>
  <c r="X65" i="1"/>
  <c r="W65" i="1" s="1"/>
  <c r="AB64" i="1"/>
  <c r="AA64" i="1" s="1"/>
  <c r="AB65" i="1" l="1"/>
  <c r="AA65" i="1" s="1"/>
  <c r="X66" i="1"/>
  <c r="W66" i="1" s="1"/>
  <c r="AB66" i="1" l="1"/>
  <c r="AA66" i="1" s="1"/>
  <c r="X67" i="1"/>
  <c r="W67" i="1" s="1"/>
  <c r="AB67" i="1" l="1"/>
  <c r="AA67" i="1" s="1"/>
  <c r="X68" i="1"/>
  <c r="W68" i="1" s="1"/>
  <c r="AB68" i="1" l="1"/>
  <c r="AA68" i="1" s="1"/>
  <c r="X69" i="1"/>
  <c r="W69" i="1" s="1"/>
  <c r="AB69" i="1" l="1"/>
  <c r="AA69" i="1" s="1"/>
  <c r="X70" i="1"/>
  <c r="W70" i="1" s="1"/>
  <c r="AB70" i="1" l="1"/>
  <c r="AA70" i="1" s="1"/>
  <c r="X71" i="1"/>
  <c r="W71" i="1" s="1"/>
  <c r="AB71" i="1" l="1"/>
  <c r="AA71" i="1" s="1"/>
  <c r="X72" i="1"/>
  <c r="W72" i="1" s="1"/>
  <c r="AB72" i="1" l="1"/>
  <c r="AA72" i="1" s="1"/>
  <c r="X73" i="1"/>
  <c r="W73" i="1" s="1"/>
  <c r="X74" i="1" l="1"/>
  <c r="W74" i="1" s="1"/>
  <c r="AB73" i="1"/>
  <c r="AA73" i="1" s="1"/>
  <c r="P5" i="1"/>
  <c r="H15" i="1"/>
  <c r="H16" i="1" s="1"/>
  <c r="H17" i="1" s="1"/>
  <c r="D6" i="1"/>
  <c r="T5" i="1" l="1"/>
  <c r="P11" i="1"/>
  <c r="D7" i="1"/>
  <c r="BA5" i="1" s="1"/>
  <c r="H4" i="1"/>
  <c r="H25" i="1" s="1"/>
  <c r="AB74" i="1"/>
  <c r="AA74" i="1" s="1"/>
  <c r="X75" i="1"/>
  <c r="W75" i="1" s="1"/>
  <c r="H19" i="1" l="1"/>
  <c r="AB75" i="1"/>
  <c r="AA75" i="1" s="1"/>
  <c r="X76" i="1"/>
  <c r="W76" i="1" s="1"/>
  <c r="T8" i="1" l="1"/>
  <c r="T9" i="1" s="1"/>
  <c r="AB76" i="1"/>
  <c r="AA76" i="1" s="1"/>
  <c r="X77" i="1"/>
  <c r="W77" i="1" s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9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AA77" i="1" s="1"/>
  <c r="X78" i="1"/>
  <c r="W78" i="1" s="1"/>
  <c r="AC45" i="1" l="1"/>
  <c r="Y52" i="1"/>
  <c r="Y60" i="1"/>
  <c r="Y68" i="1"/>
  <c r="Y76" i="1"/>
  <c r="AC68" i="1"/>
  <c r="Y53" i="1"/>
  <c r="Y61" i="1"/>
  <c r="Y69" i="1"/>
  <c r="Y77" i="1"/>
  <c r="Y85" i="1"/>
  <c r="AC70" i="1"/>
  <c r="Y46" i="1"/>
  <c r="Y54" i="1"/>
  <c r="Y62" i="1"/>
  <c r="Y70" i="1"/>
  <c r="Y78" i="1"/>
  <c r="Y45" i="1"/>
  <c r="AC74" i="1"/>
  <c r="Y64" i="1"/>
  <c r="Y59" i="1"/>
  <c r="AC66" i="1"/>
  <c r="Y47" i="1"/>
  <c r="Y55" i="1"/>
  <c r="Y63" i="1"/>
  <c r="Y71" i="1"/>
  <c r="AC52" i="1"/>
  <c r="AC76" i="1"/>
  <c r="Y56" i="1"/>
  <c r="Y72" i="1"/>
  <c r="AC54" i="1"/>
  <c r="Y67" i="1"/>
  <c r="Y48" i="1"/>
  <c r="Y49" i="1"/>
  <c r="Y57" i="1"/>
  <c r="Y65" i="1"/>
  <c r="Y73" i="1"/>
  <c r="AC60" i="1"/>
  <c r="Y58" i="1"/>
  <c r="Y66" i="1"/>
  <c r="Y74" i="1"/>
  <c r="AC62" i="1"/>
  <c r="Y75" i="1"/>
  <c r="Y50" i="1"/>
  <c r="Y51" i="1"/>
  <c r="AC67" i="1"/>
  <c r="AC72" i="1"/>
  <c r="AC71" i="1"/>
  <c r="AC61" i="1"/>
  <c r="AC64" i="1"/>
  <c r="AC63" i="1"/>
  <c r="AC73" i="1"/>
  <c r="AC57" i="1"/>
  <c r="AC59" i="1"/>
  <c r="AC85" i="1"/>
  <c r="AC49" i="1"/>
  <c r="AC51" i="1"/>
  <c r="AC56" i="1"/>
  <c r="AC55" i="1"/>
  <c r="AC58" i="1"/>
  <c r="AC48" i="1"/>
  <c r="AC47" i="1"/>
  <c r="AC50" i="1"/>
  <c r="AC46" i="1"/>
  <c r="AC65" i="1"/>
  <c r="AC75" i="1"/>
  <c r="AC69" i="1"/>
  <c r="AC77" i="1"/>
  <c r="AC53" i="1"/>
  <c r="AB78" i="1"/>
  <c r="AA78" i="1" s="1"/>
  <c r="X79" i="1"/>
  <c r="Y79" i="1" s="1"/>
  <c r="AC78" i="1" l="1"/>
  <c r="X80" i="1"/>
  <c r="W79" i="1"/>
  <c r="AB79" i="1"/>
  <c r="AA79" i="1" l="1"/>
  <c r="AC79" i="1"/>
  <c r="X81" i="1"/>
  <c r="W80" i="1"/>
  <c r="Y80" i="1"/>
  <c r="AB80" i="1"/>
  <c r="AA80" i="1" l="1"/>
  <c r="AC80" i="1"/>
  <c r="X82" i="1"/>
  <c r="W81" i="1"/>
  <c r="Y81" i="1"/>
  <c r="AB81" i="1"/>
  <c r="AA81" i="1" l="1"/>
  <c r="AC81" i="1"/>
  <c r="X83" i="1"/>
  <c r="W82" i="1"/>
  <c r="Y82" i="1"/>
  <c r="AB82" i="1"/>
  <c r="AA82" i="1" l="1"/>
  <c r="AC82" i="1"/>
  <c r="X84" i="1"/>
  <c r="W83" i="1"/>
  <c r="Y83" i="1"/>
  <c r="AB83" i="1"/>
  <c r="AA83" i="1" l="1"/>
  <c r="AC83" i="1"/>
  <c r="W84" i="1"/>
  <c r="Y84" i="1"/>
  <c r="AB84" i="1"/>
  <c r="AA84" i="1" l="1"/>
  <c r="AC84" i="1"/>
  <c r="BA8" i="1" s="1"/>
</calcChain>
</file>

<file path=xl/sharedStrings.xml><?xml version="1.0" encoding="utf-8"?>
<sst xmlns="http://schemas.openxmlformats.org/spreadsheetml/2006/main" count="130" uniqueCount="91">
  <si>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</si>
  <si>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</si>
  <si>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</si>
  <si>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</si>
  <si>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</si>
  <si>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</si>
  <si>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</si>
  <si>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</si>
  <si>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</si>
  <si>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</si>
  <si>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</si>
  <si>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</si>
  <si>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</si>
  <si>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</si>
  <si>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</si>
  <si>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</si>
  <si>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</si>
  <si>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</si>
  <si>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</si>
  <si>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</si>
  <si>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</si>
  <si>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</si>
  <si>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</si>
  <si>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</si>
  <si>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</si>
  <si>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</si>
  <si>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</si>
  <si>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</si>
  <si>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</si>
  <si>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</si>
  <si>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</si>
  <si>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</si>
  <si>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</si>
  <si>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</si>
  <si>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</si>
  <si>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</si>
  <si>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</si>
  <si>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</si>
  <si>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</si>
  <si>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</si>
  <si>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</si>
  <si>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</si>
  <si>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</si>
  <si>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</si>
  <si>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</si>
  <si>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</si>
  <si>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</si>
  <si>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</si>
  <si>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</si>
  <si>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</si>
  <si>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</si>
  <si>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</si>
  <si>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</si>
  <si>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</si>
  <si>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</si>
  <si>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</si>
  <si>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</si>
  <si>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</si>
  <si>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</si>
  <si>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</si>
  <si>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</si>
  <si>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</si>
  <si>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</si>
  <si>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</si>
  <si>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</si>
  <si>
    <t>Compressive Stress Due to Drag (F_ca)</t>
  </si>
  <si>
    <t>Outer Diameter</t>
  </si>
  <si>
    <t>Inner Diameter</t>
  </si>
  <si>
    <t>Ac</t>
  </si>
  <si>
    <t>in^2</t>
  </si>
  <si>
    <t>Section Modulus</t>
  </si>
  <si>
    <t>Maximum Bending Stress</t>
  </si>
  <si>
    <t>psi</t>
  </si>
  <si>
    <t>D/t ratio</t>
  </si>
  <si>
    <t>If D/t &gt; 70, use the graph below</t>
  </si>
  <si>
    <t>L is the unsupported length of tube</t>
  </si>
  <si>
    <t>Couplers can act as supports</t>
  </si>
  <si>
    <t>For ultra-conservative, use entire length (not realistic)</t>
  </si>
  <si>
    <t>Determining If Will Fail By Buckling</t>
  </si>
  <si>
    <t>If below line, won't buckle</t>
  </si>
  <si>
    <t>Max Combined Compressive Stress</t>
  </si>
  <si>
    <t>Maximum Compressive Force</t>
  </si>
  <si>
    <t>Figure from Richard Nakka Rocket Body Considerations</t>
  </si>
  <si>
    <t>ONLY FOR ALUMINUM TUBES</t>
  </si>
  <si>
    <t>Rocket Wet Mass (m)</t>
  </si>
  <si>
    <t>Max Acceleration (a_max)</t>
  </si>
  <si>
    <t>ft/s^2</t>
  </si>
  <si>
    <t>Compressive  Stress Due to Mass Inertia</t>
  </si>
  <si>
    <t>lbs</t>
  </si>
  <si>
    <t>Safety Factor</t>
  </si>
  <si>
    <t>Yield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</si>
</sst>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7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0" xfId="2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21175</xdr:colOff>
      <xdr:row>1</xdr:row>
      <xdr:rowOff>20106</xdr:rowOff>
    </xdr:from>
    <xdr:to>
      <xdr:col>48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21167</xdr:colOff>
      <xdr:row>24</xdr:row>
      <xdr:rowOff>127000</xdr:rowOff>
    </xdr:from>
    <xdr:to>
      <xdr:col>48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529168</xdr:colOff>
      <xdr:row>22</xdr:row>
      <xdr:rowOff>63511</xdr:rowOff>
    </xdr:from>
    <xdr:to>
      <xdr:col>47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  <xdr:twoCellAnchor editAs="oneCell">
    <xdr:from>
      <xdr:col>54</xdr:col>
      <xdr:colOff>595312</xdr:colOff>
      <xdr:row>7</xdr:row>
      <xdr:rowOff>95250</xdr:rowOff>
    </xdr:from>
    <xdr:to>
      <xdr:col>66</xdr:col>
      <xdr:colOff>414002</xdr:colOff>
      <xdr:row>33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785E8-A7E7-9984-C2A0-3E799019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11968" y="1428750"/>
          <a:ext cx="7105315" cy="497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BE85"/>
  <sheetViews>
    <sheetView tabSelected="1" topLeftCell="AC1" zoomScale="80" zoomScaleNormal="80" workbookViewId="0">
      <selection activeCell="AZ19" sqref="AZ19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  <col min="52" max="52" width="17" customWidth="1"/>
  </cols>
  <sheetData>
    <row r="1" spans="1:57" x14ac:dyDescent="0.25">
      <c r="A1" t="s">
        <v>27</v>
      </c>
      <c r="C1" s="7" t="s">
        <v>0</v>
      </c>
      <c r="D1" s="7"/>
      <c r="E1" s="7"/>
      <c r="G1" s="7" t="s">
        <v>5</v>
      </c>
      <c r="H1" s="7"/>
      <c r="I1" s="7"/>
      <c r="O1" s="7" t="s">
        <v>32</v>
      </c>
      <c r="P1" s="7"/>
      <c r="Q1" s="7"/>
      <c r="S1" s="7" t="s">
        <v>35</v>
      </c>
      <c r="T1" s="7"/>
      <c r="U1" s="7"/>
      <c r="X1" s="6" t="s">
        <v>53</v>
      </c>
      <c r="Y1" s="6"/>
      <c r="AB1" s="6" t="s">
        <v>54</v>
      </c>
      <c r="AC1" s="6"/>
      <c r="AZ1" s="6" t="s">
        <v>81</v>
      </c>
      <c r="BD1" s="6" t="s">
        <v>78</v>
      </c>
    </row>
    <row r="2" spans="1:57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  <c r="AZ2" s="1" t="s">
        <v>66</v>
      </c>
      <c r="BA2">
        <v>3.12</v>
      </c>
      <c r="BB2" t="s">
        <v>13</v>
      </c>
      <c r="BD2" s="2" t="s">
        <v>73</v>
      </c>
      <c r="BE2">
        <f>BA2/((BA2-BA3)/2)</f>
        <v>51.999999999999957</v>
      </c>
    </row>
    <row r="3" spans="1:57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  <c r="AZ3" s="1" t="s">
        <v>67</v>
      </c>
      <c r="BA3">
        <v>3</v>
      </c>
      <c r="BB3" t="s">
        <v>13</v>
      </c>
      <c r="BD3" s="3" t="s">
        <v>74</v>
      </c>
    </row>
    <row r="4" spans="1:57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  <c r="AZ4" s="2" t="s">
        <v>68</v>
      </c>
      <c r="BA4">
        <f>(PI()/4)*(BA2^2-BA3^2)</f>
        <v>0.57679641119908664</v>
      </c>
      <c r="BB4" t="s">
        <v>69</v>
      </c>
      <c r="BD4" s="3" t="s">
        <v>75</v>
      </c>
      <c r="BE4" s="3"/>
    </row>
    <row r="5" spans="1:57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  <c r="AZ5" s="2" t="s">
        <v>65</v>
      </c>
      <c r="BA5">
        <f>D7/BA4</f>
        <v>27.129574267700015</v>
      </c>
      <c r="BB5" t="s">
        <v>72</v>
      </c>
      <c r="BD5" s="3" t="s">
        <v>76</v>
      </c>
      <c r="BE5" s="3"/>
    </row>
    <row r="6" spans="1:57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  <c r="BD6" s="3" t="s">
        <v>77</v>
      </c>
      <c r="BE6" s="3"/>
    </row>
    <row r="7" spans="1:57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  <c r="AZ7" s="2" t="s">
        <v>70</v>
      </c>
      <c r="BA7">
        <f>(PI()/(32*BA2)*(BA2^4-BA3^4))</f>
        <v>0.43293007555962221</v>
      </c>
      <c r="BD7" s="3" t="s">
        <v>79</v>
      </c>
      <c r="BE7" s="3"/>
    </row>
    <row r="8" spans="1:57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  <c r="AZ8" s="2" t="s">
        <v>71</v>
      </c>
      <c r="BA8">
        <f>MAX(AC4:AC85)/BA7</f>
        <v>833.9340432327881</v>
      </c>
      <c r="BB8" t="s">
        <v>72</v>
      </c>
    </row>
    <row r="9" spans="1:57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 t="shared" si="5"/>
        <v>99.612201464102768</v>
      </c>
    </row>
    <row r="10" spans="1:57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  <c r="AZ10" s="1" t="s">
        <v>85</v>
      </c>
      <c r="BA10">
        <v>601</v>
      </c>
      <c r="BB10" t="s">
        <v>86</v>
      </c>
    </row>
    <row r="11" spans="1:57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  <c r="AZ11" s="1" t="s">
        <v>84</v>
      </c>
      <c r="BA11">
        <v>18.1875</v>
      </c>
      <c r="BB11" t="s">
        <v>88</v>
      </c>
    </row>
    <row r="12" spans="1:57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  <c r="AZ12" s="2" t="s">
        <v>87</v>
      </c>
      <c r="BA12">
        <f>(BA11*32.2*(1+(BA10/32/2))/BA4)</f>
        <v>10549.891660711388</v>
      </c>
      <c r="BB12" t="s">
        <v>72</v>
      </c>
    </row>
    <row r="13" spans="1:57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57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  <c r="AZ14" s="8" t="s">
        <v>80</v>
      </c>
      <c r="BA14" s="8">
        <f>BA5+BA8+BA12</f>
        <v>11410.955278211875</v>
      </c>
      <c r="BB14" s="8" t="s">
        <v>72</v>
      </c>
    </row>
    <row r="15" spans="1:57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57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  <c r="AZ16" s="1" t="s">
        <v>90</v>
      </c>
      <c r="BA16">
        <v>35000</v>
      </c>
      <c r="BB16" t="s">
        <v>72</v>
      </c>
    </row>
    <row r="17" spans="7:53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  <c r="AZ17" s="8" t="s">
        <v>89</v>
      </c>
      <c r="BA17" s="8">
        <f>BA16/BA14</f>
        <v>3.0672278653855689</v>
      </c>
    </row>
    <row r="18" spans="7:53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53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53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53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53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53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53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53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53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53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53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53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53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53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53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56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56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56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  <c r="BD35" s="3" t="s">
        <v>82</v>
      </c>
    </row>
    <row r="36" spans="23:56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  <c r="BD36" s="3" t="s">
        <v>83</v>
      </c>
    </row>
    <row r="37" spans="23:56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56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56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56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56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56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56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56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56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56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56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56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2024-02-23T03:42:52Z</dcterms:modified>
</cp:coreProperties>
</file>