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IP\Documents\POYECTO_REPORT\"/>
    </mc:Choice>
  </mc:AlternateContent>
  <xr:revisionPtr revIDLastSave="0" documentId="13_ncr:1_{BE1EADFE-E763-478F-9D42-F5AE7E02D129}" xr6:coauthVersionLast="47" xr6:coauthVersionMax="47" xr10:uidLastSave="{00000000-0000-0000-0000-000000000000}"/>
  <bookViews>
    <workbookView xWindow="396" yWindow="4344" windowWidth="22932" windowHeight="10008" firstSheet="1" activeTab="1" xr2:uid="{00000000-000D-0000-FFFF-FFFF00000000}"/>
  </bookViews>
  <sheets>
    <sheet name="Sheet1" sheetId="1" r:id="rId1"/>
    <sheet name="Hoja2" sheetId="3" r:id="rId2"/>
    <sheet name="METAS_ASESOR" sheetId="4" r:id="rId3"/>
    <sheet name="Hoja1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5" i="3" l="1"/>
  <c r="W34" i="3"/>
  <c r="W33" i="3"/>
  <c r="W32" i="3"/>
  <c r="W31" i="3"/>
  <c r="V35" i="3"/>
  <c r="V34" i="3"/>
  <c r="V33" i="3"/>
  <c r="V32" i="3"/>
  <c r="V31" i="3"/>
  <c r="V30" i="3"/>
  <c r="W30" i="3"/>
  <c r="N35" i="3"/>
  <c r="N34" i="3"/>
  <c r="N33" i="3"/>
  <c r="N32" i="3"/>
  <c r="N31" i="3"/>
  <c r="N30" i="3"/>
  <c r="K35" i="3"/>
  <c r="K34" i="3"/>
  <c r="K33" i="3"/>
  <c r="K32" i="3"/>
  <c r="K31" i="3"/>
  <c r="K30" i="3"/>
  <c r="H35" i="3"/>
  <c r="H34" i="3"/>
  <c r="H33" i="3"/>
  <c r="H32" i="3"/>
  <c r="H31" i="3"/>
  <c r="H30" i="3"/>
  <c r="L16" i="3"/>
  <c r="U16" i="3"/>
  <c r="R16" i="3"/>
  <c r="B11" i="3"/>
  <c r="G15" i="3"/>
  <c r="A15" i="3"/>
  <c r="C15" i="3"/>
  <c r="D15" i="3"/>
  <c r="E15" i="3"/>
  <c r="F15" i="3"/>
  <c r="I15" i="3"/>
  <c r="J15" i="3"/>
  <c r="L15" i="3"/>
  <c r="M15" i="3"/>
  <c r="O15" i="3"/>
  <c r="P15" i="3"/>
  <c r="Q15" i="3" s="1"/>
  <c r="S15" i="3"/>
  <c r="T15" i="3" s="1"/>
  <c r="V15" i="3"/>
  <c r="W15" i="3" s="1"/>
  <c r="A34" i="3"/>
  <c r="A32" i="3"/>
  <c r="A30" i="3"/>
  <c r="P31" i="3"/>
  <c r="J13" i="3"/>
  <c r="J14" i="3"/>
  <c r="G12" i="3"/>
  <c r="G13" i="3"/>
  <c r="G7" i="3"/>
  <c r="C30" i="3"/>
  <c r="D30" i="3"/>
  <c r="E30" i="3"/>
  <c r="F30" i="3"/>
  <c r="G30" i="3"/>
  <c r="J30" i="3"/>
  <c r="M30" i="3"/>
  <c r="P30" i="3"/>
  <c r="Q30" i="3"/>
  <c r="S30" i="3"/>
  <c r="T30" i="3"/>
  <c r="D31" i="3"/>
  <c r="E31" i="3"/>
  <c r="F31" i="3"/>
  <c r="G31" i="3"/>
  <c r="J31" i="3"/>
  <c r="M31" i="3"/>
  <c r="Q31" i="3"/>
  <c r="S31" i="3"/>
  <c r="T31" i="3"/>
  <c r="C32" i="3"/>
  <c r="D32" i="3"/>
  <c r="E32" i="3"/>
  <c r="F32" i="3"/>
  <c r="G32" i="3"/>
  <c r="J32" i="3"/>
  <c r="M32" i="3"/>
  <c r="P32" i="3"/>
  <c r="Q32" i="3"/>
  <c r="S32" i="3"/>
  <c r="T32" i="3"/>
  <c r="D33" i="3"/>
  <c r="E33" i="3"/>
  <c r="F33" i="3"/>
  <c r="G33" i="3"/>
  <c r="J33" i="3"/>
  <c r="M33" i="3"/>
  <c r="P33" i="3"/>
  <c r="Q33" i="3"/>
  <c r="T33" i="3"/>
  <c r="U33" i="3" s="1"/>
  <c r="X33" i="3"/>
  <c r="C34" i="3"/>
  <c r="D34" i="3"/>
  <c r="E34" i="3"/>
  <c r="F34" i="3"/>
  <c r="G34" i="3"/>
  <c r="J34" i="3"/>
  <c r="M34" i="3"/>
  <c r="P34" i="3"/>
  <c r="Q34" i="3"/>
  <c r="S34" i="3"/>
  <c r="T34" i="3"/>
  <c r="C35" i="3"/>
  <c r="D35" i="3"/>
  <c r="E35" i="3"/>
  <c r="F35" i="3"/>
  <c r="G35" i="3"/>
  <c r="J35" i="3"/>
  <c r="M35" i="3"/>
  <c r="P35" i="3"/>
  <c r="Q35" i="3"/>
  <c r="T35" i="3"/>
  <c r="U35" i="3" s="1"/>
  <c r="X35" i="3"/>
  <c r="V14" i="3"/>
  <c r="S14" i="3"/>
  <c r="T14" i="3" s="1"/>
  <c r="P14" i="3"/>
  <c r="O14" i="3"/>
  <c r="M14" i="3"/>
  <c r="L14" i="3"/>
  <c r="I14" i="3"/>
  <c r="G14" i="3"/>
  <c r="F14" i="3"/>
  <c r="E14" i="3"/>
  <c r="D14" i="3"/>
  <c r="C14" i="3"/>
  <c r="A14" i="3"/>
  <c r="K8" i="4"/>
  <c r="A7" i="3"/>
  <c r="C7" i="3"/>
  <c r="C16" i="3" s="1"/>
  <c r="D7" i="3"/>
  <c r="D16" i="3" s="1"/>
  <c r="E7" i="3"/>
  <c r="E16" i="3" s="1"/>
  <c r="F7" i="3"/>
  <c r="F16" i="3" s="1"/>
  <c r="I7" i="3"/>
  <c r="I16" i="3" s="1"/>
  <c r="J7" i="3"/>
  <c r="L7" i="3"/>
  <c r="M7" i="3"/>
  <c r="O7" i="3"/>
  <c r="P7" i="3"/>
  <c r="S7" i="3"/>
  <c r="V7" i="3"/>
  <c r="A8" i="3"/>
  <c r="B8" i="3"/>
  <c r="C8" i="3"/>
  <c r="D8" i="3"/>
  <c r="E8" i="3"/>
  <c r="F8" i="3"/>
  <c r="G8" i="3"/>
  <c r="I8" i="3"/>
  <c r="J8" i="3"/>
  <c r="L8" i="3"/>
  <c r="M8" i="3"/>
  <c r="O8" i="3"/>
  <c r="P8" i="3"/>
  <c r="S8" i="3"/>
  <c r="T8" i="3" s="1"/>
  <c r="V8" i="3"/>
  <c r="A9" i="3"/>
  <c r="B9" i="3"/>
  <c r="C9" i="3"/>
  <c r="D9" i="3"/>
  <c r="E9" i="3"/>
  <c r="F9" i="3"/>
  <c r="G9" i="3"/>
  <c r="I9" i="3"/>
  <c r="J9" i="3"/>
  <c r="L9" i="3"/>
  <c r="M9" i="3"/>
  <c r="O9" i="3"/>
  <c r="P9" i="3"/>
  <c r="S9" i="3"/>
  <c r="T9" i="3" s="1"/>
  <c r="V9" i="3"/>
  <c r="W9" i="3" s="1"/>
  <c r="A10" i="3"/>
  <c r="B10" i="3"/>
  <c r="C10" i="3"/>
  <c r="D10" i="3"/>
  <c r="E10" i="3"/>
  <c r="F10" i="3"/>
  <c r="G10" i="3"/>
  <c r="I10" i="3"/>
  <c r="J10" i="3"/>
  <c r="L10" i="3"/>
  <c r="M10" i="3"/>
  <c r="O10" i="3"/>
  <c r="P10" i="3"/>
  <c r="S10" i="3"/>
  <c r="V10" i="3"/>
  <c r="A11" i="3"/>
  <c r="C11" i="3"/>
  <c r="D11" i="3"/>
  <c r="E11" i="3"/>
  <c r="F11" i="3"/>
  <c r="G11" i="3"/>
  <c r="I11" i="3"/>
  <c r="J11" i="3"/>
  <c r="L11" i="3"/>
  <c r="M11" i="3"/>
  <c r="O11" i="3"/>
  <c r="P11" i="3"/>
  <c r="S11" i="3"/>
  <c r="T11" i="3" s="1"/>
  <c r="V11" i="3"/>
  <c r="A12" i="3"/>
  <c r="C12" i="3"/>
  <c r="D12" i="3"/>
  <c r="E12" i="3"/>
  <c r="F12" i="3"/>
  <c r="I12" i="3"/>
  <c r="J12" i="3"/>
  <c r="L12" i="3"/>
  <c r="M12" i="3"/>
  <c r="O12" i="3"/>
  <c r="P12" i="3"/>
  <c r="S12" i="3"/>
  <c r="T12" i="3" s="1"/>
  <c r="V12" i="3"/>
  <c r="W12" i="3" s="1"/>
  <c r="A13" i="3"/>
  <c r="C13" i="3"/>
  <c r="D13" i="3"/>
  <c r="E13" i="3"/>
  <c r="F13" i="3"/>
  <c r="I13" i="3"/>
  <c r="L13" i="3"/>
  <c r="M13" i="3"/>
  <c r="O13" i="3"/>
  <c r="P13" i="3"/>
  <c r="S13" i="3"/>
  <c r="T13" i="3" s="1"/>
  <c r="V13" i="3"/>
  <c r="N15" i="3" l="1"/>
  <c r="H15" i="3"/>
  <c r="K15" i="3"/>
  <c r="O33" i="3"/>
  <c r="K12" i="3"/>
  <c r="I35" i="3"/>
  <c r="L31" i="3"/>
  <c r="L34" i="3"/>
  <c r="R31" i="3"/>
  <c r="U34" i="3"/>
  <c r="X30" i="3"/>
  <c r="N11" i="3"/>
  <c r="O34" i="3"/>
  <c r="U31" i="3"/>
  <c r="I31" i="3"/>
  <c r="I33" i="3"/>
  <c r="O30" i="3"/>
  <c r="O16" i="3"/>
  <c r="U30" i="3"/>
  <c r="Q12" i="3"/>
  <c r="L35" i="3"/>
  <c r="U32" i="3"/>
  <c r="H14" i="3"/>
  <c r="Q14" i="3"/>
  <c r="L30" i="3"/>
  <c r="I34" i="3"/>
  <c r="R33" i="3"/>
  <c r="I30" i="3"/>
  <c r="O35" i="3"/>
  <c r="R34" i="3"/>
  <c r="R30" i="3"/>
  <c r="K14" i="3"/>
  <c r="O32" i="3"/>
  <c r="O31" i="3"/>
  <c r="N14" i="3"/>
  <c r="X32" i="3"/>
  <c r="L32" i="3"/>
  <c r="W14" i="3"/>
  <c r="X31" i="3"/>
  <c r="X34" i="3"/>
  <c r="R35" i="3"/>
  <c r="R32" i="3"/>
  <c r="I32" i="3"/>
  <c r="L33" i="3"/>
  <c r="W13" i="3"/>
  <c r="K7" i="3"/>
  <c r="H8" i="3"/>
  <c r="Q7" i="3"/>
  <c r="N13" i="3"/>
  <c r="N10" i="3"/>
  <c r="N8" i="3"/>
  <c r="T7" i="3"/>
  <c r="W10" i="3"/>
  <c r="W7" i="3"/>
  <c r="H10" i="3"/>
  <c r="H7" i="3"/>
  <c r="Q10" i="3"/>
  <c r="N12" i="3"/>
  <c r="K8" i="3"/>
  <c r="N7" i="3"/>
  <c r="K11" i="3"/>
  <c r="Q9" i="3"/>
  <c r="Q8" i="3"/>
  <c r="H12" i="3"/>
  <c r="T10" i="3"/>
  <c r="K10" i="3"/>
  <c r="N9" i="3"/>
  <c r="H13" i="3"/>
  <c r="Q13" i="3"/>
  <c r="Q11" i="3"/>
  <c r="K9" i="3"/>
  <c r="W8" i="3"/>
  <c r="K13" i="3"/>
  <c r="H11" i="3"/>
  <c r="H9" i="3"/>
  <c r="W11" i="3"/>
  <c r="H16" i="3" l="1"/>
  <c r="K16" i="3"/>
  <c r="I9" i="4"/>
  <c r="E9" i="4"/>
  <c r="G8" i="4"/>
  <c r="H8" i="4"/>
  <c r="I8" i="4"/>
  <c r="E8" i="4"/>
  <c r="A6" i="3"/>
  <c r="B16" i="3" l="1"/>
  <c r="C36" i="3"/>
  <c r="D36" i="3"/>
  <c r="M36" i="3"/>
  <c r="J36" i="3"/>
  <c r="V36" i="3"/>
  <c r="E36" i="3"/>
  <c r="F36" i="3"/>
  <c r="P36" i="3"/>
  <c r="G36" i="3"/>
  <c r="S37" i="3"/>
  <c r="I36" i="3" l="1"/>
  <c r="O36" i="3"/>
  <c r="X36" i="3"/>
  <c r="T16" i="3"/>
  <c r="L36" i="3"/>
  <c r="Q16" i="3"/>
  <c r="W16" i="3"/>
  <c r="N16" i="3"/>
  <c r="U36" i="3"/>
  <c r="R36" i="3"/>
</calcChain>
</file>

<file path=xl/sharedStrings.xml><?xml version="1.0" encoding="utf-8"?>
<sst xmlns="http://schemas.openxmlformats.org/spreadsheetml/2006/main" count="278" uniqueCount="117">
  <si>
    <t>Asesor</t>
  </si>
  <si>
    <t>Visita</t>
  </si>
  <si>
    <t>Counter</t>
  </si>
  <si>
    <t>llamada</t>
  </si>
  <si>
    <t>Sin contacto</t>
  </si>
  <si>
    <t>Real Gestionados</t>
  </si>
  <si>
    <t>Meta Gestionados</t>
  </si>
  <si>
    <t>Cumplimiento Gestionados</t>
  </si>
  <si>
    <t>Real Contactados</t>
  </si>
  <si>
    <t>Meta Contactados</t>
  </si>
  <si>
    <t>Cumplimiento Contactados</t>
  </si>
  <si>
    <t>Real Contactos Efectivos</t>
  </si>
  <si>
    <t>Meta Contactos Efectivos</t>
  </si>
  <si>
    <t>Cumplimiento Contactos Efectivos</t>
  </si>
  <si>
    <t>Real Valoraciones Positivas</t>
  </si>
  <si>
    <t>Meta Valoraciones Positivas</t>
  </si>
  <si>
    <t>Cumplimiento Valoraciones Positivas</t>
  </si>
  <si>
    <t>Real Promesas de Pago</t>
  </si>
  <si>
    <t>Meta Promesas de Pago</t>
  </si>
  <si>
    <t>Cumplimiento Promesas de Pago</t>
  </si>
  <si>
    <t>Real Ventas</t>
  </si>
  <si>
    <t>Meta Ventas</t>
  </si>
  <si>
    <t>Cumplimiento Ventas</t>
  </si>
  <si>
    <t>Rosmery Enriquez</t>
  </si>
  <si>
    <t>73%</t>
  </si>
  <si>
    <t>91%</t>
  </si>
  <si>
    <t>65%</t>
  </si>
  <si>
    <t>71%</t>
  </si>
  <si>
    <t>200%</t>
  </si>
  <si>
    <t>0%</t>
  </si>
  <si>
    <t>JACQUELINE CASTRO CASTRO</t>
  </si>
  <si>
    <t>53%</t>
  </si>
  <si>
    <t>Angelica Iparraguirre</t>
  </si>
  <si>
    <t>44%</t>
  </si>
  <si>
    <t>26%</t>
  </si>
  <si>
    <t>11%</t>
  </si>
  <si>
    <t>12%</t>
  </si>
  <si>
    <t>JOSE RAUL MENDEZ NONAJULCA</t>
  </si>
  <si>
    <t>17%</t>
  </si>
  <si>
    <t>8%</t>
  </si>
  <si>
    <t>Andrea Araujo Antara</t>
  </si>
  <si>
    <t>24%</t>
  </si>
  <si>
    <t>INGRID GUILLERMO RIVERA</t>
  </si>
  <si>
    <t>23%</t>
  </si>
  <si>
    <t>21%</t>
  </si>
  <si>
    <t>22%</t>
  </si>
  <si>
    <t>47%</t>
  </si>
  <si>
    <t>Cinthia Orosco</t>
  </si>
  <si>
    <t>15%</t>
  </si>
  <si>
    <t>9%</t>
  </si>
  <si>
    <t>3%</t>
  </si>
  <si>
    <t>Fiorella Lanegra</t>
  </si>
  <si>
    <t>6%</t>
  </si>
  <si>
    <t>Zulma Enilda Montero Aures</t>
  </si>
  <si>
    <t>1%</t>
  </si>
  <si>
    <t>Lohana Rivera</t>
  </si>
  <si>
    <t>2%</t>
  </si>
  <si>
    <t>Stefano Napuri</t>
  </si>
  <si>
    <t>16%</t>
  </si>
  <si>
    <t>10%</t>
  </si>
  <si>
    <t>18%</t>
  </si>
  <si>
    <t>25-1 CONVOCATORIA</t>
  </si>
  <si>
    <t>25-1 COLEGIOS</t>
  </si>
  <si>
    <t xml:space="preserve"> =&gt; ID CLIENTE ISSIN ID COLEGIOS</t>
  </si>
  <si>
    <t xml:space="preserve"> = DIFERNECIA</t>
  </si>
  <si>
    <t>CONVOCATORIA_25_1</t>
  </si>
  <si>
    <t xml:space="preserve">TRANSLADOS </t>
  </si>
  <si>
    <t>TRANSLADOS</t>
  </si>
  <si>
    <t>CORE</t>
  </si>
  <si>
    <t>ASESOR 1</t>
  </si>
  <si>
    <t>ASESOR 2</t>
  </si>
  <si>
    <t>ASESOR 3</t>
  </si>
  <si>
    <t>ASESOR 4</t>
  </si>
  <si>
    <t>NUEVAS</t>
  </si>
  <si>
    <t>TRASLADOS</t>
  </si>
  <si>
    <t>COLE</t>
  </si>
  <si>
    <t>NO COLE</t>
  </si>
  <si>
    <t>24.2 TOTAL</t>
  </si>
  <si>
    <t>24.2 SIN TRASLADOS</t>
  </si>
  <si>
    <t>LOHANA</t>
  </si>
  <si>
    <t>INGRID</t>
  </si>
  <si>
    <t>ROSMERY</t>
  </si>
  <si>
    <t>JOSE</t>
  </si>
  <si>
    <t>ANDREA ARAUJO</t>
  </si>
  <si>
    <t>JACQUELINE CASTRO</t>
  </si>
  <si>
    <t>ANGELICA IPARRAGUIRRE</t>
  </si>
  <si>
    <t xml:space="preserve">GESTIONADOS </t>
  </si>
  <si>
    <t>CONTACTADOS</t>
  </si>
  <si>
    <t>CONTACTOS EFECTIVOS</t>
  </si>
  <si>
    <t>VALORACIONES POSITIVAS</t>
  </si>
  <si>
    <t>PROMESAS DE PAGO</t>
  </si>
  <si>
    <t>VENTAS</t>
  </si>
  <si>
    <t>CAMPAÑA 24.2</t>
  </si>
  <si>
    <t>Perdidos</t>
  </si>
  <si>
    <t>hora actual</t>
  </si>
  <si>
    <t>Hora inicio</t>
  </si>
  <si>
    <t>Hora Fin</t>
  </si>
  <si>
    <t>TOTAL</t>
  </si>
  <si>
    <t>CAMPAÑA 25.1</t>
  </si>
  <si>
    <t>Jacqueline Castro Castro</t>
  </si>
  <si>
    <t>Maria Alejandra Pino Contreras</t>
  </si>
  <si>
    <t>Ingrid Guillermo Rivera</t>
  </si>
  <si>
    <t>Jose Raul Mendez Nonajulca</t>
  </si>
  <si>
    <t>HORARIOS</t>
  </si>
  <si>
    <t>LU</t>
  </si>
  <si>
    <t>MAR</t>
  </si>
  <si>
    <t xml:space="preserve">MIER </t>
  </si>
  <si>
    <t>JU</t>
  </si>
  <si>
    <t>VIER</t>
  </si>
  <si>
    <t xml:space="preserve">SAB </t>
  </si>
  <si>
    <t>MIN</t>
  </si>
  <si>
    <t>MAX</t>
  </si>
  <si>
    <t xml:space="preserve">REFRIGERIO </t>
  </si>
  <si>
    <t>DEBE</t>
  </si>
  <si>
    <t xml:space="preserve">HORAS </t>
  </si>
  <si>
    <t xml:space="preserve">horas por dia </t>
  </si>
  <si>
    <t>Cumplimiento Contactados efectivos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</si>
</sst>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1E941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slantDashDot">
        <color indexed="64"/>
      </right>
      <top/>
      <bottom style="thin">
        <color indexed="64"/>
      </bottom>
      <diagonal/>
    </border>
    <border>
      <left style="slantDashDot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/>
      <right/>
      <top/>
      <bottom style="dashDotDot">
        <color indexed="64"/>
      </bottom>
      <diagonal/>
    </border>
    <border>
      <left style="mediumDashed">
        <color indexed="64"/>
      </left>
      <right/>
      <top/>
      <bottom style="dashDotDot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DotDot">
        <color indexed="64"/>
      </top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6" fillId="0" borderId="0" xfId="0" applyFon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11" borderId="0" xfId="0" applyFont="1" applyFill="1"/>
    <xf numFmtId="0" fontId="3" fillId="0" borderId="0" xfId="0" applyFont="1" applyAlignment="1">
      <alignment horizontal="center" vertical="center"/>
    </xf>
    <xf numFmtId="0" fontId="0" fillId="0" borderId="2" xfId="0" applyBorder="1"/>
    <xf numFmtId="9" fontId="0" fillId="0" borderId="0" xfId="0" applyNumberFormat="1"/>
    <xf numFmtId="0" fontId="3" fillId="0" borderId="3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21" fontId="0" fillId="0" borderId="0" xfId="0" applyNumberFormat="1"/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8" xfId="0" applyBorder="1"/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9" fontId="0" fillId="0" borderId="14" xfId="1" applyFont="1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13" xfId="1" applyFont="1" applyBorder="1" applyAlignment="1">
      <alignment horizontal="center"/>
    </xf>
    <xf numFmtId="9" fontId="0" fillId="0" borderId="0" xfId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12" borderId="0" xfId="0" applyFill="1"/>
    <xf numFmtId="0" fontId="3" fillId="12" borderId="0" xfId="0" applyFont="1" applyFill="1"/>
    <xf numFmtId="20" fontId="0" fillId="12" borderId="0" xfId="0" applyNumberFormat="1" applyFill="1"/>
    <xf numFmtId="20" fontId="0" fillId="0" borderId="0" xfId="0" applyNumberFormat="1"/>
    <xf numFmtId="0" fontId="9" fillId="0" borderId="0" xfId="0" applyFont="1"/>
    <xf numFmtId="0" fontId="0" fillId="11" borderId="0" xfId="0" applyFill="1"/>
    <xf numFmtId="20" fontId="0" fillId="11" borderId="0" xfId="0" applyNumberFormat="1" applyFill="1"/>
    <xf numFmtId="2" fontId="0" fillId="0" borderId="0" xfId="0" applyNumberFormat="1"/>
    <xf numFmtId="2" fontId="9" fillId="0" borderId="0" xfId="0" applyNumberFormat="1" applyFont="1"/>
    <xf numFmtId="20" fontId="0" fillId="0" borderId="2" xfId="0" applyNumberFormat="1" applyBorder="1"/>
    <xf numFmtId="0" fontId="3" fillId="0" borderId="17" xfId="0" applyFont="1" applyBorder="1"/>
    <xf numFmtId="0" fontId="3" fillId="0" borderId="17" xfId="0" applyFont="1" applyBorder="1" applyAlignment="1">
      <alignment horizontal="center"/>
    </xf>
    <xf numFmtId="9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8" borderId="6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9" borderId="6" xfId="0" applyFont="1" applyFill="1" applyBorder="1" applyAlignment="1">
      <alignment horizontal="center" wrapText="1"/>
    </xf>
    <xf numFmtId="0" fontId="2" fillId="9" borderId="4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2" fillId="10" borderId="6" xfId="0" applyFont="1" applyFill="1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0" fillId="12" borderId="0" xfId="0" applyFill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1" defaultTableStyle="TableStyleMedium2" defaultPivotStyle="PivotStyleLight16">
    <tableStyle name="Invisible" pivot="0" table="0" count="0" xr9:uid="{E5A7BDF2-F6E0-4E32-86A6-1A6C321EC27D}"/>
  </tableStyles>
  <colors>
    <mruColors>
      <color rgb="FFF1E941"/>
      <color rgb="FFF8FAF4"/>
      <color rgb="FFFF2121"/>
      <color rgb="FFFF8181"/>
      <color rgb="FFFF8585"/>
      <color rgb="FFFF3300"/>
      <color rgb="FFF64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IP\Documents\POYECTO_REPORT\Reporte_Final.xlsx" TargetMode="External"/><Relationship Id="rId1" Type="http://schemas.openxmlformats.org/officeDocument/2006/relationships/externalLinkPath" Target="Reporte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mpania_24.2"/>
      <sheetName val="Campania_25.1"/>
    </sheetNames>
    <sheetDataSet>
      <sheetData sheetId="0">
        <row r="1">
          <cell r="A1" t="str">
            <v>Asesor</v>
          </cell>
        </row>
        <row r="2">
          <cell r="A2" t="str">
            <v>Jacqueline Castro Castro</v>
          </cell>
          <cell r="C2">
            <v>43</v>
          </cell>
          <cell r="D2">
            <v>40</v>
          </cell>
          <cell r="E2">
            <v>2</v>
          </cell>
          <cell r="F2">
            <v>43</v>
          </cell>
          <cell r="G2">
            <v>144</v>
          </cell>
          <cell r="H2">
            <v>3</v>
          </cell>
          <cell r="I2">
            <v>30</v>
          </cell>
          <cell r="J2">
            <v>0</v>
          </cell>
          <cell r="K2">
            <v>24</v>
          </cell>
          <cell r="L2">
            <v>0</v>
          </cell>
          <cell r="M2">
            <v>8</v>
          </cell>
          <cell r="O2">
            <v>1</v>
          </cell>
          <cell r="Q2">
            <v>1</v>
          </cell>
        </row>
        <row r="3">
          <cell r="A3" t="str">
            <v>Janira Delgado Salazar</v>
          </cell>
          <cell r="B3">
            <v>0</v>
          </cell>
          <cell r="C3">
            <v>40</v>
          </cell>
          <cell r="D3">
            <v>5</v>
          </cell>
          <cell r="E3">
            <v>2</v>
          </cell>
          <cell r="F3">
            <v>40</v>
          </cell>
          <cell r="G3">
            <v>144</v>
          </cell>
          <cell r="H3">
            <v>35</v>
          </cell>
          <cell r="I3">
            <v>30</v>
          </cell>
          <cell r="J3">
            <v>0</v>
          </cell>
          <cell r="K3">
            <v>24</v>
          </cell>
          <cell r="L3">
            <v>0</v>
          </cell>
          <cell r="M3">
            <v>8</v>
          </cell>
          <cell r="O3">
            <v>1</v>
          </cell>
          <cell r="Q3">
            <v>1</v>
          </cell>
        </row>
        <row r="4">
          <cell r="A4" t="str">
            <v>Angelica Iparraguirre</v>
          </cell>
          <cell r="B4">
            <v>0</v>
          </cell>
          <cell r="C4">
            <v>43</v>
          </cell>
          <cell r="D4">
            <v>30</v>
          </cell>
          <cell r="E4">
            <v>3</v>
          </cell>
          <cell r="F4">
            <v>36</v>
          </cell>
          <cell r="G4">
            <v>144</v>
          </cell>
          <cell r="H4">
            <v>8</v>
          </cell>
          <cell r="I4">
            <v>30</v>
          </cell>
          <cell r="J4">
            <v>1</v>
          </cell>
          <cell r="K4">
            <v>24</v>
          </cell>
          <cell r="L4">
            <v>1</v>
          </cell>
          <cell r="M4">
            <v>8</v>
          </cell>
          <cell r="O4">
            <v>1</v>
          </cell>
          <cell r="Q4">
            <v>1</v>
          </cell>
        </row>
        <row r="5">
          <cell r="A5" t="str">
            <v>Lohana Rivera</v>
          </cell>
          <cell r="B5">
            <v>0</v>
          </cell>
          <cell r="C5">
            <v>49</v>
          </cell>
          <cell r="D5">
            <v>31</v>
          </cell>
          <cell r="E5">
            <v>0</v>
          </cell>
          <cell r="F5">
            <v>33</v>
          </cell>
          <cell r="G5">
            <v>144</v>
          </cell>
          <cell r="H5">
            <v>2</v>
          </cell>
          <cell r="I5">
            <v>30</v>
          </cell>
          <cell r="J5">
            <v>1</v>
          </cell>
          <cell r="K5">
            <v>24</v>
          </cell>
          <cell r="L5">
            <v>1</v>
          </cell>
          <cell r="M5">
            <v>8</v>
          </cell>
          <cell r="O5">
            <v>1</v>
          </cell>
          <cell r="Q5">
            <v>1</v>
          </cell>
        </row>
        <row r="6">
          <cell r="A6" t="str">
            <v>Rosmery Enriquez</v>
          </cell>
          <cell r="B6">
            <v>0</v>
          </cell>
          <cell r="C6">
            <v>27</v>
          </cell>
          <cell r="D6">
            <v>12</v>
          </cell>
          <cell r="E6">
            <v>3</v>
          </cell>
          <cell r="F6">
            <v>21</v>
          </cell>
          <cell r="G6">
            <v>144</v>
          </cell>
          <cell r="H6">
            <v>10</v>
          </cell>
          <cell r="I6">
            <v>30</v>
          </cell>
          <cell r="J6">
            <v>1</v>
          </cell>
          <cell r="K6">
            <v>24</v>
          </cell>
          <cell r="L6">
            <v>0</v>
          </cell>
          <cell r="M6">
            <v>8</v>
          </cell>
          <cell r="O6">
            <v>1</v>
          </cell>
          <cell r="Q6">
            <v>1</v>
          </cell>
        </row>
        <row r="7">
          <cell r="A7" t="str">
            <v>Andrea Araujo Antara</v>
          </cell>
          <cell r="C7">
            <v>26</v>
          </cell>
          <cell r="D7">
            <v>18</v>
          </cell>
          <cell r="E7">
            <v>0</v>
          </cell>
          <cell r="F7">
            <v>21</v>
          </cell>
          <cell r="G7">
            <v>144</v>
          </cell>
          <cell r="H7">
            <v>3</v>
          </cell>
          <cell r="I7">
            <v>30</v>
          </cell>
          <cell r="J7">
            <v>0</v>
          </cell>
          <cell r="K7">
            <v>24</v>
          </cell>
          <cell r="L7">
            <v>0</v>
          </cell>
          <cell r="M7">
            <v>8</v>
          </cell>
          <cell r="O7">
            <v>1</v>
          </cell>
          <cell r="Q7">
            <v>1</v>
          </cell>
        </row>
        <row r="8">
          <cell r="A8" t="str">
            <v>Ingrid Guillermo Rivera</v>
          </cell>
          <cell r="C8">
            <v>24</v>
          </cell>
          <cell r="D8">
            <v>17</v>
          </cell>
          <cell r="E8">
            <v>0</v>
          </cell>
          <cell r="F8">
            <v>18</v>
          </cell>
          <cell r="G8">
            <v>100</v>
          </cell>
          <cell r="H8">
            <v>1</v>
          </cell>
          <cell r="I8">
            <v>30</v>
          </cell>
          <cell r="J8">
            <v>1</v>
          </cell>
          <cell r="K8">
            <v>24</v>
          </cell>
          <cell r="L8">
            <v>0</v>
          </cell>
          <cell r="M8">
            <v>8</v>
          </cell>
          <cell r="O8">
            <v>1</v>
          </cell>
          <cell r="Q8">
            <v>1</v>
          </cell>
        </row>
        <row r="9">
          <cell r="A9" t="str">
            <v>Alejandra Pino</v>
          </cell>
          <cell r="C9">
            <v>17</v>
          </cell>
          <cell r="D9">
            <v>11</v>
          </cell>
          <cell r="E9">
            <v>3</v>
          </cell>
          <cell r="F9">
            <v>12</v>
          </cell>
          <cell r="G9">
            <v>144</v>
          </cell>
          <cell r="H9">
            <v>3</v>
          </cell>
          <cell r="I9">
            <v>30</v>
          </cell>
          <cell r="J9">
            <v>0</v>
          </cell>
          <cell r="K9">
            <v>24</v>
          </cell>
          <cell r="L9">
            <v>0</v>
          </cell>
          <cell r="M9">
            <v>8</v>
          </cell>
          <cell r="O9">
            <v>1</v>
          </cell>
          <cell r="Q9">
            <v>1</v>
          </cell>
        </row>
        <row r="10">
          <cell r="A10" t="str">
            <v>Jose Raul Mendez Nonajulca</v>
          </cell>
          <cell r="C10">
            <v>12</v>
          </cell>
          <cell r="D10">
            <v>10</v>
          </cell>
          <cell r="E10">
            <v>1</v>
          </cell>
          <cell r="F10">
            <v>12</v>
          </cell>
          <cell r="G10">
            <v>144</v>
          </cell>
          <cell r="H10">
            <v>2</v>
          </cell>
          <cell r="I10">
            <v>30</v>
          </cell>
          <cell r="J10">
            <v>1</v>
          </cell>
          <cell r="K10">
            <v>24</v>
          </cell>
          <cell r="L10">
            <v>1</v>
          </cell>
          <cell r="M10">
            <v>8</v>
          </cell>
          <cell r="O10">
            <v>1</v>
          </cell>
          <cell r="Q10">
            <v>1</v>
          </cell>
        </row>
      </sheetData>
      <sheetData sheetId="1">
        <row r="2">
          <cell r="A2">
            <v>0</v>
          </cell>
          <cell r="C2">
            <v>2</v>
          </cell>
          <cell r="D2">
            <v>0</v>
          </cell>
          <cell r="E2">
            <v>3</v>
          </cell>
          <cell r="F2">
            <v>100</v>
          </cell>
          <cell r="G2">
            <v>1</v>
          </cell>
          <cell r="H2">
            <v>21</v>
          </cell>
          <cell r="I2">
            <v>0</v>
          </cell>
          <cell r="J2">
            <v>17</v>
          </cell>
          <cell r="K2">
            <v>0</v>
          </cell>
          <cell r="L2">
            <v>6</v>
          </cell>
          <cell r="M2">
            <v>0</v>
          </cell>
          <cell r="N2">
            <v>1</v>
          </cell>
          <cell r="O2">
            <v>0</v>
          </cell>
          <cell r="P2">
            <v>1</v>
          </cell>
        </row>
        <row r="3">
          <cell r="D3">
            <v>0</v>
          </cell>
          <cell r="E3">
            <v>24</v>
          </cell>
          <cell r="F3">
            <v>100</v>
          </cell>
          <cell r="G3">
            <v>14</v>
          </cell>
          <cell r="H3">
            <v>21</v>
          </cell>
          <cell r="I3">
            <v>4</v>
          </cell>
          <cell r="J3">
            <v>17</v>
          </cell>
          <cell r="K3">
            <v>4</v>
          </cell>
          <cell r="L3">
            <v>6</v>
          </cell>
          <cell r="M3">
            <v>0</v>
          </cell>
          <cell r="N3">
            <v>1</v>
          </cell>
          <cell r="O3">
            <v>0</v>
          </cell>
          <cell r="P3">
            <v>1</v>
          </cell>
        </row>
        <row r="4">
          <cell r="A4">
            <v>0</v>
          </cell>
          <cell r="C4">
            <v>0</v>
          </cell>
          <cell r="D4">
            <v>0</v>
          </cell>
          <cell r="E4">
            <v>0</v>
          </cell>
          <cell r="F4">
            <v>100</v>
          </cell>
          <cell r="G4">
            <v>0</v>
          </cell>
          <cell r="H4">
            <v>21</v>
          </cell>
          <cell r="I4">
            <v>0</v>
          </cell>
          <cell r="J4">
            <v>17</v>
          </cell>
          <cell r="K4">
            <v>0</v>
          </cell>
          <cell r="L4">
            <v>6</v>
          </cell>
          <cell r="M4">
            <v>0</v>
          </cell>
          <cell r="N4">
            <v>1</v>
          </cell>
          <cell r="O4">
            <v>0</v>
          </cell>
          <cell r="P4">
            <v>1</v>
          </cell>
        </row>
        <row r="5">
          <cell r="D5">
            <v>1</v>
          </cell>
          <cell r="E5">
            <v>12</v>
          </cell>
          <cell r="F5">
            <v>100</v>
          </cell>
          <cell r="G5">
            <v>3</v>
          </cell>
          <cell r="H5">
            <v>21</v>
          </cell>
          <cell r="I5">
            <v>1</v>
          </cell>
          <cell r="J5">
            <v>17</v>
          </cell>
          <cell r="K5">
            <v>1</v>
          </cell>
          <cell r="L5">
            <v>6</v>
          </cell>
          <cell r="M5">
            <v>0</v>
          </cell>
          <cell r="N5">
            <v>1</v>
          </cell>
          <cell r="O5">
            <v>0</v>
          </cell>
          <cell r="P5">
            <v>1</v>
          </cell>
        </row>
        <row r="6">
          <cell r="A6">
            <v>0</v>
          </cell>
          <cell r="C6">
            <v>3</v>
          </cell>
          <cell r="D6">
            <v>1</v>
          </cell>
          <cell r="E6">
            <v>5</v>
          </cell>
          <cell r="F6">
            <v>100</v>
          </cell>
          <cell r="G6">
            <v>2</v>
          </cell>
          <cell r="H6">
            <v>21</v>
          </cell>
          <cell r="I6">
            <v>0</v>
          </cell>
          <cell r="J6">
            <v>17</v>
          </cell>
          <cell r="K6">
            <v>0</v>
          </cell>
          <cell r="L6">
            <v>6</v>
          </cell>
          <cell r="M6">
            <v>0</v>
          </cell>
          <cell r="N6">
            <v>1</v>
          </cell>
          <cell r="O6">
            <v>0</v>
          </cell>
          <cell r="P6">
            <v>1</v>
          </cell>
        </row>
        <row r="7">
          <cell r="C7">
            <v>15</v>
          </cell>
          <cell r="D7">
            <v>3</v>
          </cell>
          <cell r="E7">
            <v>19</v>
          </cell>
          <cell r="F7">
            <v>100</v>
          </cell>
          <cell r="G7">
            <v>5</v>
          </cell>
          <cell r="H7">
            <v>21</v>
          </cell>
          <cell r="I7">
            <v>1</v>
          </cell>
          <cell r="J7">
            <v>17</v>
          </cell>
          <cell r="K7">
            <v>0</v>
          </cell>
          <cell r="L7">
            <v>6</v>
          </cell>
          <cell r="M7">
            <v>0</v>
          </cell>
          <cell r="N7">
            <v>1</v>
          </cell>
          <cell r="O7">
            <v>0</v>
          </cell>
          <cell r="P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W24"/>
  <sheetViews>
    <sheetView zoomScale="85" zoomScaleNormal="85" workbookViewId="0">
      <selection activeCell="A25" sqref="A25"/>
    </sheetView>
  </sheetViews>
  <sheetFormatPr baseColWidth="10" defaultColWidth="8.88671875" defaultRowHeight="14.4" x14ac:dyDescent="0.3"/>
  <cols>
    <col min="1" max="1" width="25.33203125" customWidth="1"/>
    <col min="8" max="8" width="14.6640625" customWidth="1"/>
    <col min="10" max="10" width="13" customWidth="1"/>
    <col min="11" max="11" width="13.44140625" customWidth="1"/>
    <col min="12" max="12" width="11" customWidth="1"/>
    <col min="13" max="13" width="10.88671875" customWidth="1"/>
    <col min="14" max="15" width="13.33203125" customWidth="1"/>
    <col min="16" max="16" width="13" customWidth="1"/>
    <col min="17" max="17" width="13.5546875" customWidth="1"/>
    <col min="18" max="18" width="10.77734375" customWidth="1"/>
    <col min="19" max="19" width="12" customWidth="1"/>
    <col min="20" max="20" width="13.21875" customWidth="1"/>
    <col min="21" max="21" width="9.21875" customWidth="1"/>
    <col min="22" max="22" width="9.88671875" customWidth="1"/>
    <col min="23" max="23" width="15.6640625" customWidth="1"/>
  </cols>
  <sheetData>
    <row r="1" spans="1:23" s="2" customFormat="1" ht="28.8" customHeight="1" x14ac:dyDescent="0.3">
      <c r="A1" s="2" t="s">
        <v>67</v>
      </c>
    </row>
    <row r="2" spans="1:23" ht="43.2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</row>
    <row r="3" spans="1:23" x14ac:dyDescent="0.3">
      <c r="A3" s="8" t="s">
        <v>23</v>
      </c>
      <c r="B3" s="4">
        <v>0</v>
      </c>
      <c r="C3" s="4">
        <v>0</v>
      </c>
      <c r="D3" s="4">
        <v>110</v>
      </c>
      <c r="E3" s="4">
        <v>59</v>
      </c>
      <c r="F3" s="4">
        <v>105</v>
      </c>
      <c r="G3" s="4">
        <v>144</v>
      </c>
      <c r="H3" s="4" t="s">
        <v>24</v>
      </c>
      <c r="I3" s="4">
        <v>48</v>
      </c>
      <c r="J3" s="4">
        <v>53</v>
      </c>
      <c r="K3" s="4" t="s">
        <v>25</v>
      </c>
      <c r="L3" s="4">
        <v>24</v>
      </c>
      <c r="M3" s="4">
        <v>37</v>
      </c>
      <c r="N3" s="4" t="s">
        <v>26</v>
      </c>
      <c r="O3" s="4">
        <v>12</v>
      </c>
      <c r="P3" s="4">
        <v>17</v>
      </c>
      <c r="Q3" s="4" t="s">
        <v>27</v>
      </c>
      <c r="R3" s="4">
        <v>2</v>
      </c>
      <c r="S3" s="4">
        <v>1</v>
      </c>
      <c r="T3" s="4" t="s">
        <v>28</v>
      </c>
      <c r="U3" s="4">
        <v>0</v>
      </c>
      <c r="V3" s="4">
        <v>1</v>
      </c>
      <c r="W3" s="4" t="s">
        <v>29</v>
      </c>
    </row>
    <row r="4" spans="1:23" x14ac:dyDescent="0.3">
      <c r="A4" s="9" t="s">
        <v>30</v>
      </c>
      <c r="B4" s="4">
        <v>0</v>
      </c>
      <c r="C4" s="4">
        <v>0</v>
      </c>
      <c r="D4" s="4">
        <v>77</v>
      </c>
      <c r="E4" s="4">
        <v>77</v>
      </c>
      <c r="F4" s="4">
        <v>77</v>
      </c>
      <c r="G4" s="4">
        <v>144</v>
      </c>
      <c r="H4" s="4" t="s">
        <v>31</v>
      </c>
      <c r="I4" s="4">
        <v>0</v>
      </c>
      <c r="J4" s="4">
        <v>53</v>
      </c>
      <c r="K4" s="4" t="s">
        <v>29</v>
      </c>
      <c r="L4" s="4">
        <v>0</v>
      </c>
      <c r="M4" s="4">
        <v>37</v>
      </c>
      <c r="N4" s="4" t="s">
        <v>29</v>
      </c>
      <c r="O4" s="4">
        <v>0</v>
      </c>
      <c r="P4" s="4">
        <v>17</v>
      </c>
      <c r="Q4" s="4" t="s">
        <v>29</v>
      </c>
      <c r="R4" s="4">
        <v>0</v>
      </c>
      <c r="S4" s="4">
        <v>1</v>
      </c>
      <c r="T4" s="4" t="s">
        <v>29</v>
      </c>
      <c r="U4" s="4">
        <v>0</v>
      </c>
      <c r="V4" s="4">
        <v>1</v>
      </c>
      <c r="W4" s="4" t="s">
        <v>29</v>
      </c>
    </row>
    <row r="5" spans="1:23" x14ac:dyDescent="0.3">
      <c r="A5" s="8" t="s">
        <v>32</v>
      </c>
      <c r="B5" s="4">
        <v>0</v>
      </c>
      <c r="C5" s="4">
        <v>0</v>
      </c>
      <c r="D5" s="4">
        <v>73</v>
      </c>
      <c r="E5" s="4">
        <v>53</v>
      </c>
      <c r="F5" s="4">
        <v>64</v>
      </c>
      <c r="G5" s="4">
        <v>144</v>
      </c>
      <c r="H5" s="4" t="s">
        <v>33</v>
      </c>
      <c r="I5" s="4">
        <v>14</v>
      </c>
      <c r="J5" s="4">
        <v>53</v>
      </c>
      <c r="K5" s="4" t="s">
        <v>34</v>
      </c>
      <c r="L5" s="4">
        <v>4</v>
      </c>
      <c r="M5" s="4">
        <v>37</v>
      </c>
      <c r="N5" s="4" t="s">
        <v>35</v>
      </c>
      <c r="O5" s="4">
        <v>2</v>
      </c>
      <c r="P5" s="4">
        <v>17</v>
      </c>
      <c r="Q5" s="4" t="s">
        <v>36</v>
      </c>
      <c r="R5" s="4">
        <v>0</v>
      </c>
      <c r="S5" s="4">
        <v>1</v>
      </c>
      <c r="T5" s="4" t="s">
        <v>29</v>
      </c>
      <c r="U5" s="4">
        <v>0</v>
      </c>
      <c r="V5" s="4">
        <v>1</v>
      </c>
      <c r="W5" s="4" t="s">
        <v>29</v>
      </c>
    </row>
    <row r="6" spans="1:23" x14ac:dyDescent="0.3">
      <c r="A6" s="10" t="s">
        <v>37</v>
      </c>
      <c r="B6" s="4">
        <v>0</v>
      </c>
      <c r="C6" s="4">
        <v>0</v>
      </c>
      <c r="D6" s="4">
        <v>103</v>
      </c>
      <c r="E6" s="4">
        <v>56</v>
      </c>
      <c r="F6" s="4">
        <v>63</v>
      </c>
      <c r="G6" s="4">
        <v>144</v>
      </c>
      <c r="H6" s="4" t="s">
        <v>33</v>
      </c>
      <c r="I6" s="4">
        <v>9</v>
      </c>
      <c r="J6" s="4">
        <v>53</v>
      </c>
      <c r="K6" s="4" t="s">
        <v>38</v>
      </c>
      <c r="L6" s="4">
        <v>3</v>
      </c>
      <c r="M6" s="4">
        <v>37</v>
      </c>
      <c r="N6" s="4" t="s">
        <v>39</v>
      </c>
      <c r="O6" s="4">
        <v>0</v>
      </c>
      <c r="P6" s="4">
        <v>17</v>
      </c>
      <c r="Q6" s="4" t="s">
        <v>29</v>
      </c>
      <c r="R6" s="4">
        <v>0</v>
      </c>
      <c r="S6" s="4">
        <v>1</v>
      </c>
      <c r="T6" s="4" t="s">
        <v>29</v>
      </c>
      <c r="U6" s="4">
        <v>0</v>
      </c>
      <c r="V6" s="4">
        <v>1</v>
      </c>
      <c r="W6" s="4" t="s">
        <v>29</v>
      </c>
    </row>
    <row r="7" spans="1:23" x14ac:dyDescent="0.3">
      <c r="A7" s="9" t="s">
        <v>40</v>
      </c>
      <c r="B7" s="4">
        <v>0</v>
      </c>
      <c r="C7" s="4">
        <v>0</v>
      </c>
      <c r="D7" s="4">
        <v>42</v>
      </c>
      <c r="E7" s="4">
        <v>32</v>
      </c>
      <c r="F7" s="4">
        <v>35</v>
      </c>
      <c r="G7" s="4">
        <v>144</v>
      </c>
      <c r="H7" s="4" t="s">
        <v>41</v>
      </c>
      <c r="I7" s="4">
        <v>4</v>
      </c>
      <c r="J7" s="4">
        <v>53</v>
      </c>
      <c r="K7" s="4" t="s">
        <v>39</v>
      </c>
      <c r="L7" s="4">
        <v>0</v>
      </c>
      <c r="M7" s="4">
        <v>37</v>
      </c>
      <c r="N7" s="4" t="s">
        <v>29</v>
      </c>
      <c r="O7" s="4">
        <v>0</v>
      </c>
      <c r="P7" s="4">
        <v>17</v>
      </c>
      <c r="Q7" s="4" t="s">
        <v>29</v>
      </c>
      <c r="R7" s="4">
        <v>0</v>
      </c>
      <c r="S7" s="4">
        <v>1</v>
      </c>
      <c r="T7" s="4" t="s">
        <v>29</v>
      </c>
      <c r="U7" s="4">
        <v>0</v>
      </c>
      <c r="V7" s="4">
        <v>1</v>
      </c>
      <c r="W7" s="4" t="s">
        <v>29</v>
      </c>
    </row>
    <row r="8" spans="1:23" x14ac:dyDescent="0.3">
      <c r="A8" s="8" t="s">
        <v>42</v>
      </c>
      <c r="B8" s="4">
        <v>0</v>
      </c>
      <c r="C8" s="4">
        <v>0</v>
      </c>
      <c r="D8" s="4">
        <v>36</v>
      </c>
      <c r="E8" s="4">
        <v>22</v>
      </c>
      <c r="F8" s="4">
        <v>33</v>
      </c>
      <c r="G8" s="4">
        <v>144</v>
      </c>
      <c r="H8" s="4" t="s">
        <v>43</v>
      </c>
      <c r="I8" s="4">
        <v>11</v>
      </c>
      <c r="J8" s="4">
        <v>53</v>
      </c>
      <c r="K8" s="4" t="s">
        <v>44</v>
      </c>
      <c r="L8" s="4">
        <v>8</v>
      </c>
      <c r="M8" s="4">
        <v>37</v>
      </c>
      <c r="N8" s="4" t="s">
        <v>45</v>
      </c>
      <c r="O8" s="4">
        <v>8</v>
      </c>
      <c r="P8" s="4">
        <v>17</v>
      </c>
      <c r="Q8" s="4" t="s">
        <v>46</v>
      </c>
      <c r="R8" s="4">
        <v>0</v>
      </c>
      <c r="S8" s="4">
        <v>1</v>
      </c>
      <c r="T8" s="4" t="s">
        <v>29</v>
      </c>
      <c r="U8" s="4">
        <v>0</v>
      </c>
      <c r="V8" s="4">
        <v>1</v>
      </c>
      <c r="W8" s="4" t="s">
        <v>29</v>
      </c>
    </row>
    <row r="9" spans="1:23" x14ac:dyDescent="0.3">
      <c r="A9" s="6" t="s">
        <v>47</v>
      </c>
      <c r="B9" s="4">
        <v>0</v>
      </c>
      <c r="C9" s="4">
        <v>0</v>
      </c>
      <c r="D9" s="4">
        <v>21</v>
      </c>
      <c r="E9" s="4">
        <v>16</v>
      </c>
      <c r="F9" s="4">
        <v>21</v>
      </c>
      <c r="G9" s="4">
        <v>144</v>
      </c>
      <c r="H9" s="4" t="s">
        <v>48</v>
      </c>
      <c r="I9" s="4">
        <v>5</v>
      </c>
      <c r="J9" s="4">
        <v>53</v>
      </c>
      <c r="K9" s="4" t="s">
        <v>49</v>
      </c>
      <c r="L9" s="4">
        <v>1</v>
      </c>
      <c r="M9" s="4">
        <v>37</v>
      </c>
      <c r="N9" s="4" t="s">
        <v>50</v>
      </c>
      <c r="O9" s="4">
        <v>0</v>
      </c>
      <c r="P9" s="4">
        <v>17</v>
      </c>
      <c r="Q9" s="4" t="s">
        <v>29</v>
      </c>
      <c r="R9" s="4">
        <v>0</v>
      </c>
      <c r="S9" s="4">
        <v>1</v>
      </c>
      <c r="T9" s="4" t="s">
        <v>29</v>
      </c>
      <c r="U9" s="4">
        <v>0</v>
      </c>
      <c r="V9" s="4">
        <v>1</v>
      </c>
      <c r="W9" s="4" t="s">
        <v>29</v>
      </c>
    </row>
    <row r="10" spans="1:23" x14ac:dyDescent="0.3">
      <c r="A10" s="6" t="s">
        <v>51</v>
      </c>
      <c r="B10" s="4">
        <v>0</v>
      </c>
      <c r="C10" s="4">
        <v>0</v>
      </c>
      <c r="D10" s="4">
        <v>9</v>
      </c>
      <c r="E10" s="4">
        <v>9</v>
      </c>
      <c r="F10" s="4">
        <v>9</v>
      </c>
      <c r="G10" s="4">
        <v>144</v>
      </c>
      <c r="H10" s="4" t="s">
        <v>52</v>
      </c>
      <c r="I10" s="4">
        <v>0</v>
      </c>
      <c r="J10" s="4">
        <v>53</v>
      </c>
      <c r="K10" s="4" t="s">
        <v>29</v>
      </c>
      <c r="L10" s="4">
        <v>0</v>
      </c>
      <c r="M10" s="4">
        <v>37</v>
      </c>
      <c r="N10" s="4" t="s">
        <v>29</v>
      </c>
      <c r="O10" s="4">
        <v>0</v>
      </c>
      <c r="P10" s="4">
        <v>17</v>
      </c>
      <c r="Q10" s="4" t="s">
        <v>29</v>
      </c>
      <c r="R10" s="4">
        <v>0</v>
      </c>
      <c r="S10" s="4">
        <v>1</v>
      </c>
      <c r="T10" s="4" t="s">
        <v>29</v>
      </c>
      <c r="U10" s="4">
        <v>0</v>
      </c>
      <c r="V10" s="4">
        <v>1</v>
      </c>
      <c r="W10" s="4" t="s">
        <v>29</v>
      </c>
    </row>
    <row r="11" spans="1:23" x14ac:dyDescent="0.3">
      <c r="A11" s="11" t="s">
        <v>53</v>
      </c>
      <c r="B11" s="4">
        <v>0</v>
      </c>
      <c r="C11" s="4">
        <v>0</v>
      </c>
      <c r="D11" s="4">
        <v>1</v>
      </c>
      <c r="E11" s="4">
        <v>1</v>
      </c>
      <c r="F11" s="4">
        <v>1</v>
      </c>
      <c r="G11" s="4">
        <v>144</v>
      </c>
      <c r="H11" s="4" t="s">
        <v>54</v>
      </c>
      <c r="I11" s="4">
        <v>0</v>
      </c>
      <c r="J11" s="4">
        <v>53</v>
      </c>
      <c r="K11" s="4" t="s">
        <v>29</v>
      </c>
      <c r="L11" s="4">
        <v>0</v>
      </c>
      <c r="M11" s="4">
        <v>37</v>
      </c>
      <c r="N11" s="4" t="s">
        <v>29</v>
      </c>
      <c r="O11" s="4">
        <v>0</v>
      </c>
      <c r="P11" s="4">
        <v>17</v>
      </c>
      <c r="Q11" s="4" t="s">
        <v>29</v>
      </c>
      <c r="R11" s="4">
        <v>0</v>
      </c>
      <c r="S11" s="4">
        <v>1</v>
      </c>
      <c r="T11" s="4" t="s">
        <v>29</v>
      </c>
      <c r="U11" s="4">
        <v>0</v>
      </c>
      <c r="V11" s="4">
        <v>1</v>
      </c>
      <c r="W11" s="4" t="s">
        <v>29</v>
      </c>
    </row>
    <row r="12" spans="1:23" x14ac:dyDescent="0.3">
      <c r="A12" s="8" t="s">
        <v>55</v>
      </c>
      <c r="B12" s="4">
        <v>0</v>
      </c>
      <c r="C12" s="4">
        <v>0</v>
      </c>
      <c r="D12" s="4">
        <v>1</v>
      </c>
      <c r="E12" s="4">
        <v>0</v>
      </c>
      <c r="F12" s="4">
        <v>1</v>
      </c>
      <c r="G12" s="4">
        <v>144</v>
      </c>
      <c r="H12" s="4" t="s">
        <v>54</v>
      </c>
      <c r="I12" s="4">
        <v>1</v>
      </c>
      <c r="J12" s="4">
        <v>53</v>
      </c>
      <c r="K12" s="4" t="s">
        <v>56</v>
      </c>
      <c r="L12" s="4">
        <v>1</v>
      </c>
      <c r="M12" s="4">
        <v>37</v>
      </c>
      <c r="N12" s="4" t="s">
        <v>50</v>
      </c>
      <c r="O12" s="4">
        <v>1</v>
      </c>
      <c r="P12" s="4">
        <v>17</v>
      </c>
      <c r="Q12" s="4" t="s">
        <v>52</v>
      </c>
      <c r="R12" s="4">
        <v>0</v>
      </c>
      <c r="S12" s="4">
        <v>1</v>
      </c>
      <c r="T12" s="4" t="s">
        <v>29</v>
      </c>
      <c r="U12" s="4">
        <v>0</v>
      </c>
      <c r="V12" s="4">
        <v>1</v>
      </c>
      <c r="W12" s="4" t="s">
        <v>29</v>
      </c>
    </row>
    <row r="13" spans="1:23" s="3" customFormat="1" x14ac:dyDescent="0.3">
      <c r="A13" s="6" t="s">
        <v>57</v>
      </c>
      <c r="B13" s="4">
        <v>0</v>
      </c>
      <c r="C13" s="4">
        <v>0</v>
      </c>
      <c r="D13" s="4">
        <v>1</v>
      </c>
      <c r="E13" s="4">
        <v>1</v>
      </c>
      <c r="F13" s="4">
        <v>1</v>
      </c>
      <c r="G13" s="4">
        <v>144</v>
      </c>
      <c r="H13" s="4" t="s">
        <v>54</v>
      </c>
      <c r="I13" s="4">
        <v>0</v>
      </c>
      <c r="J13" s="4">
        <v>53</v>
      </c>
      <c r="K13" s="4" t="s">
        <v>29</v>
      </c>
      <c r="L13" s="4">
        <v>0</v>
      </c>
      <c r="M13" s="4">
        <v>37</v>
      </c>
      <c r="N13" s="4" t="s">
        <v>29</v>
      </c>
      <c r="O13" s="4">
        <v>0</v>
      </c>
      <c r="P13" s="4">
        <v>17</v>
      </c>
      <c r="Q13" s="4" t="s">
        <v>29</v>
      </c>
      <c r="R13" s="4">
        <v>0</v>
      </c>
      <c r="S13" s="4">
        <v>1</v>
      </c>
      <c r="T13" s="4" t="s">
        <v>29</v>
      </c>
      <c r="U13" s="4">
        <v>0</v>
      </c>
      <c r="V13" s="4">
        <v>1</v>
      </c>
      <c r="W13" s="4" t="s">
        <v>29</v>
      </c>
    </row>
    <row r="14" spans="1:23" x14ac:dyDescent="0.3">
      <c r="A14" s="3"/>
      <c r="B14" s="5">
        <v>0</v>
      </c>
      <c r="C14" s="5">
        <v>0</v>
      </c>
      <c r="D14" s="5">
        <v>474</v>
      </c>
      <c r="E14" s="5">
        <v>326</v>
      </c>
      <c r="F14" s="5">
        <v>410</v>
      </c>
      <c r="G14" s="5"/>
      <c r="H14" s="5" t="s">
        <v>34</v>
      </c>
      <c r="I14" s="5">
        <v>92</v>
      </c>
      <c r="J14" s="5"/>
      <c r="K14" s="5" t="s">
        <v>58</v>
      </c>
      <c r="L14" s="5">
        <v>41</v>
      </c>
      <c r="M14" s="5"/>
      <c r="N14" s="5" t="s">
        <v>59</v>
      </c>
      <c r="O14" s="5">
        <v>23</v>
      </c>
      <c r="P14" s="5"/>
      <c r="Q14" s="5" t="s">
        <v>36</v>
      </c>
      <c r="R14" s="5">
        <v>2</v>
      </c>
      <c r="S14" s="5"/>
      <c r="T14" s="5" t="s">
        <v>60</v>
      </c>
      <c r="U14" s="5">
        <v>0</v>
      </c>
      <c r="V14" s="5"/>
      <c r="W14" s="5" t="s">
        <v>29</v>
      </c>
    </row>
    <row r="16" spans="1:23" ht="16.2" customHeight="1" x14ac:dyDescent="0.3">
      <c r="A16" t="s">
        <v>65</v>
      </c>
    </row>
    <row r="17" spans="1:6" x14ac:dyDescent="0.3">
      <c r="B17" t="s">
        <v>61</v>
      </c>
      <c r="E17" t="s">
        <v>64</v>
      </c>
    </row>
    <row r="18" spans="1:6" x14ac:dyDescent="0.3">
      <c r="B18" t="s">
        <v>62</v>
      </c>
      <c r="E18" t="s">
        <v>63</v>
      </c>
    </row>
    <row r="19" spans="1:6" x14ac:dyDescent="0.3">
      <c r="F19" s="7"/>
    </row>
    <row r="24" spans="1:6" x14ac:dyDescent="0.3">
      <c r="A24" t="s">
        <v>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0723-DF97-4E8A-B3C9-7D6DDB0EF25E}">
  <dimension ref="A1:Y37"/>
  <sheetViews>
    <sheetView tabSelected="1" zoomScale="55" zoomScaleNormal="55" workbookViewId="0">
      <selection activeCell="H24" sqref="H24"/>
    </sheetView>
  </sheetViews>
  <sheetFormatPr baseColWidth="10" defaultRowHeight="14.4" x14ac:dyDescent="0.3"/>
  <cols>
    <col min="1" max="1" width="30.33203125" customWidth="1"/>
    <col min="3" max="3" width="11.5546875" customWidth="1"/>
    <col min="5" max="5" width="12.77734375" customWidth="1"/>
    <col min="6" max="6" width="15.5546875" customWidth="1"/>
    <col min="7" max="7" width="14.21875" customWidth="1"/>
    <col min="8" max="8" width="13.33203125" customWidth="1"/>
    <col min="9" max="9" width="15.21875" customWidth="1"/>
    <col min="10" max="10" width="13.88671875" customWidth="1"/>
    <col min="11" max="11" width="13.44140625" customWidth="1"/>
    <col min="12" max="12" width="15.88671875" customWidth="1"/>
    <col min="13" max="13" width="16.88671875" customWidth="1"/>
    <col min="14" max="14" width="14.5546875" customWidth="1"/>
    <col min="15" max="15" width="15.5546875" customWidth="1"/>
    <col min="16" max="16" width="12.77734375" customWidth="1"/>
    <col min="17" max="17" width="14.109375" customWidth="1"/>
    <col min="18" max="18" width="13.44140625" customWidth="1"/>
    <col min="20" max="20" width="13.6640625" customWidth="1"/>
    <col min="21" max="21" width="16.6640625" customWidth="1"/>
    <col min="23" max="23" width="13.109375" customWidth="1"/>
  </cols>
  <sheetData>
    <row r="1" spans="1:25" x14ac:dyDescent="0.3">
      <c r="A1" t="s">
        <v>94</v>
      </c>
      <c r="B1" s="20">
        <v>0.5</v>
      </c>
    </row>
    <row r="2" spans="1:25" x14ac:dyDescent="0.3">
      <c r="A2" t="s">
        <v>95</v>
      </c>
      <c r="B2" s="20">
        <v>0.375</v>
      </c>
    </row>
    <row r="3" spans="1:25" x14ac:dyDescent="0.3">
      <c r="A3" t="s">
        <v>96</v>
      </c>
      <c r="B3" s="20">
        <v>0.79166666666666663</v>
      </c>
    </row>
    <row r="5" spans="1:25" ht="23.4" customHeight="1" x14ac:dyDescent="0.45">
      <c r="A5" s="14" t="s">
        <v>92</v>
      </c>
      <c r="F5" s="72" t="s">
        <v>86</v>
      </c>
      <c r="G5" s="72"/>
      <c r="H5" s="73"/>
      <c r="I5" s="64" t="s">
        <v>87</v>
      </c>
      <c r="J5" s="65"/>
      <c r="K5" s="66"/>
      <c r="L5" s="55" t="s">
        <v>88</v>
      </c>
      <c r="M5" s="56"/>
      <c r="N5" s="57"/>
      <c r="O5" s="58" t="s">
        <v>89</v>
      </c>
      <c r="P5" s="59"/>
      <c r="Q5" s="60"/>
      <c r="R5" s="61" t="s">
        <v>90</v>
      </c>
      <c r="S5" s="62"/>
      <c r="T5" s="63"/>
      <c r="U5" s="55" t="s">
        <v>91</v>
      </c>
      <c r="V5" s="56"/>
      <c r="W5" s="57"/>
    </row>
    <row r="6" spans="1:25" s="2" customFormat="1" ht="45" customHeight="1" thickBot="1" x14ac:dyDescent="0.35">
      <c r="A6" s="18" t="str">
        <f>+'[1]Campania_24.2'!$A$1</f>
        <v>Asesor</v>
      </c>
      <c r="B6" s="19" t="s">
        <v>1</v>
      </c>
      <c r="C6" s="19" t="s">
        <v>3</v>
      </c>
      <c r="D6" s="19" t="s">
        <v>4</v>
      </c>
      <c r="E6" s="19" t="s">
        <v>93</v>
      </c>
      <c r="F6" s="21" t="s">
        <v>5</v>
      </c>
      <c r="G6" s="19" t="s">
        <v>6</v>
      </c>
      <c r="H6" s="19" t="s">
        <v>7</v>
      </c>
      <c r="I6" s="21" t="s">
        <v>8</v>
      </c>
      <c r="J6" s="19" t="s">
        <v>9</v>
      </c>
      <c r="K6" s="19" t="s">
        <v>10</v>
      </c>
      <c r="L6" s="21" t="s">
        <v>11</v>
      </c>
      <c r="M6" s="19" t="s">
        <v>12</v>
      </c>
      <c r="N6" s="19" t="s">
        <v>13</v>
      </c>
      <c r="O6" s="21" t="s">
        <v>14</v>
      </c>
      <c r="P6" s="19" t="s">
        <v>15</v>
      </c>
      <c r="Q6" s="19" t="s">
        <v>16</v>
      </c>
      <c r="R6" s="21" t="s">
        <v>17</v>
      </c>
      <c r="S6" s="19" t="s">
        <v>18</v>
      </c>
      <c r="T6" s="19" t="s">
        <v>19</v>
      </c>
      <c r="U6" s="21" t="s">
        <v>20</v>
      </c>
      <c r="V6" s="19" t="s">
        <v>21</v>
      </c>
      <c r="W6" s="19" t="s">
        <v>22</v>
      </c>
      <c r="X6"/>
    </row>
    <row r="7" spans="1:25" x14ac:dyDescent="0.3">
      <c r="A7" t="str">
        <f>+'[1]Campania_24.2'!A2</f>
        <v>Jacqueline Castro Castro</v>
      </c>
      <c r="B7" s="4">
        <v>0</v>
      </c>
      <c r="C7" s="4">
        <f>+'[1]Campania_24.2'!C2</f>
        <v>43</v>
      </c>
      <c r="D7" s="4">
        <f>+'[1]Campania_24.2'!D2</f>
        <v>40</v>
      </c>
      <c r="E7" s="4">
        <f>+'[1]Campania_24.2'!E2</f>
        <v>2</v>
      </c>
      <c r="F7" s="35">
        <f>+'[1]Campania_24.2'!F2</f>
        <v>43</v>
      </c>
      <c r="G7" s="29">
        <f>ROUNDUP('[1]Campania_24.2'!G2*(($B$1-$B$2)/($B$3-$B$2)),0)</f>
        <v>44</v>
      </c>
      <c r="H7" s="36">
        <f>+F7/G7</f>
        <v>0.97727272727272729</v>
      </c>
      <c r="I7" s="35">
        <f>+'[1]Campania_24.2'!H2</f>
        <v>3</v>
      </c>
      <c r="J7" s="29">
        <f>ROUNDUP('[1]Campania_24.2'!I2*(($B$1-$B$2)/($B$3-$B$2)),0)</f>
        <v>9</v>
      </c>
      <c r="K7" s="36">
        <f>+I7/J7</f>
        <v>0.33333333333333331</v>
      </c>
      <c r="L7" s="35">
        <f>+'[1]Campania_24.2'!J2</f>
        <v>0</v>
      </c>
      <c r="M7" s="29">
        <f>ROUNDUP('[1]Campania_24.2'!K2*(($B$1-$B$2)/($B$3-$B$2)),0)</f>
        <v>8</v>
      </c>
      <c r="N7" s="36">
        <f>+L7/M7</f>
        <v>0</v>
      </c>
      <c r="O7" s="35">
        <f>+'[1]Campania_24.2'!L2</f>
        <v>0</v>
      </c>
      <c r="P7" s="29">
        <f>ROUNDUP('[1]Campania_24.2'!M2*(($B$1-$B$2)/($B$3-$B$2)),0)</f>
        <v>3</v>
      </c>
      <c r="Q7" s="36">
        <f>+O7/P7</f>
        <v>0</v>
      </c>
      <c r="R7" s="37">
        <v>0</v>
      </c>
      <c r="S7" s="29">
        <f>ROUNDUP('[1]Campania_24.2'!O2*(($B$1-$B$2)/($B$3-$B$2)),0)</f>
        <v>1</v>
      </c>
      <c r="T7" s="36">
        <f>+R7/S7</f>
        <v>0</v>
      </c>
      <c r="U7" s="37">
        <v>0</v>
      </c>
      <c r="V7" s="29">
        <f>ROUNDUP('[1]Campania_24.2'!Q2*(($B$1-$B$2)/($B$3-$B$2)),0)</f>
        <v>1</v>
      </c>
      <c r="W7" s="36">
        <f>+U7/V7</f>
        <v>0</v>
      </c>
    </row>
    <row r="8" spans="1:25" x14ac:dyDescent="0.3">
      <c r="A8" t="str">
        <f>+'[1]Campania_24.2'!A3</f>
        <v>Janira Delgado Salazar</v>
      </c>
      <c r="B8" s="4">
        <f>+'[1]Campania_24.2'!B3</f>
        <v>0</v>
      </c>
      <c r="C8" s="4">
        <f>+'[1]Campania_24.2'!C3</f>
        <v>40</v>
      </c>
      <c r="D8" s="4">
        <f>+'[1]Campania_24.2'!D3</f>
        <v>5</v>
      </c>
      <c r="E8" s="4">
        <f>+'[1]Campania_24.2'!E3</f>
        <v>2</v>
      </c>
      <c r="F8" s="37">
        <f>+'[1]Campania_24.2'!F3</f>
        <v>40</v>
      </c>
      <c r="G8" s="4">
        <f>ROUNDUP('[1]Campania_24.2'!G3*(($B$1-$B$2)/($B$3-$B$2)),0)</f>
        <v>44</v>
      </c>
      <c r="H8" s="38">
        <f t="shared" ref="H8:H13" si="0">+F8/G8</f>
        <v>0.90909090909090906</v>
      </c>
      <c r="I8" s="37">
        <f>+'[1]Campania_24.2'!H3</f>
        <v>35</v>
      </c>
      <c r="J8" s="4">
        <f>ROUNDUP('[1]Campania_24.2'!I3*(($B$1-$B$2)/($B$3-$B$2)),0)</f>
        <v>9</v>
      </c>
      <c r="K8" s="38">
        <f t="shared" ref="K8:K13" si="1">+I8/J8</f>
        <v>3.8888888888888888</v>
      </c>
      <c r="L8" s="37">
        <f>+'[1]Campania_24.2'!J3</f>
        <v>0</v>
      </c>
      <c r="M8" s="4">
        <f>ROUNDUP('[1]Campania_24.2'!K3*(($B$1-$B$2)/($B$3-$B$2)),0)</f>
        <v>8</v>
      </c>
      <c r="N8" s="38">
        <f t="shared" ref="N8:N13" si="2">+L8/M8</f>
        <v>0</v>
      </c>
      <c r="O8" s="37">
        <f>+'[1]Campania_24.2'!L3</f>
        <v>0</v>
      </c>
      <c r="P8" s="4">
        <f>ROUNDUP('[1]Campania_24.2'!M3*(($B$1-$B$2)/($B$3-$B$2)),0)</f>
        <v>3</v>
      </c>
      <c r="Q8" s="38">
        <f t="shared" ref="Q8:Q13" si="3">+O8/P8</f>
        <v>0</v>
      </c>
      <c r="R8" s="37">
        <v>0</v>
      </c>
      <c r="S8" s="4">
        <f>ROUNDUP('[1]Campania_24.2'!O3*(($B$1-$B$2)/($B$3-$B$2)),0)</f>
        <v>1</v>
      </c>
      <c r="T8" s="38">
        <f t="shared" ref="T8:T13" si="4">+R8/S8</f>
        <v>0</v>
      </c>
      <c r="U8" s="37">
        <v>0</v>
      </c>
      <c r="V8" s="4">
        <f>ROUNDUP('[1]Campania_24.2'!Q3*(($B$1-$B$2)/($B$3-$B$2)),0)</f>
        <v>1</v>
      </c>
      <c r="W8" s="38">
        <f t="shared" ref="W8:W13" si="5">+U8/V8</f>
        <v>0</v>
      </c>
    </row>
    <row r="9" spans="1:25" ht="24" customHeight="1" x14ac:dyDescent="0.3">
      <c r="A9" t="str">
        <f>+'[1]Campania_24.2'!A4</f>
        <v>Angelica Iparraguirre</v>
      </c>
      <c r="B9" s="4">
        <f>+'[1]Campania_24.2'!B4</f>
        <v>0</v>
      </c>
      <c r="C9" s="4">
        <f>+'[1]Campania_24.2'!C4</f>
        <v>43</v>
      </c>
      <c r="D9" s="4">
        <f>+'[1]Campania_24.2'!D4</f>
        <v>30</v>
      </c>
      <c r="E9" s="4">
        <f>+'[1]Campania_24.2'!E4</f>
        <v>3</v>
      </c>
      <c r="F9" s="37">
        <f>+'[1]Campania_24.2'!F4</f>
        <v>36</v>
      </c>
      <c r="G9" s="4">
        <f>ROUNDUP('[1]Campania_24.2'!G4*(($B$1-$B$2)/($B$3-$B$2)),0)</f>
        <v>44</v>
      </c>
      <c r="H9" s="38">
        <f t="shared" si="0"/>
        <v>0.81818181818181823</v>
      </c>
      <c r="I9" s="37">
        <f>+'[1]Campania_24.2'!H4</f>
        <v>8</v>
      </c>
      <c r="J9" s="4">
        <f>ROUNDUP('[1]Campania_24.2'!I4*(($B$1-$B$2)/($B$3-$B$2)),0)</f>
        <v>9</v>
      </c>
      <c r="K9" s="38">
        <f t="shared" si="1"/>
        <v>0.88888888888888884</v>
      </c>
      <c r="L9" s="37">
        <f>+'[1]Campania_24.2'!J4</f>
        <v>1</v>
      </c>
      <c r="M9" s="4">
        <f>ROUNDUP('[1]Campania_24.2'!K4*(($B$1-$B$2)/($B$3-$B$2)),0)</f>
        <v>8</v>
      </c>
      <c r="N9" s="38">
        <f t="shared" si="2"/>
        <v>0.125</v>
      </c>
      <c r="O9" s="37">
        <f>+'[1]Campania_24.2'!L4</f>
        <v>1</v>
      </c>
      <c r="P9" s="4">
        <f>ROUNDUP('[1]Campania_24.2'!M4*(($B$1-$B$2)/($B$3-$B$2)),0)</f>
        <v>3</v>
      </c>
      <c r="Q9" s="38">
        <f t="shared" si="3"/>
        <v>0.33333333333333331</v>
      </c>
      <c r="R9" s="37">
        <v>1</v>
      </c>
      <c r="S9" s="4">
        <f>ROUNDUP('[1]Campania_24.2'!O4*(($B$1-$B$2)/($B$3-$B$2)),0)</f>
        <v>1</v>
      </c>
      <c r="T9" s="38">
        <f t="shared" si="4"/>
        <v>1</v>
      </c>
      <c r="U9" s="37">
        <v>0</v>
      </c>
      <c r="V9" s="4">
        <f>ROUNDUP('[1]Campania_24.2'!Q4*(($B$1-$B$2)/($B$3-$B$2)),0)</f>
        <v>1</v>
      </c>
      <c r="W9" s="38">
        <f t="shared" si="5"/>
        <v>0</v>
      </c>
    </row>
    <row r="10" spans="1:25" x14ac:dyDescent="0.3">
      <c r="A10" t="str">
        <f>+'[1]Campania_24.2'!A5</f>
        <v>Lohana Rivera</v>
      </c>
      <c r="B10" s="4">
        <f>+'[1]Campania_24.2'!B5</f>
        <v>0</v>
      </c>
      <c r="C10" s="4">
        <f>+'[1]Campania_24.2'!C5</f>
        <v>49</v>
      </c>
      <c r="D10" s="4">
        <f>+'[1]Campania_24.2'!D5</f>
        <v>31</v>
      </c>
      <c r="E10" s="4">
        <f>+'[1]Campania_24.2'!E5</f>
        <v>0</v>
      </c>
      <c r="F10" s="37">
        <f>+'[1]Campania_24.2'!F5</f>
        <v>33</v>
      </c>
      <c r="G10" s="4">
        <f>ROUNDUP('[1]Campania_24.2'!G5*(($B$1-$B$2)/($B$3-$B$2)),0)</f>
        <v>44</v>
      </c>
      <c r="H10" s="38">
        <f t="shared" si="0"/>
        <v>0.75</v>
      </c>
      <c r="I10" s="37">
        <f>+'[1]Campania_24.2'!H5</f>
        <v>2</v>
      </c>
      <c r="J10" s="4">
        <f>ROUNDUP('[1]Campania_24.2'!I5*(($B$1-$B$2)/($B$3-$B$2)),0)</f>
        <v>9</v>
      </c>
      <c r="K10" s="38">
        <f t="shared" si="1"/>
        <v>0.22222222222222221</v>
      </c>
      <c r="L10" s="37">
        <f>+'[1]Campania_24.2'!J5</f>
        <v>1</v>
      </c>
      <c r="M10" s="4">
        <f>ROUNDUP('[1]Campania_24.2'!K5*(($B$1-$B$2)/($B$3-$B$2)),0)</f>
        <v>8</v>
      </c>
      <c r="N10" s="38">
        <f t="shared" si="2"/>
        <v>0.125</v>
      </c>
      <c r="O10" s="37">
        <f>+'[1]Campania_24.2'!L5</f>
        <v>1</v>
      </c>
      <c r="P10" s="4">
        <f>ROUNDUP('[1]Campania_24.2'!M5*(($B$1-$B$2)/($B$3-$B$2)),0)</f>
        <v>3</v>
      </c>
      <c r="Q10" s="38">
        <f t="shared" si="3"/>
        <v>0.33333333333333331</v>
      </c>
      <c r="R10" s="37">
        <v>0</v>
      </c>
      <c r="S10" s="4">
        <f>ROUNDUP('[1]Campania_24.2'!O5*(($B$1-$B$2)/($B$3-$B$2)),0)</f>
        <v>1</v>
      </c>
      <c r="T10" s="38">
        <f t="shared" si="4"/>
        <v>0</v>
      </c>
      <c r="U10" s="37">
        <v>0</v>
      </c>
      <c r="V10" s="4">
        <f>ROUNDUP('[1]Campania_24.2'!Q5*(($B$1-$B$2)/($B$3-$B$2)),0)</f>
        <v>1</v>
      </c>
      <c r="W10" s="38">
        <f t="shared" si="5"/>
        <v>0</v>
      </c>
      <c r="Y10" s="17"/>
    </row>
    <row r="11" spans="1:25" x14ac:dyDescent="0.3">
      <c r="A11" t="str">
        <f>+'[1]Campania_24.2'!A6</f>
        <v>Rosmery Enriquez</v>
      </c>
      <c r="B11" s="4">
        <f>+'[1]Campania_24.2'!B6</f>
        <v>0</v>
      </c>
      <c r="C11" s="4">
        <f>+'[1]Campania_24.2'!C6</f>
        <v>27</v>
      </c>
      <c r="D11" s="4">
        <f>+'[1]Campania_24.2'!D6</f>
        <v>12</v>
      </c>
      <c r="E11" s="4">
        <f>+'[1]Campania_24.2'!E6</f>
        <v>3</v>
      </c>
      <c r="F11" s="37">
        <f>+'[1]Campania_24.2'!F6</f>
        <v>21</v>
      </c>
      <c r="G11" s="4">
        <f>ROUNDUP('[1]Campania_24.2'!G6*(($B$1-$B$2)/($B$3-$B$2)),0)</f>
        <v>44</v>
      </c>
      <c r="H11" s="38">
        <f t="shared" si="0"/>
        <v>0.47727272727272729</v>
      </c>
      <c r="I11" s="37">
        <f>+'[1]Campania_24.2'!H6</f>
        <v>10</v>
      </c>
      <c r="J11" s="4">
        <f>ROUNDUP('[1]Campania_24.2'!I6*(($B$1-$B$2)/($B$3-$B$2)),0)</f>
        <v>9</v>
      </c>
      <c r="K11" s="38">
        <f t="shared" si="1"/>
        <v>1.1111111111111112</v>
      </c>
      <c r="L11" s="37">
        <f>+'[1]Campania_24.2'!J6</f>
        <v>1</v>
      </c>
      <c r="M11" s="4">
        <f>ROUNDUP('[1]Campania_24.2'!K6*(($B$1-$B$2)/($B$3-$B$2)),0)</f>
        <v>8</v>
      </c>
      <c r="N11" s="38">
        <f t="shared" si="2"/>
        <v>0.125</v>
      </c>
      <c r="O11" s="37">
        <f>+'[1]Campania_24.2'!L6</f>
        <v>0</v>
      </c>
      <c r="P11" s="40">
        <f>ROUNDUP('[1]Campania_24.2'!M6*(($B$1-$B$2)/($B$3-$B$2)),0)</f>
        <v>3</v>
      </c>
      <c r="Q11" s="38">
        <f t="shared" si="3"/>
        <v>0</v>
      </c>
      <c r="R11" s="37">
        <v>3</v>
      </c>
      <c r="S11" s="4">
        <f>ROUNDUP('[1]Campania_24.2'!O6*(($B$1-$B$2)/($B$3-$B$2)),0)</f>
        <v>1</v>
      </c>
      <c r="T11" s="38">
        <f t="shared" si="4"/>
        <v>3</v>
      </c>
      <c r="U11" s="37">
        <v>2</v>
      </c>
      <c r="V11" s="4">
        <f>ROUNDUP('[1]Campania_24.2'!Q6*(($B$1-$B$2)/($B$3-$B$2)),0)</f>
        <v>1</v>
      </c>
      <c r="W11" s="38">
        <f t="shared" si="5"/>
        <v>2</v>
      </c>
      <c r="Y11" s="17"/>
    </row>
    <row r="12" spans="1:25" x14ac:dyDescent="0.3">
      <c r="A12" t="str">
        <f>+'[1]Campania_24.2'!A7</f>
        <v>Andrea Araujo Antara</v>
      </c>
      <c r="B12" s="4">
        <v>0</v>
      </c>
      <c r="C12" s="4">
        <f>+'[1]Campania_24.2'!C7</f>
        <v>26</v>
      </c>
      <c r="D12" s="4">
        <f>+'[1]Campania_24.2'!D7</f>
        <v>18</v>
      </c>
      <c r="E12" s="4">
        <f>+'[1]Campania_24.2'!E7</f>
        <v>0</v>
      </c>
      <c r="F12" s="37">
        <f>+'[1]Campania_24.2'!F7</f>
        <v>21</v>
      </c>
      <c r="G12" s="4">
        <f>ROUNDUP('[1]Campania_24.2'!G7*(($B$1-$B$2)/($B$3-$B$2)),0)</f>
        <v>44</v>
      </c>
      <c r="H12" s="38">
        <f t="shared" si="0"/>
        <v>0.47727272727272729</v>
      </c>
      <c r="I12" s="37">
        <f>+'[1]Campania_24.2'!H7</f>
        <v>3</v>
      </c>
      <c r="J12" s="4">
        <f>ROUNDUP('[1]Campania_24.2'!I7*(($B$1-$B$2)/($B$3-$B$2)),0)</f>
        <v>9</v>
      </c>
      <c r="K12" s="38">
        <f t="shared" si="1"/>
        <v>0.33333333333333331</v>
      </c>
      <c r="L12" s="37">
        <f>+'[1]Campania_24.2'!J7</f>
        <v>0</v>
      </c>
      <c r="M12" s="4">
        <f>ROUNDUP('[1]Campania_24.2'!K7*(($B$1-$B$2)/($B$3-$B$2)),0)</f>
        <v>8</v>
      </c>
      <c r="N12" s="38">
        <f t="shared" si="2"/>
        <v>0</v>
      </c>
      <c r="O12" s="37">
        <f>+'[1]Campania_24.2'!L7</f>
        <v>0</v>
      </c>
      <c r="P12" s="4">
        <f>ROUNDUP('[1]Campania_24.2'!M7*(($B$1-$B$2)/($B$3-$B$2)),0)</f>
        <v>3</v>
      </c>
      <c r="Q12" s="38">
        <f t="shared" si="3"/>
        <v>0</v>
      </c>
      <c r="R12" s="37">
        <v>1</v>
      </c>
      <c r="S12" s="4">
        <f>ROUNDUP('[1]Campania_24.2'!O7*(($B$1-$B$2)/($B$3-$B$2)),0)</f>
        <v>1</v>
      </c>
      <c r="T12" s="38">
        <f t="shared" si="4"/>
        <v>1</v>
      </c>
      <c r="U12" s="37">
        <v>1</v>
      </c>
      <c r="V12" s="4">
        <f>ROUNDUP('[1]Campania_24.2'!Q7*(($B$1-$B$2)/($B$3-$B$2)),0)</f>
        <v>1</v>
      </c>
      <c r="W12" s="38">
        <f t="shared" si="5"/>
        <v>1</v>
      </c>
      <c r="Y12" s="17"/>
    </row>
    <row r="13" spans="1:25" x14ac:dyDescent="0.3">
      <c r="A13" t="str">
        <f>+'[1]Campania_24.2'!A8</f>
        <v>Ingrid Guillermo Rivera</v>
      </c>
      <c r="B13" s="4">
        <v>0</v>
      </c>
      <c r="C13" s="4">
        <f>+'[1]Campania_24.2'!C8</f>
        <v>24</v>
      </c>
      <c r="D13" s="4">
        <f>+'[1]Campania_24.2'!D8</f>
        <v>17</v>
      </c>
      <c r="E13" s="4">
        <f>+'[1]Campania_24.2'!E8</f>
        <v>0</v>
      </c>
      <c r="F13" s="37">
        <f>+'[1]Campania_24.2'!F8</f>
        <v>18</v>
      </c>
      <c r="G13" s="4">
        <f>ROUNDUP('[1]Campania_24.2'!G8*(($B$1-$B$2)/($B$3-$B$2)),0)</f>
        <v>30</v>
      </c>
      <c r="H13" s="38">
        <f t="shared" si="0"/>
        <v>0.6</v>
      </c>
      <c r="I13" s="37">
        <f>+'[1]Campania_24.2'!H8</f>
        <v>1</v>
      </c>
      <c r="J13" s="4">
        <f>ROUNDUP('[1]Campania_24.2'!I8*(($B$1-$B$2)/($B$3-$B$2)),0)</f>
        <v>9</v>
      </c>
      <c r="K13" s="38">
        <f t="shared" si="1"/>
        <v>0.1111111111111111</v>
      </c>
      <c r="L13" s="37">
        <f>+'[1]Campania_24.2'!J8</f>
        <v>1</v>
      </c>
      <c r="M13" s="4">
        <f>ROUNDUP('[1]Campania_24.2'!K8*(($B$1-$B$2)/($B$3-$B$2)),0)</f>
        <v>8</v>
      </c>
      <c r="N13" s="38">
        <f t="shared" si="2"/>
        <v>0.125</v>
      </c>
      <c r="O13" s="37">
        <f>+'[1]Campania_24.2'!L8</f>
        <v>0</v>
      </c>
      <c r="P13" s="4">
        <f>ROUNDUP('[1]Campania_24.2'!M8*(($B$1-$B$2)/($B$3-$B$2)),0)</f>
        <v>3</v>
      </c>
      <c r="Q13" s="38">
        <f t="shared" si="3"/>
        <v>0</v>
      </c>
      <c r="R13" s="37">
        <v>1</v>
      </c>
      <c r="S13" s="4">
        <f>ROUNDUP('[1]Campania_24.2'!O8*(($B$1-$B$2)/($B$3-$B$2)),0)</f>
        <v>1</v>
      </c>
      <c r="T13" s="38">
        <f t="shared" si="4"/>
        <v>1</v>
      </c>
      <c r="U13" s="37">
        <v>1</v>
      </c>
      <c r="V13" s="4">
        <f>ROUNDUP('[1]Campania_24.2'!Q8*(($B$1-$B$2)/($B$3-$B$2)),0)</f>
        <v>1</v>
      </c>
      <c r="W13" s="38">
        <f t="shared" si="5"/>
        <v>1</v>
      </c>
      <c r="Y13" s="17"/>
    </row>
    <row r="14" spans="1:25" x14ac:dyDescent="0.3">
      <c r="A14" t="str">
        <f>+'[1]Campania_24.2'!A9</f>
        <v>Alejandra Pino</v>
      </c>
      <c r="B14" s="4">
        <v>0</v>
      </c>
      <c r="C14" s="4">
        <f>+'[1]Campania_24.2'!C9</f>
        <v>17</v>
      </c>
      <c r="D14" s="4">
        <f>+'[1]Campania_24.2'!D9</f>
        <v>11</v>
      </c>
      <c r="E14" s="4">
        <f>+'[1]Campania_24.2'!E9</f>
        <v>3</v>
      </c>
      <c r="F14" s="37">
        <f>+'[1]Campania_24.2'!F9</f>
        <v>12</v>
      </c>
      <c r="G14" s="4">
        <f>ROUNDUP('[1]Campania_24.2'!G9*(($B$1-$B$2)/($B$3-$B$2)),0)</f>
        <v>44</v>
      </c>
      <c r="H14" s="38">
        <f t="shared" ref="H14" si="6">+F14/G14</f>
        <v>0.27272727272727271</v>
      </c>
      <c r="I14" s="37">
        <f>+'[1]Campania_24.2'!H9</f>
        <v>3</v>
      </c>
      <c r="J14" s="4">
        <f>ROUNDUP('[1]Campania_24.2'!I9*(($B$1-$B$2)/($B$3-$B$2)),0)</f>
        <v>9</v>
      </c>
      <c r="K14" s="38">
        <f t="shared" ref="K14" si="7">+I14/J14</f>
        <v>0.33333333333333331</v>
      </c>
      <c r="L14" s="37">
        <f>+'[1]Campania_24.2'!J9</f>
        <v>0</v>
      </c>
      <c r="M14" s="4">
        <f>ROUNDUP('[1]Campania_24.2'!K9*(($B$1-$B$2)/($B$3-$B$2)),0)</f>
        <v>8</v>
      </c>
      <c r="N14" s="38">
        <f t="shared" ref="N14" si="8">+L14/M14</f>
        <v>0</v>
      </c>
      <c r="O14" s="37">
        <f>+'[1]Campania_24.2'!L9</f>
        <v>0</v>
      </c>
      <c r="P14" s="4">
        <f>ROUNDUP('[1]Campania_24.2'!M9*(($B$1-$B$2)/($B$3-$B$2)),0)</f>
        <v>3</v>
      </c>
      <c r="Q14" s="38">
        <f t="shared" ref="Q14" si="9">+O14/P14</f>
        <v>0</v>
      </c>
      <c r="R14" s="37">
        <v>0</v>
      </c>
      <c r="S14" s="4">
        <f>ROUNDUP('[1]Campania_24.2'!O9*(($B$1-$B$2)/($B$3-$B$2)),0)</f>
        <v>1</v>
      </c>
      <c r="T14" s="38">
        <f t="shared" ref="T14" si="10">+R14/S14</f>
        <v>0</v>
      </c>
      <c r="U14" s="37">
        <v>0</v>
      </c>
      <c r="V14" s="4">
        <f>ROUNDUP('[1]Campania_24.2'!Q9*(($B$1-$B$2)/($B$3-$B$2)),0)</f>
        <v>1</v>
      </c>
      <c r="W14" s="38">
        <f t="shared" ref="W14" si="11">+U14/V14</f>
        <v>0</v>
      </c>
      <c r="Y14" s="17"/>
    </row>
    <row r="15" spans="1:25" x14ac:dyDescent="0.3">
      <c r="A15" t="str">
        <f>+'[1]Campania_24.2'!A10</f>
        <v>Jose Raul Mendez Nonajulca</v>
      </c>
      <c r="B15" s="4">
        <v>0</v>
      </c>
      <c r="C15" s="4">
        <f>+'[1]Campania_24.2'!C10</f>
        <v>12</v>
      </c>
      <c r="D15" s="4">
        <f>+'[1]Campania_24.2'!D10</f>
        <v>10</v>
      </c>
      <c r="E15" s="4">
        <f>+'[1]Campania_24.2'!E10</f>
        <v>1</v>
      </c>
      <c r="F15" s="37">
        <f>+'[1]Campania_24.2'!F10</f>
        <v>12</v>
      </c>
      <c r="G15" s="4">
        <f>ROUNDUP('[1]Campania_24.2'!G10*(($B$1-$B$2)/($B$3-$B$2)),0)</f>
        <v>44</v>
      </c>
      <c r="H15" s="38">
        <f t="shared" ref="H15" si="12">+F15/G15</f>
        <v>0.27272727272727271</v>
      </c>
      <c r="I15" s="37">
        <f>+'[1]Campania_24.2'!H10</f>
        <v>2</v>
      </c>
      <c r="J15" s="4">
        <f>ROUNDUP('[1]Campania_24.2'!I10*(($B$1-$B$2)/($B$3-$B$2)),0)</f>
        <v>9</v>
      </c>
      <c r="K15" s="38">
        <f t="shared" ref="K15" si="13">+I15/J15</f>
        <v>0.22222222222222221</v>
      </c>
      <c r="L15" s="37">
        <f>+'[1]Campania_24.2'!J10</f>
        <v>1</v>
      </c>
      <c r="M15" s="4">
        <f>ROUNDUP('[1]Campania_24.2'!K10*(($B$1-$B$2)/($B$3-$B$2)),0)</f>
        <v>8</v>
      </c>
      <c r="N15" s="38">
        <f t="shared" ref="N15" si="14">+L15/M15</f>
        <v>0.125</v>
      </c>
      <c r="O15" s="37">
        <f>+'[1]Campania_24.2'!L10</f>
        <v>1</v>
      </c>
      <c r="P15" s="4">
        <f>ROUNDUP('[1]Campania_24.2'!M10*(($B$1-$B$2)/($B$3-$B$2)),0)</f>
        <v>3</v>
      </c>
      <c r="Q15" s="38">
        <f t="shared" ref="Q15" si="15">+O15/P15</f>
        <v>0.33333333333333331</v>
      </c>
      <c r="R15" s="37">
        <v>0</v>
      </c>
      <c r="S15" s="4">
        <f>ROUNDUP('[1]Campania_24.2'!O10*(($B$1-$B$2)/($B$3-$B$2)),0)</f>
        <v>1</v>
      </c>
      <c r="T15" s="38">
        <f t="shared" ref="T15" si="16">+R15/S15</f>
        <v>0</v>
      </c>
      <c r="U15" s="37">
        <v>2</v>
      </c>
      <c r="V15" s="4">
        <f>ROUNDUP('[1]Campania_24.2'!Q10*(($B$1-$B$2)/($B$3-$B$2)),0)</f>
        <v>1</v>
      </c>
      <c r="W15" s="38">
        <f t="shared" ref="W15" si="17">+U15/V15</f>
        <v>2</v>
      </c>
      <c r="Y15" s="17"/>
    </row>
    <row r="16" spans="1:25" x14ac:dyDescent="0.3">
      <c r="A16" s="51" t="s">
        <v>97</v>
      </c>
      <c r="B16" s="52">
        <f>+SUM(B7:B13)</f>
        <v>0</v>
      </c>
      <c r="C16" s="52">
        <f>+SUM(C7:C15)</f>
        <v>281</v>
      </c>
      <c r="D16" s="52">
        <f>+SUM(D7:D15)</f>
        <v>174</v>
      </c>
      <c r="E16" s="52">
        <f>+SUM(E7:E15)</f>
        <v>14</v>
      </c>
      <c r="F16" s="52">
        <f>+SUM(F7:F15)</f>
        <v>236</v>
      </c>
      <c r="G16" s="52"/>
      <c r="H16" s="53">
        <f>+AVERAGE(H7:H14)</f>
        <v>0.66022727272727266</v>
      </c>
      <c r="I16" s="52">
        <f>+SUM(I7:I15)</f>
        <v>67</v>
      </c>
      <c r="J16" s="52"/>
      <c r="K16" s="53">
        <f>+AVERAGE(K7:K14)</f>
        <v>0.90277777777777768</v>
      </c>
      <c r="L16" s="52">
        <f>+SUM(L7:L15)</f>
        <v>5</v>
      </c>
      <c r="M16" s="52"/>
      <c r="N16" s="53">
        <f>+AVERAGE(N7:N14)</f>
        <v>6.25E-2</v>
      </c>
      <c r="O16" s="52">
        <f>+SUM(O7:O14)</f>
        <v>2</v>
      </c>
      <c r="P16" s="52"/>
      <c r="Q16" s="53">
        <f>+AVERAGE(Q7:Q14)</f>
        <v>8.3333333333333329E-2</v>
      </c>
      <c r="R16" s="52">
        <f>+SUM(R7:R15)</f>
        <v>6</v>
      </c>
      <c r="S16" s="52"/>
      <c r="T16" s="53">
        <f>+AVERAGE(T7:T14)</f>
        <v>0.75</v>
      </c>
      <c r="U16" s="52">
        <f>+SUM(U7:U15)</f>
        <v>6</v>
      </c>
      <c r="V16" s="54"/>
      <c r="W16" s="53">
        <f>+AVERAGE(W7:W14)</f>
        <v>0.5</v>
      </c>
      <c r="Y16" s="17"/>
    </row>
    <row r="17" spans="1:25" x14ac:dyDescent="0.3">
      <c r="Y17" s="17"/>
    </row>
    <row r="18" spans="1:25" x14ac:dyDescent="0.3">
      <c r="I18" s="17"/>
      <c r="Y18" s="17"/>
    </row>
    <row r="19" spans="1:25" x14ac:dyDescent="0.3">
      <c r="G19" s="7"/>
      <c r="Y19" s="17"/>
    </row>
    <row r="20" spans="1:25" x14ac:dyDescent="0.3">
      <c r="K20" s="7"/>
      <c r="P20" s="7"/>
      <c r="Y20" s="17"/>
    </row>
    <row r="23" spans="1:25" x14ac:dyDescent="0.3">
      <c r="F23" s="7"/>
    </row>
    <row r="24" spans="1:25" x14ac:dyDescent="0.3">
      <c r="B24" s="20"/>
      <c r="P24" s="7"/>
    </row>
    <row r="25" spans="1:25" x14ac:dyDescent="0.3">
      <c r="B25" s="20"/>
    </row>
    <row r="26" spans="1:25" x14ac:dyDescent="0.3">
      <c r="B26" s="20"/>
    </row>
    <row r="28" spans="1:25" ht="23.4" customHeight="1" x14ac:dyDescent="0.45">
      <c r="A28" s="14" t="s">
        <v>98</v>
      </c>
      <c r="B28" s="7"/>
      <c r="G28" s="72" t="s">
        <v>86</v>
      </c>
      <c r="H28" s="72"/>
      <c r="I28" s="73"/>
      <c r="J28" s="64" t="s">
        <v>87</v>
      </c>
      <c r="K28" s="65"/>
      <c r="L28" s="66"/>
      <c r="M28" s="55" t="s">
        <v>88</v>
      </c>
      <c r="N28" s="56"/>
      <c r="O28" s="57"/>
      <c r="P28" s="58" t="s">
        <v>89</v>
      </c>
      <c r="Q28" s="59"/>
      <c r="R28" s="60"/>
      <c r="S28" s="61" t="s">
        <v>90</v>
      </c>
      <c r="T28" s="62"/>
      <c r="U28" s="63"/>
      <c r="V28" s="55" t="s">
        <v>91</v>
      </c>
      <c r="W28" s="56"/>
      <c r="X28" s="57"/>
    </row>
    <row r="29" spans="1:25" ht="43.8" thickBot="1" x14ac:dyDescent="0.35">
      <c r="A29" s="71" t="s">
        <v>0</v>
      </c>
      <c r="B29" s="71"/>
      <c r="C29" s="19" t="s">
        <v>1</v>
      </c>
      <c r="D29" s="19" t="s">
        <v>3</v>
      </c>
      <c r="E29" s="19" t="s">
        <v>4</v>
      </c>
      <c r="F29" s="19" t="s">
        <v>93</v>
      </c>
      <c r="G29" s="21" t="s">
        <v>5</v>
      </c>
      <c r="H29" s="19" t="s">
        <v>6</v>
      </c>
      <c r="I29" s="30" t="s">
        <v>7</v>
      </c>
      <c r="J29" s="19" t="s">
        <v>8</v>
      </c>
      <c r="K29" s="19" t="s">
        <v>9</v>
      </c>
      <c r="L29" s="19" t="s">
        <v>10</v>
      </c>
      <c r="M29" s="21" t="s">
        <v>11</v>
      </c>
      <c r="N29" s="19" t="s">
        <v>12</v>
      </c>
      <c r="O29" s="19" t="s">
        <v>116</v>
      </c>
      <c r="P29" s="19" t="s">
        <v>14</v>
      </c>
      <c r="Q29" s="19" t="s">
        <v>15</v>
      </c>
      <c r="R29" s="19" t="s">
        <v>16</v>
      </c>
      <c r="S29" s="21" t="s">
        <v>17</v>
      </c>
      <c r="T29" s="19" t="s">
        <v>18</v>
      </c>
      <c r="U29" s="30" t="s">
        <v>19</v>
      </c>
      <c r="V29" s="19" t="s">
        <v>20</v>
      </c>
      <c r="W29" s="19" t="s">
        <v>21</v>
      </c>
      <c r="X29" s="19" t="s">
        <v>22</v>
      </c>
    </row>
    <row r="30" spans="1:25" x14ac:dyDescent="0.3">
      <c r="A30" s="70">
        <f>+'[1]Campania_25.1'!A2</f>
        <v>0</v>
      </c>
      <c r="B30" s="31" t="s">
        <v>75</v>
      </c>
      <c r="C30" s="23">
        <f>+'[1]Campania_25.1'!C2</f>
        <v>2</v>
      </c>
      <c r="D30" s="23">
        <f>+'[1]Campania_25.1'!D2</f>
        <v>0</v>
      </c>
      <c r="E30" s="23">
        <f>+'[1]Campania_25.1'!E2</f>
        <v>3</v>
      </c>
      <c r="F30" s="23">
        <f>+'[1]Campania_25.1'!F2</f>
        <v>100</v>
      </c>
      <c r="G30" s="25">
        <f>+'[1]Campania_25.1'!G2</f>
        <v>1</v>
      </c>
      <c r="H30" s="23">
        <f>+ROUNDUP('[1]Campania_25.1'!H2*(($B$1-$B$2)/($B$3-$B$2))*0.3,0)</f>
        <v>2</v>
      </c>
      <c r="I30" s="26">
        <f>+G30/H30</f>
        <v>0.5</v>
      </c>
      <c r="J30" s="23">
        <f>+'[1]Campania_25.1'!I2</f>
        <v>0</v>
      </c>
      <c r="K30" s="23">
        <f>+ROUNDUP('[1]Campania_25.1'!J2*(($B$1-$B$2)/($B$3-$B$2))*0.3,0)</f>
        <v>2</v>
      </c>
      <c r="L30" s="26">
        <f>+J30/K30</f>
        <v>0</v>
      </c>
      <c r="M30" s="25">
        <f>+'[1]Campania_25.1'!K2</f>
        <v>0</v>
      </c>
      <c r="N30" s="23">
        <f>+ROUNDUP('[1]Campania_25.1'!L2*(($B$1-$B$2)/($B$3-$B$2))*0.3,0)</f>
        <v>1</v>
      </c>
      <c r="O30" s="26">
        <f>+M30/N30</f>
        <v>0</v>
      </c>
      <c r="P30" s="25">
        <f>+'[1]Campania_25.1'!M2</f>
        <v>0</v>
      </c>
      <c r="Q30" s="23">
        <f>+ROUNDUP('[1]Campania_25.1'!N2*(($B$1-$B$2)/($B$3-$B$2)),0)</f>
        <v>1</v>
      </c>
      <c r="R30" s="26">
        <f>+P30/Q30</f>
        <v>0</v>
      </c>
      <c r="S30" s="25">
        <f>+'[1]Campania_25.1'!O2</f>
        <v>0</v>
      </c>
      <c r="T30" s="23">
        <f>+ROUNDUP('[1]Campania_25.1'!P2*(($B$1-$B$2)/($B$3-$B$2)),0)</f>
        <v>1</v>
      </c>
      <c r="U30" s="26">
        <f>+S30/T30</f>
        <v>0</v>
      </c>
      <c r="V30" s="25">
        <f>+'[1]Campania_25.1'!O2</f>
        <v>0</v>
      </c>
      <c r="W30" s="23">
        <f>+ROUNDUP('[1]Campania_25.1'!P2*(($B$1-$B$2)/($B$3-$B$2)),0)</f>
        <v>1</v>
      </c>
      <c r="X30" s="26">
        <f>+V30/W30</f>
        <v>0</v>
      </c>
    </row>
    <row r="31" spans="1:25" x14ac:dyDescent="0.3">
      <c r="A31" s="69"/>
      <c r="B31" s="33" t="s">
        <v>76</v>
      </c>
      <c r="C31" s="32">
        <v>1</v>
      </c>
      <c r="D31" s="32">
        <f>+'[1]Campania_25.1'!D3</f>
        <v>0</v>
      </c>
      <c r="E31" s="32">
        <f>+'[1]Campania_25.1'!E3</f>
        <v>24</v>
      </c>
      <c r="F31" s="32">
        <f>+'[1]Campania_25.1'!F3</f>
        <v>100</v>
      </c>
      <c r="G31" s="34">
        <f>+'[1]Campania_25.1'!G3</f>
        <v>14</v>
      </c>
      <c r="H31" s="32">
        <f>+ROUNDUP('[1]Campania_25.1'!H3*(($B$1-$B$2)/($B$3-$B$2))*0.7,0)</f>
        <v>5</v>
      </c>
      <c r="I31" s="26">
        <f t="shared" ref="I31:I35" si="18">+G31/H31</f>
        <v>2.8</v>
      </c>
      <c r="J31" s="32">
        <f>+'[1]Campania_25.1'!I3</f>
        <v>4</v>
      </c>
      <c r="K31" s="32">
        <f>+ROUNDUP('[1]Campania_25.1'!J3*(($B$1-$B$2)/($B$3-$B$2))*0.7,0)</f>
        <v>4</v>
      </c>
      <c r="L31" s="26">
        <f t="shared" ref="L31:L35" si="19">+J31/K31</f>
        <v>1</v>
      </c>
      <c r="M31" s="34">
        <f>+'[1]Campania_25.1'!K3</f>
        <v>4</v>
      </c>
      <c r="N31" s="32">
        <f>+ROUNDUP('[1]Campania_25.1'!L3*(($B$1-$B$2)/($B$3-$B$2))*0.7,0)</f>
        <v>2</v>
      </c>
      <c r="O31" s="26">
        <f t="shared" ref="O31:O35" si="20">+M31/N31</f>
        <v>2</v>
      </c>
      <c r="P31" s="34">
        <f>+'[1]Campania_25.1'!M3</f>
        <v>0</v>
      </c>
      <c r="Q31" s="32">
        <f>+ROUNDUP('[1]Campania_25.1'!N3*(($B$1-$B$2)/($B$3-$B$2)),0)</f>
        <v>1</v>
      </c>
      <c r="R31" s="26">
        <f t="shared" ref="R31:R35" si="21">+P31/Q31</f>
        <v>0</v>
      </c>
      <c r="S31" s="34">
        <f>+'[1]Campania_25.1'!O3</f>
        <v>0</v>
      </c>
      <c r="T31" s="32">
        <f>+ROUNDUP('[1]Campania_25.1'!P3*(($B$1-$B$2)/($B$3-$B$2)),0)</f>
        <v>1</v>
      </c>
      <c r="U31" s="26">
        <f t="shared" ref="U31:U35" si="22">+S31/T31</f>
        <v>0</v>
      </c>
      <c r="V31" s="34">
        <f>+'[1]Campania_25.1'!O3</f>
        <v>0</v>
      </c>
      <c r="W31" s="32">
        <f>+ROUNDUP('[1]Campania_25.1'!P3*(($B$1-$B$2)/($B$3-$B$2)),0)</f>
        <v>1</v>
      </c>
      <c r="X31" s="26">
        <f t="shared" ref="X31:X35" si="23">+V31/W31</f>
        <v>0</v>
      </c>
    </row>
    <row r="32" spans="1:25" x14ac:dyDescent="0.3">
      <c r="A32" s="67">
        <f>+'[1]Campania_25.1'!$A$4</f>
        <v>0</v>
      </c>
      <c r="B32" t="s">
        <v>75</v>
      </c>
      <c r="C32" s="12">
        <f>+'[1]Campania_25.1'!C4</f>
        <v>0</v>
      </c>
      <c r="D32" s="12">
        <f>+'[1]Campania_25.1'!D4</f>
        <v>0</v>
      </c>
      <c r="E32" s="12">
        <f>+'[1]Campania_25.1'!E4</f>
        <v>0</v>
      </c>
      <c r="F32" s="12">
        <f>+'[1]Campania_25.1'!F4</f>
        <v>100</v>
      </c>
      <c r="G32" s="22">
        <f>+'[1]Campania_25.1'!G4</f>
        <v>0</v>
      </c>
      <c r="H32" s="12">
        <f>+ROUNDUP('[1]Campania_25.1'!H4*(($B$1-$B$2)/($B$3-$B$2))*0.3,0)</f>
        <v>2</v>
      </c>
      <c r="I32" s="26">
        <f t="shared" si="18"/>
        <v>0</v>
      </c>
      <c r="J32" s="12">
        <f>+'[1]Campania_25.1'!I4</f>
        <v>0</v>
      </c>
      <c r="K32" s="12">
        <f>+ROUNDUP('[1]Campania_25.1'!J4*(($B$1-$B$2)/($B$3-$B$2))*0.3,0)</f>
        <v>2</v>
      </c>
      <c r="L32" s="26">
        <f t="shared" si="19"/>
        <v>0</v>
      </c>
      <c r="M32" s="22">
        <f>+'[1]Campania_25.1'!K4</f>
        <v>0</v>
      </c>
      <c r="N32" s="12">
        <f>+ROUNDUP('[1]Campania_25.1'!L4*(($B$1-$B$2)/($B$3-$B$2))*0.3,0)</f>
        <v>1</v>
      </c>
      <c r="O32" s="26">
        <f t="shared" si="20"/>
        <v>0</v>
      </c>
      <c r="P32" s="22">
        <f>+'[1]Campania_25.1'!M4</f>
        <v>0</v>
      </c>
      <c r="Q32" s="12">
        <f>+ROUNDUP('[1]Campania_25.1'!N4*(($B$1-$B$2)/($B$3-$B$2)),0)</f>
        <v>1</v>
      </c>
      <c r="R32" s="26">
        <f t="shared" si="21"/>
        <v>0</v>
      </c>
      <c r="S32" s="22">
        <f>+'[1]Campania_25.1'!O4</f>
        <v>0</v>
      </c>
      <c r="T32" s="12">
        <f>+ROUNDUP('[1]Campania_25.1'!P4*(($B$1-$B$2)/($B$3-$B$2)),0)</f>
        <v>1</v>
      </c>
      <c r="U32" s="26">
        <f t="shared" si="22"/>
        <v>0</v>
      </c>
      <c r="V32" s="22">
        <f>+'[1]Campania_25.1'!O4</f>
        <v>0</v>
      </c>
      <c r="W32" s="12">
        <f>+ROUNDUP('[1]Campania_25.1'!P4*(($B$1-$B$2)/($B$3-$B$2)),0)</f>
        <v>1</v>
      </c>
      <c r="X32" s="26">
        <f t="shared" si="23"/>
        <v>0</v>
      </c>
    </row>
    <row r="33" spans="1:24" s="33" customFormat="1" x14ac:dyDescent="0.3">
      <c r="A33" s="69"/>
      <c r="B33" s="33" t="s">
        <v>76</v>
      </c>
      <c r="C33" s="32">
        <v>0</v>
      </c>
      <c r="D33" s="32">
        <f>+'[1]Campania_25.1'!D5</f>
        <v>1</v>
      </c>
      <c r="E33" s="32">
        <f>+'[1]Campania_25.1'!E5</f>
        <v>12</v>
      </c>
      <c r="F33" s="32">
        <f>+'[1]Campania_25.1'!F5</f>
        <v>100</v>
      </c>
      <c r="G33" s="34">
        <f>+'[1]Campania_25.1'!G5</f>
        <v>3</v>
      </c>
      <c r="H33" s="32">
        <f>+ROUNDUP('[1]Campania_25.1'!H5*(($B$1-$B$2)/($B$3-$B$2))*0.7,0)</f>
        <v>5</v>
      </c>
      <c r="I33" s="26">
        <f t="shared" si="18"/>
        <v>0.6</v>
      </c>
      <c r="J33" s="32">
        <f>+'[1]Campania_25.1'!I5</f>
        <v>1</v>
      </c>
      <c r="K33" s="32">
        <f>+ROUNDUP('[1]Campania_25.1'!J5*(($B$1-$B$2)/($B$3-$B$2))*0.7,0)</f>
        <v>4</v>
      </c>
      <c r="L33" s="26">
        <f t="shared" si="19"/>
        <v>0.25</v>
      </c>
      <c r="M33" s="34">
        <f>+'[1]Campania_25.1'!K5</f>
        <v>1</v>
      </c>
      <c r="N33" s="32">
        <f>+ROUNDUP('[1]Campania_25.1'!L5*(($B$1-$B$2)/($B$3-$B$2))*0.7,0)</f>
        <v>2</v>
      </c>
      <c r="O33" s="26">
        <f t="shared" si="20"/>
        <v>0.5</v>
      </c>
      <c r="P33" s="34">
        <f>+'[1]Campania_25.1'!M5</f>
        <v>0</v>
      </c>
      <c r="Q33" s="32">
        <f>+ROUNDUP('[1]Campania_25.1'!N5*(($B$1-$B$2)/($B$3-$B$2)),0)</f>
        <v>1</v>
      </c>
      <c r="R33" s="26">
        <f t="shared" si="21"/>
        <v>0</v>
      </c>
      <c r="S33" s="34">
        <v>0</v>
      </c>
      <c r="T33" s="32">
        <f>+ROUNDUP('[1]Campania_25.1'!P5*(($B$1-$B$2)/($B$3-$B$2)),0)</f>
        <v>1</v>
      </c>
      <c r="U33" s="26">
        <f t="shared" si="22"/>
        <v>0</v>
      </c>
      <c r="V33" s="34">
        <f>+'[1]Campania_25.1'!O5</f>
        <v>0</v>
      </c>
      <c r="W33" s="32">
        <f>+ROUNDUP('[1]Campania_25.1'!P5*(($B$1-$B$2)/($B$3-$B$2)),0)</f>
        <v>1</v>
      </c>
      <c r="X33" s="26">
        <f t="shared" si="23"/>
        <v>0</v>
      </c>
    </row>
    <row r="34" spans="1:24" x14ac:dyDescent="0.3">
      <c r="A34" s="67">
        <f>+'[1]Campania_25.1'!$A$6</f>
        <v>0</v>
      </c>
      <c r="B34" t="s">
        <v>75</v>
      </c>
      <c r="C34" s="12">
        <f>+'[1]Campania_25.1'!C6</f>
        <v>3</v>
      </c>
      <c r="D34" s="12">
        <f>+'[1]Campania_25.1'!D6</f>
        <v>1</v>
      </c>
      <c r="E34" s="12">
        <f>+'[1]Campania_25.1'!E6</f>
        <v>5</v>
      </c>
      <c r="F34" s="12">
        <f>+'[1]Campania_25.1'!F6</f>
        <v>100</v>
      </c>
      <c r="G34" s="22">
        <f>+'[1]Campania_25.1'!G6</f>
        <v>2</v>
      </c>
      <c r="H34" s="12">
        <f>+ROUNDUP('[1]Campania_25.1'!H6*(($B$1-$B$2)/($B$3-$B$2))*0.3,0)</f>
        <v>2</v>
      </c>
      <c r="I34" s="39">
        <f t="shared" si="18"/>
        <v>1</v>
      </c>
      <c r="J34" s="12">
        <f>+'[1]Campania_25.1'!I6</f>
        <v>0</v>
      </c>
      <c r="K34" s="12">
        <f>+ROUNDUP('[1]Campania_25.1'!J6*(($B$1-$B$2)/($B$3-$B$2))*0.3,0)</f>
        <v>2</v>
      </c>
      <c r="L34" s="39">
        <f t="shared" si="19"/>
        <v>0</v>
      </c>
      <c r="M34" s="22">
        <f>+'[1]Campania_25.1'!K6</f>
        <v>0</v>
      </c>
      <c r="N34" s="12">
        <f>+ROUNDUP('[1]Campania_25.1'!L6*(($B$1-$B$2)/($B$3-$B$2))*0.3,0)</f>
        <v>1</v>
      </c>
      <c r="O34" s="39">
        <f t="shared" si="20"/>
        <v>0</v>
      </c>
      <c r="P34" s="22">
        <f>+'[1]Campania_25.1'!M6</f>
        <v>0</v>
      </c>
      <c r="Q34" s="12">
        <f>+ROUNDUP('[1]Campania_25.1'!N6*(($B$1-$B$2)/($B$3-$B$2)),0)</f>
        <v>1</v>
      </c>
      <c r="R34" s="39">
        <f t="shared" si="21"/>
        <v>0</v>
      </c>
      <c r="S34" s="22">
        <f>+'[1]Campania_25.1'!O6</f>
        <v>0</v>
      </c>
      <c r="T34" s="12">
        <f>+ROUNDUP('[1]Campania_25.1'!P6*(($B$1-$B$2)/($B$3-$B$2)),0)</f>
        <v>1</v>
      </c>
      <c r="U34" s="39">
        <f t="shared" si="22"/>
        <v>0</v>
      </c>
      <c r="V34" s="22">
        <f>+'[1]Campania_25.1'!O6</f>
        <v>0</v>
      </c>
      <c r="W34" s="12">
        <f>+ROUNDUP('[1]Campania_25.1'!P6*(($B$1-$B$2)/($B$3-$B$2)),0)</f>
        <v>1</v>
      </c>
      <c r="X34" s="39">
        <f t="shared" si="23"/>
        <v>0</v>
      </c>
    </row>
    <row r="35" spans="1:24" ht="15" thickBot="1" x14ac:dyDescent="0.35">
      <c r="A35" s="68"/>
      <c r="B35" s="16" t="s">
        <v>76</v>
      </c>
      <c r="C35" s="13">
        <f>+'[1]Campania_25.1'!C7</f>
        <v>15</v>
      </c>
      <c r="D35" s="13">
        <f>+'[1]Campania_25.1'!D7</f>
        <v>3</v>
      </c>
      <c r="E35" s="13">
        <f>+'[1]Campania_25.1'!E7</f>
        <v>19</v>
      </c>
      <c r="F35" s="13">
        <f>+'[1]Campania_25.1'!F7</f>
        <v>100</v>
      </c>
      <c r="G35" s="24">
        <f>+'[1]Campania_25.1'!G7</f>
        <v>5</v>
      </c>
      <c r="H35" s="13">
        <f>+ROUNDUP('[1]Campania_25.1'!H7*(($B$1-$B$2)/($B$3-$B$2))*0.7,0)</f>
        <v>5</v>
      </c>
      <c r="I35" s="27">
        <f t="shared" si="18"/>
        <v>1</v>
      </c>
      <c r="J35" s="13">
        <f>+'[1]Campania_25.1'!I7</f>
        <v>1</v>
      </c>
      <c r="K35" s="13">
        <f>+ROUNDUP('[1]Campania_25.1'!J7*(($B$1-$B$2)/($B$3-$B$2))*0.7,0)</f>
        <v>4</v>
      </c>
      <c r="L35" s="27">
        <f t="shared" si="19"/>
        <v>0.25</v>
      </c>
      <c r="M35" s="24">
        <f>+'[1]Campania_25.1'!K7</f>
        <v>0</v>
      </c>
      <c r="N35" s="13">
        <f>+ROUNDUP('[1]Campania_25.1'!L7*(($B$1-$B$2)/($B$3-$B$2))*0.7,0)</f>
        <v>2</v>
      </c>
      <c r="O35" s="27">
        <f t="shared" si="20"/>
        <v>0</v>
      </c>
      <c r="P35" s="24">
        <f>+'[1]Campania_25.1'!M7</f>
        <v>0</v>
      </c>
      <c r="Q35" s="13">
        <f>+ROUNDUP('[1]Campania_25.1'!N7*(($B$1-$B$2)/($B$3-$B$2)),0)</f>
        <v>1</v>
      </c>
      <c r="R35" s="27">
        <f t="shared" si="21"/>
        <v>0</v>
      </c>
      <c r="S35" s="24">
        <v>0</v>
      </c>
      <c r="T35" s="13">
        <f>+ROUNDUP('[1]Campania_25.1'!P7*(($B$1-$B$2)/($B$3-$B$2)),0)</f>
        <v>1</v>
      </c>
      <c r="U35" s="27">
        <f t="shared" si="22"/>
        <v>0</v>
      </c>
      <c r="V35" s="24">
        <f>+'[1]Campania_25.1'!O7</f>
        <v>0</v>
      </c>
      <c r="W35" s="13">
        <f>+ROUNDUP('[1]Campania_25.1'!P7*(($B$1-$B$2)/($B$3-$B$2)),0)</f>
        <v>1</v>
      </c>
      <c r="X35" s="27">
        <f t="shared" si="23"/>
        <v>0</v>
      </c>
    </row>
    <row r="36" spans="1:24" ht="15" thickTop="1" x14ac:dyDescent="0.3">
      <c r="A36" s="3" t="s">
        <v>97</v>
      </c>
      <c r="C36" s="15">
        <f>+SUM(C30:C35)</f>
        <v>21</v>
      </c>
      <c r="D36" s="15">
        <f>+SUM(D30:D35)</f>
        <v>5</v>
      </c>
      <c r="E36" s="15">
        <f>+SUM(E30:E35)</f>
        <v>63</v>
      </c>
      <c r="F36" s="15">
        <f>+SUM(F30:F35)</f>
        <v>600</v>
      </c>
      <c r="G36" s="15">
        <f>+SUM(G30:G35)</f>
        <v>25</v>
      </c>
      <c r="H36" s="15"/>
      <c r="I36" s="28">
        <f>+AVERAGE(I30:I35)</f>
        <v>0.98333333333333339</v>
      </c>
      <c r="J36" s="15">
        <f>+SUM(J30:J35)</f>
        <v>6</v>
      </c>
      <c r="K36" s="12"/>
      <c r="L36" s="28">
        <f>+AVERAGE(L30:L35)</f>
        <v>0.25</v>
      </c>
      <c r="M36" s="15">
        <f>+SUM(M30:M35)</f>
        <v>5</v>
      </c>
      <c r="N36" s="12"/>
      <c r="O36" s="28">
        <f>+AVERAGE(O30:O35)</f>
        <v>0.41666666666666669</v>
      </c>
      <c r="P36" s="15">
        <f>+SUM(P30:P35)</f>
        <v>0</v>
      </c>
      <c r="Q36" s="12"/>
      <c r="R36" s="28">
        <f>+AVERAGE(R30:R35)</f>
        <v>0</v>
      </c>
      <c r="S36" s="15"/>
      <c r="T36" s="12"/>
      <c r="U36" s="28">
        <f>+AVERAGE(U30:U35)</f>
        <v>0</v>
      </c>
      <c r="V36" s="15">
        <f>+SUM(V30:V35)</f>
        <v>0</v>
      </c>
      <c r="W36" s="12"/>
      <c r="X36" s="15">
        <f>+SUM(U27:U34)</f>
        <v>0</v>
      </c>
    </row>
    <row r="37" spans="1:24" x14ac:dyDescent="0.3">
      <c r="S37" s="3">
        <f>+SUM(S31:S36)</f>
        <v>0</v>
      </c>
    </row>
  </sheetData>
  <mergeCells count="16">
    <mergeCell ref="A34:A35"/>
    <mergeCell ref="A32:A33"/>
    <mergeCell ref="A30:A31"/>
    <mergeCell ref="A29:B29"/>
    <mergeCell ref="F5:H5"/>
    <mergeCell ref="G28:I28"/>
    <mergeCell ref="I5:K5"/>
    <mergeCell ref="L5:N5"/>
    <mergeCell ref="O5:Q5"/>
    <mergeCell ref="R5:T5"/>
    <mergeCell ref="U5:W5"/>
    <mergeCell ref="J28:L28"/>
    <mergeCell ref="M28:O28"/>
    <mergeCell ref="P28:R28"/>
    <mergeCell ref="S28:U28"/>
    <mergeCell ref="V28:X28"/>
  </mergeCells>
  <conditionalFormatting sqref="I30:I35 L30:L35 O30:O35 R30:R35 U30:U35 X30:X35 H7:H15 K7:K15 N7:N15 Q7:Q15 T7:T15 W7:W15">
    <cfRule type="colorScale" priority="1">
      <colorScale>
        <cfvo type="percent" val="0"/>
        <cfvo type="percent" val="23"/>
        <cfvo type="percent" val="40"/>
        <color rgb="FFF8696B"/>
        <color rgb="FFF8FAF4"/>
        <color rgb="FF63BE7B"/>
      </colorScale>
    </cfRule>
    <cfRule type="colorScale" priority="2">
      <colorScale>
        <cfvo type="percent" val="0"/>
        <cfvo type="percentile" val="50"/>
        <cfvo type="percent" val="100"/>
        <color rgb="FFF8696B"/>
        <color theme="6" tint="0.79998168889431442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F8B3F-77B8-471A-A131-A4DC4513CB45}">
  <dimension ref="A1:M29"/>
  <sheetViews>
    <sheetView workbookViewId="0">
      <selection activeCell="E13" sqref="E13"/>
    </sheetView>
  </sheetViews>
  <sheetFormatPr baseColWidth="10" defaultRowHeight="14.4" x14ac:dyDescent="0.3"/>
  <cols>
    <col min="5" max="5" width="12.6640625" customWidth="1"/>
  </cols>
  <sheetData>
    <row r="1" spans="1:13" x14ac:dyDescent="0.3">
      <c r="A1" t="s">
        <v>103</v>
      </c>
      <c r="J1" t="s">
        <v>109</v>
      </c>
      <c r="K1" t="s">
        <v>113</v>
      </c>
      <c r="L1" s="46" t="s">
        <v>112</v>
      </c>
      <c r="M1" s="47">
        <v>4.1666666666666664E-2</v>
      </c>
    </row>
    <row r="2" spans="1:13" x14ac:dyDescent="0.3">
      <c r="A2" t="s">
        <v>92</v>
      </c>
      <c r="L2" t="s">
        <v>115</v>
      </c>
      <c r="M2" s="44">
        <v>0.375</v>
      </c>
    </row>
    <row r="3" spans="1:13" x14ac:dyDescent="0.3">
      <c r="A3" t="s">
        <v>0</v>
      </c>
    </row>
    <row r="4" spans="1:13" x14ac:dyDescent="0.3">
      <c r="A4" t="s">
        <v>99</v>
      </c>
    </row>
    <row r="5" spans="1:13" x14ac:dyDescent="0.3">
      <c r="E5" t="s">
        <v>104</v>
      </c>
      <c r="F5" t="s">
        <v>105</v>
      </c>
      <c r="G5" t="s">
        <v>106</v>
      </c>
      <c r="H5" t="s">
        <v>107</v>
      </c>
      <c r="I5" t="s">
        <v>108</v>
      </c>
    </row>
    <row r="6" spans="1:13" s="41" customFormat="1" x14ac:dyDescent="0.3">
      <c r="A6" s="74" t="s">
        <v>100</v>
      </c>
      <c r="B6" s="74"/>
      <c r="D6" s="42" t="s">
        <v>110</v>
      </c>
      <c r="E6" s="43">
        <v>0.375</v>
      </c>
      <c r="F6" s="43">
        <v>0</v>
      </c>
      <c r="G6" s="43">
        <v>0.52083333333333337</v>
      </c>
      <c r="H6" s="43">
        <v>0.45833333333333331</v>
      </c>
      <c r="I6" s="43">
        <v>0.375</v>
      </c>
    </row>
    <row r="7" spans="1:13" s="41" customFormat="1" x14ac:dyDescent="0.3">
      <c r="A7" s="74"/>
      <c r="B7" s="74"/>
      <c r="D7" s="42" t="s">
        <v>111</v>
      </c>
      <c r="E7" s="43">
        <v>0.79166666666666663</v>
      </c>
      <c r="F7" s="43">
        <v>0</v>
      </c>
      <c r="G7" s="43">
        <v>0.8125</v>
      </c>
      <c r="H7" s="43">
        <v>0.83333333333333337</v>
      </c>
      <c r="I7" s="43">
        <v>0.79166666666666663</v>
      </c>
    </row>
    <row r="8" spans="1:13" ht="15" thickBot="1" x14ac:dyDescent="0.35">
      <c r="A8" s="74"/>
      <c r="B8" s="74"/>
      <c r="D8" s="16"/>
      <c r="E8" s="50">
        <f>+E7-E6-M1</f>
        <v>0.37499999999999994</v>
      </c>
      <c r="F8" s="50">
        <v>0</v>
      </c>
      <c r="G8" s="50">
        <f>+G7-G6-M1</f>
        <v>0.24999999999999997</v>
      </c>
      <c r="H8" s="50">
        <f>+H7-H6-M1</f>
        <v>0.33333333333333337</v>
      </c>
      <c r="I8" s="50">
        <f>+I7-I6-M1</f>
        <v>0.37499999999999994</v>
      </c>
      <c r="K8" s="49">
        <f>+F9+G9+H9</f>
        <v>-13</v>
      </c>
      <c r="L8" s="45" t="s">
        <v>114</v>
      </c>
    </row>
    <row r="9" spans="1:13" ht="15" thickTop="1" x14ac:dyDescent="0.3">
      <c r="A9" s="74"/>
      <c r="B9" s="74"/>
      <c r="D9" s="3" t="s">
        <v>113</v>
      </c>
      <c r="E9" s="44">
        <f>+E8-$M$2</f>
        <v>0</v>
      </c>
      <c r="F9" s="48">
        <v>-9</v>
      </c>
      <c r="G9" s="48">
        <v>-3</v>
      </c>
      <c r="H9" s="48">
        <v>-1</v>
      </c>
      <c r="I9" s="44">
        <f t="shared" ref="I9" si="0">+I8-$M$2</f>
        <v>0</v>
      </c>
    </row>
    <row r="11" spans="1:13" x14ac:dyDescent="0.3">
      <c r="A11" t="s">
        <v>23</v>
      </c>
    </row>
    <row r="12" spans="1:13" x14ac:dyDescent="0.3">
      <c r="A12" t="s">
        <v>40</v>
      </c>
    </row>
    <row r="13" spans="1:13" x14ac:dyDescent="0.3">
      <c r="A13" t="s">
        <v>55</v>
      </c>
    </row>
    <row r="14" spans="1:13" x14ac:dyDescent="0.3">
      <c r="A14" t="s">
        <v>101</v>
      </c>
    </row>
    <row r="15" spans="1:13" x14ac:dyDescent="0.3">
      <c r="A15" t="s">
        <v>102</v>
      </c>
    </row>
    <row r="16" spans="1:13" x14ac:dyDescent="0.3">
      <c r="A16" t="s">
        <v>32</v>
      </c>
    </row>
    <row r="17" spans="1:5" x14ac:dyDescent="0.3">
      <c r="A17">
        <v>0</v>
      </c>
    </row>
    <row r="18" spans="1:5" x14ac:dyDescent="0.3">
      <c r="A18" t="s">
        <v>97</v>
      </c>
    </row>
    <row r="19" spans="1:5" x14ac:dyDescent="0.3">
      <c r="E19" s="7"/>
    </row>
    <row r="22" spans="1:5" x14ac:dyDescent="0.3">
      <c r="A22" t="s">
        <v>98</v>
      </c>
    </row>
    <row r="23" spans="1:5" x14ac:dyDescent="0.3">
      <c r="A23" t="s">
        <v>0</v>
      </c>
    </row>
    <row r="24" spans="1:5" x14ac:dyDescent="0.3">
      <c r="A24" t="s">
        <v>47</v>
      </c>
      <c r="B24" t="s">
        <v>75</v>
      </c>
    </row>
    <row r="25" spans="1:5" x14ac:dyDescent="0.3">
      <c r="B25" t="s">
        <v>76</v>
      </c>
    </row>
    <row r="26" spans="1:5" x14ac:dyDescent="0.3">
      <c r="A26" t="s">
        <v>57</v>
      </c>
      <c r="B26" t="s">
        <v>75</v>
      </c>
    </row>
    <row r="27" spans="1:5" x14ac:dyDescent="0.3">
      <c r="B27" t="s">
        <v>76</v>
      </c>
    </row>
    <row r="28" spans="1:5" x14ac:dyDescent="0.3">
      <c r="A28" t="s">
        <v>51</v>
      </c>
      <c r="B28" t="s">
        <v>75</v>
      </c>
    </row>
    <row r="29" spans="1:5" x14ac:dyDescent="0.3">
      <c r="B29" t="s">
        <v>76</v>
      </c>
    </row>
  </sheetData>
  <mergeCells count="1">
    <mergeCell ref="A6:B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D89FA-F310-4186-9AF8-CCA9D4485424}">
  <sheetPr codeName="Hoja2"/>
  <dimension ref="B2:Y27"/>
  <sheetViews>
    <sheetView zoomScale="70" zoomScaleNormal="70" workbookViewId="0">
      <selection activeCell="B30" sqref="B30"/>
    </sheetView>
  </sheetViews>
  <sheetFormatPr baseColWidth="10" defaultRowHeight="14.4" x14ac:dyDescent="0.3"/>
  <cols>
    <col min="1" max="1" width="12" customWidth="1"/>
  </cols>
  <sheetData>
    <row r="2" spans="2:11" x14ac:dyDescent="0.3">
      <c r="B2" t="s">
        <v>77</v>
      </c>
      <c r="K2" t="s">
        <v>78</v>
      </c>
    </row>
    <row r="3" spans="2:11" x14ac:dyDescent="0.3">
      <c r="B3" t="s">
        <v>68</v>
      </c>
      <c r="K3" t="s">
        <v>68</v>
      </c>
    </row>
    <row r="4" spans="2:11" x14ac:dyDescent="0.3">
      <c r="B4" t="s">
        <v>69</v>
      </c>
      <c r="C4" t="s">
        <v>85</v>
      </c>
      <c r="K4" t="s">
        <v>69</v>
      </c>
    </row>
    <row r="5" spans="2:11" x14ac:dyDescent="0.3">
      <c r="B5" t="s">
        <v>70</v>
      </c>
      <c r="C5" t="s">
        <v>79</v>
      </c>
      <c r="K5" t="s">
        <v>70</v>
      </c>
    </row>
    <row r="6" spans="2:11" x14ac:dyDescent="0.3">
      <c r="B6" t="s">
        <v>71</v>
      </c>
      <c r="C6" t="s">
        <v>80</v>
      </c>
      <c r="K6" t="s">
        <v>71</v>
      </c>
    </row>
    <row r="7" spans="2:11" x14ac:dyDescent="0.3">
      <c r="B7" t="s">
        <v>72</v>
      </c>
      <c r="C7" t="s">
        <v>81</v>
      </c>
      <c r="K7" t="s">
        <v>72</v>
      </c>
    </row>
    <row r="8" spans="2:11" x14ac:dyDescent="0.3">
      <c r="B8" t="s">
        <v>73</v>
      </c>
      <c r="K8" t="s">
        <v>73</v>
      </c>
    </row>
    <row r="9" spans="2:11" x14ac:dyDescent="0.3">
      <c r="B9" t="s">
        <v>69</v>
      </c>
      <c r="C9" t="s">
        <v>82</v>
      </c>
      <c r="K9" t="s">
        <v>69</v>
      </c>
    </row>
    <row r="10" spans="2:11" x14ac:dyDescent="0.3">
      <c r="B10" t="s">
        <v>74</v>
      </c>
    </row>
    <row r="11" spans="2:11" x14ac:dyDescent="0.3">
      <c r="B11" t="s">
        <v>69</v>
      </c>
      <c r="C11" t="s">
        <v>83</v>
      </c>
    </row>
    <row r="12" spans="2:11" x14ac:dyDescent="0.3">
      <c r="B12" t="s">
        <v>70</v>
      </c>
      <c r="C12" t="s">
        <v>84</v>
      </c>
    </row>
    <row r="17" spans="2:25" x14ac:dyDescent="0.3">
      <c r="B17">
        <v>25.1</v>
      </c>
    </row>
    <row r="18" spans="2:25" x14ac:dyDescent="0.3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93</v>
      </c>
      <c r="H18" t="s">
        <v>5</v>
      </c>
      <c r="I18" t="s">
        <v>6</v>
      </c>
      <c r="J18" t="s">
        <v>7</v>
      </c>
      <c r="K18" t="s">
        <v>8</v>
      </c>
      <c r="L18" t="s">
        <v>9</v>
      </c>
      <c r="M18" t="s">
        <v>10</v>
      </c>
      <c r="N18" t="s">
        <v>11</v>
      </c>
      <c r="O18" t="s">
        <v>12</v>
      </c>
      <c r="P18" t="s">
        <v>13</v>
      </c>
      <c r="Q18" t="s">
        <v>14</v>
      </c>
      <c r="R18" t="s">
        <v>15</v>
      </c>
      <c r="S18" t="s">
        <v>16</v>
      </c>
      <c r="T18" t="s">
        <v>17</v>
      </c>
      <c r="U18" t="s">
        <v>18</v>
      </c>
      <c r="V18" t="s">
        <v>19</v>
      </c>
      <c r="W18" t="s">
        <v>20</v>
      </c>
      <c r="X18" t="s">
        <v>21</v>
      </c>
      <c r="Y18" t="s">
        <v>22</v>
      </c>
    </row>
    <row r="19" spans="2:25" x14ac:dyDescent="0.3">
      <c r="B19" t="s">
        <v>69</v>
      </c>
    </row>
    <row r="20" spans="2:25" x14ac:dyDescent="0.3">
      <c r="B20" t="s">
        <v>75</v>
      </c>
    </row>
    <row r="21" spans="2:25" x14ac:dyDescent="0.3">
      <c r="B21" t="s">
        <v>76</v>
      </c>
    </row>
    <row r="22" spans="2:25" x14ac:dyDescent="0.3">
      <c r="B22" t="s">
        <v>70</v>
      </c>
    </row>
    <row r="23" spans="2:25" x14ac:dyDescent="0.3">
      <c r="B23" t="s">
        <v>75</v>
      </c>
    </row>
    <row r="24" spans="2:25" x14ac:dyDescent="0.3">
      <c r="B24" t="s">
        <v>76</v>
      </c>
    </row>
    <row r="25" spans="2:25" x14ac:dyDescent="0.3">
      <c r="B25" t="s">
        <v>71</v>
      </c>
    </row>
    <row r="26" spans="2:25" x14ac:dyDescent="0.3">
      <c r="B26" t="s">
        <v>75</v>
      </c>
    </row>
    <row r="27" spans="2:25" x14ac:dyDescent="0.3">
      <c r="B27" t="s">
        <v>76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Hoja2</vt:lpstr>
      <vt:lpstr>METAS_ASESOR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Desarrollo Nuevos Negocios</cp:lastModifiedBy>
  <dcterms:created xsi:type="dcterms:W3CDTF">2024-07-05T18:19:12Z</dcterms:created>
  <dcterms:modified xsi:type="dcterms:W3CDTF">2024-08-01T17:08:06Z</dcterms:modified>
</cp:coreProperties>
</file>