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40" yWindow="240" windowWidth="25360" windowHeight="152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B17" i="1"/>
  <c r="C17" i="1"/>
  <c r="B18" i="1"/>
  <c r="B4" i="1"/>
  <c r="B6" i="1"/>
  <c r="C46" i="1"/>
  <c r="B46" i="1"/>
  <c r="B11" i="1"/>
  <c r="C21" i="1"/>
  <c r="C28" i="1"/>
  <c r="C35" i="1"/>
  <c r="C22" i="1"/>
  <c r="C29" i="1"/>
  <c r="C36" i="1"/>
  <c r="C23" i="1"/>
  <c r="C30" i="1"/>
  <c r="C37" i="1"/>
  <c r="C24" i="1"/>
  <c r="C31" i="1"/>
  <c r="C38" i="1"/>
  <c r="C25" i="1"/>
  <c r="C32" i="1"/>
  <c r="C39" i="1"/>
  <c r="C43" i="1"/>
  <c r="C44" i="1"/>
  <c r="B9" i="1"/>
  <c r="B21" i="1"/>
  <c r="B28" i="1"/>
  <c r="B35" i="1"/>
  <c r="B22" i="1"/>
  <c r="B29" i="1"/>
  <c r="B36" i="1"/>
  <c r="B23" i="1"/>
  <c r="B30" i="1"/>
  <c r="B37" i="1"/>
  <c r="B24" i="1"/>
  <c r="B31" i="1"/>
  <c r="B38" i="1"/>
  <c r="B25" i="1"/>
  <c r="B32" i="1"/>
  <c r="B39" i="1"/>
  <c r="B43" i="1"/>
  <c r="B44" i="1"/>
  <c r="B8" i="1"/>
  <c r="B5" i="1"/>
  <c r="C26" i="1"/>
  <c r="C33" i="1"/>
  <c r="C40" i="1"/>
  <c r="B26" i="1"/>
  <c r="B33" i="1"/>
  <c r="B40" i="1"/>
</calcChain>
</file>

<file path=xl/sharedStrings.xml><?xml version="1.0" encoding="utf-8"?>
<sst xmlns="http://schemas.openxmlformats.org/spreadsheetml/2006/main" count="22" uniqueCount="22">
  <si>
    <t>Input sequence:</t>
  </si>
  <si>
    <t>Forward</t>
  </si>
  <si>
    <t>Reverse</t>
  </si>
  <si>
    <t>bp</t>
  </si>
  <si>
    <t>LastBP</t>
  </si>
  <si>
    <t>is GC</t>
  </si>
  <si>
    <t>chosen</t>
  </si>
  <si>
    <t>length</t>
  </si>
  <si>
    <t>sequence</t>
  </si>
  <si>
    <t>BsmBI site</t>
  </si>
  <si>
    <t>Oligos</t>
  </si>
  <si>
    <t>PCR pdt</t>
  </si>
  <si>
    <t>5_over</t>
  </si>
  <si>
    <t>3_over</t>
  </si>
  <si>
    <t>internal_sites</t>
  </si>
  <si>
    <t>internal</t>
  </si>
  <si>
    <t>forward</t>
  </si>
  <si>
    <t>reverse</t>
  </si>
  <si>
    <t>sites</t>
  </si>
  <si>
    <t>BsmBI</t>
  </si>
  <si>
    <t>CGTCTC</t>
  </si>
  <si>
    <t>GTGGGCTTACATGGCGATAGCTAGACTGGGCGGTTTTATGGACAGCAAGCGAACCGGAATTGCCAGCTGGGGCGCCCTCTGGTAAGGTTGGGAAGCCCTGCAAAGTAAACTGGATGGCTTTCTCGCCGCCAAGGATCTGATGGCGCAGGGGATCAAGCTCTGATCAAGAGACAGGATGAGGATCGTTTCGCATGATTGAACAAGATGGATTGCACGCAGGTTCTCCGGCCGCTTGGGTGGAGAGGCTATTCGGCTATGACTGGGCACAACAGACAATCGGCTGCTCTGATGCCGCCGTGTTCCGGCTGTCAGCGCAGGGGCGCCCGGTTCTTTTTGTCAAGACCGACCTGTCCGGTGCCCTGAATGAACTGCAA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AGCATGCCCGACGGCGAGGATCTCGTCGTGACCCATGGCGATGCCTGCTTGCCGAATATCATGGTGGAAAATGGCCGCTTTTCTGGATTCATCGACTGTGGCCGGCTGGGTGTGGCGGACCGCTATCAGGACATAGCGTTGGCTACCCGTGATATTGCTGAAGAGCTTGGCGGCGAATGGGCTGACCGCTTCCTCGTGCTTTACGGTATCGCCGCTCCCGATTCGCAGCGCATCGCCTTCTATCGCCTTCTTGACGAGTTCTTC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</si>
</sst>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color theme="4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6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C7" sqref="C7"/>
    </sheetView>
  </sheetViews>
  <sheetFormatPr baseColWidth="10" defaultRowHeight="15" x14ac:dyDescent="0"/>
  <cols>
    <col min="1" max="1" width="13.83203125" bestFit="1" customWidth="1"/>
    <col min="2" max="2" width="40.6640625" customWidth="1"/>
    <col min="3" max="3" width="31.33203125" customWidth="1"/>
  </cols>
  <sheetData>
    <row r="1" spans="1:3">
      <c r="A1" s="3" t="s">
        <v>0</v>
      </c>
      <c r="B1" s="3" t="s">
        <v>21</v>
      </c>
    </row>
    <row r="2" spans="1:3">
      <c r="A2" s="3"/>
      <c r="B2" s="3"/>
    </row>
    <row r="3" spans="1:3">
      <c r="A3" s="5" t="s">
        <v>19</v>
      </c>
      <c r="B3" s="6" t="s">
        <v>20</v>
      </c>
    </row>
    <row r="4" spans="1:3" s="2" customFormat="1">
      <c r="A4" s="2" t="s">
        <v>14</v>
      </c>
      <c r="B4" s="4" t="b">
        <f>IF(B18&gt;0,TRUE,FALSE)</f>
        <v>0</v>
      </c>
    </row>
    <row r="5" spans="1:3">
      <c r="A5" s="2" t="s">
        <v>12</v>
      </c>
      <c r="B5" s="2" t="str">
        <f>IF(B4=FALSE,MID(B1,1,4),"")</f>
        <v>GTGG</v>
      </c>
    </row>
    <row r="6" spans="1:3">
      <c r="A6" s="2" t="s">
        <v>13</v>
      </c>
      <c r="B6" s="2" t="str">
        <f>IF(B4=FALSE,[1]!revcom(MID([1]!revcom(B1),1,4)),"")</f>
        <v>CTGA</v>
      </c>
    </row>
    <row r="8" spans="1:3">
      <c r="A8" s="2" t="s">
        <v>10</v>
      </c>
      <c r="B8" s="2" t="str">
        <f>IF(B4=FALSE,CONCATENATE(B46,B44),"")</f>
        <v>ccataCGTCTCgGTGGGCTTACATGGCGATAG</v>
      </c>
    </row>
    <row r="9" spans="1:3">
      <c r="A9" s="2"/>
      <c r="B9" s="2" t="str">
        <f>IF(B4=FALSE,CONCATENATE(C46,C44),"")</f>
        <v>cagtaCGTCTCaTCAGAAGAACTCGTCAAGAAG</v>
      </c>
    </row>
    <row r="11" spans="1:3" s="2" customFormat="1">
      <c r="A11" s="2" t="s">
        <v>11</v>
      </c>
      <c r="B11" s="2" t="str">
        <f>IF(B4=FALSE,CONCATENATE(B46,B1,[1]!revcom(C46)),"")</f>
        <v>ccataCGTCTCgGTGGGCTTACATGGCGATAGCTAGACTGGGCGGTTTTATGGACAGCAAGCGAACCGGAATTGCCAGCTGGGGCGCCCTCTGGTAAGGTTGGGAAGCCCTGCAAAGTAAACTGGATGGCTTTCTCGCCGCCAAGGATCTGATGGCGCAGGGGATCAAGCTCTGATCAAGAGACAGGATGAGGATCGTTTCGCATGATTGAACAAGATGGATTGCACGCAGGTTCTCCGGCCGCTTGGGTGGAGAGGCTATTCGGCTATGACTGGGCACAACAGACAATCGGCTGCTCTGATGCCGCCGTGTTCCGGCTGTCAGCGCAGGGGCGCCCGGTTCTTTTTGTCAAGACCGACCTGTCCGGTGCCCTGAATGAACTGCAA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AGCATGCCCGACGGCGAGGATCTCGTCGTGACCCATGGCGATGCCTGCTTGCCGAATATCATGGTGGAAAATGGCCGCTTTTCTGGATTCATCGACTGTGGCCGGCTGGGTGTGGCGGACCGCTATCAGGACATAGCGTTGGCTACCCGTGATATTGCTGAAGAGCTTGGCGGCGAATGGGCTGACCGCTTCCTCGTGCTTTACGGTATCGCCGCTCCCGATTCGCAGCGCATCGCCTTCTATCGCCTTCTTGACGAGTTCTTCTGAtGAGACGtactg</v>
      </c>
    </row>
    <row r="15" spans="1:3">
      <c r="A15" t="s">
        <v>15</v>
      </c>
      <c r="B15" s="1"/>
      <c r="C15" s="1"/>
    </row>
    <row r="16" spans="1:3">
      <c r="A16" t="s">
        <v>16</v>
      </c>
      <c r="B16" s="1" t="b">
        <f>ISNUMBER(SEARCH(B3,B1,1))</f>
        <v>0</v>
      </c>
      <c r="C16" s="1">
        <f>IF(B16,1,0)</f>
        <v>0</v>
      </c>
    </row>
    <row r="17" spans="1:3">
      <c r="A17" t="s">
        <v>17</v>
      </c>
      <c r="B17" s="1" t="b">
        <f>ISNUMBER(SEARCH([1]!revcom(B3),B1,1))</f>
        <v>0</v>
      </c>
      <c r="C17" s="1">
        <f>IF(B17,1,0)</f>
        <v>0</v>
      </c>
    </row>
    <row r="18" spans="1:3">
      <c r="A18" t="s">
        <v>18</v>
      </c>
      <c r="B18" s="1">
        <f>SUM(C16:C17)</f>
        <v>0</v>
      </c>
      <c r="C18" s="1"/>
    </row>
    <row r="20" spans="1:3">
      <c r="A20" t="s">
        <v>3</v>
      </c>
      <c r="B20" t="s">
        <v>1</v>
      </c>
      <c r="C20" t="s">
        <v>2</v>
      </c>
    </row>
    <row r="21" spans="1:3">
      <c r="A21">
        <v>20</v>
      </c>
      <c r="B21" t="str">
        <f>MID($B$1,1,A21)</f>
        <v>GTGGGCTTACATGGCGATAG</v>
      </c>
      <c r="C21" t="str">
        <f>MID([1]!revcom($B$1),1,A21)</f>
        <v>TCAGAAGAACTCGTCAAGAA</v>
      </c>
    </row>
    <row r="22" spans="1:3">
      <c r="A22">
        <v>21</v>
      </c>
      <c r="B22" t="str">
        <f t="shared" ref="B22:B26" si="0">MID($B$1,1,A22)</f>
        <v>GTGGGCTTACATGGCGATAGC</v>
      </c>
      <c r="C22" t="str">
        <f>MID([1]!revcom($B$1),1,A22)</f>
        <v>TCAGAAGAACTCGTCAAGAAG</v>
      </c>
    </row>
    <row r="23" spans="1:3">
      <c r="A23">
        <v>22</v>
      </c>
      <c r="B23" t="str">
        <f t="shared" si="0"/>
        <v>GTGGGCTTACATGGCGATAGCT</v>
      </c>
      <c r="C23" t="str">
        <f>MID([1]!revcom($B$1),1,A23)</f>
        <v>TCAGAAGAACTCGTCAAGAAGG</v>
      </c>
    </row>
    <row r="24" spans="1:3">
      <c r="A24">
        <v>23</v>
      </c>
      <c r="B24" t="str">
        <f t="shared" si="0"/>
        <v>GTGGGCTTACATGGCGATAGCTA</v>
      </c>
      <c r="C24" t="str">
        <f>MID([1]!revcom($B$1),1,A24)</f>
        <v>TCAGAAGAACTCGTCAAGAAGGC</v>
      </c>
    </row>
    <row r="25" spans="1:3">
      <c r="A25">
        <v>24</v>
      </c>
      <c r="B25" t="str">
        <f t="shared" si="0"/>
        <v>GTGGGCTTACATGGCGATAGCTAG</v>
      </c>
      <c r="C25" t="str">
        <f>MID([1]!revcom($B$1),1,A25)</f>
        <v>TCAGAAGAACTCGTCAAGAAGGCG</v>
      </c>
    </row>
    <row r="26" spans="1:3">
      <c r="A26">
        <v>25</v>
      </c>
      <c r="B26" t="str">
        <f t="shared" si="0"/>
        <v>GTGGGCTTACATGGCGATAGCTAGA</v>
      </c>
      <c r="C26" t="str">
        <f>MID([1]!revcom($B$1),1,A26)</f>
        <v>TCAGAAGAACTCGTCAAGAAGGCGA</v>
      </c>
    </row>
    <row r="28" spans="1:3">
      <c r="A28" t="s">
        <v>4</v>
      </c>
      <c r="B28" t="str">
        <f>MID(B21,LEN(B21),1)</f>
        <v>G</v>
      </c>
      <c r="C28" t="str">
        <f>MID(C21,LEN(C21),1)</f>
        <v>A</v>
      </c>
    </row>
    <row r="29" spans="1:3">
      <c r="B29" t="str">
        <f t="shared" ref="B29:C33" si="1">MID(B22,LEN(B22),1)</f>
        <v>C</v>
      </c>
      <c r="C29" t="str">
        <f t="shared" si="1"/>
        <v>G</v>
      </c>
    </row>
    <row r="30" spans="1:3">
      <c r="B30" t="str">
        <f t="shared" si="1"/>
        <v>T</v>
      </c>
      <c r="C30" t="str">
        <f t="shared" si="1"/>
        <v>G</v>
      </c>
    </row>
    <row r="31" spans="1:3">
      <c r="B31" t="str">
        <f t="shared" si="1"/>
        <v>A</v>
      </c>
      <c r="C31" t="str">
        <f t="shared" si="1"/>
        <v>C</v>
      </c>
    </row>
    <row r="32" spans="1:3">
      <c r="B32" t="str">
        <f t="shared" si="1"/>
        <v>G</v>
      </c>
      <c r="C32" t="str">
        <f t="shared" si="1"/>
        <v>G</v>
      </c>
    </row>
    <row r="33" spans="1:3">
      <c r="B33" t="str">
        <f t="shared" si="1"/>
        <v>A</v>
      </c>
      <c r="C33" t="str">
        <f t="shared" si="1"/>
        <v>A</v>
      </c>
    </row>
    <row r="35" spans="1:3">
      <c r="A35" t="s">
        <v>5</v>
      </c>
      <c r="B35" s="1">
        <f>SUM(IF(B28="G",1,0),IF(B28="C",1,0))</f>
        <v>1</v>
      </c>
      <c r="C35" s="1">
        <f>SUM(IF(C28="G",1,0),IF(C28="C",1,0))</f>
        <v>0</v>
      </c>
    </row>
    <row r="36" spans="1:3">
      <c r="B36" s="1">
        <f t="shared" ref="B36:C40" si="2">SUM(IF(B29="G",1,0),IF(B29="C",1,0))</f>
        <v>1</v>
      </c>
      <c r="C36" s="1">
        <f t="shared" si="2"/>
        <v>1</v>
      </c>
    </row>
    <row r="37" spans="1:3">
      <c r="B37" s="1">
        <f t="shared" si="2"/>
        <v>0</v>
      </c>
      <c r="C37" s="1">
        <f t="shared" si="2"/>
        <v>1</v>
      </c>
    </row>
    <row r="38" spans="1:3">
      <c r="B38" s="1">
        <f t="shared" si="2"/>
        <v>0</v>
      </c>
      <c r="C38" s="1">
        <f t="shared" si="2"/>
        <v>1</v>
      </c>
    </row>
    <row r="39" spans="1:3">
      <c r="B39" s="1">
        <f t="shared" si="2"/>
        <v>1</v>
      </c>
      <c r="C39" s="1">
        <f t="shared" si="2"/>
        <v>1</v>
      </c>
    </row>
    <row r="40" spans="1:3">
      <c r="B40" s="1">
        <f t="shared" si="2"/>
        <v>0</v>
      </c>
      <c r="C40" s="1">
        <f t="shared" si="2"/>
        <v>0</v>
      </c>
    </row>
    <row r="42" spans="1:3">
      <c r="A42" t="s">
        <v>6</v>
      </c>
    </row>
    <row r="43" spans="1:3">
      <c r="A43" t="s">
        <v>7</v>
      </c>
      <c r="B43" s="1">
        <f>IF(B35&gt;0,20,IF(B36&gt;0,21,IF(B37&gt;0,22,IF(B38&gt;0,23,IF(B39&gt;0,24,IF(B40&gt;0,25,23))))))</f>
        <v>20</v>
      </c>
      <c r="C43" s="1">
        <f>IF(C35&gt;0,20,IF(C36&gt;0,21,IF(C37&gt;0,22,IF(C38&gt;0,23,IF(C39&gt;0,24,IF(C40&gt;0,25,23))))))</f>
        <v>21</v>
      </c>
    </row>
    <row r="44" spans="1:3">
      <c r="A44" t="s">
        <v>8</v>
      </c>
      <c r="B44" t="str">
        <f>MID($B$1,1,B43)</f>
        <v>GTGGGCTTACATGGCGATAG</v>
      </c>
      <c r="C44" t="str">
        <f>MID([1]!revcom($B$1),1,C43)</f>
        <v>TCAGAAGAACTCGTCAAGAAG</v>
      </c>
    </row>
    <row r="46" spans="1:3">
      <c r="A46" t="s">
        <v>9</v>
      </c>
      <c r="B46" t="str">
        <f>CONCATENATE("ccata",B3,"g")</f>
        <v>ccataCGTCTCg</v>
      </c>
      <c r="C46" t="str">
        <f>CONCATENATE("cagta",B3,"a")</f>
        <v>cagtaCGTCTCa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2016-04-08T03:27:50Z</dcterms:created>
  <dcterms:modified xsi:type="dcterms:W3CDTF">2016-04-11T15:09:25Z</dcterms:modified>
</cp:coreProperties>
</file>