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80" yWindow="20" windowWidth="25520" windowHeight="14160" tabRatio="500" firstSheet="1" activeTab="8"/>
  </bookViews>
  <sheets>
    <sheet name="apap1" sheetId="1" r:id="rId1"/>
    <sheet name="chorismate1" sheetId="2" r:id="rId2"/>
    <sheet name="minis 1" sheetId="3" r:id="rId3"/>
    <sheet name="snow 1" sheetId="4" r:id="rId4"/>
    <sheet name="test 1" sheetId="5" r:id="rId5"/>
    <sheet name="operon plate" sheetId="6" r:id="rId6"/>
    <sheet name="tpcon plate" sheetId="9" r:id="rId7"/>
    <sheet name="apap2" sheetId="7" r:id="rId8"/>
    <sheet name="chorismate2" sheetId="8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8" l="1"/>
  <c r="Q3" i="8"/>
  <c r="O5" i="7"/>
  <c r="L5" i="7"/>
  <c r="I5" i="7"/>
  <c r="N4" i="7"/>
  <c r="K4" i="7"/>
  <c r="H4" i="7"/>
  <c r="G3" i="7"/>
  <c r="M3" i="7"/>
  <c r="J3" i="7"/>
  <c r="I12" i="8"/>
  <c r="R12" i="8"/>
  <c r="H12" i="8"/>
  <c r="Q12" i="8"/>
  <c r="O12" i="8"/>
  <c r="N12" i="8"/>
  <c r="L12" i="8"/>
  <c r="K12" i="8"/>
  <c r="I11" i="8"/>
  <c r="R11" i="8"/>
  <c r="H11" i="8"/>
  <c r="Q11" i="8"/>
  <c r="O11" i="8"/>
  <c r="N11" i="8"/>
  <c r="L11" i="8"/>
  <c r="K11" i="8"/>
  <c r="I10" i="8"/>
  <c r="R10" i="8"/>
  <c r="H10" i="8"/>
  <c r="Q10" i="8"/>
  <c r="O10" i="8"/>
  <c r="N10" i="8"/>
  <c r="L10" i="8"/>
  <c r="K10" i="8"/>
  <c r="I9" i="8"/>
  <c r="R9" i="8"/>
  <c r="H9" i="8"/>
  <c r="Q9" i="8"/>
  <c r="O9" i="8"/>
  <c r="N9" i="8"/>
  <c r="L9" i="8"/>
  <c r="K9" i="8"/>
  <c r="I8" i="8"/>
  <c r="R8" i="8"/>
  <c r="H8" i="8"/>
  <c r="Q8" i="8"/>
  <c r="O8" i="8"/>
  <c r="N8" i="8"/>
  <c r="L8" i="8"/>
  <c r="K8" i="8"/>
  <c r="I7" i="8"/>
  <c r="R7" i="8"/>
  <c r="H7" i="8"/>
  <c r="Q7" i="8"/>
  <c r="O7" i="8"/>
  <c r="N7" i="8"/>
  <c r="L7" i="8"/>
  <c r="K7" i="8"/>
  <c r="I6" i="8"/>
  <c r="R6" i="8"/>
  <c r="H6" i="8"/>
  <c r="Q6" i="8"/>
  <c r="O6" i="8"/>
  <c r="N6" i="8"/>
  <c r="L6" i="8"/>
  <c r="K6" i="8"/>
  <c r="I5" i="8"/>
  <c r="R5" i="8"/>
  <c r="H5" i="8"/>
  <c r="Q5" i="8"/>
  <c r="O5" i="8"/>
  <c r="N5" i="8"/>
  <c r="L5" i="8"/>
  <c r="K5" i="8"/>
  <c r="I4" i="8"/>
  <c r="R4" i="8"/>
  <c r="H4" i="8"/>
  <c r="Q4" i="8"/>
  <c r="O4" i="8"/>
  <c r="N4" i="8"/>
  <c r="L4" i="8"/>
  <c r="K4" i="8"/>
  <c r="I3" i="8"/>
  <c r="R3" i="8"/>
  <c r="H3" i="8"/>
  <c r="O3" i="8"/>
  <c r="N3" i="8"/>
  <c r="L3" i="8"/>
  <c r="K3" i="8"/>
  <c r="I2" i="8"/>
  <c r="R2" i="8"/>
  <c r="H2" i="8"/>
  <c r="O2" i="8"/>
  <c r="N2" i="8"/>
  <c r="L2" i="8"/>
  <c r="K2" i="8"/>
  <c r="J4" i="7"/>
  <c r="L4" i="7"/>
  <c r="M4" i="7"/>
  <c r="O4" i="7"/>
  <c r="P4" i="7"/>
  <c r="R4" i="7"/>
  <c r="J5" i="7"/>
  <c r="K5" i="7"/>
  <c r="M5" i="7"/>
  <c r="N5" i="7"/>
  <c r="P5" i="7"/>
  <c r="Q5" i="7"/>
  <c r="G4" i="7"/>
  <c r="I4" i="7"/>
  <c r="G5" i="7"/>
  <c r="H5" i="7"/>
  <c r="I3" i="7"/>
  <c r="R3" i="7"/>
  <c r="H3" i="7"/>
  <c r="Q3" i="7"/>
  <c r="O3" i="7"/>
  <c r="N3" i="7"/>
  <c r="L3" i="7"/>
  <c r="K3" i="7"/>
  <c r="Q2" i="7"/>
  <c r="R2" i="7"/>
  <c r="P2" i="7"/>
  <c r="M2" i="7"/>
  <c r="N2" i="7"/>
  <c r="O2" i="7"/>
  <c r="L2" i="7"/>
  <c r="K2" i="7"/>
  <c r="J2" i="7"/>
  <c r="I2" i="7"/>
  <c r="H2" i="7"/>
  <c r="G2" i="7"/>
  <c r="H3" i="2"/>
  <c r="I3" i="2"/>
  <c r="J3" i="2"/>
  <c r="H4" i="2"/>
  <c r="I4" i="2"/>
  <c r="J4" i="2"/>
  <c r="H5" i="2"/>
  <c r="I5" i="2"/>
  <c r="J5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3" i="2"/>
  <c r="I13" i="2"/>
  <c r="J13" i="2"/>
  <c r="H14" i="2"/>
  <c r="I14" i="2"/>
  <c r="J14" i="2"/>
  <c r="H15" i="2"/>
  <c r="I15" i="2"/>
  <c r="J15" i="2"/>
  <c r="H16" i="2"/>
  <c r="I16" i="2"/>
  <c r="J16" i="2"/>
  <c r="J2" i="2"/>
  <c r="I2" i="2"/>
  <c r="H2" i="2"/>
  <c r="H7" i="1"/>
  <c r="I7" i="1"/>
  <c r="J7" i="1"/>
  <c r="H8" i="1"/>
  <c r="I8" i="1"/>
  <c r="J8" i="1"/>
  <c r="H9" i="1"/>
  <c r="I9" i="1"/>
  <c r="J9" i="1"/>
  <c r="H10" i="1"/>
  <c r="I10" i="1"/>
  <c r="J10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J3" i="1"/>
  <c r="J4" i="1"/>
  <c r="J5" i="1"/>
  <c r="J2" i="1"/>
  <c r="I3" i="1"/>
  <c r="I4" i="1"/>
  <c r="I5" i="1"/>
  <c r="I2" i="1"/>
  <c r="H3" i="1"/>
  <c r="H4" i="1"/>
  <c r="H5" i="1"/>
  <c r="H2" i="1"/>
</calcChain>
</file>

<file path=xl/sharedStrings.xml><?xml version="1.0" encoding="utf-8"?>
<sst xmlns="http://schemas.openxmlformats.org/spreadsheetml/2006/main" count="1407" uniqueCount="292">
  <si>
    <t>name</t>
  </si>
  <si>
    <t>sequence</t>
  </si>
  <si>
    <t>vect</t>
  </si>
  <si>
    <t>assembly</t>
  </si>
  <si>
    <t>antibiotic</t>
  </si>
  <si>
    <t>clone</t>
  </si>
  <si>
    <t>status</t>
  </si>
  <si>
    <t>notes</t>
  </si>
  <si>
    <t>BsaI</t>
  </si>
  <si>
    <t>amp</t>
  </si>
  <si>
    <t>B</t>
  </si>
  <si>
    <t>A</t>
  </si>
  <si>
    <t>AAT1</t>
  </si>
  <si>
    <t>4ABH</t>
  </si>
  <si>
    <t>pabABC</t>
  </si>
  <si>
    <t>p20N???</t>
  </si>
  <si>
    <t>MED</t>
  </si>
  <si>
    <t>SLOW</t>
  </si>
  <si>
    <t>UBER</t>
  </si>
  <si>
    <t>LOW</t>
  </si>
  <si>
    <t>OFF</t>
  </si>
  <si>
    <t>A1</t>
  </si>
  <si>
    <t>A2</t>
  </si>
  <si>
    <t>A3</t>
  </si>
  <si>
    <t>A4</t>
  </si>
  <si>
    <t>B1</t>
  </si>
  <si>
    <t>B2</t>
  </si>
  <si>
    <t>B3</t>
  </si>
  <si>
    <t>B4</t>
  </si>
  <si>
    <t>HIGH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</si>
  <si>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</si>
  <si>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</si>
  <si>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</si>
  <si>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</si>
  <si>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</si>
  <si>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</si>
  <si>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</si>
  <si>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</si>
  <si>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</si>
  <si>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</si>
  <si>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well</t>
  </si>
  <si>
    <t>srcA</t>
  </si>
  <si>
    <t>srcB</t>
  </si>
  <si>
    <t>srcC</t>
  </si>
  <si>
    <t>p20N80</t>
  </si>
  <si>
    <t>??</t>
  </si>
  <si>
    <t>p20N81</t>
  </si>
  <si>
    <t>E1</t>
  </si>
  <si>
    <t>E2</t>
  </si>
  <si>
    <t>E3</t>
  </si>
  <si>
    <t>E4</t>
  </si>
  <si>
    <t>aroF1</t>
  </si>
  <si>
    <t>aroL1</t>
  </si>
  <si>
    <t>aroA1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</si>
  <si>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</si>
  <si>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</si>
  <si>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</si>
  <si>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</si>
  <si>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</si>
  <si>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</si>
  <si>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</si>
  <si>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</si>
  <si>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</si>
  <si>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C</t>
  </si>
  <si>
    <t>D</t>
  </si>
  <si>
    <t>E</t>
  </si>
  <si>
    <t>F</t>
  </si>
  <si>
    <t>abort</t>
  </si>
  <si>
    <t>4ABH MED is not correct</t>
  </si>
  <si>
    <t xml:space="preserve"> </t>
  </si>
  <si>
    <t>day 1</t>
  </si>
  <si>
    <t>day 2</t>
  </si>
  <si>
    <t>day 3</t>
  </si>
  <si>
    <t>G</t>
  </si>
  <si>
    <t>H</t>
  </si>
  <si>
    <t>&gt;&gt;composition</t>
  </si>
  <si>
    <t>&gt;name</t>
  </si>
  <si>
    <t>&gt;&gt;clone</t>
  </si>
  <si>
    <t>fayyum_cassettes_1</t>
  </si>
  <si>
    <t>fayyum_cassettes_1 snow</t>
  </si>
  <si>
    <t>Growth plate A</t>
  </si>
  <si>
    <t>Growth plate B</t>
  </si>
  <si>
    <t>p20N173</t>
  </si>
  <si>
    <t>clone A shows some brown</t>
  </si>
  <si>
    <t>150, s</t>
  </si>
  <si>
    <t>50, s</t>
  </si>
  <si>
    <t>&gt;&gt;seq</t>
  </si>
  <si>
    <t>GATCTgtcccggacgaggttcgacgacgaaacgaggtgccaggATGAGCAAGCCCGACGACCCCGCCTACCACTGGAACGGCGCGGAGCTGGACCTGGA</t>
  </si>
  <si>
    <t>mixed reads, evidence of two plasmids present</t>
  </si>
  <si>
    <t>&gt;&gt;note</t>
  </si>
  <si>
    <t>blue</t>
  </si>
  <si>
    <t>yellow</t>
  </si>
  <si>
    <t>TP4_LOW</t>
  </si>
  <si>
    <t>TP2_SLOW</t>
  </si>
  <si>
    <t>TP6_MED</t>
  </si>
  <si>
    <t>TP3_SLOW</t>
  </si>
  <si>
    <t>p20N137</t>
  </si>
  <si>
    <t>p20N138</t>
  </si>
  <si>
    <t>fayyum_operons</t>
  </si>
  <si>
    <t>promoter</t>
  </si>
  <si>
    <t>part</t>
  </si>
  <si>
    <t>p20N53</t>
  </si>
  <si>
    <t>TP4_UBER</t>
  </si>
  <si>
    <t>p20N55</t>
  </si>
  <si>
    <t>TP6_UBER</t>
  </si>
  <si>
    <t>pabABC1</t>
  </si>
  <si>
    <t>p20N56</t>
  </si>
  <si>
    <t>pabABC3</t>
  </si>
  <si>
    <t>A5</t>
  </si>
  <si>
    <t>p20N57</t>
  </si>
  <si>
    <t>TP3_UBER</t>
  </si>
  <si>
    <t>A6</t>
  </si>
  <si>
    <t>p20N45</t>
  </si>
  <si>
    <t>TP5_UBER</t>
  </si>
  <si>
    <t>A7</t>
  </si>
  <si>
    <t>p20N59</t>
  </si>
  <si>
    <t>TP15_UBER</t>
  </si>
  <si>
    <t>p20N125</t>
  </si>
  <si>
    <t>TP4_HIGH</t>
  </si>
  <si>
    <t>p20N127</t>
  </si>
  <si>
    <t>TP6_HIGH</t>
  </si>
  <si>
    <t>p20N128</t>
  </si>
  <si>
    <t>B5</t>
  </si>
  <si>
    <t>p20N129</t>
  </si>
  <si>
    <t>TP3_HIGH</t>
  </si>
  <si>
    <t>B6</t>
  </si>
  <si>
    <t>p20N130</t>
  </si>
  <si>
    <t>TP5_HIGH</t>
  </si>
  <si>
    <t>B7</t>
  </si>
  <si>
    <t>p20N131</t>
  </si>
  <si>
    <t>TP15_HIGH</t>
  </si>
  <si>
    <t>p20N132</t>
  </si>
  <si>
    <t>TP4_MED</t>
  </si>
  <si>
    <t>p20N133</t>
  </si>
  <si>
    <t>TP2_MED</t>
  </si>
  <si>
    <t>4ABH1</t>
  </si>
  <si>
    <t>p20N134</t>
  </si>
  <si>
    <t>p20N135</t>
  </si>
  <si>
    <t>p20N136</t>
  </si>
  <si>
    <t>TP3_MED</t>
  </si>
  <si>
    <t>C6</t>
  </si>
  <si>
    <t>TP5_MED</t>
  </si>
  <si>
    <t>C7</t>
  </si>
  <si>
    <t>TP15_MED</t>
  </si>
  <si>
    <t>p20N139</t>
  </si>
  <si>
    <t>p20N140</t>
  </si>
  <si>
    <t>TP2_LOW</t>
  </si>
  <si>
    <t>p20N141</t>
  </si>
  <si>
    <t>TP6_LOW</t>
  </si>
  <si>
    <t>p20N142</t>
  </si>
  <si>
    <t>p20N143</t>
  </si>
  <si>
    <t>TP3_LOW</t>
  </si>
  <si>
    <t>D6</t>
  </si>
  <si>
    <t>p20N144</t>
  </si>
  <si>
    <t>TP5_LOW</t>
  </si>
  <si>
    <t>D7</t>
  </si>
  <si>
    <t>p20N145</t>
  </si>
  <si>
    <t>TP15_LOW</t>
  </si>
  <si>
    <t>p20N146</t>
  </si>
  <si>
    <t>TP4_SLOW</t>
  </si>
  <si>
    <t>p20N147</t>
  </si>
  <si>
    <t>p20N148</t>
  </si>
  <si>
    <t>TP6_SLOW</t>
  </si>
  <si>
    <t>p20N149</t>
  </si>
  <si>
    <t>E5</t>
  </si>
  <si>
    <t>p20N150</t>
  </si>
  <si>
    <t>E6</t>
  </si>
  <si>
    <t>p20N151</t>
  </si>
  <si>
    <t>TP5_SLOW</t>
  </si>
  <si>
    <t>E7</t>
  </si>
  <si>
    <t>p20N152</t>
  </si>
  <si>
    <t>TP15_SLOW</t>
  </si>
  <si>
    <t>p20N153</t>
  </si>
  <si>
    <t>TP4_OFF</t>
  </si>
  <si>
    <t>p20N154</t>
  </si>
  <si>
    <t>TP2_OFF</t>
  </si>
  <si>
    <t>p20N155</t>
  </si>
  <si>
    <t>TP6_OFF</t>
  </si>
  <si>
    <t>p20N156</t>
  </si>
  <si>
    <t>p20N157</t>
  </si>
  <si>
    <t>TP3_OFF</t>
  </si>
  <si>
    <t>F6</t>
  </si>
  <si>
    <t>p20N158</t>
  </si>
  <si>
    <t>TP5_OFF</t>
  </si>
  <si>
    <t>p20N192</t>
  </si>
  <si>
    <t>freetube</t>
  </si>
  <si>
    <t>Ptet(ts)D6</t>
  </si>
  <si>
    <t>p20N193</t>
  </si>
  <si>
    <t>plasmids</t>
  </si>
  <si>
    <t>promoters</t>
  </si>
  <si>
    <t>p20N194</t>
  </si>
  <si>
    <t>p20N195</t>
  </si>
  <si>
    <t>p20N196</t>
  </si>
  <si>
    <t>null</t>
  </si>
  <si>
    <t>p20N197</t>
  </si>
  <si>
    <t>p20N198</t>
  </si>
  <si>
    <t>p20N199</t>
  </si>
  <si>
    <t>p20N200</t>
  </si>
  <si>
    <t>p20N201</t>
  </si>
  <si>
    <t>p20N202</t>
  </si>
  <si>
    <t>p20N203</t>
  </si>
  <si>
    <t>p20N204</t>
  </si>
  <si>
    <t>p20N205</t>
  </si>
  <si>
    <t>p20N206</t>
  </si>
  <si>
    <t>p20N207</t>
  </si>
  <si>
    <t>J1</t>
  </si>
  <si>
    <t>J2</t>
  </si>
  <si>
    <t>J3</t>
  </si>
  <si>
    <t>J4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</si>
  <si>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</si>
  <si>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</si>
  <si>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</si>
  <si>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</si>
  <si>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</si>
  <si>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</si>
  <si>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</si>
  <si>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</si>
  <si>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</si>
  <si>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</si>
  <si>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</si>
  <si>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TPcon_dil4x</t>
  </si>
  <si>
    <t>composition</t>
  </si>
  <si>
    <t>p20N71</t>
  </si>
  <si>
    <t>p20N87</t>
  </si>
  <si>
    <t>TP2_UBER</t>
  </si>
  <si>
    <t>p20N92</t>
  </si>
  <si>
    <t>p20N94</t>
  </si>
  <si>
    <t>p20N99</t>
  </si>
  <si>
    <t>p20N104</t>
  </si>
  <si>
    <t>TP14_UBER</t>
  </si>
  <si>
    <t>p20N109</t>
  </si>
  <si>
    <t>A8</t>
  </si>
  <si>
    <t>p20N114</t>
  </si>
  <si>
    <t>TP17_UBER</t>
  </si>
  <si>
    <t>p20N84</t>
  </si>
  <si>
    <t>p20N88</t>
  </si>
  <si>
    <t>TP2_HIGH</t>
  </si>
  <si>
    <t>p20N76</t>
  </si>
  <si>
    <t>p20N95</t>
  </si>
  <si>
    <t>p20N100</t>
  </si>
  <si>
    <t>p20N105</t>
  </si>
  <si>
    <t>TP14_HIGH</t>
  </si>
  <si>
    <t>p20N110</t>
  </si>
  <si>
    <t>B8</t>
  </si>
  <si>
    <t>p20N115</t>
  </si>
  <si>
    <t>TP17_HIGH</t>
  </si>
  <si>
    <t>p20N33</t>
  </si>
  <si>
    <t>p20N31</t>
  </si>
  <si>
    <t>p20N35</t>
  </si>
  <si>
    <t>p20N64</t>
  </si>
  <si>
    <t>p20N34</t>
  </si>
  <si>
    <t>p20N66</t>
  </si>
  <si>
    <t>TP14_MED</t>
  </si>
  <si>
    <t>p20N67</t>
  </si>
  <si>
    <t>TP16_MED</t>
  </si>
  <si>
    <t>C8</t>
  </si>
  <si>
    <t>p20N69</t>
  </si>
  <si>
    <t>TP17_MED</t>
  </si>
  <si>
    <t>p20N73</t>
  </si>
  <si>
    <t>p20N89</t>
  </si>
  <si>
    <t>p20N77</t>
  </si>
  <si>
    <t>p20N96</t>
  </si>
  <si>
    <t>p20N101</t>
  </si>
  <si>
    <t>p20N106</t>
  </si>
  <si>
    <t>TP14_LOW</t>
  </si>
  <si>
    <t>p20N111</t>
  </si>
  <si>
    <t>D8</t>
  </si>
  <si>
    <t>p20N116</t>
  </si>
  <si>
    <t>TP17_LOW</t>
  </si>
  <si>
    <t>p20N85</t>
  </si>
  <si>
    <t>p20N90</t>
  </si>
  <si>
    <t>p20N93</t>
  </si>
  <si>
    <t>p20N97</t>
  </si>
  <si>
    <t>p20N102</t>
  </si>
  <si>
    <t>p20N107</t>
  </si>
  <si>
    <t>TP14_SLOW</t>
  </si>
  <si>
    <t>p20N112</t>
  </si>
  <si>
    <t>E8</t>
  </si>
  <si>
    <t>p20N117</t>
  </si>
  <si>
    <t>TP17_SLOW</t>
  </si>
  <si>
    <t>p20N86</t>
  </si>
  <si>
    <t>p20N91</t>
  </si>
  <si>
    <t>p20N78</t>
  </si>
  <si>
    <t>p20N98</t>
  </si>
  <si>
    <t>p20N103</t>
  </si>
  <si>
    <t>p20N108</t>
  </si>
  <si>
    <t>TP14_OFF</t>
  </si>
  <si>
    <t>F7</t>
  </si>
  <si>
    <t>F8</t>
  </si>
  <si>
    <t>p20N118</t>
  </si>
  <si>
    <t>TP17_OFF</t>
  </si>
  <si>
    <t>no operon for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</si>
</sst>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5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scheme val="minor"/>
    </font>
    <font>
      <sz val="12"/>
      <color theme="6"/>
      <name val="Calibri"/>
      <scheme val="minor"/>
    </font>
    <font>
      <sz val="12"/>
      <color theme="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ck">
        <color theme="6"/>
      </left>
      <right/>
      <top style="thick">
        <color theme="6"/>
      </top>
      <bottom style="thick">
        <color theme="6"/>
      </bottom>
      <diagonal/>
    </border>
    <border>
      <left/>
      <right/>
      <top style="thick">
        <color theme="6"/>
      </top>
      <bottom style="thick">
        <color theme="6"/>
      </bottom>
      <diagonal/>
    </border>
    <border>
      <left/>
      <right style="thick">
        <color theme="6"/>
      </right>
      <top style="thick">
        <color theme="6"/>
      </top>
      <bottom style="thick">
        <color theme="6"/>
      </bottom>
      <diagonal/>
    </border>
    <border>
      <left style="medium">
        <color theme="6"/>
      </left>
      <right/>
      <top style="medium">
        <color theme="6"/>
      </top>
      <bottom style="medium">
        <color theme="6"/>
      </bottom>
      <diagonal/>
    </border>
    <border>
      <left/>
      <right/>
      <top style="medium">
        <color theme="6"/>
      </top>
      <bottom style="medium">
        <color theme="6"/>
      </bottom>
      <diagonal/>
    </border>
    <border>
      <left/>
      <right style="medium">
        <color theme="6"/>
      </right>
      <top style="medium">
        <color theme="6"/>
      </top>
      <bottom style="medium">
        <color theme="6"/>
      </bottom>
      <diagonal/>
    </border>
  </borders>
  <cellStyleXfs count="2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0" fillId="0" borderId="6" xfId="0" applyBorder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2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opLeftCell="G1" workbookViewId="0">
      <selection activeCell="H3" sqref="H3"/>
    </sheetView>
  </sheetViews>
  <sheetFormatPr baseColWidth="10" defaultRowHeight="15" x14ac:dyDescent="0"/>
  <cols>
    <col min="19" max="19" width="3" customWidth="1"/>
  </cols>
  <sheetData>
    <row r="1" spans="1:21">
      <c r="A1" t="s">
        <v>0</v>
      </c>
      <c r="B1" t="s">
        <v>40</v>
      </c>
      <c r="C1" t="s">
        <v>12</v>
      </c>
      <c r="D1" t="s">
        <v>13</v>
      </c>
      <c r="E1" t="s">
        <v>14</v>
      </c>
      <c r="F1" t="s">
        <v>1</v>
      </c>
      <c r="G1" t="s">
        <v>2</v>
      </c>
      <c r="H1" t="s">
        <v>41</v>
      </c>
      <c r="I1" t="s">
        <v>42</v>
      </c>
      <c r="J1" t="s">
        <v>43</v>
      </c>
      <c r="K1" t="s">
        <v>3</v>
      </c>
      <c r="L1" t="s">
        <v>4</v>
      </c>
      <c r="M1" t="s">
        <v>70</v>
      </c>
      <c r="N1" t="s">
        <v>71</v>
      </c>
      <c r="O1" t="s">
        <v>72</v>
      </c>
      <c r="P1" t="s">
        <v>5</v>
      </c>
      <c r="Q1" t="s">
        <v>6</v>
      </c>
      <c r="R1" t="s">
        <v>7</v>
      </c>
      <c r="T1" t="s">
        <v>18</v>
      </c>
      <c r="U1" t="s">
        <v>11</v>
      </c>
    </row>
    <row r="2" spans="1:21">
      <c r="A2" t="s">
        <v>15</v>
      </c>
      <c r="B2" t="s">
        <v>21</v>
      </c>
      <c r="C2" t="s">
        <v>16</v>
      </c>
      <c r="D2" s="1" t="s">
        <v>16</v>
      </c>
      <c r="E2" t="s">
        <v>18</v>
      </c>
      <c r="F2" t="s">
        <v>45</v>
      </c>
      <c r="G2" t="s">
        <v>44</v>
      </c>
      <c r="H2" s="2" t="str">
        <f>CONCATENATE(VLOOKUP(C2,$T$1:$U$6,2,FALSE),1)</f>
        <v>C1</v>
      </c>
      <c r="I2" s="1" t="str">
        <f>CONCATENATE(VLOOKUP(D2,$T$1:$U$6,2,FALSE),2)</f>
        <v>C2</v>
      </c>
      <c r="J2" s="2" t="str">
        <f>CONCATENATE(VLOOKUP(E2,$T$1:$U$6,2,FALSE),3)</f>
        <v>A3</v>
      </c>
      <c r="K2" t="s">
        <v>8</v>
      </c>
      <c r="L2" t="s">
        <v>9</v>
      </c>
      <c r="Q2" t="s">
        <v>67</v>
      </c>
      <c r="R2" t="s">
        <v>68</v>
      </c>
      <c r="S2" t="s">
        <v>69</v>
      </c>
      <c r="T2" t="s">
        <v>29</v>
      </c>
      <c r="U2" t="s">
        <v>10</v>
      </c>
    </row>
    <row r="3" spans="1:21" ht="16" thickBot="1">
      <c r="B3" t="s">
        <v>22</v>
      </c>
      <c r="C3" t="s">
        <v>16</v>
      </c>
      <c r="D3" s="1" t="s">
        <v>19</v>
      </c>
      <c r="E3" t="s">
        <v>18</v>
      </c>
      <c r="G3" t="s">
        <v>44</v>
      </c>
      <c r="H3" s="2" t="str">
        <f>CONCATENATE(VLOOKUP(C3,$T$1:$U$6,2,FALSE),1)</f>
        <v>C1</v>
      </c>
      <c r="I3" s="1" t="str">
        <f>CONCATENATE(VLOOKUP(D3,$T$1:$U$6,2,FALSE),2)</f>
        <v>D2</v>
      </c>
      <c r="J3" s="2" t="str">
        <f>CONCATENATE(VLOOKUP(E3,$T$1:$U$6,2,FALSE),3)</f>
        <v>A3</v>
      </c>
      <c r="K3" t="s">
        <v>8</v>
      </c>
      <c r="L3" t="s">
        <v>9</v>
      </c>
      <c r="M3">
        <v>0</v>
      </c>
      <c r="N3" t="s">
        <v>85</v>
      </c>
      <c r="S3" t="s">
        <v>69</v>
      </c>
      <c r="T3" t="s">
        <v>16</v>
      </c>
      <c r="U3" t="s">
        <v>63</v>
      </c>
    </row>
    <row r="4" spans="1:21" ht="16" thickBot="1">
      <c r="B4" t="s">
        <v>23</v>
      </c>
      <c r="C4" s="7" t="s">
        <v>16</v>
      </c>
      <c r="D4" s="8" t="s">
        <v>17</v>
      </c>
      <c r="E4" s="9" t="s">
        <v>18</v>
      </c>
      <c r="G4" t="s">
        <v>44</v>
      </c>
      <c r="H4" s="2" t="str">
        <f>CONCATENATE(VLOOKUP(C4,$T$1:$U$6,2,FALSE),1)</f>
        <v>C1</v>
      </c>
      <c r="I4" s="1" t="str">
        <f>CONCATENATE(VLOOKUP(D4,$T$1:$U$6,2,FALSE),2)</f>
        <v>E2</v>
      </c>
      <c r="J4" s="2" t="str">
        <f>CONCATENATE(VLOOKUP(E4,$T$1:$U$6,2,FALSE),3)</f>
        <v>A3</v>
      </c>
      <c r="K4" t="s">
        <v>8</v>
      </c>
      <c r="L4" t="s">
        <v>9</v>
      </c>
      <c r="M4">
        <v>50</v>
      </c>
      <c r="N4" t="s">
        <v>84</v>
      </c>
      <c r="S4" t="s">
        <v>69</v>
      </c>
      <c r="T4" t="s">
        <v>19</v>
      </c>
      <c r="U4" t="s">
        <v>64</v>
      </c>
    </row>
    <row r="5" spans="1:21">
      <c r="B5" t="s">
        <v>24</v>
      </c>
      <c r="C5" t="s">
        <v>16</v>
      </c>
      <c r="D5" s="1" t="s">
        <v>20</v>
      </c>
      <c r="E5" t="s">
        <v>18</v>
      </c>
      <c r="G5" t="s">
        <v>44</v>
      </c>
      <c r="H5" s="2" t="str">
        <f>CONCATENATE(VLOOKUP(C5,$T$1:$U$6,2,FALSE),1)</f>
        <v>C1</v>
      </c>
      <c r="I5" s="1" t="str">
        <f>CONCATENATE(VLOOKUP(D5,$T$1:$U$6,2,FALSE),2)</f>
        <v>F2</v>
      </c>
      <c r="J5" s="2" t="str">
        <f>CONCATENATE(VLOOKUP(E5,$T$1:$U$6,2,FALSE),3)</f>
        <v>A3</v>
      </c>
      <c r="K5" t="s">
        <v>8</v>
      </c>
      <c r="L5" t="s">
        <v>9</v>
      </c>
      <c r="M5">
        <v>50</v>
      </c>
      <c r="N5" t="s">
        <v>84</v>
      </c>
      <c r="S5" t="s">
        <v>69</v>
      </c>
      <c r="T5" t="s">
        <v>17</v>
      </c>
      <c r="U5" t="s">
        <v>65</v>
      </c>
    </row>
    <row r="6" spans="1:21">
      <c r="S6" t="s">
        <v>69</v>
      </c>
      <c r="T6" t="s">
        <v>20</v>
      </c>
      <c r="U6" t="s">
        <v>66</v>
      </c>
    </row>
    <row r="7" spans="1:21">
      <c r="B7" t="s">
        <v>25</v>
      </c>
      <c r="C7" t="s">
        <v>18</v>
      </c>
      <c r="D7" s="1" t="s">
        <v>16</v>
      </c>
      <c r="E7" t="s">
        <v>18</v>
      </c>
      <c r="G7" t="s">
        <v>44</v>
      </c>
      <c r="H7" s="2" t="str">
        <f>CONCATENATE(VLOOKUP(C7,$T$1:$U$6,2,FALSE),1)</f>
        <v>A1</v>
      </c>
      <c r="I7" s="1" t="str">
        <f>CONCATENATE(VLOOKUP(D7,$T$1:$U$6,2,FALSE),2)</f>
        <v>C2</v>
      </c>
      <c r="J7" s="2" t="str">
        <f>CONCATENATE(VLOOKUP(E7,$T$1:$U$6,2,FALSE),3)</f>
        <v>A3</v>
      </c>
      <c r="K7" t="s">
        <v>8</v>
      </c>
      <c r="L7" t="s">
        <v>9</v>
      </c>
      <c r="M7">
        <v>50</v>
      </c>
      <c r="S7" t="s">
        <v>69</v>
      </c>
    </row>
    <row r="8" spans="1:21">
      <c r="B8" t="s">
        <v>26</v>
      </c>
      <c r="C8" t="s">
        <v>18</v>
      </c>
      <c r="D8" s="1" t="s">
        <v>19</v>
      </c>
      <c r="E8" t="s">
        <v>18</v>
      </c>
      <c r="G8" t="s">
        <v>44</v>
      </c>
      <c r="H8" s="2" t="str">
        <f>CONCATENATE(VLOOKUP(C8,$T$1:$U$6,2,FALSE),1)</f>
        <v>A1</v>
      </c>
      <c r="I8" s="1" t="str">
        <f>CONCATENATE(VLOOKUP(D8,$T$1:$U$6,2,FALSE),2)</f>
        <v>D2</v>
      </c>
      <c r="J8" s="2" t="str">
        <f>CONCATENATE(VLOOKUP(E8,$T$1:$U$6,2,FALSE),3)</f>
        <v>A3</v>
      </c>
      <c r="K8" t="s">
        <v>8</v>
      </c>
      <c r="L8" t="s">
        <v>9</v>
      </c>
      <c r="M8">
        <v>0</v>
      </c>
      <c r="S8" t="s">
        <v>69</v>
      </c>
    </row>
    <row r="9" spans="1:21">
      <c r="B9" t="s">
        <v>27</v>
      </c>
      <c r="C9" t="s">
        <v>18</v>
      </c>
      <c r="D9" s="1" t="s">
        <v>17</v>
      </c>
      <c r="E9" t="s">
        <v>18</v>
      </c>
      <c r="G9" t="s">
        <v>44</v>
      </c>
      <c r="H9" s="2" t="str">
        <f>CONCATENATE(VLOOKUP(C9,$T$1:$U$6,2,FALSE),1)</f>
        <v>A1</v>
      </c>
      <c r="I9" s="1" t="str">
        <f>CONCATENATE(VLOOKUP(D9,$T$1:$U$6,2,FALSE),2)</f>
        <v>E2</v>
      </c>
      <c r="J9" s="2" t="str">
        <f>CONCATENATE(VLOOKUP(E9,$T$1:$U$6,2,FALSE),3)</f>
        <v>A3</v>
      </c>
      <c r="K9" t="s">
        <v>8</v>
      </c>
      <c r="L9" t="s">
        <v>9</v>
      </c>
      <c r="M9">
        <v>50</v>
      </c>
      <c r="S9" t="s">
        <v>69</v>
      </c>
    </row>
    <row r="10" spans="1:21">
      <c r="B10" t="s">
        <v>28</v>
      </c>
      <c r="C10" t="s">
        <v>18</v>
      </c>
      <c r="D10" s="1" t="s">
        <v>20</v>
      </c>
      <c r="E10" t="s">
        <v>18</v>
      </c>
      <c r="G10" t="s">
        <v>44</v>
      </c>
      <c r="H10" s="2" t="str">
        <f>CONCATENATE(VLOOKUP(C10,$T$1:$U$6,2,FALSE),1)</f>
        <v>A1</v>
      </c>
      <c r="I10" s="1" t="str">
        <f>CONCATENATE(VLOOKUP(D10,$T$1:$U$6,2,FALSE),2)</f>
        <v>F2</v>
      </c>
      <c r="J10" s="2" t="str">
        <f>CONCATENATE(VLOOKUP(E10,$T$1:$U$6,2,FALSE),3)</f>
        <v>A3</v>
      </c>
      <c r="K10" t="s">
        <v>8</v>
      </c>
      <c r="L10" t="s">
        <v>9</v>
      </c>
      <c r="M10">
        <v>50</v>
      </c>
      <c r="R10" t="s">
        <v>83</v>
      </c>
      <c r="S10" t="s">
        <v>69</v>
      </c>
    </row>
    <row r="11" spans="1:21">
      <c r="S11" t="s">
        <v>69</v>
      </c>
    </row>
    <row r="12" spans="1:21">
      <c r="B12" t="s">
        <v>30</v>
      </c>
      <c r="C12" t="s">
        <v>16</v>
      </c>
      <c r="D12" t="s">
        <v>17</v>
      </c>
      <c r="E12" s="1" t="s">
        <v>29</v>
      </c>
      <c r="G12" t="s">
        <v>44</v>
      </c>
      <c r="H12" s="2" t="str">
        <f>CONCATENATE(VLOOKUP(C12,$T$1:$U$6,2,FALSE),1)</f>
        <v>C1</v>
      </c>
      <c r="I12" s="2" t="str">
        <f>CONCATENATE(VLOOKUP(D12,$T$1:$U$6,2,FALSE),2)</f>
        <v>E2</v>
      </c>
      <c r="J12" s="1" t="str">
        <f>CONCATENATE(VLOOKUP(E12,$T$1:$U$6,2,FALSE),3)</f>
        <v>B3</v>
      </c>
      <c r="K12" t="s">
        <v>8</v>
      </c>
      <c r="L12" t="s">
        <v>9</v>
      </c>
      <c r="M12">
        <v>50</v>
      </c>
      <c r="S12" t="s">
        <v>69</v>
      </c>
    </row>
    <row r="13" spans="1:21">
      <c r="B13" t="s">
        <v>31</v>
      </c>
      <c r="C13" t="s">
        <v>16</v>
      </c>
      <c r="D13" t="s">
        <v>17</v>
      </c>
      <c r="E13" s="1" t="s">
        <v>16</v>
      </c>
      <c r="G13" t="s">
        <v>44</v>
      </c>
      <c r="H13" s="2" t="str">
        <f>CONCATENATE(VLOOKUP(C13,$T$1:$U$6,2,FALSE),1)</f>
        <v>C1</v>
      </c>
      <c r="I13" s="2" t="str">
        <f>CONCATENATE(VLOOKUP(D13,$T$1:$U$6,2,FALSE),2)</f>
        <v>E2</v>
      </c>
      <c r="J13" s="1" t="str">
        <f>CONCATENATE(VLOOKUP(E13,$T$1:$U$6,2,FALSE),3)</f>
        <v>C3</v>
      </c>
      <c r="K13" t="s">
        <v>8</v>
      </c>
      <c r="L13" t="s">
        <v>9</v>
      </c>
      <c r="M13">
        <v>50</v>
      </c>
      <c r="S13" t="s">
        <v>69</v>
      </c>
    </row>
    <row r="14" spans="1:21">
      <c r="B14" t="s">
        <v>32</v>
      </c>
      <c r="C14" t="s">
        <v>16</v>
      </c>
      <c r="D14" t="s">
        <v>17</v>
      </c>
      <c r="E14" s="1" t="s">
        <v>19</v>
      </c>
      <c r="G14" t="s">
        <v>44</v>
      </c>
      <c r="H14" s="2" t="str">
        <f>CONCATENATE(VLOOKUP(C14,$T$1:$U$6,2,FALSE),1)</f>
        <v>C1</v>
      </c>
      <c r="I14" s="2" t="str">
        <f>CONCATENATE(VLOOKUP(D14,$T$1:$U$6,2,FALSE),2)</f>
        <v>E2</v>
      </c>
      <c r="J14" s="1" t="str">
        <f>CONCATENATE(VLOOKUP(E14,$T$1:$U$6,2,FALSE),3)</f>
        <v>D3</v>
      </c>
      <c r="K14" t="s">
        <v>8</v>
      </c>
      <c r="L14" t="s">
        <v>9</v>
      </c>
      <c r="M14">
        <v>50</v>
      </c>
      <c r="S14" t="s">
        <v>69</v>
      </c>
    </row>
    <row r="15" spans="1:21">
      <c r="B15" t="s">
        <v>33</v>
      </c>
      <c r="C15" t="s">
        <v>16</v>
      </c>
      <c r="D15" t="s">
        <v>17</v>
      </c>
      <c r="E15" s="1" t="s">
        <v>17</v>
      </c>
      <c r="G15" t="s">
        <v>44</v>
      </c>
      <c r="H15" s="2" t="str">
        <f>CONCATENATE(VLOOKUP(C15,$T$1:$U$6,2,FALSE),1)</f>
        <v>C1</v>
      </c>
      <c r="I15" s="2" t="str">
        <f>CONCATENATE(VLOOKUP(D15,$T$1:$U$6,2,FALSE),2)</f>
        <v>E2</v>
      </c>
      <c r="J15" s="1" t="str">
        <f>CONCATENATE(VLOOKUP(E15,$T$1:$U$6,2,FALSE),3)</f>
        <v>E3</v>
      </c>
      <c r="K15" t="s">
        <v>8</v>
      </c>
      <c r="L15" t="s">
        <v>9</v>
      </c>
      <c r="M15">
        <v>50</v>
      </c>
      <c r="S15" t="s">
        <v>69</v>
      </c>
    </row>
    <row r="16" spans="1:21">
      <c r="B16" t="s">
        <v>34</v>
      </c>
      <c r="C16" t="s">
        <v>16</v>
      </c>
      <c r="D16" t="s">
        <v>17</v>
      </c>
      <c r="E16" s="1" t="s">
        <v>20</v>
      </c>
      <c r="G16" t="s">
        <v>44</v>
      </c>
      <c r="H16" s="2" t="str">
        <f>CONCATENATE(VLOOKUP(C16,$T$1:$U$6,2,FALSE),1)</f>
        <v>C1</v>
      </c>
      <c r="I16" s="2" t="str">
        <f>CONCATENATE(VLOOKUP(D16,$T$1:$U$6,2,FALSE),2)</f>
        <v>E2</v>
      </c>
      <c r="J16" s="1" t="str">
        <f>CONCATENATE(VLOOKUP(E16,$T$1:$U$6,2,FALSE),3)</f>
        <v>F3</v>
      </c>
      <c r="K16" t="s">
        <v>8</v>
      </c>
      <c r="L16" t="s">
        <v>9</v>
      </c>
      <c r="M16">
        <v>50</v>
      </c>
      <c r="S16" t="s">
        <v>69</v>
      </c>
    </row>
    <row r="17" spans="2:19">
      <c r="S17" t="s">
        <v>69</v>
      </c>
    </row>
    <row r="18" spans="2:19">
      <c r="B18" t="s">
        <v>35</v>
      </c>
      <c r="C18" s="1" t="s">
        <v>18</v>
      </c>
      <c r="D18" t="s">
        <v>17</v>
      </c>
      <c r="E18" t="s">
        <v>18</v>
      </c>
      <c r="G18" t="s">
        <v>44</v>
      </c>
      <c r="H18" s="1" t="str">
        <f>CONCATENATE(VLOOKUP(C18,$T$1:$U$6,2,FALSE),1)</f>
        <v>A1</v>
      </c>
      <c r="I18" s="2" t="str">
        <f>CONCATENATE(VLOOKUP(D18,$T$1:$U$6,2,FALSE),2)</f>
        <v>E2</v>
      </c>
      <c r="J18" s="2" t="str">
        <f>CONCATENATE(VLOOKUP(E18,$T$1:$U$6,2,FALSE),3)</f>
        <v>A3</v>
      </c>
      <c r="K18" t="s">
        <v>8</v>
      </c>
      <c r="L18" t="s">
        <v>9</v>
      </c>
      <c r="M18">
        <v>50</v>
      </c>
      <c r="S18" t="s">
        <v>69</v>
      </c>
    </row>
    <row r="19" spans="2:19">
      <c r="B19" t="s">
        <v>36</v>
      </c>
      <c r="C19" s="1" t="s">
        <v>29</v>
      </c>
      <c r="D19" t="s">
        <v>17</v>
      </c>
      <c r="E19" t="s">
        <v>18</v>
      </c>
      <c r="G19" t="s">
        <v>44</v>
      </c>
      <c r="H19" s="1" t="str">
        <f>CONCATENATE(VLOOKUP(C19,$T$1:$U$6,2,FALSE),1)</f>
        <v>B1</v>
      </c>
      <c r="I19" s="2" t="str">
        <f>CONCATENATE(VLOOKUP(D19,$T$1:$U$6,2,FALSE),2)</f>
        <v>E2</v>
      </c>
      <c r="J19" s="2" t="str">
        <f>CONCATENATE(VLOOKUP(E19,$T$1:$U$6,2,FALSE),3)</f>
        <v>A3</v>
      </c>
      <c r="K19" t="s">
        <v>8</v>
      </c>
      <c r="L19" t="s">
        <v>9</v>
      </c>
      <c r="M19">
        <v>50</v>
      </c>
      <c r="S19" t="s">
        <v>69</v>
      </c>
    </row>
    <row r="20" spans="2:19">
      <c r="B20" t="s">
        <v>37</v>
      </c>
      <c r="C20" s="1" t="s">
        <v>19</v>
      </c>
      <c r="D20" t="s">
        <v>17</v>
      </c>
      <c r="E20" t="s">
        <v>18</v>
      </c>
      <c r="G20" t="s">
        <v>44</v>
      </c>
      <c r="H20" s="1" t="str">
        <f>CONCATENATE(VLOOKUP(C20,$T$1:$U$6,2,FALSE),1)</f>
        <v>D1</v>
      </c>
      <c r="I20" s="2" t="str">
        <f>CONCATENATE(VLOOKUP(D20,$T$1:$U$6,2,FALSE),2)</f>
        <v>E2</v>
      </c>
      <c r="J20" s="2" t="str">
        <f>CONCATENATE(VLOOKUP(E20,$T$1:$U$6,2,FALSE),3)</f>
        <v>A3</v>
      </c>
      <c r="K20" t="s">
        <v>8</v>
      </c>
      <c r="L20" t="s">
        <v>9</v>
      </c>
      <c r="M20">
        <v>50</v>
      </c>
      <c r="S20" t="s">
        <v>69</v>
      </c>
    </row>
    <row r="21" spans="2:19">
      <c r="B21" t="s">
        <v>38</v>
      </c>
      <c r="C21" s="1" t="s">
        <v>17</v>
      </c>
      <c r="D21" t="s">
        <v>17</v>
      </c>
      <c r="E21" t="s">
        <v>18</v>
      </c>
      <c r="G21" t="s">
        <v>44</v>
      </c>
      <c r="H21" s="1" t="str">
        <f>CONCATENATE(VLOOKUP(C21,$T$1:$U$6,2,FALSE),1)</f>
        <v>E1</v>
      </c>
      <c r="I21" s="2" t="str">
        <f>CONCATENATE(VLOOKUP(D21,$T$1:$U$6,2,FALSE),2)</f>
        <v>E2</v>
      </c>
      <c r="J21" s="2" t="str">
        <f>CONCATENATE(VLOOKUP(E21,$T$1:$U$6,2,FALSE),3)</f>
        <v>A3</v>
      </c>
      <c r="K21" t="s">
        <v>8</v>
      </c>
      <c r="L21" t="s">
        <v>9</v>
      </c>
      <c r="M21">
        <v>50</v>
      </c>
      <c r="S21" t="s">
        <v>69</v>
      </c>
    </row>
    <row r="22" spans="2:19">
      <c r="B22" t="s">
        <v>39</v>
      </c>
      <c r="C22" s="1" t="s">
        <v>20</v>
      </c>
      <c r="D22" t="s">
        <v>17</v>
      </c>
      <c r="E22" t="s">
        <v>18</v>
      </c>
      <c r="G22" t="s">
        <v>44</v>
      </c>
      <c r="H22" s="1" t="str">
        <f>CONCATENATE(VLOOKUP(C22,$T$1:$U$6,2,FALSE),1)</f>
        <v>F1</v>
      </c>
      <c r="I22" s="2" t="str">
        <f>CONCATENATE(VLOOKUP(D22,$T$1:$U$6,2,FALSE),2)</f>
        <v>E2</v>
      </c>
      <c r="J22" s="2" t="str">
        <f>CONCATENATE(VLOOKUP(E22,$T$1:$U$6,2,FALSE),3)</f>
        <v>A3</v>
      </c>
      <c r="K22" t="s">
        <v>8</v>
      </c>
      <c r="L22" t="s">
        <v>9</v>
      </c>
      <c r="M22">
        <v>50</v>
      </c>
      <c r="S22" t="s">
        <v>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G24" sqref="G24"/>
    </sheetView>
  </sheetViews>
  <sheetFormatPr baseColWidth="10" defaultRowHeight="15" x14ac:dyDescent="0"/>
  <cols>
    <col min="19" max="19" width="3" customWidth="1"/>
  </cols>
  <sheetData>
    <row r="1" spans="1:21">
      <c r="A1" t="s">
        <v>0</v>
      </c>
      <c r="B1" t="s">
        <v>40</v>
      </c>
      <c r="C1" t="s">
        <v>51</v>
      </c>
      <c r="D1" t="s">
        <v>52</v>
      </c>
      <c r="E1" t="s">
        <v>53</v>
      </c>
      <c r="F1" t="s">
        <v>1</v>
      </c>
      <c r="G1" t="s">
        <v>2</v>
      </c>
      <c r="H1" t="s">
        <v>41</v>
      </c>
      <c r="I1" t="s">
        <v>42</v>
      </c>
      <c r="J1" t="s">
        <v>43</v>
      </c>
      <c r="K1" t="s">
        <v>3</v>
      </c>
      <c r="L1" t="s">
        <v>4</v>
      </c>
      <c r="M1" t="s">
        <v>70</v>
      </c>
      <c r="N1" t="s">
        <v>71</v>
      </c>
      <c r="O1" t="s">
        <v>72</v>
      </c>
      <c r="P1" t="s">
        <v>5</v>
      </c>
      <c r="Q1" t="s">
        <v>6</v>
      </c>
      <c r="R1" t="s">
        <v>7</v>
      </c>
      <c r="T1" t="s">
        <v>18</v>
      </c>
      <c r="U1" t="s">
        <v>11</v>
      </c>
    </row>
    <row r="2" spans="1:21" ht="16" thickBot="1">
      <c r="A2" t="s">
        <v>15</v>
      </c>
      <c r="B2" t="s">
        <v>47</v>
      </c>
      <c r="C2" t="s">
        <v>29</v>
      </c>
      <c r="D2" s="1" t="s">
        <v>29</v>
      </c>
      <c r="E2" t="s">
        <v>16</v>
      </c>
      <c r="F2" t="s">
        <v>45</v>
      </c>
      <c r="G2" t="s">
        <v>46</v>
      </c>
      <c r="H2" s="2" t="str">
        <f>CONCATENATE(VLOOKUP(C2,$T$1:$U$6,2,FALSE),5)</f>
        <v>B5</v>
      </c>
      <c r="I2" s="1" t="str">
        <f>CONCATENATE(VLOOKUP(D2,$T$1:$U$6,2,FALSE),6)</f>
        <v>B6</v>
      </c>
      <c r="J2" s="2" t="str">
        <f>CONCATENATE(VLOOKUP(E2,$T$1:$U$6,2,FALSE),7)</f>
        <v>C7</v>
      </c>
      <c r="K2" t="s">
        <v>8</v>
      </c>
      <c r="L2" t="s">
        <v>9</v>
      </c>
      <c r="M2">
        <v>0</v>
      </c>
      <c r="N2">
        <v>0</v>
      </c>
      <c r="T2" t="s">
        <v>29</v>
      </c>
      <c r="U2" t="s">
        <v>10</v>
      </c>
    </row>
    <row r="3" spans="1:21" ht="17" thickTop="1" thickBot="1">
      <c r="B3" s="3" t="s">
        <v>48</v>
      </c>
      <c r="C3" s="4" t="s">
        <v>29</v>
      </c>
      <c r="D3" s="5" t="s">
        <v>16</v>
      </c>
      <c r="E3" s="6" t="s">
        <v>16</v>
      </c>
      <c r="G3" t="s">
        <v>46</v>
      </c>
      <c r="H3" s="2" t="str">
        <f t="shared" ref="H3:H16" si="0">CONCATENATE(VLOOKUP(C3,$T$1:$U$6,2,FALSE),5)</f>
        <v>B5</v>
      </c>
      <c r="I3" s="1" t="str">
        <f t="shared" ref="I3:I16" si="1">CONCATENATE(VLOOKUP(D3,$T$1:$U$6,2,FALSE),6)</f>
        <v>C6</v>
      </c>
      <c r="J3" s="2" t="str">
        <f t="shared" ref="J3:J16" si="2">CONCATENATE(VLOOKUP(E3,$T$1:$U$6,2,FALSE),7)</f>
        <v>C7</v>
      </c>
      <c r="K3" t="s">
        <v>8</v>
      </c>
      <c r="L3" t="s">
        <v>9</v>
      </c>
      <c r="M3">
        <v>0</v>
      </c>
      <c r="N3">
        <v>0</v>
      </c>
      <c r="T3" t="s">
        <v>16</v>
      </c>
      <c r="U3" t="s">
        <v>63</v>
      </c>
    </row>
    <row r="4" spans="1:21" ht="16" thickTop="1">
      <c r="B4" t="s">
        <v>49</v>
      </c>
      <c r="C4" t="s">
        <v>29</v>
      </c>
      <c r="D4" s="1" t="s">
        <v>17</v>
      </c>
      <c r="E4" t="s">
        <v>16</v>
      </c>
      <c r="G4" t="s">
        <v>46</v>
      </c>
      <c r="H4" s="2" t="str">
        <f t="shared" si="0"/>
        <v>B5</v>
      </c>
      <c r="I4" s="1" t="str">
        <f t="shared" si="1"/>
        <v>E6</v>
      </c>
      <c r="J4" s="2" t="str">
        <f t="shared" si="2"/>
        <v>C7</v>
      </c>
      <c r="K4" t="s">
        <v>8</v>
      </c>
      <c r="L4" t="s">
        <v>9</v>
      </c>
      <c r="M4">
        <v>0</v>
      </c>
      <c r="N4">
        <v>0</v>
      </c>
      <c r="T4" t="s">
        <v>19</v>
      </c>
      <c r="U4" t="s">
        <v>64</v>
      </c>
    </row>
    <row r="5" spans="1:21">
      <c r="B5" t="s">
        <v>50</v>
      </c>
      <c r="C5" t="s">
        <v>29</v>
      </c>
      <c r="D5" s="1" t="s">
        <v>20</v>
      </c>
      <c r="E5" t="s">
        <v>16</v>
      </c>
      <c r="G5" t="s">
        <v>46</v>
      </c>
      <c r="H5" s="2" t="str">
        <f t="shared" si="0"/>
        <v>B5</v>
      </c>
      <c r="I5" s="1" t="str">
        <f t="shared" si="1"/>
        <v>F6</v>
      </c>
      <c r="J5" s="2" t="str">
        <f t="shared" si="2"/>
        <v>C7</v>
      </c>
      <c r="K5" t="s">
        <v>8</v>
      </c>
      <c r="L5" t="s">
        <v>9</v>
      </c>
      <c r="M5">
        <v>0</v>
      </c>
      <c r="N5">
        <v>0</v>
      </c>
      <c r="T5" t="s">
        <v>17</v>
      </c>
      <c r="U5" t="s">
        <v>65</v>
      </c>
    </row>
    <row r="6" spans="1:21">
      <c r="T6" t="s">
        <v>20</v>
      </c>
      <c r="U6" t="s">
        <v>66</v>
      </c>
    </row>
    <row r="7" spans="1:21">
      <c r="B7" t="s">
        <v>54</v>
      </c>
      <c r="C7" s="1" t="s">
        <v>18</v>
      </c>
      <c r="D7" t="s">
        <v>16</v>
      </c>
      <c r="E7" t="s">
        <v>16</v>
      </c>
      <c r="G7" t="s">
        <v>46</v>
      </c>
      <c r="H7" s="1" t="str">
        <f t="shared" si="0"/>
        <v>A5</v>
      </c>
      <c r="I7" s="2" t="str">
        <f t="shared" si="1"/>
        <v>C6</v>
      </c>
      <c r="J7" s="2" t="str">
        <f t="shared" si="2"/>
        <v>C7</v>
      </c>
      <c r="K7" t="s">
        <v>8</v>
      </c>
      <c r="L7" t="s">
        <v>9</v>
      </c>
      <c r="M7">
        <v>0</v>
      </c>
      <c r="N7" t="s">
        <v>85</v>
      </c>
    </row>
    <row r="8" spans="1:21">
      <c r="B8" t="s">
        <v>55</v>
      </c>
      <c r="C8" s="1" t="s">
        <v>16</v>
      </c>
      <c r="D8" t="s">
        <v>16</v>
      </c>
      <c r="E8" t="s">
        <v>16</v>
      </c>
      <c r="G8" t="s">
        <v>46</v>
      </c>
      <c r="H8" s="1" t="str">
        <f t="shared" si="0"/>
        <v>C5</v>
      </c>
      <c r="I8" s="2" t="str">
        <f t="shared" si="1"/>
        <v>C6</v>
      </c>
      <c r="J8" s="2" t="str">
        <f t="shared" si="2"/>
        <v>C7</v>
      </c>
      <c r="K8" t="s">
        <v>8</v>
      </c>
      <c r="L8" t="s">
        <v>9</v>
      </c>
      <c r="M8">
        <v>0</v>
      </c>
      <c r="N8" t="s">
        <v>85</v>
      </c>
    </row>
    <row r="9" spans="1:21">
      <c r="B9" t="s">
        <v>56</v>
      </c>
      <c r="C9" s="1" t="s">
        <v>19</v>
      </c>
      <c r="D9" t="s">
        <v>16</v>
      </c>
      <c r="E9" t="s">
        <v>16</v>
      </c>
      <c r="G9" t="s">
        <v>46</v>
      </c>
      <c r="H9" s="1" t="str">
        <f t="shared" si="0"/>
        <v>D5</v>
      </c>
      <c r="I9" s="2" t="str">
        <f t="shared" si="1"/>
        <v>C6</v>
      </c>
      <c r="J9" s="2" t="str">
        <f t="shared" si="2"/>
        <v>C7</v>
      </c>
      <c r="K9" t="s">
        <v>8</v>
      </c>
      <c r="L9" t="s">
        <v>9</v>
      </c>
      <c r="M9">
        <v>0</v>
      </c>
      <c r="N9" t="s">
        <v>85</v>
      </c>
    </row>
    <row r="10" spans="1:21">
      <c r="B10" t="s">
        <v>57</v>
      </c>
      <c r="C10" s="1" t="s">
        <v>17</v>
      </c>
      <c r="D10" t="s">
        <v>16</v>
      </c>
      <c r="E10" t="s">
        <v>16</v>
      </c>
      <c r="G10" t="s">
        <v>46</v>
      </c>
      <c r="H10" s="1" t="str">
        <f t="shared" si="0"/>
        <v>E5</v>
      </c>
      <c r="I10" s="2" t="str">
        <f t="shared" si="1"/>
        <v>C6</v>
      </c>
      <c r="J10" s="2" t="str">
        <f t="shared" si="2"/>
        <v>C7</v>
      </c>
      <c r="K10" t="s">
        <v>8</v>
      </c>
      <c r="L10" t="s">
        <v>9</v>
      </c>
      <c r="M10">
        <v>0</v>
      </c>
      <c r="N10">
        <v>50</v>
      </c>
    </row>
    <row r="11" spans="1:21">
      <c r="B11" t="s">
        <v>58</v>
      </c>
      <c r="C11" s="1" t="s">
        <v>20</v>
      </c>
      <c r="D11" t="s">
        <v>16</v>
      </c>
      <c r="E11" t="s">
        <v>16</v>
      </c>
      <c r="G11" t="s">
        <v>46</v>
      </c>
      <c r="H11" s="1" t="str">
        <f t="shared" si="0"/>
        <v>F5</v>
      </c>
      <c r="I11" s="2" t="str">
        <f t="shared" si="1"/>
        <v>C6</v>
      </c>
      <c r="J11" s="2" t="str">
        <f t="shared" si="2"/>
        <v>C7</v>
      </c>
      <c r="K11" t="s">
        <v>8</v>
      </c>
      <c r="L11" t="s">
        <v>9</v>
      </c>
      <c r="M11">
        <v>0</v>
      </c>
      <c r="N11">
        <v>50</v>
      </c>
    </row>
    <row r="13" spans="1:21">
      <c r="B13" t="s">
        <v>59</v>
      </c>
      <c r="C13" t="s">
        <v>29</v>
      </c>
      <c r="D13" t="s">
        <v>16</v>
      </c>
      <c r="E13" s="1" t="s">
        <v>18</v>
      </c>
      <c r="G13" t="s">
        <v>46</v>
      </c>
      <c r="H13" s="2" t="str">
        <f t="shared" si="0"/>
        <v>B5</v>
      </c>
      <c r="I13" s="2" t="str">
        <f t="shared" si="1"/>
        <v>C6</v>
      </c>
      <c r="J13" s="1" t="str">
        <f t="shared" si="2"/>
        <v>A7</v>
      </c>
      <c r="K13" t="s">
        <v>8</v>
      </c>
      <c r="L13" t="s">
        <v>9</v>
      </c>
      <c r="M13">
        <v>0</v>
      </c>
      <c r="N13" t="s">
        <v>85</v>
      </c>
    </row>
    <row r="14" spans="1:21">
      <c r="B14" t="s">
        <v>60</v>
      </c>
      <c r="C14" t="s">
        <v>29</v>
      </c>
      <c r="D14" t="s">
        <v>16</v>
      </c>
      <c r="E14" s="1" t="s">
        <v>29</v>
      </c>
      <c r="G14" t="s">
        <v>46</v>
      </c>
      <c r="H14" s="2" t="str">
        <f t="shared" si="0"/>
        <v>B5</v>
      </c>
      <c r="I14" s="2" t="str">
        <f t="shared" si="1"/>
        <v>C6</v>
      </c>
      <c r="J14" s="1" t="str">
        <f t="shared" si="2"/>
        <v>B7</v>
      </c>
      <c r="K14" t="s">
        <v>8</v>
      </c>
      <c r="L14" t="s">
        <v>9</v>
      </c>
      <c r="M14">
        <v>0</v>
      </c>
      <c r="N14" t="s">
        <v>85</v>
      </c>
    </row>
    <row r="15" spans="1:21">
      <c r="B15" t="s">
        <v>61</v>
      </c>
      <c r="C15" t="s">
        <v>29</v>
      </c>
      <c r="D15" t="s">
        <v>16</v>
      </c>
      <c r="E15" s="1" t="s">
        <v>19</v>
      </c>
      <c r="G15" t="s">
        <v>46</v>
      </c>
      <c r="H15" s="2" t="str">
        <f t="shared" si="0"/>
        <v>B5</v>
      </c>
      <c r="I15" s="2" t="str">
        <f t="shared" si="1"/>
        <v>C6</v>
      </c>
      <c r="J15" s="1" t="str">
        <f t="shared" si="2"/>
        <v>D7</v>
      </c>
      <c r="K15" t="s">
        <v>8</v>
      </c>
      <c r="L15" t="s">
        <v>9</v>
      </c>
      <c r="M15">
        <v>0</v>
      </c>
      <c r="N15" t="s">
        <v>85</v>
      </c>
    </row>
    <row r="16" spans="1:21">
      <c r="B16" t="s">
        <v>62</v>
      </c>
      <c r="C16" t="s">
        <v>29</v>
      </c>
      <c r="D16" t="s">
        <v>16</v>
      </c>
      <c r="E16" s="1" t="s">
        <v>17</v>
      </c>
      <c r="G16" t="s">
        <v>46</v>
      </c>
      <c r="H16" s="2" t="str">
        <f t="shared" si="0"/>
        <v>B5</v>
      </c>
      <c r="I16" s="2" t="str">
        <f t="shared" si="1"/>
        <v>C6</v>
      </c>
      <c r="J16" s="1" t="str">
        <f t="shared" si="2"/>
        <v>E7</v>
      </c>
      <c r="K16" t="s">
        <v>8</v>
      </c>
      <c r="L16" t="s">
        <v>9</v>
      </c>
      <c r="M16">
        <v>0</v>
      </c>
      <c r="N16" t="s">
        <v>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2" workbookViewId="0">
      <selection activeCell="H36" sqref="H36"/>
    </sheetView>
  </sheetViews>
  <sheetFormatPr baseColWidth="10" defaultRowHeight="15" x14ac:dyDescent="0"/>
  <sheetData>
    <row r="1" spans="1:17">
      <c r="A1" t="s">
        <v>76</v>
      </c>
      <c r="B1" t="s">
        <v>78</v>
      </c>
    </row>
    <row r="2" spans="1:17">
      <c r="O2" t="s">
        <v>40</v>
      </c>
      <c r="P2" t="s">
        <v>12</v>
      </c>
    </row>
    <row r="3" spans="1:17">
      <c r="A3" t="s">
        <v>75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O3" t="s">
        <v>21</v>
      </c>
      <c r="P3" t="s">
        <v>16</v>
      </c>
      <c r="Q3" t="s">
        <v>87</v>
      </c>
    </row>
    <row r="4" spans="1:17" ht="16" thickBot="1">
      <c r="A4" t="s">
        <v>11</v>
      </c>
      <c r="O4" t="s">
        <v>22</v>
      </c>
      <c r="P4" t="s">
        <v>16</v>
      </c>
    </row>
    <row r="5" spans="1:17" ht="16" thickBot="1">
      <c r="A5" t="s">
        <v>10</v>
      </c>
      <c r="B5" s="12" t="s">
        <v>35</v>
      </c>
      <c r="C5" t="s">
        <v>35</v>
      </c>
      <c r="D5" t="s">
        <v>36</v>
      </c>
      <c r="E5" t="s">
        <v>36</v>
      </c>
      <c r="F5" t="s">
        <v>37</v>
      </c>
      <c r="G5" t="s">
        <v>37</v>
      </c>
      <c r="H5" t="s">
        <v>38</v>
      </c>
      <c r="I5" t="s">
        <v>38</v>
      </c>
      <c r="J5" s="12" t="s">
        <v>39</v>
      </c>
      <c r="K5" t="s">
        <v>39</v>
      </c>
      <c r="O5" t="s">
        <v>23</v>
      </c>
      <c r="P5" s="7" t="s">
        <v>16</v>
      </c>
    </row>
    <row r="6" spans="1:17">
      <c r="A6" t="s">
        <v>63</v>
      </c>
      <c r="O6" t="s">
        <v>24</v>
      </c>
      <c r="P6" t="s">
        <v>16</v>
      </c>
    </row>
    <row r="7" spans="1:17">
      <c r="A7" t="s">
        <v>64</v>
      </c>
      <c r="B7" s="12" t="s">
        <v>30</v>
      </c>
      <c r="C7" t="s">
        <v>30</v>
      </c>
      <c r="D7" t="s">
        <v>31</v>
      </c>
      <c r="E7" t="s">
        <v>31</v>
      </c>
      <c r="F7" t="s">
        <v>32</v>
      </c>
      <c r="G7" t="s">
        <v>32</v>
      </c>
      <c r="H7" t="s">
        <v>33</v>
      </c>
      <c r="I7" t="s">
        <v>33</v>
      </c>
      <c r="J7" s="12" t="s">
        <v>34</v>
      </c>
      <c r="K7" t="s">
        <v>34</v>
      </c>
    </row>
    <row r="8" spans="1:17">
      <c r="A8" t="s">
        <v>65</v>
      </c>
      <c r="O8" t="s">
        <v>25</v>
      </c>
      <c r="P8" t="s">
        <v>18</v>
      </c>
    </row>
    <row r="9" spans="1:17">
      <c r="A9" t="s">
        <v>66</v>
      </c>
      <c r="B9" t="s">
        <v>25</v>
      </c>
      <c r="C9" t="s">
        <v>25</v>
      </c>
      <c r="D9" s="10" t="s">
        <v>26</v>
      </c>
      <c r="E9" s="10" t="s">
        <v>26</v>
      </c>
      <c r="F9" t="s">
        <v>27</v>
      </c>
      <c r="G9" t="s">
        <v>27</v>
      </c>
      <c r="H9" t="s">
        <v>28</v>
      </c>
      <c r="I9" t="s">
        <v>28</v>
      </c>
      <c r="O9" t="s">
        <v>26</v>
      </c>
      <c r="P9" t="s">
        <v>18</v>
      </c>
    </row>
    <row r="10" spans="1:17">
      <c r="A10" t="s">
        <v>73</v>
      </c>
      <c r="O10" t="s">
        <v>27</v>
      </c>
      <c r="P10" t="s">
        <v>18</v>
      </c>
    </row>
    <row r="11" spans="1:17">
      <c r="A11" t="s">
        <v>74</v>
      </c>
      <c r="B11" s="10" t="s">
        <v>21</v>
      </c>
      <c r="C11" s="10" t="s">
        <v>21</v>
      </c>
      <c r="D11" s="10" t="s">
        <v>22</v>
      </c>
      <c r="E11" s="10" t="s">
        <v>22</v>
      </c>
      <c r="F11" s="12" t="s">
        <v>23</v>
      </c>
      <c r="G11" t="s">
        <v>23</v>
      </c>
      <c r="H11" s="13" t="s">
        <v>24</v>
      </c>
      <c r="I11" t="s">
        <v>24</v>
      </c>
      <c r="O11" t="s">
        <v>28</v>
      </c>
      <c r="P11" t="s">
        <v>18</v>
      </c>
    </row>
    <row r="13" spans="1:17">
      <c r="A13" t="s">
        <v>77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O13" t="s">
        <v>30</v>
      </c>
      <c r="P13" t="s">
        <v>16</v>
      </c>
    </row>
    <row r="14" spans="1:17">
      <c r="A14" t="s">
        <v>11</v>
      </c>
      <c r="O14" t="s">
        <v>31</v>
      </c>
      <c r="P14" t="s">
        <v>16</v>
      </c>
    </row>
    <row r="15" spans="1:17">
      <c r="A15" t="s">
        <v>10</v>
      </c>
      <c r="B15" t="s">
        <v>11</v>
      </c>
      <c r="C15" t="s">
        <v>10</v>
      </c>
      <c r="D15" t="s">
        <v>11</v>
      </c>
      <c r="E15" t="s">
        <v>10</v>
      </c>
      <c r="F15" t="s">
        <v>11</v>
      </c>
      <c r="G15" t="s">
        <v>10</v>
      </c>
      <c r="H15" t="s">
        <v>11</v>
      </c>
      <c r="I15" t="s">
        <v>10</v>
      </c>
      <c r="J15" t="s">
        <v>11</v>
      </c>
      <c r="K15" t="s">
        <v>10</v>
      </c>
      <c r="O15" t="s">
        <v>32</v>
      </c>
      <c r="P15" t="s">
        <v>16</v>
      </c>
    </row>
    <row r="16" spans="1:17">
      <c r="A16" t="s">
        <v>63</v>
      </c>
      <c r="O16" t="s">
        <v>33</v>
      </c>
      <c r="P16" t="s">
        <v>16</v>
      </c>
    </row>
    <row r="17" spans="1:16">
      <c r="A17" t="s">
        <v>64</v>
      </c>
      <c r="B17" t="s">
        <v>11</v>
      </c>
      <c r="C17" t="s">
        <v>10</v>
      </c>
      <c r="D17" t="s">
        <v>11</v>
      </c>
      <c r="E17" t="s">
        <v>10</v>
      </c>
      <c r="F17" t="s">
        <v>11</v>
      </c>
      <c r="G17" t="s">
        <v>10</v>
      </c>
      <c r="H17" t="s">
        <v>11</v>
      </c>
      <c r="I17" t="s">
        <v>10</v>
      </c>
      <c r="J17" t="s">
        <v>11</v>
      </c>
      <c r="K17" t="s">
        <v>10</v>
      </c>
      <c r="O17" t="s">
        <v>34</v>
      </c>
      <c r="P17" t="s">
        <v>16</v>
      </c>
    </row>
    <row r="18" spans="1:16">
      <c r="A18" t="s">
        <v>65</v>
      </c>
    </row>
    <row r="19" spans="1:16">
      <c r="A19" t="s">
        <v>66</v>
      </c>
      <c r="B19" t="s">
        <v>11</v>
      </c>
      <c r="C19" t="s">
        <v>10</v>
      </c>
      <c r="F19" t="s">
        <v>11</v>
      </c>
      <c r="G19" t="s">
        <v>10</v>
      </c>
      <c r="H19" t="s">
        <v>11</v>
      </c>
      <c r="I19" t="s">
        <v>10</v>
      </c>
      <c r="J19" t="s">
        <v>11</v>
      </c>
      <c r="K19" t="s">
        <v>10</v>
      </c>
      <c r="O19" t="s">
        <v>35</v>
      </c>
      <c r="P19" s="1" t="s">
        <v>18</v>
      </c>
    </row>
    <row r="20" spans="1:16">
      <c r="A20" t="s">
        <v>73</v>
      </c>
      <c r="O20" t="s">
        <v>36</v>
      </c>
      <c r="P20" s="1" t="s">
        <v>29</v>
      </c>
    </row>
    <row r="21" spans="1:16">
      <c r="A21" t="s">
        <v>74</v>
      </c>
      <c r="F21" t="s">
        <v>11</v>
      </c>
      <c r="G21" t="s">
        <v>10</v>
      </c>
      <c r="H21" t="s">
        <v>11</v>
      </c>
      <c r="I21" t="s">
        <v>10</v>
      </c>
      <c r="J21" t="s">
        <v>11</v>
      </c>
      <c r="K21" t="s">
        <v>10</v>
      </c>
      <c r="O21" t="s">
        <v>37</v>
      </c>
      <c r="P21" s="1" t="s">
        <v>19</v>
      </c>
    </row>
    <row r="22" spans="1:16">
      <c r="O22" t="s">
        <v>38</v>
      </c>
      <c r="P22" s="1" t="s">
        <v>17</v>
      </c>
    </row>
    <row r="23" spans="1:16">
      <c r="A23" t="s">
        <v>86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O23" t="s">
        <v>39</v>
      </c>
      <c r="P23" s="1" t="s">
        <v>20</v>
      </c>
    </row>
    <row r="24" spans="1:16">
      <c r="A24" t="s">
        <v>11</v>
      </c>
    </row>
    <row r="25" spans="1:16">
      <c r="A25" t="s">
        <v>10</v>
      </c>
      <c r="B25" s="12" t="b">
        <v>1</v>
      </c>
      <c r="J25" s="12" t="b">
        <v>1</v>
      </c>
    </row>
    <row r="26" spans="1:16">
      <c r="A26" t="s">
        <v>63</v>
      </c>
    </row>
    <row r="27" spans="1:16">
      <c r="A27" t="s">
        <v>64</v>
      </c>
      <c r="B27" s="12" t="b">
        <v>1</v>
      </c>
      <c r="J27" s="12" t="b">
        <v>1</v>
      </c>
    </row>
    <row r="28" spans="1:16">
      <c r="A28" t="s">
        <v>65</v>
      </c>
    </row>
    <row r="29" spans="1:16">
      <c r="A29" t="s">
        <v>66</v>
      </c>
    </row>
    <row r="30" spans="1:16">
      <c r="A30" t="s">
        <v>73</v>
      </c>
    </row>
    <row r="31" spans="1:16">
      <c r="A31" t="s">
        <v>74</v>
      </c>
      <c r="F31" s="12" t="b">
        <v>1</v>
      </c>
      <c r="H31" s="13" t="b">
        <v>0</v>
      </c>
    </row>
    <row r="33" spans="1:13">
      <c r="A33" t="s">
        <v>86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</row>
    <row r="34" spans="1:13">
      <c r="A34" t="s">
        <v>11</v>
      </c>
    </row>
    <row r="35" spans="1:13">
      <c r="A35" t="s">
        <v>10</v>
      </c>
      <c r="B35" s="12"/>
      <c r="J35" s="12"/>
    </row>
    <row r="36" spans="1:13">
      <c r="A36" t="s">
        <v>63</v>
      </c>
    </row>
    <row r="37" spans="1:13">
      <c r="A37" t="s">
        <v>64</v>
      </c>
      <c r="B37" s="12"/>
      <c r="J37" s="12"/>
    </row>
    <row r="38" spans="1:13">
      <c r="A38" t="s">
        <v>65</v>
      </c>
    </row>
    <row r="39" spans="1:13">
      <c r="A39" t="s">
        <v>66</v>
      </c>
    </row>
    <row r="40" spans="1:13">
      <c r="A40" t="s">
        <v>73</v>
      </c>
    </row>
    <row r="41" spans="1:13">
      <c r="A41" t="s">
        <v>74</v>
      </c>
      <c r="F41" s="12"/>
      <c r="H41" s="13" t="s">
        <v>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B9" sqref="B9:C9"/>
    </sheetView>
  </sheetViews>
  <sheetFormatPr baseColWidth="10" defaultRowHeight="15" x14ac:dyDescent="0"/>
  <sheetData>
    <row r="1" spans="1:13">
      <c r="A1" t="s">
        <v>76</v>
      </c>
      <c r="B1" t="s">
        <v>79</v>
      </c>
    </row>
    <row r="3" spans="1:13">
      <c r="A3" t="s">
        <v>75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4" spans="1:13">
      <c r="A4" t="s">
        <v>11</v>
      </c>
      <c r="C4" t="s">
        <v>25</v>
      </c>
      <c r="D4" t="s">
        <v>30</v>
      </c>
      <c r="E4" t="s">
        <v>35</v>
      </c>
      <c r="F4" s="11"/>
      <c r="I4" t="s">
        <v>25</v>
      </c>
      <c r="J4" t="s">
        <v>30</v>
      </c>
      <c r="K4" t="s">
        <v>35</v>
      </c>
    </row>
    <row r="5" spans="1:13">
      <c r="A5" t="s">
        <v>10</v>
      </c>
      <c r="C5" t="s">
        <v>26</v>
      </c>
      <c r="D5" t="s">
        <v>31</v>
      </c>
      <c r="E5" t="s">
        <v>36</v>
      </c>
      <c r="F5" s="11"/>
      <c r="I5" t="s">
        <v>26</v>
      </c>
      <c r="J5" t="s">
        <v>31</v>
      </c>
      <c r="K5" t="s">
        <v>36</v>
      </c>
    </row>
    <row r="6" spans="1:13">
      <c r="A6" t="s">
        <v>63</v>
      </c>
      <c r="B6" t="s">
        <v>23</v>
      </c>
      <c r="C6" t="s">
        <v>27</v>
      </c>
      <c r="D6" t="s">
        <v>32</v>
      </c>
      <c r="E6" t="s">
        <v>37</v>
      </c>
      <c r="F6" s="11"/>
      <c r="H6" t="s">
        <v>23</v>
      </c>
      <c r="I6" t="s">
        <v>27</v>
      </c>
      <c r="J6" t="s">
        <v>32</v>
      </c>
      <c r="K6" t="s">
        <v>37</v>
      </c>
    </row>
    <row r="7" spans="1:13">
      <c r="A7" t="s">
        <v>64</v>
      </c>
      <c r="B7" t="s">
        <v>24</v>
      </c>
      <c r="C7" t="s">
        <v>28</v>
      </c>
      <c r="D7" t="s">
        <v>33</v>
      </c>
      <c r="E7" t="s">
        <v>38</v>
      </c>
      <c r="F7" s="11"/>
      <c r="H7" t="s">
        <v>24</v>
      </c>
      <c r="I7" t="s">
        <v>28</v>
      </c>
      <c r="J7" t="s">
        <v>33</v>
      </c>
      <c r="K7" t="s">
        <v>38</v>
      </c>
    </row>
    <row r="8" spans="1:13">
      <c r="A8" t="s">
        <v>65</v>
      </c>
      <c r="B8" t="s">
        <v>57</v>
      </c>
      <c r="C8" t="s">
        <v>58</v>
      </c>
      <c r="D8" t="s">
        <v>34</v>
      </c>
      <c r="E8" t="s">
        <v>39</v>
      </c>
      <c r="F8" s="11"/>
      <c r="H8" t="s">
        <v>57</v>
      </c>
      <c r="I8" t="s">
        <v>58</v>
      </c>
      <c r="J8" t="s">
        <v>34</v>
      </c>
      <c r="K8" t="s">
        <v>39</v>
      </c>
    </row>
    <row r="9" spans="1:13">
      <c r="A9" t="s">
        <v>66</v>
      </c>
      <c r="B9" s="11" t="s">
        <v>56</v>
      </c>
      <c r="C9" s="11" t="s">
        <v>59</v>
      </c>
      <c r="E9" s="11"/>
      <c r="F9" s="11"/>
    </row>
    <row r="10" spans="1:13">
      <c r="A10" t="s">
        <v>73</v>
      </c>
      <c r="B10" s="11"/>
      <c r="C10" s="11"/>
      <c r="D10" s="11"/>
      <c r="E10" s="11"/>
      <c r="F10" s="11"/>
    </row>
    <row r="11" spans="1:13">
      <c r="A11" t="s">
        <v>74</v>
      </c>
      <c r="B11" s="11"/>
      <c r="C11" s="11"/>
      <c r="D11" s="11"/>
      <c r="E11" s="11"/>
      <c r="F11" s="11"/>
    </row>
    <row r="12" spans="1:13">
      <c r="F12" s="11"/>
    </row>
    <row r="13" spans="1:13">
      <c r="A13" t="s">
        <v>77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</row>
    <row r="14" spans="1:13">
      <c r="A14" t="s">
        <v>11</v>
      </c>
      <c r="C14" t="s">
        <v>11</v>
      </c>
      <c r="D14" t="s">
        <v>11</v>
      </c>
      <c r="E14" t="s">
        <v>11</v>
      </c>
      <c r="F14" s="11"/>
      <c r="I14" t="s">
        <v>10</v>
      </c>
      <c r="J14" t="s">
        <v>10</v>
      </c>
      <c r="K14" t="s">
        <v>10</v>
      </c>
    </row>
    <row r="15" spans="1:13">
      <c r="A15" t="s">
        <v>10</v>
      </c>
      <c r="C15" t="s">
        <v>11</v>
      </c>
      <c r="D15" t="s">
        <v>11</v>
      </c>
      <c r="E15" t="s">
        <v>11</v>
      </c>
      <c r="F15" s="11"/>
      <c r="I15" t="s">
        <v>10</v>
      </c>
      <c r="J15" t="s">
        <v>10</v>
      </c>
      <c r="K15" t="s">
        <v>10</v>
      </c>
    </row>
    <row r="16" spans="1:13">
      <c r="A16" t="s">
        <v>63</v>
      </c>
      <c r="B16" t="s">
        <v>11</v>
      </c>
      <c r="C16" t="s">
        <v>11</v>
      </c>
      <c r="D16" t="s">
        <v>11</v>
      </c>
      <c r="E16" t="s">
        <v>11</v>
      </c>
      <c r="F16" s="11"/>
      <c r="H16" t="s">
        <v>10</v>
      </c>
      <c r="I16" t="s">
        <v>10</v>
      </c>
      <c r="J16" t="s">
        <v>10</v>
      </c>
      <c r="K16" t="s">
        <v>10</v>
      </c>
    </row>
    <row r="17" spans="1:11">
      <c r="A17" t="s">
        <v>64</v>
      </c>
      <c r="B17" t="s">
        <v>11</v>
      </c>
      <c r="C17" t="s">
        <v>11</v>
      </c>
      <c r="D17" t="s">
        <v>11</v>
      </c>
      <c r="E17" t="s">
        <v>11</v>
      </c>
      <c r="F17" s="11"/>
      <c r="H17" t="s">
        <v>10</v>
      </c>
      <c r="I17" t="s">
        <v>10</v>
      </c>
      <c r="J17" t="s">
        <v>10</v>
      </c>
      <c r="K17" t="s">
        <v>10</v>
      </c>
    </row>
    <row r="18" spans="1:11">
      <c r="A18" t="s">
        <v>65</v>
      </c>
      <c r="B18" t="s">
        <v>11</v>
      </c>
      <c r="C18" t="s">
        <v>11</v>
      </c>
      <c r="D18" t="s">
        <v>11</v>
      </c>
      <c r="E18" t="s">
        <v>11</v>
      </c>
      <c r="F18" s="11"/>
      <c r="H18" t="s">
        <v>10</v>
      </c>
      <c r="I18" t="s">
        <v>10</v>
      </c>
      <c r="J18" t="s">
        <v>10</v>
      </c>
      <c r="K18" t="s">
        <v>10</v>
      </c>
    </row>
    <row r="19" spans="1:11">
      <c r="A19" t="s">
        <v>66</v>
      </c>
      <c r="B19" s="11" t="s">
        <v>63</v>
      </c>
      <c r="C19" s="11" t="s">
        <v>64</v>
      </c>
      <c r="E19" s="11"/>
      <c r="F19" s="11"/>
    </row>
    <row r="20" spans="1:11">
      <c r="A20" t="s">
        <v>73</v>
      </c>
      <c r="B20" s="11"/>
      <c r="C20" s="11"/>
      <c r="D20" s="11"/>
      <c r="E20" s="11"/>
      <c r="F20" s="11"/>
    </row>
    <row r="21" spans="1:11">
      <c r="A21" t="s">
        <v>74</v>
      </c>
      <c r="B21" s="11"/>
      <c r="C21" s="11"/>
      <c r="D21" s="11"/>
      <c r="E21" s="11"/>
      <c r="F21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L23" sqref="L23"/>
    </sheetView>
  </sheetViews>
  <sheetFormatPr baseColWidth="10" defaultRowHeight="15" x14ac:dyDescent="0"/>
  <sheetData>
    <row r="1" spans="1:11">
      <c r="A1" t="s">
        <v>76</v>
      </c>
      <c r="B1" t="s">
        <v>80</v>
      </c>
      <c r="G1" t="s">
        <v>76</v>
      </c>
      <c r="H1" t="s">
        <v>81</v>
      </c>
    </row>
    <row r="3" spans="1:11">
      <c r="A3" t="s">
        <v>75</v>
      </c>
      <c r="B3" t="s">
        <v>11</v>
      </c>
      <c r="C3" t="s">
        <v>10</v>
      </c>
      <c r="D3" t="s">
        <v>63</v>
      </c>
      <c r="E3" t="s">
        <v>64</v>
      </c>
      <c r="G3" t="s">
        <v>75</v>
      </c>
      <c r="H3" t="s">
        <v>11</v>
      </c>
      <c r="I3" t="s">
        <v>10</v>
      </c>
      <c r="J3" t="s">
        <v>63</v>
      </c>
      <c r="K3" t="s">
        <v>64</v>
      </c>
    </row>
    <row r="4" spans="1:11">
      <c r="A4">
        <v>1</v>
      </c>
      <c r="B4" t="s">
        <v>82</v>
      </c>
      <c r="C4" t="s">
        <v>25</v>
      </c>
      <c r="D4" t="s">
        <v>30</v>
      </c>
      <c r="E4" t="s">
        <v>35</v>
      </c>
      <c r="F4" s="11"/>
      <c r="G4">
        <v>1</v>
      </c>
      <c r="H4" t="s">
        <v>82</v>
      </c>
      <c r="I4" t="s">
        <v>25</v>
      </c>
      <c r="J4" t="s">
        <v>30</v>
      </c>
      <c r="K4" t="s">
        <v>35</v>
      </c>
    </row>
    <row r="5" spans="1:11">
      <c r="A5">
        <v>2</v>
      </c>
      <c r="D5" t="s">
        <v>31</v>
      </c>
      <c r="E5" t="s">
        <v>36</v>
      </c>
      <c r="F5" s="11"/>
      <c r="G5">
        <v>2</v>
      </c>
      <c r="J5" t="s">
        <v>31</v>
      </c>
      <c r="K5" t="s">
        <v>36</v>
      </c>
    </row>
    <row r="6" spans="1:11">
      <c r="A6">
        <v>3</v>
      </c>
      <c r="B6" t="s">
        <v>23</v>
      </c>
      <c r="C6" t="s">
        <v>27</v>
      </c>
      <c r="D6" t="s">
        <v>32</v>
      </c>
      <c r="E6" t="s">
        <v>37</v>
      </c>
      <c r="F6" s="11"/>
      <c r="G6">
        <v>3</v>
      </c>
      <c r="H6" t="s">
        <v>23</v>
      </c>
      <c r="I6" t="s">
        <v>27</v>
      </c>
      <c r="J6" t="s">
        <v>32</v>
      </c>
      <c r="K6" t="s">
        <v>37</v>
      </c>
    </row>
    <row r="7" spans="1:11">
      <c r="A7">
        <v>4</v>
      </c>
      <c r="B7" t="s">
        <v>24</v>
      </c>
      <c r="C7" t="s">
        <v>28</v>
      </c>
      <c r="D7" t="s">
        <v>33</v>
      </c>
      <c r="E7" t="s">
        <v>38</v>
      </c>
      <c r="F7" s="11"/>
      <c r="G7">
        <v>4</v>
      </c>
      <c r="H7" t="s">
        <v>24</v>
      </c>
      <c r="I7" t="s">
        <v>28</v>
      </c>
      <c r="J7" t="s">
        <v>33</v>
      </c>
      <c r="K7" t="s">
        <v>38</v>
      </c>
    </row>
    <row r="8" spans="1:11">
      <c r="A8">
        <v>5</v>
      </c>
      <c r="D8" t="s">
        <v>34</v>
      </c>
      <c r="E8" t="s">
        <v>39</v>
      </c>
      <c r="F8" s="11"/>
      <c r="G8">
        <v>5</v>
      </c>
      <c r="J8" t="s">
        <v>34</v>
      </c>
      <c r="K8" t="s">
        <v>39</v>
      </c>
    </row>
    <row r="9" spans="1:11">
      <c r="A9">
        <v>6</v>
      </c>
      <c r="B9" s="11"/>
      <c r="C9" s="11"/>
      <c r="D9" s="11"/>
      <c r="E9" s="11"/>
      <c r="F9" s="11"/>
      <c r="G9">
        <v>6</v>
      </c>
      <c r="H9" s="11"/>
      <c r="I9" s="11"/>
      <c r="J9" s="11"/>
      <c r="K9" s="11"/>
    </row>
    <row r="10" spans="1:11">
      <c r="B10" s="11"/>
      <c r="C10" s="11"/>
      <c r="D10" s="11"/>
      <c r="E10" s="11"/>
      <c r="F10" s="11"/>
      <c r="H10" s="11"/>
      <c r="I10" s="11"/>
      <c r="J10" s="11"/>
      <c r="K10" s="11"/>
    </row>
    <row r="11" spans="1:11">
      <c r="A11" t="s">
        <v>89</v>
      </c>
      <c r="B11" t="s">
        <v>11</v>
      </c>
      <c r="C11" t="s">
        <v>10</v>
      </c>
      <c r="D11" t="s">
        <v>63</v>
      </c>
      <c r="E11" t="s">
        <v>64</v>
      </c>
      <c r="G11" t="s">
        <v>89</v>
      </c>
      <c r="H11" t="s">
        <v>11</v>
      </c>
      <c r="I11" t="s">
        <v>10</v>
      </c>
      <c r="J11" t="s">
        <v>63</v>
      </c>
      <c r="K11" t="s">
        <v>64</v>
      </c>
    </row>
    <row r="12" spans="1:11">
      <c r="A12">
        <v>1</v>
      </c>
      <c r="B12" t="s">
        <v>91</v>
      </c>
      <c r="F12" s="11"/>
      <c r="G12">
        <v>1</v>
      </c>
      <c r="H12" t="s">
        <v>91</v>
      </c>
    </row>
    <row r="13" spans="1:11">
      <c r="A13">
        <v>2</v>
      </c>
      <c r="F13" s="11"/>
      <c r="G13">
        <v>2</v>
      </c>
    </row>
    <row r="14" spans="1:11">
      <c r="A14">
        <v>3</v>
      </c>
      <c r="C14" t="s">
        <v>90</v>
      </c>
      <c r="F14" s="11"/>
      <c r="G14">
        <v>3</v>
      </c>
    </row>
    <row r="15" spans="1:11">
      <c r="A15">
        <v>4</v>
      </c>
      <c r="C15" t="s">
        <v>90</v>
      </c>
      <c r="F15" s="11"/>
      <c r="G15">
        <v>4</v>
      </c>
    </row>
    <row r="16" spans="1:11">
      <c r="A16">
        <v>5</v>
      </c>
      <c r="F16" s="11"/>
      <c r="G16">
        <v>5</v>
      </c>
    </row>
    <row r="17" spans="1:11">
      <c r="A17">
        <v>6</v>
      </c>
      <c r="B17" s="11"/>
      <c r="C17" s="11"/>
      <c r="D17" s="11"/>
      <c r="E17" s="11"/>
      <c r="F17" s="11"/>
      <c r="G17">
        <v>6</v>
      </c>
      <c r="H17" s="11"/>
      <c r="I17" s="11"/>
      <c r="J17" s="11"/>
      <c r="K17" s="11"/>
    </row>
    <row r="19" spans="1:11">
      <c r="A19" t="s">
        <v>77</v>
      </c>
      <c r="B19" t="s">
        <v>11</v>
      </c>
      <c r="C19" t="s">
        <v>10</v>
      </c>
      <c r="D19" t="s">
        <v>63</v>
      </c>
      <c r="E19" t="s">
        <v>64</v>
      </c>
      <c r="G19" t="s">
        <v>75</v>
      </c>
      <c r="H19" t="s">
        <v>11</v>
      </c>
      <c r="I19" t="s">
        <v>10</v>
      </c>
      <c r="J19" t="s">
        <v>63</v>
      </c>
      <c r="K19" t="s">
        <v>64</v>
      </c>
    </row>
    <row r="20" spans="1:11">
      <c r="A20">
        <v>1</v>
      </c>
      <c r="C20" t="s">
        <v>11</v>
      </c>
      <c r="D20" t="s">
        <v>11</v>
      </c>
      <c r="E20" t="s">
        <v>11</v>
      </c>
      <c r="F20" s="11"/>
      <c r="G20">
        <v>1</v>
      </c>
      <c r="I20" t="s">
        <v>10</v>
      </c>
      <c r="J20" s="14" t="s">
        <v>10</v>
      </c>
      <c r="K20" s="14" t="s">
        <v>10</v>
      </c>
    </row>
    <row r="21" spans="1:11">
      <c r="A21">
        <v>2</v>
      </c>
      <c r="D21" t="s">
        <v>11</v>
      </c>
      <c r="E21" t="s">
        <v>11</v>
      </c>
      <c r="F21" s="11"/>
      <c r="G21">
        <v>2</v>
      </c>
      <c r="J21" s="14" t="s">
        <v>10</v>
      </c>
      <c r="K21" s="14" t="s">
        <v>10</v>
      </c>
    </row>
    <row r="22" spans="1:11">
      <c r="A22">
        <v>3</v>
      </c>
      <c r="B22" t="s">
        <v>11</v>
      </c>
      <c r="C22" t="s">
        <v>11</v>
      </c>
      <c r="D22" t="s">
        <v>11</v>
      </c>
      <c r="E22" t="s">
        <v>11</v>
      </c>
      <c r="F22" s="11"/>
      <c r="G22">
        <v>3</v>
      </c>
      <c r="H22" t="s">
        <v>10</v>
      </c>
      <c r="I22" t="s">
        <v>10</v>
      </c>
      <c r="J22" s="14" t="s">
        <v>10</v>
      </c>
      <c r="K22" s="14" t="s">
        <v>10</v>
      </c>
    </row>
    <row r="23" spans="1:11">
      <c r="A23">
        <v>4</v>
      </c>
      <c r="B23" t="s">
        <v>11</v>
      </c>
      <c r="C23" t="s">
        <v>11</v>
      </c>
      <c r="D23" t="s">
        <v>11</v>
      </c>
      <c r="E23" t="s">
        <v>11</v>
      </c>
      <c r="F23" s="11"/>
      <c r="G23">
        <v>4</v>
      </c>
      <c r="H23" t="s">
        <v>10</v>
      </c>
      <c r="I23" t="s">
        <v>10</v>
      </c>
      <c r="J23" s="14" t="s">
        <v>10</v>
      </c>
      <c r="K23" s="14" t="s">
        <v>10</v>
      </c>
    </row>
    <row r="24" spans="1:11">
      <c r="A24">
        <v>5</v>
      </c>
      <c r="D24" t="s">
        <v>11</v>
      </c>
      <c r="E24" t="s">
        <v>11</v>
      </c>
      <c r="F24" s="11"/>
      <c r="G24">
        <v>5</v>
      </c>
      <c r="J24" s="14" t="s">
        <v>10</v>
      </c>
      <c r="K24" s="14" t="s">
        <v>10</v>
      </c>
    </row>
    <row r="25" spans="1:11">
      <c r="A25">
        <v>6</v>
      </c>
      <c r="B25" s="11"/>
      <c r="C25" s="11"/>
      <c r="D25" s="11"/>
      <c r="E25" s="11"/>
      <c r="F25" s="11"/>
      <c r="G25">
        <v>6</v>
      </c>
      <c r="H25" s="11"/>
      <c r="I25" s="11"/>
      <c r="J25" s="11"/>
      <c r="K25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workbookViewId="0">
      <selection activeCell="G31" sqref="G31"/>
    </sheetView>
  </sheetViews>
  <sheetFormatPr baseColWidth="10" defaultRowHeight="15" x14ac:dyDescent="0"/>
  <cols>
    <col min="1" max="1" width="25.5" customWidth="1"/>
  </cols>
  <sheetData>
    <row r="1" spans="2:9">
      <c r="B1" t="s">
        <v>98</v>
      </c>
    </row>
    <row r="2" spans="2:9">
      <c r="B2" t="s">
        <v>40</v>
      </c>
      <c r="C2" t="s">
        <v>0</v>
      </c>
      <c r="D2" t="s">
        <v>99</v>
      </c>
      <c r="E2" t="s">
        <v>100</v>
      </c>
      <c r="F2" t="s">
        <v>40</v>
      </c>
      <c r="G2" t="s">
        <v>0</v>
      </c>
      <c r="H2" t="s">
        <v>99</v>
      </c>
      <c r="I2" t="s">
        <v>100</v>
      </c>
    </row>
    <row r="3" spans="2:9">
      <c r="B3" t="s">
        <v>21</v>
      </c>
      <c r="C3" t="s">
        <v>101</v>
      </c>
      <c r="D3" t="s">
        <v>102</v>
      </c>
      <c r="E3" t="s">
        <v>12</v>
      </c>
      <c r="F3" t="s">
        <v>21</v>
      </c>
      <c r="G3" t="s">
        <v>101</v>
      </c>
      <c r="H3" t="s">
        <v>102</v>
      </c>
      <c r="I3" t="s">
        <v>12</v>
      </c>
    </row>
    <row r="4" spans="2:9">
      <c r="B4" t="s">
        <v>22</v>
      </c>
      <c r="F4" t="s">
        <v>22</v>
      </c>
    </row>
    <row r="5" spans="2:9">
      <c r="B5" t="s">
        <v>23</v>
      </c>
      <c r="C5" t="s">
        <v>103</v>
      </c>
      <c r="D5" t="s">
        <v>104</v>
      </c>
      <c r="E5" t="s">
        <v>105</v>
      </c>
      <c r="F5" t="s">
        <v>23</v>
      </c>
      <c r="G5" t="s">
        <v>103</v>
      </c>
      <c r="H5" t="s">
        <v>104</v>
      </c>
      <c r="I5" t="s">
        <v>105</v>
      </c>
    </row>
    <row r="6" spans="2:9">
      <c r="B6" t="s">
        <v>24</v>
      </c>
      <c r="C6" t="s">
        <v>106</v>
      </c>
      <c r="D6" t="s">
        <v>104</v>
      </c>
      <c r="E6" t="s">
        <v>107</v>
      </c>
      <c r="F6" t="s">
        <v>24</v>
      </c>
      <c r="G6" t="s">
        <v>106</v>
      </c>
      <c r="H6" t="s">
        <v>104</v>
      </c>
      <c r="I6" t="s">
        <v>107</v>
      </c>
    </row>
    <row r="7" spans="2:9">
      <c r="B7" t="s">
        <v>108</v>
      </c>
      <c r="C7" t="s">
        <v>109</v>
      </c>
      <c r="D7" t="s">
        <v>110</v>
      </c>
      <c r="E7" t="s">
        <v>51</v>
      </c>
      <c r="F7" t="s">
        <v>108</v>
      </c>
      <c r="G7" t="s">
        <v>109</v>
      </c>
      <c r="H7" t="s">
        <v>110</v>
      </c>
      <c r="I7" t="s">
        <v>51</v>
      </c>
    </row>
    <row r="8" spans="2:9">
      <c r="B8" t="s">
        <v>111</v>
      </c>
      <c r="C8" t="s">
        <v>112</v>
      </c>
      <c r="D8" t="s">
        <v>113</v>
      </c>
      <c r="F8" t="s">
        <v>111</v>
      </c>
      <c r="G8" t="s">
        <v>112</v>
      </c>
      <c r="H8" t="s">
        <v>113</v>
      </c>
    </row>
    <row r="9" spans="2:9">
      <c r="B9" t="s">
        <v>114</v>
      </c>
      <c r="C9" t="s">
        <v>115</v>
      </c>
      <c r="D9" t="s">
        <v>116</v>
      </c>
      <c r="E9" t="s">
        <v>53</v>
      </c>
      <c r="F9" t="s">
        <v>114</v>
      </c>
      <c r="G9" t="s">
        <v>115</v>
      </c>
      <c r="H9" t="s">
        <v>116</v>
      </c>
      <c r="I9" t="s">
        <v>53</v>
      </c>
    </row>
    <row r="10" spans="2:9">
      <c r="B10" t="s">
        <v>25</v>
      </c>
      <c r="C10" t="s">
        <v>117</v>
      </c>
      <c r="D10" t="s">
        <v>118</v>
      </c>
      <c r="E10" t="s">
        <v>12</v>
      </c>
      <c r="F10" t="s">
        <v>25</v>
      </c>
      <c r="G10" t="s">
        <v>117</v>
      </c>
      <c r="H10" t="s">
        <v>118</v>
      </c>
      <c r="I10" t="s">
        <v>12</v>
      </c>
    </row>
    <row r="11" spans="2:9">
      <c r="B11" t="s">
        <v>26</v>
      </c>
      <c r="F11" t="s">
        <v>26</v>
      </c>
    </row>
    <row r="12" spans="2:9">
      <c r="B12" t="s">
        <v>27</v>
      </c>
      <c r="C12" t="s">
        <v>119</v>
      </c>
      <c r="D12" t="s">
        <v>120</v>
      </c>
      <c r="E12" t="s">
        <v>105</v>
      </c>
      <c r="F12" t="s">
        <v>27</v>
      </c>
      <c r="G12" t="s">
        <v>119</v>
      </c>
      <c r="H12" t="s">
        <v>120</v>
      </c>
      <c r="I12" t="s">
        <v>105</v>
      </c>
    </row>
    <row r="13" spans="2:9">
      <c r="B13" t="s">
        <v>28</v>
      </c>
      <c r="C13" t="s">
        <v>121</v>
      </c>
      <c r="D13" t="s">
        <v>120</v>
      </c>
      <c r="E13" t="s">
        <v>107</v>
      </c>
      <c r="F13" t="s">
        <v>28</v>
      </c>
      <c r="G13" t="s">
        <v>121</v>
      </c>
      <c r="H13" t="s">
        <v>120</v>
      </c>
      <c r="I13" t="s">
        <v>107</v>
      </c>
    </row>
    <row r="14" spans="2:9">
      <c r="B14" t="s">
        <v>122</v>
      </c>
      <c r="C14" t="s">
        <v>123</v>
      </c>
      <c r="D14" t="s">
        <v>124</v>
      </c>
      <c r="E14" t="s">
        <v>51</v>
      </c>
      <c r="F14" t="s">
        <v>122</v>
      </c>
      <c r="G14" t="s">
        <v>123</v>
      </c>
      <c r="H14" t="s">
        <v>124</v>
      </c>
      <c r="I14" t="s">
        <v>51</v>
      </c>
    </row>
    <row r="15" spans="2:9">
      <c r="B15" t="s">
        <v>125</v>
      </c>
      <c r="C15" t="s">
        <v>126</v>
      </c>
      <c r="D15" t="s">
        <v>127</v>
      </c>
      <c r="E15" t="s">
        <v>52</v>
      </c>
      <c r="F15" t="s">
        <v>125</v>
      </c>
      <c r="G15" t="s">
        <v>126</v>
      </c>
      <c r="H15" t="s">
        <v>127</v>
      </c>
      <c r="I15" t="s">
        <v>52</v>
      </c>
    </row>
    <row r="16" spans="2:9">
      <c r="B16" t="s">
        <v>128</v>
      </c>
      <c r="C16" t="s">
        <v>129</v>
      </c>
      <c r="D16" t="s">
        <v>130</v>
      </c>
      <c r="E16" t="s">
        <v>53</v>
      </c>
      <c r="F16" t="s">
        <v>128</v>
      </c>
      <c r="G16" t="s">
        <v>129</v>
      </c>
      <c r="H16" t="s">
        <v>130</v>
      </c>
      <c r="I16" t="s">
        <v>53</v>
      </c>
    </row>
    <row r="17" spans="2:9">
      <c r="B17" t="s">
        <v>30</v>
      </c>
      <c r="C17" t="s">
        <v>131</v>
      </c>
      <c r="D17" t="s">
        <v>132</v>
      </c>
      <c r="E17" t="s">
        <v>12</v>
      </c>
      <c r="F17" t="s">
        <v>30</v>
      </c>
      <c r="G17" t="s">
        <v>131</v>
      </c>
      <c r="H17" t="s">
        <v>132</v>
      </c>
      <c r="I17" t="s">
        <v>12</v>
      </c>
    </row>
    <row r="18" spans="2:9">
      <c r="B18" t="s">
        <v>31</v>
      </c>
      <c r="C18" t="s">
        <v>133</v>
      </c>
      <c r="D18" t="s">
        <v>134</v>
      </c>
      <c r="E18" t="s">
        <v>135</v>
      </c>
      <c r="F18" t="s">
        <v>31</v>
      </c>
      <c r="G18" t="s">
        <v>133</v>
      </c>
      <c r="H18" t="s">
        <v>134</v>
      </c>
      <c r="I18" t="s">
        <v>135</v>
      </c>
    </row>
    <row r="19" spans="2:9">
      <c r="B19" t="s">
        <v>32</v>
      </c>
      <c r="C19" t="s">
        <v>136</v>
      </c>
      <c r="D19" t="s">
        <v>94</v>
      </c>
      <c r="E19" t="s">
        <v>105</v>
      </c>
      <c r="F19" t="s">
        <v>32</v>
      </c>
      <c r="G19" t="s">
        <v>136</v>
      </c>
      <c r="H19" t="s">
        <v>94</v>
      </c>
      <c r="I19" t="s">
        <v>105</v>
      </c>
    </row>
    <row r="20" spans="2:9">
      <c r="B20" t="s">
        <v>33</v>
      </c>
      <c r="C20" t="s">
        <v>137</v>
      </c>
      <c r="D20" t="s">
        <v>94</v>
      </c>
      <c r="E20" t="s">
        <v>107</v>
      </c>
      <c r="F20" t="s">
        <v>33</v>
      </c>
      <c r="G20" t="s">
        <v>137</v>
      </c>
      <c r="H20" t="s">
        <v>94</v>
      </c>
      <c r="I20" t="s">
        <v>107</v>
      </c>
    </row>
    <row r="21" spans="2:9">
      <c r="B21" t="s">
        <v>34</v>
      </c>
      <c r="C21" t="s">
        <v>138</v>
      </c>
      <c r="D21" t="s">
        <v>139</v>
      </c>
      <c r="E21" t="s">
        <v>51</v>
      </c>
      <c r="F21" t="s">
        <v>34</v>
      </c>
      <c r="G21" t="s">
        <v>138</v>
      </c>
      <c r="H21" t="s">
        <v>139</v>
      </c>
      <c r="I21" t="s">
        <v>51</v>
      </c>
    </row>
    <row r="22" spans="2:9">
      <c r="B22" t="s">
        <v>140</v>
      </c>
      <c r="C22" t="s">
        <v>96</v>
      </c>
      <c r="D22" t="s">
        <v>141</v>
      </c>
      <c r="E22" t="s">
        <v>52</v>
      </c>
      <c r="F22" t="s">
        <v>140</v>
      </c>
      <c r="G22" t="s">
        <v>96</v>
      </c>
      <c r="H22" t="s">
        <v>141</v>
      </c>
      <c r="I22" t="s">
        <v>52</v>
      </c>
    </row>
    <row r="23" spans="2:9">
      <c r="B23" t="s">
        <v>142</v>
      </c>
      <c r="C23" t="s">
        <v>97</v>
      </c>
      <c r="D23" t="s">
        <v>143</v>
      </c>
      <c r="E23" t="s">
        <v>53</v>
      </c>
      <c r="F23" t="s">
        <v>142</v>
      </c>
      <c r="G23" t="s">
        <v>97</v>
      </c>
      <c r="H23" t="s">
        <v>143</v>
      </c>
      <c r="I23" t="s">
        <v>53</v>
      </c>
    </row>
    <row r="24" spans="2:9">
      <c r="B24" t="s">
        <v>35</v>
      </c>
      <c r="C24" t="s">
        <v>144</v>
      </c>
      <c r="D24" t="s">
        <v>92</v>
      </c>
      <c r="E24" t="s">
        <v>12</v>
      </c>
      <c r="F24" t="s">
        <v>35</v>
      </c>
      <c r="G24" t="s">
        <v>144</v>
      </c>
      <c r="H24" t="s">
        <v>92</v>
      </c>
      <c r="I24" t="s">
        <v>12</v>
      </c>
    </row>
    <row r="25" spans="2:9">
      <c r="B25" t="s">
        <v>36</v>
      </c>
      <c r="C25" t="s">
        <v>145</v>
      </c>
      <c r="D25" t="s">
        <v>146</v>
      </c>
      <c r="E25" t="s">
        <v>135</v>
      </c>
      <c r="F25" t="s">
        <v>36</v>
      </c>
      <c r="G25" t="s">
        <v>145</v>
      </c>
      <c r="H25" t="s">
        <v>146</v>
      </c>
      <c r="I25" t="s">
        <v>135</v>
      </c>
    </row>
    <row r="26" spans="2:9">
      <c r="B26" t="s">
        <v>37</v>
      </c>
      <c r="C26" t="s">
        <v>147</v>
      </c>
      <c r="D26" t="s">
        <v>148</v>
      </c>
      <c r="E26" t="s">
        <v>105</v>
      </c>
      <c r="F26" t="s">
        <v>37</v>
      </c>
      <c r="G26" t="s">
        <v>147</v>
      </c>
      <c r="H26" t="s">
        <v>148</v>
      </c>
      <c r="I26" t="s">
        <v>105</v>
      </c>
    </row>
    <row r="27" spans="2:9">
      <c r="B27" t="s">
        <v>38</v>
      </c>
      <c r="C27" t="s">
        <v>149</v>
      </c>
      <c r="D27" t="s">
        <v>148</v>
      </c>
      <c r="E27" t="s">
        <v>107</v>
      </c>
      <c r="F27" t="s">
        <v>38</v>
      </c>
      <c r="G27" t="s">
        <v>149</v>
      </c>
      <c r="H27" t="s">
        <v>148</v>
      </c>
      <c r="I27" t="s">
        <v>107</v>
      </c>
    </row>
    <row r="28" spans="2:9">
      <c r="B28" t="s">
        <v>39</v>
      </c>
      <c r="C28" t="s">
        <v>150</v>
      </c>
      <c r="D28" t="s">
        <v>151</v>
      </c>
      <c r="E28" t="s">
        <v>51</v>
      </c>
      <c r="F28" t="s">
        <v>39</v>
      </c>
      <c r="G28" t="s">
        <v>150</v>
      </c>
      <c r="H28" t="s">
        <v>151</v>
      </c>
      <c r="I28" t="s">
        <v>51</v>
      </c>
    </row>
    <row r="29" spans="2:9">
      <c r="B29" t="s">
        <v>152</v>
      </c>
      <c r="C29" t="s">
        <v>153</v>
      </c>
      <c r="D29" t="s">
        <v>154</v>
      </c>
      <c r="E29" t="s">
        <v>52</v>
      </c>
      <c r="F29" t="s">
        <v>152</v>
      </c>
      <c r="G29" t="s">
        <v>153</v>
      </c>
      <c r="H29" t="s">
        <v>154</v>
      </c>
      <c r="I29" t="s">
        <v>52</v>
      </c>
    </row>
    <row r="30" spans="2:9">
      <c r="B30" t="s">
        <v>155</v>
      </c>
      <c r="C30" t="s">
        <v>156</v>
      </c>
      <c r="D30" t="s">
        <v>157</v>
      </c>
      <c r="E30" t="s">
        <v>53</v>
      </c>
      <c r="F30" t="s">
        <v>155</v>
      </c>
      <c r="G30" t="s">
        <v>156</v>
      </c>
      <c r="H30" t="s">
        <v>157</v>
      </c>
      <c r="I30" t="s">
        <v>53</v>
      </c>
    </row>
    <row r="31" spans="2:9">
      <c r="B31" t="s">
        <v>47</v>
      </c>
      <c r="C31" t="s">
        <v>158</v>
      </c>
      <c r="D31" t="s">
        <v>159</v>
      </c>
      <c r="E31" t="s">
        <v>12</v>
      </c>
      <c r="F31" t="s">
        <v>47</v>
      </c>
      <c r="G31" t="s">
        <v>158</v>
      </c>
      <c r="H31" t="s">
        <v>159</v>
      </c>
      <c r="I31" t="s">
        <v>12</v>
      </c>
    </row>
    <row r="32" spans="2:9">
      <c r="B32" t="s">
        <v>48</v>
      </c>
      <c r="C32" t="s">
        <v>160</v>
      </c>
      <c r="D32" t="s">
        <v>93</v>
      </c>
      <c r="E32" t="s">
        <v>135</v>
      </c>
      <c r="F32" t="s">
        <v>48</v>
      </c>
      <c r="G32" t="s">
        <v>160</v>
      </c>
      <c r="H32" t="s">
        <v>93</v>
      </c>
      <c r="I32" t="s">
        <v>135</v>
      </c>
    </row>
    <row r="33" spans="2:9">
      <c r="B33" t="s">
        <v>49</v>
      </c>
      <c r="C33" t="s">
        <v>161</v>
      </c>
      <c r="D33" t="s">
        <v>162</v>
      </c>
      <c r="E33" t="s">
        <v>105</v>
      </c>
      <c r="F33" t="s">
        <v>49</v>
      </c>
      <c r="G33" t="s">
        <v>161</v>
      </c>
      <c r="H33" t="s">
        <v>162</v>
      </c>
      <c r="I33" t="s">
        <v>105</v>
      </c>
    </row>
    <row r="34" spans="2:9">
      <c r="B34" t="s">
        <v>50</v>
      </c>
      <c r="C34" t="s">
        <v>163</v>
      </c>
      <c r="D34" t="s">
        <v>162</v>
      </c>
      <c r="E34" t="s">
        <v>107</v>
      </c>
      <c r="F34" t="s">
        <v>50</v>
      </c>
      <c r="G34" t="s">
        <v>163</v>
      </c>
      <c r="H34" t="s">
        <v>162</v>
      </c>
      <c r="I34" t="s">
        <v>107</v>
      </c>
    </row>
    <row r="35" spans="2:9">
      <c r="B35" t="s">
        <v>164</v>
      </c>
      <c r="C35" t="s">
        <v>165</v>
      </c>
      <c r="D35" t="s">
        <v>95</v>
      </c>
      <c r="E35" t="s">
        <v>51</v>
      </c>
      <c r="F35" t="s">
        <v>164</v>
      </c>
      <c r="G35" t="s">
        <v>165</v>
      </c>
      <c r="H35" t="s">
        <v>95</v>
      </c>
      <c r="I35" t="s">
        <v>51</v>
      </c>
    </row>
    <row r="36" spans="2:9">
      <c r="B36" t="s">
        <v>166</v>
      </c>
      <c r="C36" t="s">
        <v>167</v>
      </c>
      <c r="D36" t="s">
        <v>168</v>
      </c>
      <c r="E36" t="s">
        <v>52</v>
      </c>
      <c r="F36" t="s">
        <v>166</v>
      </c>
      <c r="G36" t="s">
        <v>167</v>
      </c>
      <c r="H36" t="s">
        <v>168</v>
      </c>
      <c r="I36" t="s">
        <v>52</v>
      </c>
    </row>
    <row r="37" spans="2:9">
      <c r="B37" t="s">
        <v>169</v>
      </c>
      <c r="C37" t="s">
        <v>170</v>
      </c>
      <c r="D37" t="s">
        <v>171</v>
      </c>
      <c r="E37" t="s">
        <v>53</v>
      </c>
      <c r="F37" t="s">
        <v>169</v>
      </c>
      <c r="G37" t="s">
        <v>170</v>
      </c>
      <c r="H37" t="s">
        <v>171</v>
      </c>
      <c r="I37" t="s">
        <v>53</v>
      </c>
    </row>
    <row r="38" spans="2:9">
      <c r="B38" t="s">
        <v>54</v>
      </c>
      <c r="C38" t="s">
        <v>172</v>
      </c>
      <c r="D38" t="s">
        <v>173</v>
      </c>
      <c r="E38" t="s">
        <v>12</v>
      </c>
      <c r="F38" t="s">
        <v>54</v>
      </c>
      <c r="G38" t="s">
        <v>172</v>
      </c>
      <c r="H38" t="s">
        <v>173</v>
      </c>
      <c r="I38" t="s">
        <v>12</v>
      </c>
    </row>
    <row r="39" spans="2:9">
      <c r="B39" t="s">
        <v>55</v>
      </c>
      <c r="C39" t="s">
        <v>174</v>
      </c>
      <c r="D39" t="s">
        <v>175</v>
      </c>
      <c r="E39" t="s">
        <v>135</v>
      </c>
      <c r="F39" t="s">
        <v>55</v>
      </c>
      <c r="G39" t="s">
        <v>174</v>
      </c>
      <c r="H39" t="s">
        <v>175</v>
      </c>
      <c r="I39" t="s">
        <v>135</v>
      </c>
    </row>
    <row r="40" spans="2:9">
      <c r="B40" t="s">
        <v>56</v>
      </c>
      <c r="C40" t="s">
        <v>176</v>
      </c>
      <c r="D40" t="s">
        <v>177</v>
      </c>
      <c r="E40" t="s">
        <v>105</v>
      </c>
      <c r="F40" t="s">
        <v>56</v>
      </c>
      <c r="G40" t="s">
        <v>176</v>
      </c>
      <c r="H40" t="s">
        <v>177</v>
      </c>
      <c r="I40" t="s">
        <v>105</v>
      </c>
    </row>
    <row r="41" spans="2:9">
      <c r="B41" t="s">
        <v>57</v>
      </c>
      <c r="C41" t="s">
        <v>178</v>
      </c>
      <c r="D41" t="s">
        <v>177</v>
      </c>
      <c r="E41" t="s">
        <v>107</v>
      </c>
      <c r="F41" t="s">
        <v>57</v>
      </c>
      <c r="G41" t="s">
        <v>178</v>
      </c>
      <c r="H41" t="s">
        <v>177</v>
      </c>
      <c r="I41" t="s">
        <v>107</v>
      </c>
    </row>
    <row r="42" spans="2:9">
      <c r="B42" t="s">
        <v>58</v>
      </c>
      <c r="C42" t="s">
        <v>179</v>
      </c>
      <c r="D42" t="s">
        <v>180</v>
      </c>
      <c r="E42" t="s">
        <v>51</v>
      </c>
      <c r="F42" t="s">
        <v>58</v>
      </c>
      <c r="G42" t="s">
        <v>179</v>
      </c>
      <c r="H42" t="s">
        <v>180</v>
      </c>
      <c r="I42" t="s">
        <v>51</v>
      </c>
    </row>
    <row r="43" spans="2:9">
      <c r="B43" t="s">
        <v>181</v>
      </c>
      <c r="C43" t="s">
        <v>182</v>
      </c>
      <c r="D43" t="s">
        <v>183</v>
      </c>
      <c r="E43" t="s">
        <v>52</v>
      </c>
      <c r="F43" t="s">
        <v>181</v>
      </c>
      <c r="G43" t="s">
        <v>182</v>
      </c>
      <c r="H43" t="s">
        <v>183</v>
      </c>
      <c r="I43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F11" sqref="F11"/>
    </sheetView>
  </sheetViews>
  <sheetFormatPr baseColWidth="10" defaultRowHeight="15" x14ac:dyDescent="0"/>
  <sheetData>
    <row r="1" spans="1:4">
      <c r="B1" t="s">
        <v>220</v>
      </c>
    </row>
    <row r="2" spans="1:4">
      <c r="A2" t="s">
        <v>99</v>
      </c>
      <c r="B2" t="s">
        <v>40</v>
      </c>
      <c r="C2" t="s">
        <v>221</v>
      </c>
      <c r="D2" t="s">
        <v>99</v>
      </c>
    </row>
    <row r="3" spans="1:4">
      <c r="A3" t="s">
        <v>102</v>
      </c>
      <c r="B3" t="s">
        <v>21</v>
      </c>
      <c r="C3" t="s">
        <v>222</v>
      </c>
      <c r="D3" t="s">
        <v>102</v>
      </c>
    </row>
    <row r="4" spans="1:4">
      <c r="A4" t="s">
        <v>224</v>
      </c>
      <c r="B4" t="s">
        <v>22</v>
      </c>
      <c r="C4" t="s">
        <v>223</v>
      </c>
      <c r="D4" t="s">
        <v>224</v>
      </c>
    </row>
    <row r="5" spans="1:4">
      <c r="A5" t="s">
        <v>104</v>
      </c>
      <c r="B5" t="s">
        <v>23</v>
      </c>
      <c r="C5" t="s">
        <v>225</v>
      </c>
      <c r="D5" t="s">
        <v>104</v>
      </c>
    </row>
    <row r="6" spans="1:4">
      <c r="A6" t="s">
        <v>110</v>
      </c>
      <c r="B6" t="s">
        <v>24</v>
      </c>
      <c r="C6" t="s">
        <v>226</v>
      </c>
      <c r="D6" t="s">
        <v>110</v>
      </c>
    </row>
    <row r="7" spans="1:4">
      <c r="A7" t="s">
        <v>113</v>
      </c>
      <c r="B7" t="s">
        <v>108</v>
      </c>
      <c r="C7" t="s">
        <v>227</v>
      </c>
      <c r="D7" t="s">
        <v>113</v>
      </c>
    </row>
    <row r="8" spans="1:4">
      <c r="A8" t="s">
        <v>229</v>
      </c>
      <c r="B8" t="s">
        <v>111</v>
      </c>
      <c r="C8" t="s">
        <v>228</v>
      </c>
      <c r="D8" t="s">
        <v>229</v>
      </c>
    </row>
    <row r="9" spans="1:4">
      <c r="A9" t="s">
        <v>116</v>
      </c>
      <c r="B9" t="s">
        <v>114</v>
      </c>
      <c r="C9" t="s">
        <v>230</v>
      </c>
      <c r="D9" t="s">
        <v>116</v>
      </c>
    </row>
    <row r="10" spans="1:4">
      <c r="A10" t="s">
        <v>233</v>
      </c>
      <c r="B10" t="s">
        <v>231</v>
      </c>
      <c r="C10" t="s">
        <v>232</v>
      </c>
      <c r="D10" t="s">
        <v>233</v>
      </c>
    </row>
    <row r="11" spans="1:4">
      <c r="A11" t="s">
        <v>118</v>
      </c>
      <c r="B11" t="s">
        <v>25</v>
      </c>
      <c r="C11" t="s">
        <v>234</v>
      </c>
      <c r="D11" t="s">
        <v>118</v>
      </c>
    </row>
    <row r="12" spans="1:4">
      <c r="A12" t="s">
        <v>236</v>
      </c>
      <c r="B12" t="s">
        <v>26</v>
      </c>
      <c r="C12" t="s">
        <v>235</v>
      </c>
      <c r="D12" t="s">
        <v>236</v>
      </c>
    </row>
    <row r="13" spans="1:4">
      <c r="A13" t="s">
        <v>120</v>
      </c>
      <c r="B13" t="s">
        <v>27</v>
      </c>
      <c r="C13" t="s">
        <v>237</v>
      </c>
      <c r="D13" t="s">
        <v>120</v>
      </c>
    </row>
    <row r="14" spans="1:4">
      <c r="A14" t="s">
        <v>124</v>
      </c>
      <c r="B14" t="s">
        <v>28</v>
      </c>
      <c r="C14" t="s">
        <v>238</v>
      </c>
      <c r="D14" t="s">
        <v>124</v>
      </c>
    </row>
    <row r="15" spans="1:4">
      <c r="A15" t="s">
        <v>127</v>
      </c>
      <c r="B15" t="s">
        <v>122</v>
      </c>
      <c r="C15" t="s">
        <v>239</v>
      </c>
      <c r="D15" t="s">
        <v>127</v>
      </c>
    </row>
    <row r="16" spans="1:4">
      <c r="A16" t="s">
        <v>241</v>
      </c>
      <c r="B16" t="s">
        <v>125</v>
      </c>
      <c r="C16" t="s">
        <v>240</v>
      </c>
      <c r="D16" t="s">
        <v>241</v>
      </c>
    </row>
    <row r="17" spans="1:4">
      <c r="A17" t="s">
        <v>130</v>
      </c>
      <c r="B17" t="s">
        <v>128</v>
      </c>
      <c r="C17" t="s">
        <v>242</v>
      </c>
      <c r="D17" t="s">
        <v>130</v>
      </c>
    </row>
    <row r="18" spans="1:4">
      <c r="A18" t="s">
        <v>245</v>
      </c>
      <c r="B18" t="s">
        <v>243</v>
      </c>
      <c r="C18" t="s">
        <v>244</v>
      </c>
      <c r="D18" t="s">
        <v>245</v>
      </c>
    </row>
    <row r="19" spans="1:4">
      <c r="A19" t="s">
        <v>132</v>
      </c>
      <c r="B19" t="s">
        <v>30</v>
      </c>
      <c r="C19" t="s">
        <v>246</v>
      </c>
      <c r="D19" t="s">
        <v>132</v>
      </c>
    </row>
    <row r="20" spans="1:4">
      <c r="A20" t="s">
        <v>134</v>
      </c>
      <c r="B20" t="s">
        <v>31</v>
      </c>
      <c r="C20" t="s">
        <v>247</v>
      </c>
      <c r="D20" t="s">
        <v>134</v>
      </c>
    </row>
    <row r="21" spans="1:4">
      <c r="A21" t="s">
        <v>94</v>
      </c>
      <c r="B21" t="s">
        <v>32</v>
      </c>
      <c r="C21" t="s">
        <v>248</v>
      </c>
      <c r="D21" t="s">
        <v>94</v>
      </c>
    </row>
    <row r="22" spans="1:4">
      <c r="A22" t="s">
        <v>139</v>
      </c>
      <c r="B22" t="s">
        <v>33</v>
      </c>
      <c r="C22" t="s">
        <v>249</v>
      </c>
      <c r="D22" t="s">
        <v>139</v>
      </c>
    </row>
    <row r="23" spans="1:4">
      <c r="A23" t="s">
        <v>141</v>
      </c>
      <c r="B23" t="s">
        <v>34</v>
      </c>
      <c r="C23" t="s">
        <v>250</v>
      </c>
      <c r="D23" t="s">
        <v>141</v>
      </c>
    </row>
    <row r="24" spans="1:4">
      <c r="A24" t="s">
        <v>252</v>
      </c>
      <c r="B24" t="s">
        <v>140</v>
      </c>
      <c r="C24" t="s">
        <v>251</v>
      </c>
      <c r="D24" t="s">
        <v>252</v>
      </c>
    </row>
    <row r="25" spans="1:4">
      <c r="A25" t="s">
        <v>254</v>
      </c>
      <c r="B25" t="s">
        <v>142</v>
      </c>
      <c r="C25" t="s">
        <v>253</v>
      </c>
      <c r="D25" t="s">
        <v>254</v>
      </c>
    </row>
    <row r="26" spans="1:4">
      <c r="A26" t="s">
        <v>257</v>
      </c>
      <c r="B26" t="s">
        <v>255</v>
      </c>
      <c r="C26" t="s">
        <v>256</v>
      </c>
      <c r="D26" t="s">
        <v>257</v>
      </c>
    </row>
    <row r="27" spans="1:4">
      <c r="A27" t="s">
        <v>92</v>
      </c>
      <c r="B27" t="s">
        <v>35</v>
      </c>
      <c r="C27" t="s">
        <v>258</v>
      </c>
      <c r="D27" t="s">
        <v>92</v>
      </c>
    </row>
    <row r="28" spans="1:4">
      <c r="A28" t="s">
        <v>146</v>
      </c>
      <c r="B28" t="s">
        <v>36</v>
      </c>
      <c r="C28" t="s">
        <v>259</v>
      </c>
      <c r="D28" t="s">
        <v>146</v>
      </c>
    </row>
    <row r="29" spans="1:4">
      <c r="A29" t="s">
        <v>148</v>
      </c>
      <c r="B29" t="s">
        <v>37</v>
      </c>
      <c r="C29" t="s">
        <v>260</v>
      </c>
      <c r="D29" t="s">
        <v>148</v>
      </c>
    </row>
    <row r="30" spans="1:4">
      <c r="A30" t="s">
        <v>151</v>
      </c>
      <c r="B30" t="s">
        <v>38</v>
      </c>
      <c r="C30" t="s">
        <v>261</v>
      </c>
      <c r="D30" t="s">
        <v>151</v>
      </c>
    </row>
    <row r="31" spans="1:4">
      <c r="A31" t="s">
        <v>154</v>
      </c>
      <c r="B31" t="s">
        <v>39</v>
      </c>
      <c r="C31" t="s">
        <v>262</v>
      </c>
      <c r="D31" t="s">
        <v>154</v>
      </c>
    </row>
    <row r="32" spans="1:4">
      <c r="A32" t="s">
        <v>264</v>
      </c>
      <c r="B32" t="s">
        <v>152</v>
      </c>
      <c r="C32" t="s">
        <v>263</v>
      </c>
      <c r="D32" t="s">
        <v>264</v>
      </c>
    </row>
    <row r="33" spans="1:4">
      <c r="A33" t="s">
        <v>157</v>
      </c>
      <c r="B33" t="s">
        <v>155</v>
      </c>
      <c r="C33" t="s">
        <v>265</v>
      </c>
      <c r="D33" t="s">
        <v>157</v>
      </c>
    </row>
    <row r="34" spans="1:4">
      <c r="A34" t="s">
        <v>268</v>
      </c>
      <c r="B34" t="s">
        <v>266</v>
      </c>
      <c r="C34" t="s">
        <v>267</v>
      </c>
      <c r="D34" t="s">
        <v>268</v>
      </c>
    </row>
    <row r="35" spans="1:4">
      <c r="A35" t="s">
        <v>159</v>
      </c>
      <c r="B35" t="s">
        <v>47</v>
      </c>
      <c r="C35" t="s">
        <v>269</v>
      </c>
      <c r="D35" t="s">
        <v>159</v>
      </c>
    </row>
    <row r="36" spans="1:4">
      <c r="A36" t="s">
        <v>93</v>
      </c>
      <c r="B36" t="s">
        <v>48</v>
      </c>
      <c r="C36" t="s">
        <v>270</v>
      </c>
      <c r="D36" t="s">
        <v>93</v>
      </c>
    </row>
    <row r="37" spans="1:4">
      <c r="A37" t="s">
        <v>162</v>
      </c>
      <c r="B37" t="s">
        <v>49</v>
      </c>
      <c r="C37" t="s">
        <v>271</v>
      </c>
      <c r="D37" t="s">
        <v>162</v>
      </c>
    </row>
    <row r="38" spans="1:4">
      <c r="A38" t="s">
        <v>95</v>
      </c>
      <c r="B38" t="s">
        <v>50</v>
      </c>
      <c r="C38" t="s">
        <v>272</v>
      </c>
      <c r="D38" t="s">
        <v>95</v>
      </c>
    </row>
    <row r="39" spans="1:4">
      <c r="A39" t="s">
        <v>168</v>
      </c>
      <c r="B39" t="s">
        <v>164</v>
      </c>
      <c r="C39" t="s">
        <v>273</v>
      </c>
      <c r="D39" t="s">
        <v>168</v>
      </c>
    </row>
    <row r="40" spans="1:4">
      <c r="A40" t="s">
        <v>275</v>
      </c>
      <c r="B40" t="s">
        <v>166</v>
      </c>
      <c r="C40" t="s">
        <v>274</v>
      </c>
      <c r="D40" t="s">
        <v>275</v>
      </c>
    </row>
    <row r="41" spans="1:4">
      <c r="A41" t="s">
        <v>171</v>
      </c>
      <c r="B41" t="s">
        <v>169</v>
      </c>
      <c r="C41" t="s">
        <v>276</v>
      </c>
      <c r="D41" t="s">
        <v>171</v>
      </c>
    </row>
    <row r="42" spans="1:4">
      <c r="A42" t="s">
        <v>279</v>
      </c>
      <c r="B42" t="s">
        <v>277</v>
      </c>
      <c r="C42" t="s">
        <v>278</v>
      </c>
      <c r="D42" t="s">
        <v>279</v>
      </c>
    </row>
    <row r="43" spans="1:4">
      <c r="A43" t="s">
        <v>173</v>
      </c>
      <c r="B43" t="s">
        <v>54</v>
      </c>
      <c r="C43" t="s">
        <v>280</v>
      </c>
      <c r="D43" t="s">
        <v>173</v>
      </c>
    </row>
    <row r="44" spans="1:4">
      <c r="A44" t="s">
        <v>175</v>
      </c>
      <c r="B44" t="s">
        <v>55</v>
      </c>
      <c r="C44" t="s">
        <v>281</v>
      </c>
      <c r="D44" t="s">
        <v>175</v>
      </c>
    </row>
    <row r="45" spans="1:4">
      <c r="A45" t="s">
        <v>177</v>
      </c>
      <c r="B45" t="s">
        <v>56</v>
      </c>
      <c r="C45" t="s">
        <v>282</v>
      </c>
      <c r="D45" t="s">
        <v>177</v>
      </c>
    </row>
    <row r="46" spans="1:4">
      <c r="A46" t="s">
        <v>180</v>
      </c>
      <c r="B46" t="s">
        <v>57</v>
      </c>
      <c r="C46" t="s">
        <v>283</v>
      </c>
      <c r="D46" t="s">
        <v>180</v>
      </c>
    </row>
    <row r="47" spans="1:4">
      <c r="A47" t="s">
        <v>183</v>
      </c>
      <c r="B47" t="s">
        <v>58</v>
      </c>
      <c r="C47" t="s">
        <v>284</v>
      </c>
      <c r="D47" t="s">
        <v>183</v>
      </c>
    </row>
    <row r="48" spans="1:4">
      <c r="A48" t="s">
        <v>286</v>
      </c>
      <c r="B48" t="s">
        <v>181</v>
      </c>
      <c r="C48" t="s">
        <v>285</v>
      </c>
      <c r="D48" t="s">
        <v>286</v>
      </c>
    </row>
    <row r="49" spans="1:4">
      <c r="B49" t="s">
        <v>287</v>
      </c>
    </row>
    <row r="50" spans="1:4">
      <c r="A50" t="s">
        <v>290</v>
      </c>
      <c r="B50" t="s">
        <v>288</v>
      </c>
      <c r="C50" t="s">
        <v>289</v>
      </c>
      <c r="D50" t="s">
        <v>290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B2" sqref="B2"/>
    </sheetView>
  </sheetViews>
  <sheetFormatPr baseColWidth="10" defaultRowHeight="15" x14ac:dyDescent="0"/>
  <cols>
    <col min="7" max="7" width="11.1640625" style="1" bestFit="1" customWidth="1"/>
    <col min="8" max="9" width="10.83203125" style="1"/>
    <col min="10" max="12" width="10.83203125" style="16"/>
    <col min="13" max="15" width="10.83203125" style="17"/>
    <col min="16" max="18" width="10.83203125" style="18"/>
    <col min="27" max="27" width="3" customWidth="1"/>
  </cols>
  <sheetData>
    <row r="1" spans="1:29">
      <c r="A1" t="s">
        <v>0</v>
      </c>
      <c r="B1" t="s">
        <v>40</v>
      </c>
      <c r="C1" t="s">
        <v>12</v>
      </c>
      <c r="D1" t="s">
        <v>13</v>
      </c>
      <c r="E1" t="s">
        <v>14</v>
      </c>
      <c r="F1" t="s">
        <v>2</v>
      </c>
      <c r="G1" s="1" t="s">
        <v>41</v>
      </c>
      <c r="H1" s="1" t="s">
        <v>42</v>
      </c>
      <c r="I1" s="1" t="s">
        <v>43</v>
      </c>
      <c r="J1" s="16" t="s">
        <v>188</v>
      </c>
      <c r="M1" s="17" t="s">
        <v>189</v>
      </c>
      <c r="P1" s="18" t="s">
        <v>100</v>
      </c>
      <c r="S1" t="s">
        <v>3</v>
      </c>
      <c r="T1" t="s">
        <v>4</v>
      </c>
      <c r="U1" t="s">
        <v>70</v>
      </c>
      <c r="V1" t="s">
        <v>71</v>
      </c>
      <c r="W1" t="s">
        <v>72</v>
      </c>
      <c r="X1" t="s">
        <v>5</v>
      </c>
      <c r="Y1" t="s">
        <v>6</v>
      </c>
      <c r="Z1" t="s">
        <v>7</v>
      </c>
      <c r="AB1" t="s">
        <v>18</v>
      </c>
      <c r="AC1" t="s">
        <v>11</v>
      </c>
    </row>
    <row r="2" spans="1:29">
      <c r="A2" t="s">
        <v>187</v>
      </c>
      <c r="B2" t="s">
        <v>205</v>
      </c>
      <c r="C2" s="2" t="s">
        <v>19</v>
      </c>
      <c r="D2" s="2" t="s">
        <v>17</v>
      </c>
      <c r="E2" s="2" t="s">
        <v>16</v>
      </c>
      <c r="F2" t="s">
        <v>44</v>
      </c>
      <c r="G2" s="1" t="str">
        <f>CONCATENATE(VLOOKUP(C2,$AB$1:$AC$5,2,FALSE),1)</f>
        <v>D1</v>
      </c>
      <c r="H2" s="1" t="str">
        <f>CONCATENATE(VLOOKUP(D2,$AB$1:$AC$5,2,FALSE),2)</f>
        <v>E2</v>
      </c>
      <c r="I2" s="1" t="str">
        <f>CONCATENATE(VLOOKUP(E2,$AB$1:$AC$5,2,FALSE),3)</f>
        <v>C3</v>
      </c>
      <c r="J2" s="16" t="str">
        <f>VLOOKUP(G2,'operon plate'!$B:$E,2,FALSE)</f>
        <v>p20N139</v>
      </c>
      <c r="K2" s="16" t="str">
        <f>VLOOKUP(H2,'operon plate'!$B:$E,2,FALSE)</f>
        <v>p20N147</v>
      </c>
      <c r="L2" s="16" t="str">
        <f>VLOOKUP(I2,'operon plate'!$B:$E,2,FALSE)</f>
        <v>p20N134</v>
      </c>
      <c r="M2" s="17" t="str">
        <f>VLOOKUP(G2,'operon plate'!$B:$E,3,FALSE)</f>
        <v>TP4_LOW</v>
      </c>
      <c r="N2" s="17" t="str">
        <f>VLOOKUP(H2,'operon plate'!$B:$E,3,FALSE)</f>
        <v>TP2_SLOW</v>
      </c>
      <c r="O2" s="17" t="str">
        <f>VLOOKUP(I2,'operon plate'!$B:$E,3,FALSE)</f>
        <v>TP6_MED</v>
      </c>
      <c r="P2" s="18" t="str">
        <f>VLOOKUP(G2,'operon plate'!$B:$E,4,FALSE)</f>
        <v>AAT1</v>
      </c>
      <c r="Q2" s="18" t="str">
        <f>VLOOKUP(H2,'operon plate'!$B:$E,4,FALSE)</f>
        <v>4ABH1</v>
      </c>
      <c r="R2" s="18" t="str">
        <f>VLOOKUP(I2,'operon plate'!$B:$E,4,FALSE)</f>
        <v>pabABC1</v>
      </c>
      <c r="S2" t="s">
        <v>8</v>
      </c>
      <c r="T2" t="s">
        <v>9</v>
      </c>
      <c r="AB2" t="s">
        <v>29</v>
      </c>
      <c r="AC2" t="s">
        <v>10</v>
      </c>
    </row>
    <row r="3" spans="1:29">
      <c r="A3" t="s">
        <v>190</v>
      </c>
      <c r="B3" t="s">
        <v>206</v>
      </c>
      <c r="C3" s="15" t="s">
        <v>92</v>
      </c>
      <c r="D3" s="2" t="s">
        <v>17</v>
      </c>
      <c r="E3" s="2" t="s">
        <v>16</v>
      </c>
      <c r="F3" t="s">
        <v>44</v>
      </c>
      <c r="G3" s="1" t="str">
        <f>CONCATENATE("TpconDil-",VLOOKUP(C3,'tpcon plate'!$A:$C,2,FALSE))</f>
        <v>TpconDil-D1</v>
      </c>
      <c r="H3" s="1" t="str">
        <f>CONCATENATE(VLOOKUP(D3,$AB$1:$AC$5,2,FALSE),2)</f>
        <v>E2</v>
      </c>
      <c r="I3" s="1" t="str">
        <f>CONCATENATE(VLOOKUP(E3,$AB$1:$AC$5,2,FALSE),3)</f>
        <v>C3</v>
      </c>
      <c r="J3" s="16" t="str">
        <f>VLOOKUP(C3,'tpcon plate'!$A:$C,3,FALSE)</f>
        <v>p20N73</v>
      </c>
      <c r="K3" s="16" t="str">
        <f>VLOOKUP(H3,'operon plate'!$B:$E,2,FALSE)</f>
        <v>p20N147</v>
      </c>
      <c r="L3" s="16" t="str">
        <f>VLOOKUP(I3,'operon plate'!$B:$E,2,FALSE)</f>
        <v>p20N134</v>
      </c>
      <c r="M3" s="17" t="str">
        <f>C3</f>
        <v>TP4_LOW</v>
      </c>
      <c r="N3" s="17" t="str">
        <f>VLOOKUP(H3,'operon plate'!$B:$E,3,FALSE)</f>
        <v>TP2_SLOW</v>
      </c>
      <c r="O3" s="17" t="str">
        <f>VLOOKUP(I3,'operon plate'!$B:$E,3,FALSE)</f>
        <v>TP6_MED</v>
      </c>
      <c r="P3" s="18" t="s">
        <v>193</v>
      </c>
      <c r="Q3" s="18" t="str">
        <f>VLOOKUP(H3,'operon plate'!$B:$E,4,FALSE)</f>
        <v>4ABH1</v>
      </c>
      <c r="R3" s="18" t="str">
        <f>VLOOKUP(I3,'operon plate'!$B:$E,4,FALSE)</f>
        <v>pabABC1</v>
      </c>
      <c r="S3" t="s">
        <v>8</v>
      </c>
      <c r="T3" t="s">
        <v>9</v>
      </c>
      <c r="AB3" t="s">
        <v>16</v>
      </c>
      <c r="AC3" t="s">
        <v>63</v>
      </c>
    </row>
    <row r="4" spans="1:29">
      <c r="A4" t="s">
        <v>191</v>
      </c>
      <c r="B4" t="s">
        <v>207</v>
      </c>
      <c r="C4" s="2" t="s">
        <v>19</v>
      </c>
      <c r="D4" s="15" t="s">
        <v>93</v>
      </c>
      <c r="E4" s="2" t="s">
        <v>16</v>
      </c>
      <c r="F4" s="14" t="s">
        <v>44</v>
      </c>
      <c r="G4" s="1" t="str">
        <f t="shared" ref="G4:G5" si="0">CONCATENATE(VLOOKUP(C4,$AB$1:$AC$5,2,FALSE),1)</f>
        <v>D1</v>
      </c>
      <c r="H4" s="1" t="str">
        <f>CONCATENATE("TpconDil-",VLOOKUP(D4,'tpcon plate'!$A:$C,2,FALSE))</f>
        <v>TpconDil-E2</v>
      </c>
      <c r="I4" s="1" t="str">
        <f t="shared" ref="I4" si="1">CONCATENATE(VLOOKUP(E4,$AB$1:$AC$5,2,FALSE),3)</f>
        <v>C3</v>
      </c>
      <c r="J4" s="16" t="str">
        <f>VLOOKUP(G4,'operon plate'!$B:$E,2,FALSE)</f>
        <v>p20N139</v>
      </c>
      <c r="K4" s="16" t="str">
        <f>VLOOKUP(D4,'tpcon plate'!$A:$C,3,FALSE)</f>
        <v>p20N90</v>
      </c>
      <c r="L4" s="16" t="str">
        <f>VLOOKUP(I4,'operon plate'!$B:$E,2,FALSE)</f>
        <v>p20N134</v>
      </c>
      <c r="M4" s="17" t="str">
        <f>VLOOKUP(G4,'operon plate'!$B:$E,3,FALSE)</f>
        <v>TP4_LOW</v>
      </c>
      <c r="N4" s="17" t="str">
        <f>D4</f>
        <v>TP2_SLOW</v>
      </c>
      <c r="O4" s="17" t="str">
        <f>VLOOKUP(I4,'operon plate'!$B:$E,3,FALSE)</f>
        <v>TP6_MED</v>
      </c>
      <c r="P4" s="18" t="str">
        <f>VLOOKUP(G4,'operon plate'!$B:$E,4,FALSE)</f>
        <v>AAT1</v>
      </c>
      <c r="Q4" s="18" t="s">
        <v>193</v>
      </c>
      <c r="R4" s="18" t="str">
        <f>VLOOKUP(I4,'operon plate'!$B:$E,4,FALSE)</f>
        <v>pabABC1</v>
      </c>
      <c r="S4" s="14" t="s">
        <v>8</v>
      </c>
      <c r="T4" s="14" t="s">
        <v>9</v>
      </c>
      <c r="U4" s="14"/>
      <c r="V4" s="14"/>
      <c r="W4" s="14"/>
      <c r="X4" s="14"/>
      <c r="Y4" s="14"/>
      <c r="Z4" s="14"/>
      <c r="AB4" t="s">
        <v>19</v>
      </c>
      <c r="AC4" t="s">
        <v>64</v>
      </c>
    </row>
    <row r="5" spans="1:29">
      <c r="A5" t="s">
        <v>192</v>
      </c>
      <c r="B5" t="s">
        <v>208</v>
      </c>
      <c r="C5" s="2" t="s">
        <v>19</v>
      </c>
      <c r="D5" s="2" t="s">
        <v>17</v>
      </c>
      <c r="E5" s="15" t="s">
        <v>94</v>
      </c>
      <c r="F5" s="14" t="s">
        <v>44</v>
      </c>
      <c r="G5" s="1" t="str">
        <f t="shared" si="0"/>
        <v>D1</v>
      </c>
      <c r="H5" s="1" t="str">
        <f t="shared" ref="H5" si="2">CONCATENATE(VLOOKUP(D5,$AB$1:$AC$5,2,FALSE),2)</f>
        <v>E2</v>
      </c>
      <c r="I5" s="1" t="str">
        <f>CONCATENATE("TpconDil-",VLOOKUP(E5,'tpcon plate'!$A:$C,2,FALSE))</f>
        <v>TpconDil-C3</v>
      </c>
      <c r="J5" s="16" t="str">
        <f>VLOOKUP(G5,'operon plate'!$B:$E,2,FALSE)</f>
        <v>p20N139</v>
      </c>
      <c r="K5" s="16" t="str">
        <f>VLOOKUP(H5,'operon plate'!$B:$E,2,FALSE)</f>
        <v>p20N147</v>
      </c>
      <c r="L5" s="16" t="str">
        <f>VLOOKUP(E5,'tpcon plate'!$A:$C,3,FALSE)</f>
        <v>p20N35</v>
      </c>
      <c r="M5" s="17" t="str">
        <f>VLOOKUP(G5,'operon plate'!$B:$E,3,FALSE)</f>
        <v>TP4_LOW</v>
      </c>
      <c r="N5" s="17" t="str">
        <f>VLOOKUP(H5,'operon plate'!$B:$E,3,FALSE)</f>
        <v>TP2_SLOW</v>
      </c>
      <c r="O5" s="17" t="str">
        <f>E5</f>
        <v>TP6_MED</v>
      </c>
      <c r="P5" s="18" t="str">
        <f>VLOOKUP(G5,'operon plate'!$B:$E,4,FALSE)</f>
        <v>AAT1</v>
      </c>
      <c r="Q5" s="18" t="str">
        <f>VLOOKUP(H5,'operon plate'!$B:$E,4,FALSE)</f>
        <v>4ABH1</v>
      </c>
      <c r="R5" s="18" t="s">
        <v>193</v>
      </c>
      <c r="S5" s="14" t="s">
        <v>8</v>
      </c>
      <c r="T5" s="14" t="s">
        <v>9</v>
      </c>
      <c r="U5" s="14"/>
      <c r="V5" s="14"/>
      <c r="W5" s="14"/>
      <c r="X5" s="14"/>
      <c r="Y5" s="14"/>
      <c r="Z5" s="14"/>
      <c r="AB5" t="s">
        <v>17</v>
      </c>
      <c r="AC5" t="s">
        <v>65</v>
      </c>
    </row>
    <row r="6" spans="1:29">
      <c r="D6" s="1"/>
    </row>
    <row r="7" spans="1:29">
      <c r="D7" s="1"/>
    </row>
    <row r="8" spans="1:29">
      <c r="D8" s="1"/>
    </row>
    <row r="10" spans="1:29">
      <c r="E10" s="1"/>
    </row>
    <row r="11" spans="1:29">
      <c r="E11" s="1"/>
    </row>
    <row r="12" spans="1:29">
      <c r="E12" s="1"/>
    </row>
    <row r="13" spans="1:29">
      <c r="E13" s="1"/>
    </row>
    <row r="14" spans="1:29">
      <c r="E14" s="1"/>
    </row>
    <row r="16" spans="1:29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G23" sqref="G23"/>
    </sheetView>
  </sheetViews>
  <sheetFormatPr baseColWidth="10" defaultRowHeight="15" x14ac:dyDescent="0"/>
  <cols>
    <col min="3" max="6" width="10.83203125" style="2"/>
    <col min="7" max="9" width="10.83203125" style="1"/>
    <col min="10" max="12" width="10.83203125" style="16"/>
    <col min="13" max="15" width="10.83203125" style="17"/>
    <col min="16" max="18" width="10.83203125" style="18"/>
    <col min="26" max="26" width="16.1640625" bestFit="1" customWidth="1"/>
    <col min="27" max="27" width="3" customWidth="1"/>
  </cols>
  <sheetData>
    <row r="1" spans="1:29">
      <c r="A1" t="s">
        <v>0</v>
      </c>
      <c r="B1" t="s">
        <v>40</v>
      </c>
      <c r="C1" s="2" t="s">
        <v>51</v>
      </c>
      <c r="D1" s="2" t="s">
        <v>52</v>
      </c>
      <c r="E1" s="2" t="s">
        <v>53</v>
      </c>
      <c r="F1" s="2" t="s">
        <v>2</v>
      </c>
      <c r="G1" s="1" t="s">
        <v>41</v>
      </c>
      <c r="H1" s="1" t="s">
        <v>42</v>
      </c>
      <c r="I1" s="1" t="s">
        <v>43</v>
      </c>
      <c r="J1" s="16" t="s">
        <v>188</v>
      </c>
      <c r="M1" s="17" t="s">
        <v>189</v>
      </c>
      <c r="P1" s="18" t="s">
        <v>100</v>
      </c>
      <c r="S1" t="s">
        <v>3</v>
      </c>
      <c r="T1" t="s">
        <v>4</v>
      </c>
      <c r="U1" t="s">
        <v>70</v>
      </c>
      <c r="V1" t="s">
        <v>71</v>
      </c>
      <c r="W1" t="s">
        <v>72</v>
      </c>
      <c r="X1" t="s">
        <v>5</v>
      </c>
      <c r="Y1" t="s">
        <v>6</v>
      </c>
      <c r="Z1" t="s">
        <v>7</v>
      </c>
      <c r="AB1" t="s">
        <v>18</v>
      </c>
      <c r="AC1" t="s">
        <v>11</v>
      </c>
    </row>
    <row r="2" spans="1:29">
      <c r="A2" t="s">
        <v>194</v>
      </c>
      <c r="B2" t="s">
        <v>209</v>
      </c>
      <c r="C2" s="2" t="s">
        <v>186</v>
      </c>
      <c r="D2" s="15" t="s">
        <v>18</v>
      </c>
      <c r="E2" s="2" t="s">
        <v>16</v>
      </c>
      <c r="F2" s="2" t="s">
        <v>46</v>
      </c>
      <c r="G2" s="1" t="s">
        <v>185</v>
      </c>
      <c r="H2" s="1" t="str">
        <f t="shared" ref="H2:H12" si="0">CONCATENATE(VLOOKUP(D2,$AB$1:$AC$6,2,FALSE),6)</f>
        <v>A6</v>
      </c>
      <c r="I2" s="1" t="str">
        <f t="shared" ref="I2:I12" si="1">CONCATENATE(VLOOKUP(E2,$AB$1:$AC$6,2,FALSE),7)</f>
        <v>C7</v>
      </c>
      <c r="J2" s="16" t="s">
        <v>184</v>
      </c>
      <c r="K2" s="16" t="str">
        <f>VLOOKUP(H2,'operon plate'!$B:$E,2,FALSE)</f>
        <v>p20N45</v>
      </c>
      <c r="L2" s="16" t="str">
        <f>VLOOKUP(I2,'operon plate'!$B:$E,2,FALSE)</f>
        <v>p20N138</v>
      </c>
      <c r="M2" s="17" t="s">
        <v>186</v>
      </c>
      <c r="N2" s="17" t="str">
        <f>VLOOKUP(H2,'operon plate'!$B:$E,3,FALSE)</f>
        <v>TP5_UBER</v>
      </c>
      <c r="O2" s="17" t="str">
        <f>VLOOKUP(I2,'operon plate'!$B:$E,3,FALSE)</f>
        <v>TP15_MED</v>
      </c>
      <c r="P2" s="18" t="s">
        <v>51</v>
      </c>
      <c r="Q2" s="18">
        <f>VLOOKUP(H2,'operon plate'!$B:$E,4,FALSE)</f>
        <v>0</v>
      </c>
      <c r="R2" s="18" t="str">
        <f>VLOOKUP(I2,'operon plate'!$B:$E,4,FALSE)</f>
        <v>aroA1</v>
      </c>
      <c r="S2" t="s">
        <v>8</v>
      </c>
      <c r="T2" t="s">
        <v>9</v>
      </c>
      <c r="Y2" t="s">
        <v>67</v>
      </c>
      <c r="Z2" t="s">
        <v>291</v>
      </c>
      <c r="AB2" t="s">
        <v>29</v>
      </c>
      <c r="AC2" t="s">
        <v>10</v>
      </c>
    </row>
    <row r="3" spans="1:29">
      <c r="A3" t="s">
        <v>195</v>
      </c>
      <c r="B3" t="s">
        <v>210</v>
      </c>
      <c r="C3" s="2" t="s">
        <v>186</v>
      </c>
      <c r="D3" s="15" t="s">
        <v>29</v>
      </c>
      <c r="E3" s="2" t="s">
        <v>16</v>
      </c>
      <c r="F3" s="2" t="s">
        <v>46</v>
      </c>
      <c r="G3" s="1" t="s">
        <v>185</v>
      </c>
      <c r="H3" s="1" t="str">
        <f t="shared" si="0"/>
        <v>B6</v>
      </c>
      <c r="I3" s="1" t="str">
        <f t="shared" si="1"/>
        <v>C7</v>
      </c>
      <c r="J3" s="16" t="s">
        <v>184</v>
      </c>
      <c r="K3" s="16" t="str">
        <f>VLOOKUP(H3,'operon plate'!$B:$E,2,FALSE)</f>
        <v>p20N130</v>
      </c>
      <c r="L3" s="16" t="str">
        <f>VLOOKUP(I3,'operon plate'!$B:$E,2,FALSE)</f>
        <v>p20N138</v>
      </c>
      <c r="M3" s="17" t="s">
        <v>186</v>
      </c>
      <c r="N3" s="17" t="str">
        <f>VLOOKUP(H3,'operon plate'!$B:$E,3,FALSE)</f>
        <v>TP5_HIGH</v>
      </c>
      <c r="O3" s="17" t="str">
        <f>VLOOKUP(I3,'operon plate'!$B:$E,3,FALSE)</f>
        <v>TP15_MED</v>
      </c>
      <c r="P3" s="18" t="s">
        <v>51</v>
      </c>
      <c r="Q3" s="18" t="str">
        <f>VLOOKUP(H3,'operon plate'!$B:$E,4,FALSE)</f>
        <v>aroL1</v>
      </c>
      <c r="R3" s="18" t="str">
        <f>VLOOKUP(I3,'operon plate'!$B:$E,4,FALSE)</f>
        <v>aroA1</v>
      </c>
      <c r="S3" t="s">
        <v>8</v>
      </c>
      <c r="T3" t="s">
        <v>9</v>
      </c>
      <c r="AB3" t="s">
        <v>16</v>
      </c>
      <c r="AC3" t="s">
        <v>63</v>
      </c>
    </row>
    <row r="4" spans="1:29">
      <c r="A4" t="s">
        <v>196</v>
      </c>
      <c r="B4" t="s">
        <v>211</v>
      </c>
      <c r="C4" s="2" t="s">
        <v>186</v>
      </c>
      <c r="D4" s="15" t="s">
        <v>16</v>
      </c>
      <c r="E4" s="2" t="s">
        <v>16</v>
      </c>
      <c r="F4" s="2" t="s">
        <v>46</v>
      </c>
      <c r="G4" s="1" t="s">
        <v>185</v>
      </c>
      <c r="H4" s="1" t="str">
        <f t="shared" si="0"/>
        <v>C6</v>
      </c>
      <c r="I4" s="1" t="str">
        <f t="shared" si="1"/>
        <v>C7</v>
      </c>
      <c r="J4" s="16" t="s">
        <v>184</v>
      </c>
      <c r="K4" s="16" t="str">
        <f>VLOOKUP(H4,'operon plate'!$B:$E,2,FALSE)</f>
        <v>p20N137</v>
      </c>
      <c r="L4" s="16" t="str">
        <f>VLOOKUP(I4,'operon plate'!$B:$E,2,FALSE)</f>
        <v>p20N138</v>
      </c>
      <c r="M4" s="17" t="s">
        <v>186</v>
      </c>
      <c r="N4" s="17" t="str">
        <f>VLOOKUP(H4,'operon plate'!$B:$E,3,FALSE)</f>
        <v>TP5_MED</v>
      </c>
      <c r="O4" s="17" t="str">
        <f>VLOOKUP(I4,'operon plate'!$B:$E,3,FALSE)</f>
        <v>TP15_MED</v>
      </c>
      <c r="P4" s="18" t="s">
        <v>51</v>
      </c>
      <c r="Q4" s="18" t="str">
        <f>VLOOKUP(H4,'operon plate'!$B:$E,4,FALSE)</f>
        <v>aroL1</v>
      </c>
      <c r="R4" s="18" t="str">
        <f>VLOOKUP(I4,'operon plate'!$B:$E,4,FALSE)</f>
        <v>aroA1</v>
      </c>
      <c r="S4" t="s">
        <v>8</v>
      </c>
      <c r="T4" t="s">
        <v>9</v>
      </c>
      <c r="AB4" t="s">
        <v>19</v>
      </c>
      <c r="AC4" t="s">
        <v>64</v>
      </c>
    </row>
    <row r="5" spans="1:29">
      <c r="A5" t="s">
        <v>197</v>
      </c>
      <c r="B5" t="s">
        <v>212</v>
      </c>
      <c r="C5" s="2" t="s">
        <v>186</v>
      </c>
      <c r="D5" s="15" t="s">
        <v>19</v>
      </c>
      <c r="E5" s="2" t="s">
        <v>16</v>
      </c>
      <c r="F5" s="2" t="s">
        <v>46</v>
      </c>
      <c r="G5" s="1" t="s">
        <v>185</v>
      </c>
      <c r="H5" s="1" t="str">
        <f t="shared" si="0"/>
        <v>D6</v>
      </c>
      <c r="I5" s="1" t="str">
        <f t="shared" si="1"/>
        <v>C7</v>
      </c>
      <c r="J5" s="16" t="s">
        <v>184</v>
      </c>
      <c r="K5" s="16" t="str">
        <f>VLOOKUP(H5,'operon plate'!$B:$E,2,FALSE)</f>
        <v>p20N144</v>
      </c>
      <c r="L5" s="16" t="str">
        <f>VLOOKUP(I5,'operon plate'!$B:$E,2,FALSE)</f>
        <v>p20N138</v>
      </c>
      <c r="M5" s="17" t="s">
        <v>186</v>
      </c>
      <c r="N5" s="17" t="str">
        <f>VLOOKUP(H5,'operon plate'!$B:$E,3,FALSE)</f>
        <v>TP5_LOW</v>
      </c>
      <c r="O5" s="17" t="str">
        <f>VLOOKUP(I5,'operon plate'!$B:$E,3,FALSE)</f>
        <v>TP15_MED</v>
      </c>
      <c r="P5" s="18" t="s">
        <v>51</v>
      </c>
      <c r="Q5" s="18" t="str">
        <f>VLOOKUP(H5,'operon plate'!$B:$E,4,FALSE)</f>
        <v>aroL1</v>
      </c>
      <c r="R5" s="18" t="str">
        <f>VLOOKUP(I5,'operon plate'!$B:$E,4,FALSE)</f>
        <v>aroA1</v>
      </c>
      <c r="S5" t="s">
        <v>8</v>
      </c>
      <c r="T5" t="s">
        <v>9</v>
      </c>
      <c r="AB5" t="s">
        <v>17</v>
      </c>
      <c r="AC5" t="s">
        <v>65</v>
      </c>
    </row>
    <row r="6" spans="1:29">
      <c r="A6" t="s">
        <v>198</v>
      </c>
      <c r="B6" t="s">
        <v>213</v>
      </c>
      <c r="C6" s="2" t="s">
        <v>186</v>
      </c>
      <c r="D6" s="15" t="s">
        <v>17</v>
      </c>
      <c r="E6" s="2" t="s">
        <v>16</v>
      </c>
      <c r="F6" s="2" t="s">
        <v>46</v>
      </c>
      <c r="G6" s="1" t="s">
        <v>185</v>
      </c>
      <c r="H6" s="1" t="str">
        <f t="shared" si="0"/>
        <v>E6</v>
      </c>
      <c r="I6" s="1" t="str">
        <f t="shared" si="1"/>
        <v>C7</v>
      </c>
      <c r="J6" s="16" t="s">
        <v>184</v>
      </c>
      <c r="K6" s="16" t="str">
        <f>VLOOKUP(H6,'operon plate'!$B:$E,2,FALSE)</f>
        <v>p20N151</v>
      </c>
      <c r="L6" s="16" t="str">
        <f>VLOOKUP(I6,'operon plate'!$B:$E,2,FALSE)</f>
        <v>p20N138</v>
      </c>
      <c r="M6" s="17" t="s">
        <v>186</v>
      </c>
      <c r="N6" s="17" t="str">
        <f>VLOOKUP(H6,'operon plate'!$B:$E,3,FALSE)</f>
        <v>TP5_SLOW</v>
      </c>
      <c r="O6" s="17" t="str">
        <f>VLOOKUP(I6,'operon plate'!$B:$E,3,FALSE)</f>
        <v>TP15_MED</v>
      </c>
      <c r="P6" s="18" t="s">
        <v>51</v>
      </c>
      <c r="Q6" s="18" t="str">
        <f>VLOOKUP(H6,'operon plate'!$B:$E,4,FALSE)</f>
        <v>aroL1</v>
      </c>
      <c r="R6" s="18" t="str">
        <f>VLOOKUP(I6,'operon plate'!$B:$E,4,FALSE)</f>
        <v>aroA1</v>
      </c>
      <c r="S6" t="s">
        <v>8</v>
      </c>
      <c r="T6" t="s">
        <v>9</v>
      </c>
      <c r="AB6" t="s">
        <v>20</v>
      </c>
      <c r="AC6" t="s">
        <v>66</v>
      </c>
    </row>
    <row r="7" spans="1:29">
      <c r="A7" t="s">
        <v>199</v>
      </c>
      <c r="B7" t="s">
        <v>214</v>
      </c>
      <c r="C7" s="2" t="s">
        <v>186</v>
      </c>
      <c r="D7" s="15" t="s">
        <v>20</v>
      </c>
      <c r="E7" s="2" t="s">
        <v>16</v>
      </c>
      <c r="F7" s="2" t="s">
        <v>46</v>
      </c>
      <c r="G7" s="1" t="s">
        <v>185</v>
      </c>
      <c r="H7" s="1" t="str">
        <f t="shared" si="0"/>
        <v>F6</v>
      </c>
      <c r="I7" s="1" t="str">
        <f t="shared" si="1"/>
        <v>C7</v>
      </c>
      <c r="J7" s="16" t="s">
        <v>184</v>
      </c>
      <c r="K7" s="16" t="str">
        <f>VLOOKUP(H7,'operon plate'!$B:$E,2,FALSE)</f>
        <v>p20N158</v>
      </c>
      <c r="L7" s="16" t="str">
        <f>VLOOKUP(I7,'operon plate'!$B:$E,2,FALSE)</f>
        <v>p20N138</v>
      </c>
      <c r="M7" s="17" t="s">
        <v>186</v>
      </c>
      <c r="N7" s="17" t="str">
        <f>VLOOKUP(H7,'operon plate'!$B:$E,3,FALSE)</f>
        <v>TP5_OFF</v>
      </c>
      <c r="O7" s="17" t="str">
        <f>VLOOKUP(I7,'operon plate'!$B:$E,3,FALSE)</f>
        <v>TP15_MED</v>
      </c>
      <c r="P7" s="18" t="s">
        <v>51</v>
      </c>
      <c r="Q7" s="18" t="str">
        <f>VLOOKUP(H7,'operon plate'!$B:$E,4,FALSE)</f>
        <v>aroL1</v>
      </c>
      <c r="R7" s="18" t="str">
        <f>VLOOKUP(I7,'operon plate'!$B:$E,4,FALSE)</f>
        <v>aroA1</v>
      </c>
      <c r="S7" t="s">
        <v>8</v>
      </c>
      <c r="T7" t="s">
        <v>9</v>
      </c>
    </row>
    <row r="8" spans="1:29">
      <c r="A8" t="s">
        <v>200</v>
      </c>
      <c r="B8" t="s">
        <v>215</v>
      </c>
      <c r="C8" s="2" t="s">
        <v>186</v>
      </c>
      <c r="D8" s="2" t="s">
        <v>16</v>
      </c>
      <c r="E8" s="15" t="s">
        <v>18</v>
      </c>
      <c r="F8" s="2" t="s">
        <v>46</v>
      </c>
      <c r="G8" s="1" t="s">
        <v>185</v>
      </c>
      <c r="H8" s="1" t="str">
        <f t="shared" si="0"/>
        <v>C6</v>
      </c>
      <c r="I8" s="1" t="str">
        <f t="shared" si="1"/>
        <v>A7</v>
      </c>
      <c r="J8" s="16" t="s">
        <v>184</v>
      </c>
      <c r="K8" s="16" t="str">
        <f>VLOOKUP(H8,'operon plate'!$B:$E,2,FALSE)</f>
        <v>p20N137</v>
      </c>
      <c r="L8" s="16" t="str">
        <f>VLOOKUP(I8,'operon plate'!$B:$E,2,FALSE)</f>
        <v>p20N59</v>
      </c>
      <c r="M8" s="17" t="s">
        <v>186</v>
      </c>
      <c r="N8" s="17" t="str">
        <f>VLOOKUP(H8,'operon plate'!$B:$E,3,FALSE)</f>
        <v>TP5_MED</v>
      </c>
      <c r="O8" s="17" t="str">
        <f>VLOOKUP(I8,'operon plate'!$B:$E,3,FALSE)</f>
        <v>TP15_UBER</v>
      </c>
      <c r="P8" s="18" t="s">
        <v>51</v>
      </c>
      <c r="Q8" s="18" t="str">
        <f>VLOOKUP(H8,'operon plate'!$B:$E,4,FALSE)</f>
        <v>aroL1</v>
      </c>
      <c r="R8" s="18" t="str">
        <f>VLOOKUP(I8,'operon plate'!$B:$E,4,FALSE)</f>
        <v>aroA1</v>
      </c>
      <c r="S8" t="s">
        <v>8</v>
      </c>
      <c r="T8" t="s">
        <v>9</v>
      </c>
    </row>
    <row r="9" spans="1:29">
      <c r="A9" t="s">
        <v>201</v>
      </c>
      <c r="B9" t="s">
        <v>216</v>
      </c>
      <c r="C9" s="2" t="s">
        <v>186</v>
      </c>
      <c r="D9" s="2" t="s">
        <v>16</v>
      </c>
      <c r="E9" s="15" t="s">
        <v>29</v>
      </c>
      <c r="F9" s="2" t="s">
        <v>46</v>
      </c>
      <c r="G9" s="1" t="s">
        <v>185</v>
      </c>
      <c r="H9" s="1" t="str">
        <f t="shared" si="0"/>
        <v>C6</v>
      </c>
      <c r="I9" s="1" t="str">
        <f t="shared" si="1"/>
        <v>B7</v>
      </c>
      <c r="J9" s="16" t="s">
        <v>184</v>
      </c>
      <c r="K9" s="16" t="str">
        <f>VLOOKUP(H9,'operon plate'!$B:$E,2,FALSE)</f>
        <v>p20N137</v>
      </c>
      <c r="L9" s="16" t="str">
        <f>VLOOKUP(I9,'operon plate'!$B:$E,2,FALSE)</f>
        <v>p20N131</v>
      </c>
      <c r="M9" s="17" t="s">
        <v>186</v>
      </c>
      <c r="N9" s="17" t="str">
        <f>VLOOKUP(H9,'operon plate'!$B:$E,3,FALSE)</f>
        <v>TP5_MED</v>
      </c>
      <c r="O9" s="17" t="str">
        <f>VLOOKUP(I9,'operon plate'!$B:$E,3,FALSE)</f>
        <v>TP15_HIGH</v>
      </c>
      <c r="P9" s="18" t="s">
        <v>51</v>
      </c>
      <c r="Q9" s="18" t="str">
        <f>VLOOKUP(H9,'operon plate'!$B:$E,4,FALSE)</f>
        <v>aroL1</v>
      </c>
      <c r="R9" s="18" t="str">
        <f>VLOOKUP(I9,'operon plate'!$B:$E,4,FALSE)</f>
        <v>aroA1</v>
      </c>
      <c r="S9" t="s">
        <v>8</v>
      </c>
      <c r="T9" t="s">
        <v>9</v>
      </c>
    </row>
    <row r="10" spans="1:29">
      <c r="A10" t="s">
        <v>202</v>
      </c>
      <c r="B10" t="s">
        <v>217</v>
      </c>
      <c r="C10" s="2" t="s">
        <v>186</v>
      </c>
      <c r="D10" s="2" t="s">
        <v>16</v>
      </c>
      <c r="E10" s="15" t="s">
        <v>16</v>
      </c>
      <c r="F10" s="2" t="s">
        <v>46</v>
      </c>
      <c r="G10" s="1" t="s">
        <v>185</v>
      </c>
      <c r="H10" s="1" t="str">
        <f t="shared" si="0"/>
        <v>C6</v>
      </c>
      <c r="I10" s="1" t="str">
        <f t="shared" si="1"/>
        <v>C7</v>
      </c>
      <c r="J10" s="16" t="s">
        <v>184</v>
      </c>
      <c r="K10" s="16" t="str">
        <f>VLOOKUP(H10,'operon plate'!$B:$E,2,FALSE)</f>
        <v>p20N137</v>
      </c>
      <c r="L10" s="16" t="str">
        <f>VLOOKUP(I10,'operon plate'!$B:$E,2,FALSE)</f>
        <v>p20N138</v>
      </c>
      <c r="M10" s="17" t="s">
        <v>186</v>
      </c>
      <c r="N10" s="17" t="str">
        <f>VLOOKUP(H10,'operon plate'!$B:$E,3,FALSE)</f>
        <v>TP5_MED</v>
      </c>
      <c r="O10" s="17" t="str">
        <f>VLOOKUP(I10,'operon plate'!$B:$E,3,FALSE)</f>
        <v>TP15_MED</v>
      </c>
      <c r="P10" s="18" t="s">
        <v>51</v>
      </c>
      <c r="Q10" s="18" t="str">
        <f>VLOOKUP(H10,'operon plate'!$B:$E,4,FALSE)</f>
        <v>aroL1</v>
      </c>
      <c r="R10" s="18" t="str">
        <f>VLOOKUP(I10,'operon plate'!$B:$E,4,FALSE)</f>
        <v>aroA1</v>
      </c>
      <c r="S10" t="s">
        <v>8</v>
      </c>
      <c r="T10" t="s">
        <v>9</v>
      </c>
    </row>
    <row r="11" spans="1:29">
      <c r="A11" t="s">
        <v>203</v>
      </c>
      <c r="B11" t="s">
        <v>218</v>
      </c>
      <c r="C11" s="2" t="s">
        <v>186</v>
      </c>
      <c r="D11" s="2" t="s">
        <v>16</v>
      </c>
      <c r="E11" s="15" t="s">
        <v>19</v>
      </c>
      <c r="F11" s="2" t="s">
        <v>46</v>
      </c>
      <c r="G11" s="1" t="s">
        <v>185</v>
      </c>
      <c r="H11" s="1" t="str">
        <f t="shared" si="0"/>
        <v>C6</v>
      </c>
      <c r="I11" s="1" t="str">
        <f t="shared" si="1"/>
        <v>D7</v>
      </c>
      <c r="J11" s="16" t="s">
        <v>184</v>
      </c>
      <c r="K11" s="16" t="str">
        <f>VLOOKUP(H11,'operon plate'!$B:$E,2,FALSE)</f>
        <v>p20N137</v>
      </c>
      <c r="L11" s="16" t="str">
        <f>VLOOKUP(I11,'operon plate'!$B:$E,2,FALSE)</f>
        <v>p20N145</v>
      </c>
      <c r="M11" s="17" t="s">
        <v>186</v>
      </c>
      <c r="N11" s="17" t="str">
        <f>VLOOKUP(H11,'operon plate'!$B:$E,3,FALSE)</f>
        <v>TP5_MED</v>
      </c>
      <c r="O11" s="17" t="str">
        <f>VLOOKUP(I11,'operon plate'!$B:$E,3,FALSE)</f>
        <v>TP15_LOW</v>
      </c>
      <c r="P11" s="18" t="s">
        <v>51</v>
      </c>
      <c r="Q11" s="18" t="str">
        <f>VLOOKUP(H11,'operon plate'!$B:$E,4,FALSE)</f>
        <v>aroL1</v>
      </c>
      <c r="R11" s="18" t="str">
        <f>VLOOKUP(I11,'operon plate'!$B:$E,4,FALSE)</f>
        <v>aroA1</v>
      </c>
      <c r="S11" t="s">
        <v>8</v>
      </c>
      <c r="T11" t="s">
        <v>9</v>
      </c>
    </row>
    <row r="12" spans="1:29">
      <c r="A12" t="s">
        <v>204</v>
      </c>
      <c r="B12" t="s">
        <v>219</v>
      </c>
      <c r="C12" s="2" t="s">
        <v>186</v>
      </c>
      <c r="D12" s="2" t="s">
        <v>16</v>
      </c>
      <c r="E12" s="15" t="s">
        <v>17</v>
      </c>
      <c r="F12" s="2" t="s">
        <v>46</v>
      </c>
      <c r="G12" s="1" t="s">
        <v>185</v>
      </c>
      <c r="H12" s="1" t="str">
        <f t="shared" si="0"/>
        <v>C6</v>
      </c>
      <c r="I12" s="1" t="str">
        <f t="shared" si="1"/>
        <v>E7</v>
      </c>
      <c r="J12" s="16" t="s">
        <v>184</v>
      </c>
      <c r="K12" s="16" t="str">
        <f>VLOOKUP(H12,'operon plate'!$B:$E,2,FALSE)</f>
        <v>p20N137</v>
      </c>
      <c r="L12" s="16" t="str">
        <f>VLOOKUP(I12,'operon plate'!$B:$E,2,FALSE)</f>
        <v>p20N152</v>
      </c>
      <c r="M12" s="17" t="s">
        <v>186</v>
      </c>
      <c r="N12" s="17" t="str">
        <f>VLOOKUP(H12,'operon plate'!$B:$E,3,FALSE)</f>
        <v>TP5_MED</v>
      </c>
      <c r="O12" s="17" t="str">
        <f>VLOOKUP(I12,'operon plate'!$B:$E,3,FALSE)</f>
        <v>TP15_SLOW</v>
      </c>
      <c r="P12" s="18" t="s">
        <v>51</v>
      </c>
      <c r="Q12" s="18" t="str">
        <f>VLOOKUP(H12,'operon plate'!$B:$E,4,FALSE)</f>
        <v>aroL1</v>
      </c>
      <c r="R12" s="18" t="str">
        <f>VLOOKUP(I12,'operon plate'!$B:$E,4,FALSE)</f>
        <v>aroA1</v>
      </c>
      <c r="S12" t="s">
        <v>8</v>
      </c>
      <c r="T12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apap1</vt:lpstr>
      <vt:lpstr>chorismate1</vt:lpstr>
      <vt:lpstr>minis 1</vt:lpstr>
      <vt:lpstr>snow 1</vt:lpstr>
      <vt:lpstr>test 1</vt:lpstr>
      <vt:lpstr>operon plate</vt:lpstr>
      <vt:lpstr>tpcon plate</vt:lpstr>
      <vt:lpstr>apap2</vt:lpstr>
      <vt:lpstr>chorismate2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2016-06-22T04:32:36Z</dcterms:created>
  <dcterms:modified xsi:type="dcterms:W3CDTF">2016-07-23T21:23:55Z</dcterms:modified>
</cp:coreProperties>
</file>