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features" sheetId="2" r:id="rId5"/>
    <sheet state="visible" name="df features" sheetId="3" r:id="rId6"/>
    <sheet state="visible" name="eda notes" sheetId="4" r:id="rId7"/>
    <sheet state="visible" name="eda notes (rams filter)" sheetId="5" r:id="rId8"/>
    <sheet state="visible" name="data cleaning notes" sheetId="6" r:id="rId9"/>
  </sheets>
  <definedNames>
    <definedName hidden="1" localSheetId="0" name="_xlnm._FilterDatabase">'raw data'!$A$1:$FU$1001</definedName>
  </definedNames>
  <calcPr/>
</workbook>
</file>

<file path=xl/sharedStrings.xml><?xml version="1.0" encoding="utf-8"?>
<sst xmlns="http://schemas.openxmlformats.org/spreadsheetml/2006/main" count="18161" uniqueCount="4427">
  <si>
    <t>STATION</t>
  </si>
  <si>
    <t>DATE</t>
  </si>
  <si>
    <t>SOURCE</t>
  </si>
  <si>
    <t>LATITUDE</t>
  </si>
  <si>
    <t>LONGITUDE</t>
  </si>
  <si>
    <t>ELEVATION</t>
  </si>
  <si>
    <t>NAME</t>
  </si>
  <si>
    <t>REPORT_TYPE</t>
  </si>
  <si>
    <t>CALL_SIGN</t>
  </si>
  <si>
    <t>QUALITY_CONTROL</t>
  </si>
  <si>
    <t>WND</t>
  </si>
  <si>
    <t>CIG</t>
  </si>
  <si>
    <t>VIS</t>
  </si>
  <si>
    <t>TMP</t>
  </si>
  <si>
    <t>DEW</t>
  </si>
  <si>
    <t>SLP</t>
  </si>
  <si>
    <t>AW1</t>
  </si>
  <si>
    <t>GA1</t>
  </si>
  <si>
    <t>GA2</t>
  </si>
  <si>
    <t>GA3</t>
  </si>
  <si>
    <t>GA4</t>
  </si>
  <si>
    <t>GE1</t>
  </si>
  <si>
    <t>GF1</t>
  </si>
  <si>
    <t>KA1</t>
  </si>
  <si>
    <t>KA2</t>
  </si>
  <si>
    <t>MA1</t>
  </si>
  <si>
    <t>MD1</t>
  </si>
  <si>
    <t>MW1</t>
  </si>
  <si>
    <t>MW2</t>
  </si>
  <si>
    <t>OC1</t>
  </si>
  <si>
    <t>OD1</t>
  </si>
  <si>
    <t>OD2</t>
  </si>
  <si>
    <t>REM</t>
  </si>
  <si>
    <t>EQD</t>
  </si>
  <si>
    <t>AW2</t>
  </si>
  <si>
    <t>AX4</t>
  </si>
  <si>
    <t>GD1</t>
  </si>
  <si>
    <t>AW5</t>
  </si>
  <si>
    <t>GN1</t>
  </si>
  <si>
    <t>AJ1</t>
  </si>
  <si>
    <t>AW3</t>
  </si>
  <si>
    <t>MK1</t>
  </si>
  <si>
    <t>KA4</t>
  </si>
  <si>
    <t>GG3</t>
  </si>
  <si>
    <t>AN1</t>
  </si>
  <si>
    <t>RH1</t>
  </si>
  <si>
    <t>AU5</t>
  </si>
  <si>
    <t>HL1</t>
  </si>
  <si>
    <t>OB1</t>
  </si>
  <si>
    <t>AT8</t>
  </si>
  <si>
    <t>AW7</t>
  </si>
  <si>
    <t>AZ1</t>
  </si>
  <si>
    <t>CH1</t>
  </si>
  <si>
    <t>RH3</t>
  </si>
  <si>
    <t>GK1</t>
  </si>
  <si>
    <t>IB1</t>
  </si>
  <si>
    <t>AX1</t>
  </si>
  <si>
    <t>CT1</t>
  </si>
  <si>
    <t>AK1</t>
  </si>
  <si>
    <t>CN2</t>
  </si>
  <si>
    <t>OE1</t>
  </si>
  <si>
    <t>MW5</t>
  </si>
  <si>
    <t>AO1</t>
  </si>
  <si>
    <t>KA3</t>
  </si>
  <si>
    <t>AA3</t>
  </si>
  <si>
    <t>CR1</t>
  </si>
  <si>
    <t>CF2</t>
  </si>
  <si>
    <t>KB2</t>
  </si>
  <si>
    <t>GM1</t>
  </si>
  <si>
    <t>AT5</t>
  </si>
  <si>
    <t>AY2</t>
  </si>
  <si>
    <t>MW6</t>
  </si>
  <si>
    <t>MG1</t>
  </si>
  <si>
    <t>AH6</t>
  </si>
  <si>
    <t>AU2</t>
  </si>
  <si>
    <t>GD2</t>
  </si>
  <si>
    <t>AW4</t>
  </si>
  <si>
    <t>MF1</t>
  </si>
  <si>
    <t>AA1</t>
  </si>
  <si>
    <t>AH2</t>
  </si>
  <si>
    <t>AH3</t>
  </si>
  <si>
    <t>OE3</t>
  </si>
  <si>
    <t>AT6</t>
  </si>
  <si>
    <t>AL2</t>
  </si>
  <si>
    <t>AL3</t>
  </si>
  <si>
    <t>AX5</t>
  </si>
  <si>
    <t>IB2</t>
  </si>
  <si>
    <t>AI3</t>
  </si>
  <si>
    <t>CV3</t>
  </si>
  <si>
    <t>WA1</t>
  </si>
  <si>
    <t>GH1</t>
  </si>
  <si>
    <t>KF1</t>
  </si>
  <si>
    <t>CU2</t>
  </si>
  <si>
    <t>CT3</t>
  </si>
  <si>
    <t>SA1</t>
  </si>
  <si>
    <t>AU1</t>
  </si>
  <si>
    <t>KD2</t>
  </si>
  <si>
    <t>AI5</t>
  </si>
  <si>
    <t>GO1</t>
  </si>
  <si>
    <t>GD3</t>
  </si>
  <si>
    <t>CG3</t>
  </si>
  <si>
    <t>AI1</t>
  </si>
  <si>
    <t>AL1</t>
  </si>
  <si>
    <t>AW6</t>
  </si>
  <si>
    <t>MW4</t>
  </si>
  <si>
    <t>AX6</t>
  </si>
  <si>
    <t>CV1</t>
  </si>
  <si>
    <t>ME1</t>
  </si>
  <si>
    <t>KC2</t>
  </si>
  <si>
    <t>CN1</t>
  </si>
  <si>
    <t>UA1</t>
  </si>
  <si>
    <t>GD5</t>
  </si>
  <si>
    <t>UG2</t>
  </si>
  <si>
    <t>AT3</t>
  </si>
  <si>
    <t>AT4</t>
  </si>
  <si>
    <t>GJ1</t>
  </si>
  <si>
    <t>MV1</t>
  </si>
  <si>
    <t>GA5</t>
  </si>
  <si>
    <t>CT2</t>
  </si>
  <si>
    <t>CG2</t>
  </si>
  <si>
    <t>ED1</t>
  </si>
  <si>
    <t>AE1</t>
  </si>
  <si>
    <t>CO1</t>
  </si>
  <si>
    <t>KE1</t>
  </si>
  <si>
    <t>KB1</t>
  </si>
  <si>
    <t>AI4</t>
  </si>
  <si>
    <t>MW3</t>
  </si>
  <si>
    <t>KG2</t>
  </si>
  <si>
    <t>AA2</t>
  </si>
  <si>
    <t>AX2</t>
  </si>
  <si>
    <t>AY1</t>
  </si>
  <si>
    <t>RH2</t>
  </si>
  <si>
    <t>OE2</t>
  </si>
  <si>
    <t>CU3</t>
  </si>
  <si>
    <t>MH1</t>
  </si>
  <si>
    <t>AM1</t>
  </si>
  <si>
    <t>AU4</t>
  </si>
  <si>
    <t>GA6</t>
  </si>
  <si>
    <t>KG1</t>
  </si>
  <si>
    <t>AU3</t>
  </si>
  <si>
    <t>AT7</t>
  </si>
  <si>
    <t>KD1</t>
  </si>
  <si>
    <t>GL1</t>
  </si>
  <si>
    <t>IA1</t>
  </si>
  <si>
    <t>GG2</t>
  </si>
  <si>
    <t>OD3</t>
  </si>
  <si>
    <t>UG1</t>
  </si>
  <si>
    <t>CB1</t>
  </si>
  <si>
    <t>AI6</t>
  </si>
  <si>
    <t>CI1</t>
  </si>
  <si>
    <t>CV2</t>
  </si>
  <si>
    <t>AZ2</t>
  </si>
  <si>
    <t>AD1</t>
  </si>
  <si>
    <t>AH1</t>
  </si>
  <si>
    <t>WD1</t>
  </si>
  <si>
    <t>AA4</t>
  </si>
  <si>
    <t>KC1</t>
  </si>
  <si>
    <t>IA2</t>
  </si>
  <si>
    <t>CF3</t>
  </si>
  <si>
    <t>AI2</t>
  </si>
  <si>
    <t>AT1</t>
  </si>
  <si>
    <t>GD4</t>
  </si>
  <si>
    <t>AX3</t>
  </si>
  <si>
    <t>AH4</t>
  </si>
  <si>
    <t>KB3</t>
  </si>
  <si>
    <t>CU1</t>
  </si>
  <si>
    <t>CN4</t>
  </si>
  <si>
    <t>AT2</t>
  </si>
  <si>
    <t>CG1</t>
  </si>
  <si>
    <t>CF1</t>
  </si>
  <si>
    <t>GG1</t>
  </si>
  <si>
    <t>MV2</t>
  </si>
  <si>
    <t>CW1</t>
  </si>
  <si>
    <t>GG4</t>
  </si>
  <si>
    <t>AB1</t>
  </si>
  <si>
    <t>AH5</t>
  </si>
  <si>
    <t>CN3</t>
  </si>
  <si>
    <t>2015-01-01T00:00:00.000+0000</t>
  </si>
  <si>
    <t>CULDROSE, UK</t>
  </si>
  <si>
    <t>FM-12</t>
  </si>
  <si>
    <t>V020</t>
  </si>
  <si>
    <t>200,1,N,0077,1</t>
  </si>
  <si>
    <t>00240,1,C,N</t>
  </si>
  <si>
    <t>008000,1,9,9</t>
  </si>
  <si>
    <t>10306,1</t>
  </si>
  <si>
    <t>01,1,+00180,1,07,1</t>
  </si>
  <si>
    <t>05,1,+00240,1,07,1</t>
  </si>
  <si>
    <t>08,1,+00360,1,07,1</t>
  </si>
  <si>
    <t>9,AGL ,+99999,+99999</t>
  </si>
  <si>
    <t>08,99,1,01,1,99,9,00180,1,99,9,99,9</t>
  </si>
  <si>
    <t>99999,9,10213,1</t>
  </si>
  <si>
    <t>3,1,002,1,+999,9</t>
  </si>
  <si>
    <t>51,1</t>
  </si>
  <si>
    <t>3,99,0144,1,999</t>
  </si>
  <si>
    <t>4,99,0134,1,999</t>
  </si>
  <si>
    <t>SYN10603809 11358 82015 10113 20099 30213 40306 53002 69901 75165 887// 333 81706 85708 88712 90710 91128 91026=</t>
  </si>
  <si>
    <t>5,1,02,1</t>
  </si>
  <si>
    <t>06,0000,2,1</t>
  </si>
  <si>
    <t>6,1,02,1</t>
  </si>
  <si>
    <t>2015-01-01T00:50:00.000+0000</t>
  </si>
  <si>
    <t>FM-15</t>
  </si>
  <si>
    <t>210,1,N,0077,1</t>
  </si>
  <si>
    <t>00183,1,C,N</t>
  </si>
  <si>
    <t>99999,9</t>
  </si>
  <si>
    <t>02,1,+00122,1,99,9</t>
  </si>
  <si>
    <t>04,1,+00183,1,99,9</t>
  </si>
  <si>
    <t>08,1,+00305,1,99,9</t>
  </si>
  <si>
    <t>99,99,9,02,1,99,9,00122,1,99,9,99,9</t>
  </si>
  <si>
    <t>10290,1,99999,9</t>
  </si>
  <si>
    <t>MET079METAR EGDR 010050Z 21015KT 8000 -DZ FEW004 SCT006 OVC010 11/10 Q1029 YLO1=</t>
  </si>
  <si>
    <t>2015-01-01T01:00:00.000+0000</t>
  </si>
  <si>
    <t>00300,1,9,N</t>
  </si>
  <si>
    <t>10300,1</t>
  </si>
  <si>
    <t>01,1,+00120,1,07,1</t>
  </si>
  <si>
    <t>03,1,+00180,1,07,1</t>
  </si>
  <si>
    <t>08,1,+00300,1,07,1</t>
  </si>
  <si>
    <t>08,99,1,01,1,99,9,00120,1,99,9,99,9</t>
  </si>
  <si>
    <t>99999,9,10206,1</t>
  </si>
  <si>
    <t>8,1,004,1,+999,9</t>
  </si>
  <si>
    <t>3,99,0134,1,999</t>
  </si>
  <si>
    <t>SYN09403809 41258 82115 10113 20101 30206 40300 58004 75155 887// 333 81704 83706 88710 90710 91126=</t>
  </si>
  <si>
    <t>2015-01-01T01:50:00.000+0000</t>
  </si>
  <si>
    <t>200,1,N,0082,1</t>
  </si>
  <si>
    <t>00244,1,9,N</t>
  </si>
  <si>
    <t>07,1,+00244,1,99,9</t>
  </si>
  <si>
    <t>99,99,9,04,1,99,9,00183,1,99,9,99,9</t>
  </si>
  <si>
    <t>05,1</t>
  </si>
  <si>
    <t>0144,1</t>
  </si>
  <si>
    <t>MET086METAR EGDR 010150Z 20016G28KT 8000 HZ SCT006 BKN008 OVC010 12/10 Q1029 REDZ YLO1=</t>
  </si>
  <si>
    <t>2015-01-01T02:00:00.000+0000</t>
  </si>
  <si>
    <t>10294,1</t>
  </si>
  <si>
    <t>08,99,1,03,1,99,9,00180,1,99,9,99,9</t>
  </si>
  <si>
    <t>99999,9,10201,1</t>
  </si>
  <si>
    <t>8,1,008,1,+999,9</t>
  </si>
  <si>
    <t>20,1</t>
  </si>
  <si>
    <t>3,99,0149,1,999</t>
  </si>
  <si>
    <t>4,99,0144,1,999</t>
  </si>
  <si>
    <t>SYN10003809 41358 82016 10115 20100 30201 40294 58008 72052 886// 333 83706 85708 88710 90710 91129 91028=</t>
  </si>
  <si>
    <t>2,1,02,1</t>
  </si>
  <si>
    <t>2015-01-01T02:50:00.000+0000</t>
  </si>
  <si>
    <t>210,1,N,0093,1</t>
  </si>
  <si>
    <t>00122,1,9,N</t>
  </si>
  <si>
    <t>006000,1,9,9</t>
  </si>
  <si>
    <t>02,1,+00061,1,99,9</t>
  </si>
  <si>
    <t>07,1,+00122,1,99,9</t>
  </si>
  <si>
    <t>08,1,+00213,1,99,9</t>
  </si>
  <si>
    <t>99,99,9,02,1,99,9,00061,1,99,9,99,9</t>
  </si>
  <si>
    <t>MET079METAR EGDR 010250Z 21018KT 6000 -DZ FEW002 BKN004 OVC007 11/11 Q1029 YLO2=</t>
  </si>
  <si>
    <t>2015-01-01T03:00:00.000+0000</t>
  </si>
  <si>
    <t>00120,1,C,N</t>
  </si>
  <si>
    <t>10296,1</t>
  </si>
  <si>
    <t>01,1,+00060,1,07,1</t>
  </si>
  <si>
    <t>05,1,+00120,1,07,1</t>
  </si>
  <si>
    <t>08,1,+00210,1,07,1</t>
  </si>
  <si>
    <t>08,99,1,01,1,99,9,00060,1,99,9,99,9</t>
  </si>
  <si>
    <t>99999,9,10203,1</t>
  </si>
  <si>
    <t>5,1,010,1,+999,9</t>
  </si>
  <si>
    <t>50,1</t>
  </si>
  <si>
    <t>SYN09403809 41156 82118 10111 20106 30203 40296 55010 75052 887// 333 81702 85704 88707 90710 91128=</t>
  </si>
  <si>
    <t>2015-01-01T03:50:00.000+0000</t>
  </si>
  <si>
    <t>08,1,+00183,1,99,9</t>
  </si>
  <si>
    <t>10280,1,99999,9</t>
  </si>
  <si>
    <t>0134,1</t>
  </si>
  <si>
    <t>MET082METAR EGDR 010350Z 20016G26KT 6000 -DZ FEW002 BKN004 OVC006 11/11 Q1028 YLO2=</t>
  </si>
  <si>
    <t>2015-01-01T04:00:00.000+0000</t>
  </si>
  <si>
    <t>10290,1</t>
  </si>
  <si>
    <t>08,1,+00180,1,07,1</t>
  </si>
  <si>
    <t>99999,9,10197,1</t>
  </si>
  <si>
    <t>7,1,010,1,+999,9</t>
  </si>
  <si>
    <t>3,99,0139,1,999</t>
  </si>
  <si>
    <t>SYN10003809 41156 82016 10113 20107 30197 40290 57010 75152 887// 333 81702 85704 88706 90710 91127 91026=</t>
  </si>
  <si>
    <t>2015-01-01T04:50:00.000+0000</t>
  </si>
  <si>
    <t>002500,1,9,9</t>
  </si>
  <si>
    <t>04,1,+00061,1,99,9</t>
  </si>
  <si>
    <t>08,1,+00122,1,99,9</t>
  </si>
  <si>
    <t>99,99,9,04,1,99,9,00061,1,99,9,99,9</t>
  </si>
  <si>
    <t>58,1</t>
  </si>
  <si>
    <t>0139,1</t>
  </si>
  <si>
    <t>MET076METAR EGDR 010450Z 20016G27KT 2500 -RADZ SCT002 OVC004 11/11 Q1028 AMB=</t>
  </si>
  <si>
    <t>2015-01-01T05:00:00.000+0000</t>
  </si>
  <si>
    <t>00120,1,9,N</t>
  </si>
  <si>
    <t>10286,1</t>
  </si>
  <si>
    <t>03,1,+00060,1,07,1</t>
  </si>
  <si>
    <t>08,1,+00120,1,07,1</t>
  </si>
  <si>
    <t>08,99,1,03,1,99,9,00060,1,99,9,99,9</t>
  </si>
  <si>
    <t>99999,9,10193,1</t>
  </si>
  <si>
    <t>4,99,0139,1,999</t>
  </si>
  <si>
    <t>SYN09403809 41125 82016 10114 20109 30193 40286 58008 75865 887// 333 83702 88704 90710 91127 91027=</t>
  </si>
  <si>
    <t>2015-01-01T05:50:00.000+0000</t>
  </si>
  <si>
    <t>200,1,N,0093,1</t>
  </si>
  <si>
    <t>00061,1,C,N</t>
  </si>
  <si>
    <t>003000,1,9,9</t>
  </si>
  <si>
    <t>02,1,+00030,1,99,9</t>
  </si>
  <si>
    <t>99,99,9,02,1,99,9,00030,1,99,9,99,9</t>
  </si>
  <si>
    <t>10270,1,99999,9</t>
  </si>
  <si>
    <t>10,1</t>
  </si>
  <si>
    <t>0149,1</t>
  </si>
  <si>
    <t>MET085METAR EGDR 010550Z 20018G29KT 3000 BR FEW001 SCT002 BKN004 12/11 Q1027 RERA AMB=</t>
  </si>
  <si>
    <t>2015-01-01T06:00:00.000+0000</t>
  </si>
  <si>
    <t>10279,1</t>
  </si>
  <si>
    <t>01,1,+00030,1,07,1</t>
  </si>
  <si>
    <t>08,99,1,01,1,99,9,00030,1,99,9,99,9</t>
  </si>
  <si>
    <t>240,N,+0108,1</t>
  </si>
  <si>
    <t>99999,9,10186,1</t>
  </si>
  <si>
    <t>7,1,017,1,+999,9</t>
  </si>
  <si>
    <t>21,1</t>
  </si>
  <si>
    <t>4,99,0149,1,999</t>
  </si>
  <si>
    <t>SYN12403809 11030 82018 10115 20110 30186 40279 57017 69922 72165 886// 333 20108 32009 70002 81701 83702 85704 90710 91129 91029=</t>
  </si>
  <si>
    <t>12,0002,3,1</t>
  </si>
  <si>
    <t>24,0002,3,1</t>
  </si>
  <si>
    <t>2015-01-01T06:50:00.000+0000</t>
  </si>
  <si>
    <t>210,1,N,0088,1</t>
  </si>
  <si>
    <t>00152,1,9,N</t>
  </si>
  <si>
    <t>07,1,+00152,1,99,9</t>
  </si>
  <si>
    <t>MET080METAR EGDR 010650Z 21017G28KT 3000 BR SCT002 BKN005 OVC010 12/11 Q1027 AMB=</t>
  </si>
  <si>
    <t>2015-01-01T07:00:00.000+0000</t>
  </si>
  <si>
    <t>00150,1,C,N</t>
  </si>
  <si>
    <t>10280,1</t>
  </si>
  <si>
    <t>05,1,+00150,1,07,1</t>
  </si>
  <si>
    <t>99999,9,10187,1</t>
  </si>
  <si>
    <t>3,99,0160,1,999</t>
  </si>
  <si>
    <t>SYN10003809 41130 82117 10115 20110 30187 40280 55010 71022 886// 333 83702 85705 88710 90710 91131 91028=</t>
  </si>
  <si>
    <t>2015-01-01T07:50:00.000+0000</t>
  </si>
  <si>
    <t>210,1,N,0082,1</t>
  </si>
  <si>
    <t>00091,1,C,N</t>
  </si>
  <si>
    <t>004500,1,9,9</t>
  </si>
  <si>
    <t>04,1,+00091,1,99,9</t>
  </si>
  <si>
    <t>MET081METAR EGDR 010750Z 21016G26KT 4500 BR FEW002 SCT003 OVC007 12/11 Q1028 YLO2=</t>
  </si>
  <si>
    <t>2015-01-01T08:00:00.000+0000</t>
  </si>
  <si>
    <t>00210,1,9,N</t>
  </si>
  <si>
    <t>10283,1</t>
  </si>
  <si>
    <t>04,1,+00090,1,07,1</t>
  </si>
  <si>
    <t>99999,9,10190,1</t>
  </si>
  <si>
    <t>5,1,003,1,+999,9</t>
  </si>
  <si>
    <t>SYN10003809 41145 82116 10116 20109 30190 40283 55003 71022 886// 333 81702 84703 88707 90710 91129 91026=</t>
  </si>
  <si>
    <t>2015-01-01T08:50:00.000+0000</t>
  </si>
  <si>
    <t>08,1,+00244,1,99,9</t>
  </si>
  <si>
    <t>MET113METAR EGDR 010850Z 20015G26KT 6000 HZ FEW002 BKN004 OVC008 12/11 Q1028 YLO2 TEMPO 1500 BR SCT002 OVC006 AMB=</t>
  </si>
  <si>
    <t>2015-01-01T09:00:00.000+0000</t>
  </si>
  <si>
    <t>08,1,+00240,1,07,1</t>
  </si>
  <si>
    <t>3,1,007,1,+999,9</t>
  </si>
  <si>
    <t>SYN10003809 41156 82015 10117 20107 30193 40286 53007 70522 886// 333 81702 85704 88708 90710 91126 91026=</t>
  </si>
  <si>
    <t>2015-01-01T09:50:00.000+0000</t>
  </si>
  <si>
    <t>00213,1,9,N</t>
  </si>
  <si>
    <t>007000,1,9,9</t>
  </si>
  <si>
    <t>04,1,+00122,1,99,9</t>
  </si>
  <si>
    <t>07,1,+00213,1,99,9</t>
  </si>
  <si>
    <t>99,99,9,04,1,99,9,00122,1,99,9,99,9</t>
  </si>
  <si>
    <t>MET113METAR EGDR 010950Z 21018G28KT 7000 BR SCT004 BKN007 OVC010 12/11 Q1028 YLO2 TEMPO 1500 BR SCT002 OVC006 AMB=</t>
  </si>
  <si>
    <t>2015-01-01T10:00:00.000+0000</t>
  </si>
  <si>
    <t>00210,1,C,N</t>
  </si>
  <si>
    <t>10287,1</t>
  </si>
  <si>
    <t>03,1,+00120,1,07,1</t>
  </si>
  <si>
    <t>05,1,+00210,1,07,1</t>
  </si>
  <si>
    <t>08,99,1,03,1,99,9,00120,1,99,9,99,9</t>
  </si>
  <si>
    <t>99999,9,10194,1</t>
  </si>
  <si>
    <t>1,1,007,1,+999,9</t>
  </si>
  <si>
    <t>SYN10003809 41257 82118 10118 20108 30194 40287 51007 71022 886// 333 83704 85707 88710 90710 91129 91028=</t>
  </si>
  <si>
    <t>2015-01-01T10:50:00.000+0000</t>
  </si>
  <si>
    <t>00183,1,9,N</t>
  </si>
  <si>
    <t>07,1,+00183,1,99,9</t>
  </si>
  <si>
    <t>MET122METAR EGDR 011050Z 21018G28KT 8000 HZ FEW004 BKN006 OVC010 12/11 Q1028 YLO1 TEMPO 3000 -DZ FEW002 SCT003 BKN005 YLO2=</t>
  </si>
  <si>
    <t>2015-01-01T11:00:00.000+0000</t>
  </si>
  <si>
    <t>00180,1,C,N</t>
  </si>
  <si>
    <t>02,1,+00120,1,07,1</t>
  </si>
  <si>
    <t>05,1,+00180,1,07,1</t>
  </si>
  <si>
    <t>08,99,1,02,1,99,9,00120,1,99,9,99,9</t>
  </si>
  <si>
    <t>9,9,000,1,+999,9</t>
  </si>
  <si>
    <t>3,99,0154,1,999</t>
  </si>
  <si>
    <t>SYN10003809 41258 82118 10120 20107 30190 40283 50000 70522 886// 333 82704 85706 88710 90710 91130 91028=</t>
  </si>
  <si>
    <t>2015-01-01T11:50:00.000+0000</t>
  </si>
  <si>
    <t>200,1,N,0103,1</t>
  </si>
  <si>
    <t>07,1,+00305,1,99,9</t>
  </si>
  <si>
    <t>0180,1</t>
  </si>
  <si>
    <t>MET122METAR EGDR 011150Z 20020G35KT 7000 HZ FEW004 BKN006 BKN010 12/11 Q1027 YLO1 TEMPO 3000 -DZ FEW002 SCT003 BKN005 YLO2=</t>
  </si>
  <si>
    <t>2015-01-01T12:00:00.000+0000</t>
  </si>
  <si>
    <t>10271,1</t>
  </si>
  <si>
    <t>06,1,+00300,1,07,1</t>
  </si>
  <si>
    <t>99999,9,10178,1</t>
  </si>
  <si>
    <t>8,1,015,1,+999,9</t>
  </si>
  <si>
    <t>3,99,0180,1,999</t>
  </si>
  <si>
    <t>4,99,0180,1,999</t>
  </si>
  <si>
    <t>SYN10603809 11257 82020 10122 20110 30178 40271 58015 60001 70522 886// 333 81704 85706 86710 90710 91135 91035=</t>
  </si>
  <si>
    <t>06,0000,9,1</t>
  </si>
  <si>
    <t>2015-01-01T12:50:00.000+0000</t>
  </si>
  <si>
    <t>210,1,N,0098,1</t>
  </si>
  <si>
    <t>10260,1,99999,9</t>
  </si>
  <si>
    <t>0160,1</t>
  </si>
  <si>
    <t>MET081METAR EGDR 011250Z 21019G31KT 8000 HZ FEW004 BKN006 OVC010 12/11 Q1026 YLO1=</t>
  </si>
  <si>
    <t>2015-01-01T13:00:00.000+0000</t>
  </si>
  <si>
    <t>10266,1</t>
  </si>
  <si>
    <t>07,1,+00180,1,07,1</t>
  </si>
  <si>
    <t>99999,9,10173,1</t>
  </si>
  <si>
    <t>7,1,021,1,+999,9</t>
  </si>
  <si>
    <t>3,99,0185,1,999</t>
  </si>
  <si>
    <t>4,99,0160,1,999</t>
  </si>
  <si>
    <t>SYN10003809 41258 82119 10122 20108 30173 40266 57021 70522 886// 333 81704 87706 88710 90710 91136 91031=</t>
  </si>
  <si>
    <t>2015-01-01T13:50:00.000+0000</t>
  </si>
  <si>
    <t>210,1,N,0103,1</t>
  </si>
  <si>
    <t>08,1,+00366,1,99,9</t>
  </si>
  <si>
    <t>10250,1,99999,9</t>
  </si>
  <si>
    <t>MET081METAR EGDR 011350Z 21020G35KT 8000 HZ SCT006 BKN008 OVC012 12/11 Q1025 YLO1=</t>
  </si>
  <si>
    <t>2015-01-01T14:00:00.000+0000</t>
  </si>
  <si>
    <t>00240,1,9,N</t>
  </si>
  <si>
    <t>10257,1</t>
  </si>
  <si>
    <t>06,1,+00240,1,07,1</t>
  </si>
  <si>
    <t>99999,9,10164,1</t>
  </si>
  <si>
    <t>6,1,026,1,+999,9</t>
  </si>
  <si>
    <t>SYN10003809 41358 82120 10123 20106 30164 40257 56026 70522 886// 333 83706 86708 88712 90710 91135 91035=</t>
  </si>
  <si>
    <t>2015-01-01T14:50:00.000+0000</t>
  </si>
  <si>
    <t>210,1,N,0113,1</t>
  </si>
  <si>
    <t>009999,1,9,9</t>
  </si>
  <si>
    <t>02,1,+00183,1,99,9</t>
  </si>
  <si>
    <t>99,99,9,02,1,99,9,00183,1,99,9,99,9</t>
  </si>
  <si>
    <t>10240,1,99999,9</t>
  </si>
  <si>
    <t>0190,1</t>
  </si>
  <si>
    <t>MET080METAR EGDR 011450Z 21022G37KT 9999 HZ FEW006 BKN008 OVC010 12/11 Q1024 GRN=</t>
  </si>
  <si>
    <t>2015-01-01T15:00:00.000+0000</t>
  </si>
  <si>
    <t>010000,1,9,9</t>
  </si>
  <si>
    <t>10250,1</t>
  </si>
  <si>
    <t>99999,9,10157,1</t>
  </si>
  <si>
    <t>3,99,0190,1,999</t>
  </si>
  <si>
    <t>4,99,0190,1,999</t>
  </si>
  <si>
    <t>SYN10003809 41360 82122 10123 20105 30157 40250 57021 70522 886// 333 81706 85708 88710 90710 91137 91037=</t>
  </si>
  <si>
    <t>2015-01-01T15:50:00.000+0000</t>
  </si>
  <si>
    <t>00152,1,C,N</t>
  </si>
  <si>
    <t>001500,1,9,9</t>
  </si>
  <si>
    <t>02,1,+00091,1,99,9</t>
  </si>
  <si>
    <t>04,1,+00152,1,99,9</t>
  </si>
  <si>
    <t>99,99,9,02,1,99,9,00091,1,99,9,99,9</t>
  </si>
  <si>
    <t>61,1</t>
  </si>
  <si>
    <t>MET081METAR EGDR 011550Z 21022G37KT 1500 -RA FEW003 SCT005 OVC008 12/11 Q1024 AMB=</t>
  </si>
  <si>
    <t>2015-01-01T16:00:00.000+0000</t>
  </si>
  <si>
    <t>10246,1</t>
  </si>
  <si>
    <t>01,1,+00090,1,07,1</t>
  </si>
  <si>
    <t>04,1,+00150,1,07,1</t>
  </si>
  <si>
    <t>08,99,1,01,1,99,9,00090,1,99,9,99,9</t>
  </si>
  <si>
    <t>99999,9,10153,1</t>
  </si>
  <si>
    <t>6,1,020,1,+999,9</t>
  </si>
  <si>
    <t>60,1</t>
  </si>
  <si>
    <t>SYN10003809 41215 82122 10122 20108 30153 40246 56020 76062 887// 333 81703 84705 88708 90710 91137 91037=</t>
  </si>
  <si>
    <t>2015-01-01T16:50:00.000+0000</t>
  </si>
  <si>
    <t>210,1,N,0118,1</t>
  </si>
  <si>
    <t>MET086METAR EGDR 011650Z 21023G37KT 3000 HZ FEW003 BKN005 OVC008 12/11 Q1024 RERA YLO1=</t>
  </si>
  <si>
    <t>2015-01-01T17:00:00.000+0000</t>
  </si>
  <si>
    <t>10243,1</t>
  </si>
  <si>
    <t>02,1,+00090,1,07,1</t>
  </si>
  <si>
    <t>06,1,+00150,1,07,1</t>
  </si>
  <si>
    <t>08,99,1,02,1,99,9,00090,1,99,9,99,9</t>
  </si>
  <si>
    <t>99999,9,10150,1</t>
  </si>
  <si>
    <t>6,1,014,1,+999,9</t>
  </si>
  <si>
    <t>3,99,0201,1,999</t>
  </si>
  <si>
    <t>SYN10003809 41230 82123 10120 20110 30150 40243 56014 72162 887// 333 82703 86705 88708 90710 91139 91037=</t>
  </si>
  <si>
    <t>2015-01-01T17:50:00.000+0000</t>
  </si>
  <si>
    <t>220,1,N,0124,1</t>
  </si>
  <si>
    <t>08,1,+00152,1,99,9</t>
  </si>
  <si>
    <t>63,1</t>
  </si>
  <si>
    <t>0206,1</t>
  </si>
  <si>
    <t>MET081METAR EGDR 011750Z 22024G40KT 3000 RA FEW002 SCT003 OVC005 12/11 Q1024 YLO2=</t>
  </si>
  <si>
    <t>2015-01-01T18:00:00.000+0000</t>
  </si>
  <si>
    <t>00150,1,9,N</t>
  </si>
  <si>
    <t>10244,1</t>
  </si>
  <si>
    <t>03,1,+00090,1,07,1</t>
  </si>
  <si>
    <t>08,1,+00150,1,07,1</t>
  </si>
  <si>
    <t>120,M,+0124,1</t>
  </si>
  <si>
    <t>99999,9,10151,1</t>
  </si>
  <si>
    <t>5,1,006,1,+999,9</t>
  </si>
  <si>
    <t>62,1</t>
  </si>
  <si>
    <t>3,99,0206,1,999</t>
  </si>
  <si>
    <t>4,99,0206,1,999</t>
  </si>
  <si>
    <t>SYN11203809 11130 82224 10121 20113 30151 40244 55006 69962 76262 887// 333 10124 81702 83703 88705 90710 91140 91040=</t>
  </si>
  <si>
    <t>12,0006,3,1</t>
  </si>
  <si>
    <t>2015-01-01T18:50:00.000+0000</t>
  </si>
  <si>
    <t>00091,1,9,N</t>
  </si>
  <si>
    <t>07,1,+00091,1,99,9</t>
  </si>
  <si>
    <t>MET117METAR EGDR 011850Z 22024G37KT 2500 RA FEW001 BKN003 OVC005 12/12 Q1024 YLO2 TEMPO 0500 -DZ FG SCT000 BKN002 RED=</t>
  </si>
  <si>
    <t>2015-01-01T19:00:00.000+0000</t>
  </si>
  <si>
    <t>00090,1,C,N</t>
  </si>
  <si>
    <t>10241,1</t>
  </si>
  <si>
    <t>05,1,+00090,1,07,1</t>
  </si>
  <si>
    <t>99999,9,10148,1</t>
  </si>
  <si>
    <t>7,1,005,1,+999,9</t>
  </si>
  <si>
    <t>3,99,0216,1,999</t>
  </si>
  <si>
    <t>SYN10003809 41025 82224 10119 20115 30148 40241 57005 76262 887// 333 81701 85703 88705 90710 91142 91037=</t>
  </si>
  <si>
    <t>2015-01-01T19:43:00.000+0000</t>
  </si>
  <si>
    <t>220,1,N,0129,1</t>
  </si>
  <si>
    <t>00061,1,9,N</t>
  </si>
  <si>
    <t>002000,1,9,9</t>
  </si>
  <si>
    <t>07,1,+00061,1,99,9</t>
  </si>
  <si>
    <t>10230,1,99999,9</t>
  </si>
  <si>
    <t>59,1</t>
  </si>
  <si>
    <t>0196,1</t>
  </si>
  <si>
    <t>MET117METAR EGDR 011943Z 22025G38KT 2000 RADZ FEW001 BKN002 OVC004 12/12 Q1023 AMB TEMPO 0500 DZ FG SCT000 BKN002 RED=</t>
  </si>
  <si>
    <t>2015-01-01T19:50:00.000+0000</t>
  </si>
  <si>
    <t>MET117METAR EGDR 011950Z 22025G38KT 2000 RADZ FEW001 BKN002 OVC004 12/12 Q1023 AMB TEMPO 0500 DZ FG SCT000 BKN002 RED=</t>
  </si>
  <si>
    <t>2015-01-01T20:00:00.000+0000</t>
  </si>
  <si>
    <t>00060,1,C,N</t>
  </si>
  <si>
    <t>10239,1</t>
  </si>
  <si>
    <t>05,1,+00060,1,07,1</t>
  </si>
  <si>
    <t>99999,9,10147,1</t>
  </si>
  <si>
    <t>4,99,0196,1,999</t>
  </si>
  <si>
    <t>SYN10003809 41020 82225 10119 20116 30147 40239 58004 75965 887// 333 81701 85702 88704 90710 91140 91038=</t>
  </si>
  <si>
    <t>2015-01-01T20:50:00.000+0000</t>
  </si>
  <si>
    <t>220,1,N,0113,1</t>
  </si>
  <si>
    <t>00030,1,C,N</t>
  </si>
  <si>
    <t>02,1,+00000,1,99,9</t>
  </si>
  <si>
    <t>04,1,+00030,1,99,9</t>
  </si>
  <si>
    <t>08,1,+00091,1,99,9</t>
  </si>
  <si>
    <t>99,99,9,02,1,99,9,00000,1,99,9,99,9</t>
  </si>
  <si>
    <t>53,1</t>
  </si>
  <si>
    <t>MET080METAR EGDR 012050Z 22022G37KT 1500 DZ FEW000 SCT001 OVC003 12/12 Q1023 RED=</t>
  </si>
  <si>
    <t>2015-01-01T21:00:00.000+0000</t>
  </si>
  <si>
    <t>00090,1,9,N</t>
  </si>
  <si>
    <t>10240,1</t>
  </si>
  <si>
    <t>01,1,+00000,1,07,1</t>
  </si>
  <si>
    <t>03,1,+00030,1,07,1</t>
  </si>
  <si>
    <t>08,1,+00090,1,07,1</t>
  </si>
  <si>
    <t>08,99,1,01,1,99,9,00000,1,99,9,99,9</t>
  </si>
  <si>
    <t>5,1,004,1,+999,9</t>
  </si>
  <si>
    <t>52,1</t>
  </si>
  <si>
    <t>SYN10003809 41015 82222 10119 20117 30147 40240 55004 75265 887// 333 81700 83701 88703 90710 91137 91037=</t>
  </si>
  <si>
    <t>2015-01-01T21:50:00.000+0000</t>
  </si>
  <si>
    <t>230,1,N,0113,1</t>
  </si>
  <si>
    <t>00030,1,9,N</t>
  </si>
  <si>
    <t>001200,1,9,9</t>
  </si>
  <si>
    <t>04,1,+00000,1,99,9</t>
  </si>
  <si>
    <t>07,1,+00030,1,99,9</t>
  </si>
  <si>
    <t>99,99,9,04,1,99,9,00000,1,99,9,99,9</t>
  </si>
  <si>
    <t>MET080METAR EGDR 012150Z 23022G37KT 1200 DZ SCT000 BKN001 OVC003 12/12 Q1024 RED=</t>
  </si>
  <si>
    <t>2015-01-01T22:00:00.000+0000</t>
  </si>
  <si>
    <t>03,1,+00000,1,07,1</t>
  </si>
  <si>
    <t>05,1,+00030,1,07,1</t>
  </si>
  <si>
    <t>08,99,1,03,1,99,9,00000,1,99,9,99,9</t>
  </si>
  <si>
    <t>5,1,000,1,+999,9</t>
  </si>
  <si>
    <t>3,99,0196,1,999</t>
  </si>
  <si>
    <t>SYN10003809 41012 82322 10119 20118 30148 40241 55000 75352 887// 333 83700 85701 88703 90710 91138 91037=</t>
  </si>
  <si>
    <t>2015-01-01T22:50:00.000+0000</t>
  </si>
  <si>
    <t>230,1,N,0103,1</t>
  </si>
  <si>
    <t>000800,1,9,9</t>
  </si>
  <si>
    <t>44,1</t>
  </si>
  <si>
    <t>0165,1</t>
  </si>
  <si>
    <t>MET083METAR EGDR 012250Z 23020G32KT 0800 DZ FG SCT000 BKN001 OVC004 12/12 Q1024 RED=</t>
  </si>
  <si>
    <t>2015-01-01T23:00:00.000+0000</t>
  </si>
  <si>
    <t>10242,1</t>
  </si>
  <si>
    <t>99999,9,10149,1</t>
  </si>
  <si>
    <t>2,1,003,1,+999,9</t>
  </si>
  <si>
    <t>4,99,0165,1,999</t>
  </si>
  <si>
    <t>SYN10003809 41008 82320 10119 20118 30149 40242 52003 75355 887// 333 83700 85701 88704 90710 91137 91032=</t>
  </si>
  <si>
    <t>2015-01-01T23:50:00.000+0000</t>
  </si>
  <si>
    <t>240,1,N,0082,1</t>
  </si>
  <si>
    <t>00000,1,9,N</t>
  </si>
  <si>
    <t>000500,1,9,9</t>
  </si>
  <si>
    <t>07,1,+00000,1,99,9</t>
  </si>
  <si>
    <t>08,1,+00061,1,99,9</t>
  </si>
  <si>
    <t>99,99,9,07,1,99,9,00000,1,99,9,99,9</t>
  </si>
  <si>
    <t>MET077METAR EGDR 012350Z 24016G31KT 0500 -DZ FG BKN000 OVC002 12/12 Q1024 RED=</t>
  </si>
  <si>
    <t>2015-01-02T00:00:00.000+0000</t>
  </si>
  <si>
    <t>99999,9,9,N</t>
  </si>
  <si>
    <t>05,1,+00000,1,07,1</t>
  </si>
  <si>
    <t>08,1,+00060,1,07,1</t>
  </si>
  <si>
    <t>08,99,1,05,1,99,9,00000,1,99,9,99,9</t>
  </si>
  <si>
    <t>99999,9,10154,1</t>
  </si>
  <si>
    <t>3,1,006,1,+999,9</t>
  </si>
  <si>
    <t>3,99,0175,1,999</t>
  </si>
  <si>
    <t>SYN10003809 11005 82416 10119 20119 30154 40246 53006 60031 75165 887// 333 85700 88702 90710 91134 91031=</t>
  </si>
  <si>
    <t>06,0030,3,1</t>
  </si>
  <si>
    <t>2015-01-02T00:50:00.000+0000</t>
  </si>
  <si>
    <t>260,1,N,0072,1</t>
  </si>
  <si>
    <t>MET081METAR EGDR 020050Z 26014G28KT 1500 -DZ FEW000 SCT001 OVC002 12/12 Q1025 RED=</t>
  </si>
  <si>
    <t>2015-01-02T01:00:00.000+0000</t>
  </si>
  <si>
    <t>00060,1,9,N</t>
  </si>
  <si>
    <t>10255,1</t>
  </si>
  <si>
    <t>99999,9,10162,1</t>
  </si>
  <si>
    <t>3,1,014,1,+999,9</t>
  </si>
  <si>
    <t>SYN10003809 41015 82614 10118 20117 30162 40255 53014 75155 887// 333 81700 83701 88702 90710 91130 91028=</t>
  </si>
  <si>
    <t>2015-01-02T01:50:00.000+0000</t>
  </si>
  <si>
    <t>290,1,N,0077,1</t>
  </si>
  <si>
    <t>00244,1,C,N</t>
  </si>
  <si>
    <t>04,1,+00244,1,99,9</t>
  </si>
  <si>
    <t>07,1,+00732,1,99,9</t>
  </si>
  <si>
    <t>MET082METAR EGDR 020150Z 29015G27KT 9999 FEW002 SCT008 BKN024 11/09 Q1026 REDZ GRN=</t>
  </si>
  <si>
    <t>2015-01-02T02:00:00.000+0000</t>
  </si>
  <si>
    <t>00720,1,9,N</t>
  </si>
  <si>
    <t>012000,1,9,9</t>
  </si>
  <si>
    <t>10262,1</t>
  </si>
  <si>
    <t>03,1,+00240,1,07,1</t>
  </si>
  <si>
    <t>05,1,+00720,1,06,1</t>
  </si>
  <si>
    <t>07,99,1,01,1,99,9,00060,1,99,9,99,9</t>
  </si>
  <si>
    <t>99999,9,10169,1</t>
  </si>
  <si>
    <t>2,1,020,1,+999,9</t>
  </si>
  <si>
    <t>SYN10003809 41162 72915 10112 20094 30169 40262 52020 72052 8553/ 333 81702 83708 85624 90710 91129 91027=</t>
  </si>
  <si>
    <t>2015-01-02T02:50:00.000+0000</t>
  </si>
  <si>
    <t>290,1,N,0051,1</t>
  </si>
  <si>
    <t>00732,1,C,N</t>
  </si>
  <si>
    <t>02,1,+00366,1,99,9</t>
  </si>
  <si>
    <t>04,1,+00732,1,99,9</t>
  </si>
  <si>
    <t>07,1,+04267,1,99,9</t>
  </si>
  <si>
    <t>99,99,9,02,1,99,9,00366,1,99,9,99,9</t>
  </si>
  <si>
    <t>MET069METAR EGDR 020250Z 29010KT 9999 FEW012 SCT024 BKN140 11/08 Q1027 WHT=</t>
  </si>
  <si>
    <t>2015-01-02T03:00:00.000+0000</t>
  </si>
  <si>
    <t>04200,1,9,N</t>
  </si>
  <si>
    <t>018000,1,9,9</t>
  </si>
  <si>
    <t>01,1,+00360,1,07,1</t>
  </si>
  <si>
    <t>03,1,+00720,1,06,1</t>
  </si>
  <si>
    <t>07,1,+04200,1,03,1</t>
  </si>
  <si>
    <t>07,99,1,01,1,99,9,00360,1,99,9,99,9</t>
  </si>
  <si>
    <t>3,1,034,1,+999,9</t>
  </si>
  <si>
    <t>SYN09403809 41468 72910 10106 20083 30186 40280 53034 70554 8353/ 333 81712 83624 87364 90710 91127=</t>
  </si>
  <si>
    <t>4,1,02,1</t>
  </si>
  <si>
    <t>2015-01-02T03:50:00.000+0000</t>
  </si>
  <si>
    <t>290,1,N,0062,1</t>
  </si>
  <si>
    <t>04267,1,9,N</t>
  </si>
  <si>
    <t>02,1,+00488,1,99,9</t>
  </si>
  <si>
    <t>99,99,9,02,1,99,9,00488,1,99,9,99,9</t>
  </si>
  <si>
    <t>MET062METAR EGDR 020350Z 29012KT 9999 FEW016 BKN140 10/07 Q1028 BLU=</t>
  </si>
  <si>
    <t>2015-01-02T04:00:00.000+0000</t>
  </si>
  <si>
    <t>04200,1,C,N</t>
  </si>
  <si>
    <t>01,1,+00480,1,07,1</t>
  </si>
  <si>
    <t>07,99,1,01,1,99,9,00480,1,99,9,99,9</t>
  </si>
  <si>
    <t>2,1,032,1,+999,9</t>
  </si>
  <si>
    <t>SYN07603809 41468 72912 10099 20068 30194 40287 52032 70522 8257/ 333 81716 87364=</t>
  </si>
  <si>
    <t>2015-01-02T04:50:00.000+0000</t>
  </si>
  <si>
    <t>04877,1,9,N</t>
  </si>
  <si>
    <t>02,1,+00732,1,99,9</t>
  </si>
  <si>
    <t>07,1,+04877,1,99,9</t>
  </si>
  <si>
    <t>07,1,+07315,1,99,9</t>
  </si>
  <si>
    <t>99,99,9,02,1,99,9,00732,1,99,9,99,9</t>
  </si>
  <si>
    <t>MET069METAR EGDR 020450Z 29010KT 9999 FEW024 BKN160 BKN240 09/06 Q1029 BLU=</t>
  </si>
  <si>
    <t>2015-01-02T05:00:00.000+0000</t>
  </si>
  <si>
    <t>04800,1,C,N</t>
  </si>
  <si>
    <t>10297,1</t>
  </si>
  <si>
    <t>02,1,+00720,1,08,1</t>
  </si>
  <si>
    <t>05,1,+04800,1,03,1</t>
  </si>
  <si>
    <t>07,1,+07200,1,02,1</t>
  </si>
  <si>
    <t>07,99,1,02,1,99,9,00720,1,99,9,99,9</t>
  </si>
  <si>
    <t>2,1,035,1,+999,9</t>
  </si>
  <si>
    <t>SYN08203809 41568 72910 10092 20060 30203 40297 52035 70522 82178 333 82824 85366 87274=</t>
  </si>
  <si>
    <t>2015-01-02T05:50:00.000+0000</t>
  </si>
  <si>
    <t>04267,1,C,N</t>
  </si>
  <si>
    <t>02,1,+00671,1,99,9</t>
  </si>
  <si>
    <t>04,1,+04267,1,99,9</t>
  </si>
  <si>
    <t>07,1,+06096,1,99,9</t>
  </si>
  <si>
    <t>99,99,9,02,1,99,9,00671,1,99,9,99,9</t>
  </si>
  <si>
    <t>10300,1,99999,9</t>
  </si>
  <si>
    <t>MET069METAR EGDR 020550Z 29012KT 9999 FEW022 SCT140 BKN200 09/05 Q1030 BLU=</t>
  </si>
  <si>
    <t>2015-01-02T06:00:00.000+0000</t>
  </si>
  <si>
    <t>06000,1,9,N</t>
  </si>
  <si>
    <t>10307,1</t>
  </si>
  <si>
    <t>01,1,+00660,1,08,1</t>
  </si>
  <si>
    <t>03,1,+04200,1,03,1</t>
  </si>
  <si>
    <t>07,1,+06000,1,02,1</t>
  </si>
  <si>
    <t>07,99,1,01,1,99,9,00660,1,99,9,99,9</t>
  </si>
  <si>
    <t>240,N,+0086,1</t>
  </si>
  <si>
    <t>3,1,027,1,+999,9</t>
  </si>
  <si>
    <t>SYN10603809 11568 72912 10087 20046 30213 40307 53027 60032 70554 81878 333 20086 32005 70040 81822 83364 87270=</t>
  </si>
  <si>
    <t>12,0030,3,1</t>
  </si>
  <si>
    <t>24,0040,3,1</t>
  </si>
  <si>
    <t>2015-01-02T06:50:00.000+0000</t>
  </si>
  <si>
    <t>300,1,N,0057,1</t>
  </si>
  <si>
    <t>07620,1,9,N</t>
  </si>
  <si>
    <t>07,1,+07620,1,99,9</t>
  </si>
  <si>
    <t>10310,1,99999,9</t>
  </si>
  <si>
    <t>MET062METAR EGDR 020650Z 30011KT 9999 FEW024 BKN250 09/03 Q1031 BLU=</t>
  </si>
  <si>
    <t>2015-01-02T07:00:00.000+0000</t>
  </si>
  <si>
    <t>07500,1,C,N</t>
  </si>
  <si>
    <t>020000,1,9,9</t>
  </si>
  <si>
    <t>10316,1</t>
  </si>
  <si>
    <t>01,1,+00720,1,08,1</t>
  </si>
  <si>
    <t>05,1,+07500,1,02,1</t>
  </si>
  <si>
    <t>99,9,+99999,9,02,1</t>
  </si>
  <si>
    <t>05,99,1,01,1,99,9,00720,1,99,9,99,9</t>
  </si>
  <si>
    <t>99999,9,10222,1</t>
  </si>
  <si>
    <t>1,1,029,1,+999,9</t>
  </si>
  <si>
    <t>SYN07003809 42570 53011 10085 20032 30222 40316 51029 81118 333 81824 85275=</t>
  </si>
  <si>
    <t>2015-01-02T07:50:00.000+0000</t>
  </si>
  <si>
    <t>10320,1,99999,9</t>
  </si>
  <si>
    <t>MET065METAR EGDR 020750Z 29012KT 9999 HZ FEW016 BKN250 08/02 Q1032 BLU=</t>
  </si>
  <si>
    <t>2015-01-02T08:00:00.000+0000</t>
  </si>
  <si>
    <t>10330,1</t>
  </si>
  <si>
    <t>01,1,+00480,1,08,1</t>
  </si>
  <si>
    <t>06,1,+07500,1,00,1</t>
  </si>
  <si>
    <t>99,9,+99999,9,00,1</t>
  </si>
  <si>
    <t>06,99,1,01,1,99,9,00480,1,99,9,99,9</t>
  </si>
  <si>
    <t>99999,9,10235,1</t>
  </si>
  <si>
    <t>3,1,033,1,+999,9</t>
  </si>
  <si>
    <t>SYN07603809 41468 62912 10081 20019 30235 40330 53033 70522 81831 333 81816 86075=</t>
  </si>
  <si>
    <t>2015-01-02T08:50:00.000+0000</t>
  </si>
  <si>
    <t>280,1,N,0041,1</t>
  </si>
  <si>
    <t>10330,1,99999,9</t>
  </si>
  <si>
    <t>MET071METAR EGDR 020850Z 28008KT 9999 HZ FEW016 BKN250 08/03 Q1033 BLU NOSIG=</t>
  </si>
  <si>
    <t>2015-01-02T09:00:00.000+0000</t>
  </si>
  <si>
    <t>10342,1</t>
  </si>
  <si>
    <t>99999,9,10247,1</t>
  </si>
  <si>
    <t>SYN07603809 41468 62808 10077 20026 30247 40342 52035 70522 81801 333 81816 86075=</t>
  </si>
  <si>
    <t>2015-01-02T09:50:00.000+0000</t>
  </si>
  <si>
    <t>02,1,+00914,1,99,9</t>
  </si>
  <si>
    <t>99,99,9,02,1,99,9,00914,1,99,9,99,9</t>
  </si>
  <si>
    <t>10340,1,99999,9</t>
  </si>
  <si>
    <t>MET068METAR EGDR 020950Z 29010KT 9999 FEW030 BKN250 08/03 Q1034 BLU NOSIG=</t>
  </si>
  <si>
    <t>2015-01-02T10:00:00.000+0000</t>
  </si>
  <si>
    <t>10352,1</t>
  </si>
  <si>
    <t>01,1,+00900,1,06,1</t>
  </si>
  <si>
    <t>06,99,1,01,1,99,9,00900,1,99,9,99,9</t>
  </si>
  <si>
    <t>99999,9,10257,1</t>
  </si>
  <si>
    <t>1,1,036,1,+999,9</t>
  </si>
  <si>
    <t>SYN07003809 42670 62910 10078 20031 30257 40352 51036 81501 333 81630 86075=</t>
  </si>
  <si>
    <t>2015-01-02T10:50:00.000+0000</t>
  </si>
  <si>
    <t>290,1,N,0036,1</t>
  </si>
  <si>
    <t>07620,1,C,N</t>
  </si>
  <si>
    <t>02,1,+01067,1,99,9</t>
  </si>
  <si>
    <t>04,1,+07620,1,99,9</t>
  </si>
  <si>
    <t>99,99,9,02,1,99,9,01067,1,99,9,99,9</t>
  </si>
  <si>
    <t>10350,1,99999,9</t>
  </si>
  <si>
    <t>MET068METAR EGDR 021050Z 29007KT 9999 FEW035 SCT250 09/02 Q1035 BLU NOSIG=</t>
  </si>
  <si>
    <t>2015-01-02T11:00:00.000+0000</t>
  </si>
  <si>
    <t>10355,1</t>
  </si>
  <si>
    <t>01,1,+01050,1,06,1</t>
  </si>
  <si>
    <t>03,1,+07500,1,00,1</t>
  </si>
  <si>
    <t>03,99,1,01,1,99,9,01050,1,99,9,99,9</t>
  </si>
  <si>
    <t>99999,9,10260,1</t>
  </si>
  <si>
    <t>1,1,025,1,+999,9</t>
  </si>
  <si>
    <t>SYN07003809 42670 32907 10090 20024 30260 40355 51025 81501 333 81635 83075=</t>
  </si>
  <si>
    <t>2015-01-02T11:50:00.000+0000</t>
  </si>
  <si>
    <t>290,1,N,0046,1</t>
  </si>
  <si>
    <t>MET071METAR EGDR 021150Z 29009KT 9999 HZ FEW035 BKN250 10/02 Q1035 BLU NOSIG=</t>
  </si>
  <si>
    <t>2015-01-02T12:00:00.000+0000</t>
  </si>
  <si>
    <t>10357,1</t>
  </si>
  <si>
    <t>07,1,+07500,1,00,1</t>
  </si>
  <si>
    <t>07,99,1,01,1,99,9,01050,1,99,9,99,9</t>
  </si>
  <si>
    <t>99999,9,10262,1</t>
  </si>
  <si>
    <t>1,1,015,1,+999,9</t>
  </si>
  <si>
    <t>SYN08203809 11668 72909 10096 20017 30262 40357 51015 60001 70511 81501 333 81635 87075=</t>
  </si>
  <si>
    <t>1,1,02,1</t>
  </si>
  <si>
    <t>2015-01-02T12:50:00.000+0000</t>
  </si>
  <si>
    <t>280,1,N,0046,1</t>
  </si>
  <si>
    <t>MET065METAR EGDR 021250Z 28009KT 9999 HZ FEW035 BKN250 09/02 Q1035 BLU=</t>
  </si>
  <si>
    <t>2015-01-02T13:00:00.000+0000</t>
  </si>
  <si>
    <t>05,1,+07500,1,00,1</t>
  </si>
  <si>
    <t>05,99,1,01,1,99,9,01050,1,99,9,99,9</t>
  </si>
  <si>
    <t>99999,9,10263,1</t>
  </si>
  <si>
    <t>9,9,005,1,+999,9</t>
  </si>
  <si>
    <t>SYN07603809 41668 52809 10094 20015 30263 40357 50005 70522 81501 333 81635 85075=</t>
  </si>
  <si>
    <t>2015-01-02T13:50:00.000+0000</t>
  </si>
  <si>
    <t>290,1,N,0041,1</t>
  </si>
  <si>
    <t>MET065METAR EGDR 021350Z 29008KT 9999 HZ FEW035 BKN250 10/01 Q1035 BLU=</t>
  </si>
  <si>
    <t>2015-01-02T14:00:00.000+0000</t>
  </si>
  <si>
    <t>10358,1</t>
  </si>
  <si>
    <t>06,99,1,01,1,99,9,01050,1,99,9,99,9</t>
  </si>
  <si>
    <t>99999,9,10264,1</t>
  </si>
  <si>
    <t>SYN07603809 41668 62908 10098 20011 30264 40358 52003 70522 81501 333 81635 86075=</t>
  </si>
  <si>
    <t>2015-01-02T14:50:00.000+0000</t>
  </si>
  <si>
    <t>MET065METAR EGDR 021450Z 29008KT 9999 HZ FEW035 SCT250 09/02 Q1035 BLU=</t>
  </si>
  <si>
    <t>2015-01-02T15:00:00.000+0000</t>
  </si>
  <si>
    <t>10360,1</t>
  </si>
  <si>
    <t>99999,9,10265,1</t>
  </si>
  <si>
    <t>3,1,003,1,+999,9</t>
  </si>
  <si>
    <t>SYN07603809 41668 32908 10087 20015 30265 40360 53003 70511 81501 333 81635 83075=</t>
  </si>
  <si>
    <t>2015-01-02T15:50:00.000+0000</t>
  </si>
  <si>
    <t>290,1,N,0026,1</t>
  </si>
  <si>
    <t>10360,1,99999,9</t>
  </si>
  <si>
    <t>MET065METAR EGDR 021550Z 29005KT 9999 HZ FEW035 BKN250 08/02 Q1036 BLU=</t>
  </si>
  <si>
    <t>2015-01-02T16:00:00.000+0000</t>
  </si>
  <si>
    <t>10364,1</t>
  </si>
  <si>
    <t>99999,9,10269,1</t>
  </si>
  <si>
    <t>SYN07603809 41668 72905 10080 20022 30269 40364 53007 70511 81501 333 81635 87075=</t>
  </si>
  <si>
    <t>2015-01-02T16:50:00.000+0000</t>
  </si>
  <si>
    <t>290,1,N,0021,1</t>
  </si>
  <si>
    <t>MET065METAR EGDR 021650Z 29004KT 9999 HZ FEW035 BKN250 08/02 Q1036 BLU=</t>
  </si>
  <si>
    <t>2015-01-02T17:00:00.000+0000</t>
  </si>
  <si>
    <t>10363,1</t>
  </si>
  <si>
    <t>99999,9,10267,1</t>
  </si>
  <si>
    <t>SYN07603809 41668 62904 10078 20023 30267 40363 50005 70522 81501 333 81635 86075=</t>
  </si>
  <si>
    <t>2015-01-02T17:50:00.000+0000</t>
  </si>
  <si>
    <t>290,1,N,0015,1</t>
  </si>
  <si>
    <t>06706,1,9,N</t>
  </si>
  <si>
    <t>07,1,+06706,1,99,9</t>
  </si>
  <si>
    <t>MET062METAR EGDR 021750Z 29003KT 9999 FEW030 BKN220 07/03 Q1035 BLU=</t>
  </si>
  <si>
    <t>2015-01-02T18:00:00.000+0000</t>
  </si>
  <si>
    <t>06600,1,C,N</t>
  </si>
  <si>
    <t>10361,1</t>
  </si>
  <si>
    <t>05,1,+06600,1,02,1</t>
  </si>
  <si>
    <t>05,99,1,01,1,99,9,00900,1,99,9,99,9</t>
  </si>
  <si>
    <t>120,M,+0101,1</t>
  </si>
  <si>
    <t>99999,9,10266,1</t>
  </si>
  <si>
    <t>9,9,001,1,+999,9</t>
  </si>
  <si>
    <t>SYN08203809 12670 52903 10065 20027 30266 40361 50001 60002 81508 333 10101 81630 85272=</t>
  </si>
  <si>
    <t>12,0000,9,1</t>
  </si>
  <si>
    <t>2015-01-02T18:50:00.000+0000</t>
  </si>
  <si>
    <t>110,1,N,0010,1</t>
  </si>
  <si>
    <t>03658,1,C,N</t>
  </si>
  <si>
    <t>04,1,+03658,1,99,9</t>
  </si>
  <si>
    <t>MET069METAR EGDR 021850Z 11002KT 9999 FEW030 SCT120 BKN220 03/01 Q1035 BLU=</t>
  </si>
  <si>
    <t>2015-01-02T19:00:00.000+0000</t>
  </si>
  <si>
    <t>06600,1,9,N</t>
  </si>
  <si>
    <t>04,1,+03600,1,03,1</t>
  </si>
  <si>
    <t>07,1,+06600,1,02,1</t>
  </si>
  <si>
    <t>07,99,1,01,1,99,9,00900,1,99,9,99,9</t>
  </si>
  <si>
    <t>8,1,006,1,+999,9</t>
  </si>
  <si>
    <t>SYN07603809 42670 71102 10033 20013 30262 40358 58006 81538 333 81630 84362 87272=</t>
  </si>
  <si>
    <t>2015-01-02T19:50:00.000+0000</t>
  </si>
  <si>
    <t>170,1,N,0021,1</t>
  </si>
  <si>
    <t>03658,1,9,N</t>
  </si>
  <si>
    <t>08,1,+03658,1,99,9</t>
  </si>
  <si>
    <t>MET065METAR EGDR 021950Z 17004KT 9999 HZ FEW030 OVC120 04/03 Q1035 BLU=</t>
  </si>
  <si>
    <t>2015-01-02T20:00:00.000+0000</t>
  </si>
  <si>
    <t>03600,1,9,N</t>
  </si>
  <si>
    <t>016000,1,9,9</t>
  </si>
  <si>
    <t>10354,1</t>
  </si>
  <si>
    <t>08,1,+03600,1,04,1</t>
  </si>
  <si>
    <t>08,99,1,01,1,99,9,00900,1,99,9,99,9</t>
  </si>
  <si>
    <t>99999,9,10258,1</t>
  </si>
  <si>
    <t>8,1,010,1,+999,9</t>
  </si>
  <si>
    <t>SYN07603809 41666 81704 10043 20026 30258 40354 58010 70522 8151/ 333 81630 88462=</t>
  </si>
  <si>
    <t>2015-01-02T20:50:00.000+0000</t>
  </si>
  <si>
    <t>190,1,N,0031,1</t>
  </si>
  <si>
    <t>04,1,+00914,1,99,9</t>
  </si>
  <si>
    <t>99,99,9,04,1,99,9,00914,1,99,9,99,9</t>
  </si>
  <si>
    <t>MET065METAR EGDR 022050Z 19006KT 9999 HZ SCT030 OVC120 07/04 Q1034 BLU=</t>
  </si>
  <si>
    <t>2015-01-02T21:00:00.000+0000</t>
  </si>
  <si>
    <t>014000,1,9,9</t>
  </si>
  <si>
    <t>10350,1</t>
  </si>
  <si>
    <t>03,1,+00900,1,06,1</t>
  </si>
  <si>
    <t>08,99,1,03,1,99,9,00900,1,99,9,99,9</t>
  </si>
  <si>
    <t>99999,9,10255,1</t>
  </si>
  <si>
    <t>8,1,011,1,+999,9</t>
  </si>
  <si>
    <t>SYN07603809 41664 81906 10070 20037 30255 40350 58011 70522 8351/ 333 83630 88462=</t>
  </si>
  <si>
    <t>2015-01-02T21:50:00.000+0000</t>
  </si>
  <si>
    <t>180,1,N,0031,1</t>
  </si>
  <si>
    <t>03048,1,9,N</t>
  </si>
  <si>
    <t>04,1,+00853,1,99,9</t>
  </si>
  <si>
    <t>08,1,+03048,1,99,9</t>
  </si>
  <si>
    <t>99,99,9,04,1,99,9,00853,1,99,9,99,9</t>
  </si>
  <si>
    <t>MET065METAR EGDR 022150Z 18006KT 9999 HZ SCT028 OVC100 08/03 Q1033 BLU=</t>
  </si>
  <si>
    <t>2015-01-02T22:00:00.000+0000</t>
  </si>
  <si>
    <t>03000,1,9,N</t>
  </si>
  <si>
    <t>10339,1</t>
  </si>
  <si>
    <t>03,1,+00840,1,06,1</t>
  </si>
  <si>
    <t>08,1,+03000,1,04,1</t>
  </si>
  <si>
    <t>08,99,1,03,1,99,9,00840,1,99,9,99,9</t>
  </si>
  <si>
    <t>99999,9,10244,1</t>
  </si>
  <si>
    <t>8,1,019,1,+999,9</t>
  </si>
  <si>
    <t>SYN07603809 41566 81806 10083 20034 30244 40339 58019 70522 8352/ 333 83628 88460=</t>
  </si>
  <si>
    <t>2015-01-02T22:50:00.000+0000</t>
  </si>
  <si>
    <t>170,1,N,0026,1</t>
  </si>
  <si>
    <t>01829,1,9,N</t>
  </si>
  <si>
    <t>04,1,+00762,1,99,9</t>
  </si>
  <si>
    <t>07,1,+01829,1,99,9</t>
  </si>
  <si>
    <t>08,1,+02438,1,99,9</t>
  </si>
  <si>
    <t>99,99,9,04,1,99,9,00762,1,99,9,99,9</t>
  </si>
  <si>
    <t>MET077METAR EGDR 022250Z 17005KT 9999 HZ SCT025 BKN060 OVC080 08/04 Q1032 BLU=</t>
  </si>
  <si>
    <t>2015-01-02T23:00:00.000+0000</t>
  </si>
  <si>
    <t>01800,1,C,N</t>
  </si>
  <si>
    <t>10331,1</t>
  </si>
  <si>
    <t>03,1,+00750,1,06,1</t>
  </si>
  <si>
    <t>05,1,+01800,1,06,1</t>
  </si>
  <si>
    <t>08,1,+02400,1,04,1</t>
  </si>
  <si>
    <t>08,99,1,03,1,99,9,00750,1,99,9,99,9</t>
  </si>
  <si>
    <t>99999,9,10237,1</t>
  </si>
  <si>
    <t>8,1,023,1,+999,9</t>
  </si>
  <si>
    <t>SYN08203809 41566 81705 10084 20041 30237 40331 58023 70522 8552/ 333 83625 85656 88458=</t>
  </si>
  <si>
    <t>2015-01-02T23:50:00.000+0000</t>
  </si>
  <si>
    <t>170,1,N,0046,1</t>
  </si>
  <si>
    <t>01524,1,9,N</t>
  </si>
  <si>
    <t>04,1,+00610,1,99,9</t>
  </si>
  <si>
    <t>08,1,+01524,1,99,9</t>
  </si>
  <si>
    <t>99,99,9,04,1,99,9,00610,1,99,9,99,9</t>
  </si>
  <si>
    <t>MET066METAR EGDR 022350Z 17009KT 9999 -RA SCT020 OVC050 08/05 Q1031 WHT=</t>
  </si>
  <si>
    <t>2015-01-03T00:00:00.000+0000</t>
  </si>
  <si>
    <t>01500,1,9,N</t>
  </si>
  <si>
    <t>10313,1</t>
  </si>
  <si>
    <t>03,1,+00600,1,06,1</t>
  </si>
  <si>
    <t>08,1,+01500,1,06,1</t>
  </si>
  <si>
    <t>08,99,1,03,1,99,9,00600,1,99,9,99,9</t>
  </si>
  <si>
    <t>99999,9,10218,1</t>
  </si>
  <si>
    <t>8,1,037,1,+999,9</t>
  </si>
  <si>
    <t>SYN08203809 11562 81709 10080 20050 30218 40313 58037 69901 76062 885// 333 83620 88650=</t>
  </si>
  <si>
    <t>2015-01-03T00:50:00.000+0000</t>
  </si>
  <si>
    <t>150,1,N,0051,1</t>
  </si>
  <si>
    <t>00610,1,C,N</t>
  </si>
  <si>
    <t>MET082METAR EGDR 030050Z 15010KT 9999 HZ FEW012 SCT020 OVC050 08/06 Q1028 RERA WHT=</t>
  </si>
  <si>
    <t>2015-01-03T01:00:00.000+0000</t>
  </si>
  <si>
    <t>10289,1</t>
  </si>
  <si>
    <t>08,99,1,01,1,99,9,00360,1,99,9,99,9</t>
  </si>
  <si>
    <t>8,1,050,1,+999,9</t>
  </si>
  <si>
    <t>SYN08203809 41466 81510 10079 20055 30194 40289 58050 72162 885// 333 81712 83620 88650=</t>
  </si>
  <si>
    <t>2015-01-03T01:50:00.000+0000</t>
  </si>
  <si>
    <t>170,1,N,0067,1</t>
  </si>
  <si>
    <t>00549,1,C,N</t>
  </si>
  <si>
    <t>02,1,+00305,1,99,9</t>
  </si>
  <si>
    <t>04,1,+00549,1,99,9</t>
  </si>
  <si>
    <t>08,1,+01219,1,99,9</t>
  </si>
  <si>
    <t>99,99,9,02,1,99,9,00305,1,99,9,99,9</t>
  </si>
  <si>
    <t>MET078METAR EGDR 030150Z 17013KT 9999 -RA FEW010 SCT018 OVC040 09/06 Q1026 WHT=</t>
  </si>
  <si>
    <t>2015-01-03T02:00:00.000+0000</t>
  </si>
  <si>
    <t>01200,1,9,N</t>
  </si>
  <si>
    <t>10270,1</t>
  </si>
  <si>
    <t>01,1,+00300,1,07,1</t>
  </si>
  <si>
    <t>03,1,+00540,1,06,1</t>
  </si>
  <si>
    <t>08,1,+01200,1,06,1</t>
  </si>
  <si>
    <t>08,99,1,01,1,99,9,00300,1,99,9,99,9</t>
  </si>
  <si>
    <t>99999,9,10176,1</t>
  </si>
  <si>
    <t>8,1,061,1,+999,9</t>
  </si>
  <si>
    <t>SYN08203809 41460 81713 10092 20060 30176 40270 58061 76062 885// 333 81710 83618 88640=</t>
  </si>
  <si>
    <t>2015-01-03T02:50:00.000+0000</t>
  </si>
  <si>
    <t>170,1,N,0057,1</t>
  </si>
  <si>
    <t>99,99,9,04,1,99,9,00091,1,99,9,99,9</t>
  </si>
  <si>
    <t>0113,1</t>
  </si>
  <si>
    <t>MET082METAR EGDR 030250Z 17011G22KT 1500 RADZ SCT003 BKN005 OVC007 09/08 Q1024 AMB=</t>
  </si>
  <si>
    <t>2015-01-03T03:00:00.000+0000</t>
  </si>
  <si>
    <t>10248,1</t>
  </si>
  <si>
    <t>08,99,1,03,1,99,9,00090,1,99,9,99,9</t>
  </si>
  <si>
    <t>6,1,065,1,+999,9</t>
  </si>
  <si>
    <t>3,99,0129,1,999</t>
  </si>
  <si>
    <t>4,99,0113,1,999</t>
  </si>
  <si>
    <t>SYN10003809 41215 81711 10085 20080 30154 40248 56065 75965 887// 333 83703 85705 88707 90710 91125 91022=</t>
  </si>
  <si>
    <t>2015-01-03T03:50:00.000+0000</t>
  </si>
  <si>
    <t>190,1,N,0082,1</t>
  </si>
  <si>
    <t>99,99,9,04,1,99,9,00030,1,99,9,99,9</t>
  </si>
  <si>
    <t>10220,1,99999,9</t>
  </si>
  <si>
    <t>MET082METAR EGDR 030350Z 19016G28KT 1500 RADZ SCT001 BKN002 OVC005 11/11 Q1022 RED=</t>
  </si>
  <si>
    <t>2015-01-03T04:00:00.000+0000</t>
  </si>
  <si>
    <t>10225,1</t>
  </si>
  <si>
    <t>08,99,1,03,1,99,9,00030,1,99,9,99,9</t>
  </si>
  <si>
    <t>99999,9,10132,1</t>
  </si>
  <si>
    <t>8,1,064,1,+999,9</t>
  </si>
  <si>
    <t>SYN10003809 41015 81916 10108 20106 30132 40225 58064 75965 887// 333 83701 85702 88705 90710 91139 91028=</t>
  </si>
  <si>
    <t>2015-01-03T04:50:00.000+0000</t>
  </si>
  <si>
    <t>230,1,N,0118,1</t>
  </si>
  <si>
    <t>08,1,+00030,1,99,9</t>
  </si>
  <si>
    <t>10200,1,99999,9</t>
  </si>
  <si>
    <t>MET070METAR EGDR 030450Z 23023G37KT 0800 RADZ BKN000 OVC001 12/12 Q1020 RED=</t>
  </si>
  <si>
    <t>2015-01-03T05:00:00.000+0000</t>
  </si>
  <si>
    <t>10210,1</t>
  </si>
  <si>
    <t>08,1,+00030,1,07,1</t>
  </si>
  <si>
    <t>99999,9,10117,1</t>
  </si>
  <si>
    <t>6,1,060,1,+999,9</t>
  </si>
  <si>
    <t>SYN09403809 41008 82323 10118 20117 30117 40210 56060 75965 887// 333 85700 88701 90710 91137 91037=</t>
  </si>
  <si>
    <t>2015-01-03T05:50:00.000+0000</t>
  </si>
  <si>
    <t>240,1,N,0088,1</t>
  </si>
  <si>
    <t>0170,1</t>
  </si>
  <si>
    <t>MET085METAR EGDR 030550Z 24017G33KT 2500 BR FEW000 BKN001 OVC002 12/12 Q1020 RERA RED=</t>
  </si>
  <si>
    <t>2015-01-03T06:00:00.000+0000</t>
  </si>
  <si>
    <t>10202,1</t>
  </si>
  <si>
    <t>240,N,+0032,1</t>
  </si>
  <si>
    <t>99999,9,10110,1</t>
  </si>
  <si>
    <t>6,1,046,1,+999,9</t>
  </si>
  <si>
    <t>4,99,0170,1,999</t>
  </si>
  <si>
    <t>SYN12403809 11025 82417 10118 20117 30110 40202 56046 60062 72165 886// 333 20032 32101 70058 81700 85701 88702 90710 91136 91033=</t>
  </si>
  <si>
    <t>12,0060,3,2</t>
  </si>
  <si>
    <t>24,0058,3,2</t>
  </si>
  <si>
    <t>2015-01-03T06:50:00.000+0000</t>
  </si>
  <si>
    <t>001000,1,9,9</t>
  </si>
  <si>
    <t>10190,1,99999,9</t>
  </si>
  <si>
    <t>MET083METAR EGDR 030650Z 24017G32KT 1000 -RADZ FEW000 SCT001 OVC002 12/12 Q1019 RED=</t>
  </si>
  <si>
    <t>2015-01-03T07:00:00.000+0000</t>
  </si>
  <si>
    <t>10196,1</t>
  </si>
  <si>
    <t>99999,9,10104,1</t>
  </si>
  <si>
    <t>6,1,029,1,+999,9</t>
  </si>
  <si>
    <t>SYN10003809 41010 82417 10118 20117 30104 40196 56029 75865 887// 333 81700 83701 88702 90710 91135 91032=</t>
  </si>
  <si>
    <t>2015-01-03T07:50:00.000+0000</t>
  </si>
  <si>
    <t>MET080METAR EGDR 030750Z 24017G33KT 1500 RA FEW001 SCT002 BKN005 12/12 Q1019 AMB=</t>
  </si>
  <si>
    <t>2015-01-03T08:00:00.000+0000</t>
  </si>
  <si>
    <t>99999,9,10103,1</t>
  </si>
  <si>
    <t>3,99,0170,1,999</t>
  </si>
  <si>
    <t>SYN10003809 41015 82417 10119 20118 30103 40196 56014 76365 887// 333 81701 83702 86705 90710 91133 91033=</t>
  </si>
  <si>
    <t>2015-01-03T08:50:00.000+0000</t>
  </si>
  <si>
    <t>250,1,N,0082,1</t>
  </si>
  <si>
    <t>0175,1</t>
  </si>
  <si>
    <t>MET089METAR EGDR 030850Z 25016G34KT 2000 -RADZ FEW001 SCT002 OVC005 12/12 Q1019 AMB NOSIG=</t>
  </si>
  <si>
    <t>2015-01-03T09:00:00.000+0000</t>
  </si>
  <si>
    <t>10198,1</t>
  </si>
  <si>
    <t>99999,9,10106,1</t>
  </si>
  <si>
    <t>4,99,0175,1,999</t>
  </si>
  <si>
    <t>SYN10003809 41020 82516 10119 20117 30106 40198 55004 75865 887// 333 81701 83702 88705 90710 91137 91034=</t>
  </si>
  <si>
    <t>2015-01-03T09:50:00.000+0000</t>
  </si>
  <si>
    <t>250,1,N,0072,1</t>
  </si>
  <si>
    <t>004000,1,9,9</t>
  </si>
  <si>
    <t>MET099METAR EGDR 030950Z 25014G28KT 4000 BR FEW003 SCT005 OVC008 12/12 Q1020 YLO1 TEMPO SCT004 YLO2=</t>
  </si>
  <si>
    <t>2015-01-03T10:00:00.000+0000</t>
  </si>
  <si>
    <t>10204,1</t>
  </si>
  <si>
    <t>99999,9,10112,1</t>
  </si>
  <si>
    <t>3,1,008,1,+999,9</t>
  </si>
  <si>
    <t>SYN10003809 41240 82514 10120 20115 30112 40204 53008 72165 886// 333 82703 84705 88708 90710 91134 91028=</t>
  </si>
  <si>
    <t>2015-01-03T10:50:00.000+0000</t>
  </si>
  <si>
    <t>MET088METAR EGDR 031050Z 25014G33KT 3000 -DZ FEW003 BKN005 OVC008 12/11 Q1020 YLO1 NOSIG=</t>
  </si>
  <si>
    <t>2015-01-03T11:00:00.000+0000</t>
  </si>
  <si>
    <t>10209,1</t>
  </si>
  <si>
    <t>3,1,013,1,+999,9</t>
  </si>
  <si>
    <t>SYN10003809 41230 82514 10121 20112 30117 40209 53013 75052 887// 333 81703 85705 88708 90710 91133 91033=</t>
  </si>
  <si>
    <t>2015-01-03T11:50:00.000+0000</t>
  </si>
  <si>
    <t>00274,1,9,N</t>
  </si>
  <si>
    <t>07,1,+00274,1,99,9</t>
  </si>
  <si>
    <t>10210,1,99999,9</t>
  </si>
  <si>
    <t>MET080METAR EGDR 031150Z 26014G27KT 7000 HZ SCT006 BKN009 12/11 Q1021 YLO1 NOSIG=</t>
  </si>
  <si>
    <t>2015-01-03T12:00:00.000+0000</t>
  </si>
  <si>
    <t>00270,1,9,N</t>
  </si>
  <si>
    <t>10212,1</t>
  </si>
  <si>
    <t>07,1,+00270,1,07,1</t>
  </si>
  <si>
    <t>99999,9,10119,1</t>
  </si>
  <si>
    <t>1,1,014,1,+999,9</t>
  </si>
  <si>
    <t>3,99,0165,1,999</t>
  </si>
  <si>
    <t>SYN10003809 11357 82614 10120 20111 30119 40212 51014 60041 72065 886// 333 83706 87709 90710 91132 91027=</t>
  </si>
  <si>
    <t>06,0040,3,1</t>
  </si>
  <si>
    <t>2015-01-03T12:50:00.000+0000</t>
  </si>
  <si>
    <t>260,1,N,0088,1</t>
  </si>
  <si>
    <t>99,99,9,07,1,99,9,00152,1,99,9,99,9</t>
  </si>
  <si>
    <t>MET080METAR EGDR 031250Z 26017G28KT 8000 HZ BKN005 OVC008 12/11 Q1021 YLO1 NOSIG=</t>
  </si>
  <si>
    <t>2015-01-03T13:00:00.000+0000</t>
  </si>
  <si>
    <t>08,99,1,05,1,99,9,00150,1,99,9,99,9</t>
  </si>
  <si>
    <t>1,1,008,1,+999,9</t>
  </si>
  <si>
    <t>SYN09403809 41258 82617 10122 20110 30119 40212 51008 70522 886// 333 85705 88708 90710 91129 91028=</t>
  </si>
  <si>
    <t>2015-01-03T13:50:00.000+0000</t>
  </si>
  <si>
    <t>270,1,N,0093,1</t>
  </si>
  <si>
    <t>02,1,+00152,1,99,9</t>
  </si>
  <si>
    <t>99,99,9,02,1,99,9,00152,1,99,9,99,9</t>
  </si>
  <si>
    <t>0154,1</t>
  </si>
  <si>
    <t>MET068METAR EGDR 031350Z 27018G30KT 8000 HZ FEW005 BKN008 12/11 Q1021 GRN=</t>
  </si>
  <si>
    <t>2015-01-03T14:00:00.000+0000</t>
  </si>
  <si>
    <t>10218,1</t>
  </si>
  <si>
    <t>01,1,+00150,1,07,1</t>
  </si>
  <si>
    <t>08,99,1,01,1,99,9,00150,1,99,9,99,9</t>
  </si>
  <si>
    <t>99999,9,10126,1</t>
  </si>
  <si>
    <t>2,1,010,1,+999,9</t>
  </si>
  <si>
    <t>4,99,0154,1,999</t>
  </si>
  <si>
    <t>SYN09403809 41258 82718 10121 20106 30126 40218 52010 70522 886// 333 81705 86708 90710 91130 91030=</t>
  </si>
  <si>
    <t>2015-01-03T14:50:00.000+0000</t>
  </si>
  <si>
    <t>270,1,N,0098,1</t>
  </si>
  <si>
    <t>MET079METAR EGDR 031450Z 27019G33KT 6000 -DZ FEW005 BKN007 12/11 Q1022 RERA GRN=</t>
  </si>
  <si>
    <t>2015-01-03T15:00:00.000+0000</t>
  </si>
  <si>
    <t>10224,1</t>
  </si>
  <si>
    <t>06,1,+00210,1,07,1</t>
  </si>
  <si>
    <t>99999,9,10131,1</t>
  </si>
  <si>
    <t>3,1,012,1,+999,9</t>
  </si>
  <si>
    <t>SYN09403809 41256 82719 10118 20107 30131 40224 53012 75065 887// 333 81705 86707 90710 91133 91033=</t>
  </si>
  <si>
    <t>2015-01-03T15:50:00.000+0000</t>
  </si>
  <si>
    <t>280,1,N,0088,1</t>
  </si>
  <si>
    <t>MET078METAR EGDR 031550Z 28017G29KT 6000 BR FEW005 BKN007 11/11 Q1022 RERA GRN=</t>
  </si>
  <si>
    <t>2015-01-03T16:00:00.000+0000</t>
  </si>
  <si>
    <t>10229,1</t>
  </si>
  <si>
    <t>07,99,1,01,1,99,9,00150,1,99,9,99,9</t>
  </si>
  <si>
    <t>99999,9,10136,1</t>
  </si>
  <si>
    <t>1,1,017,1,+999,9</t>
  </si>
  <si>
    <t>SYN09403809 41256 72817 10114 20108 30136 40229 51017 72162 876// 333 81705 85707 90710 91132 91029=</t>
  </si>
  <si>
    <t>2015-01-03T16:50:00.000+0000</t>
  </si>
  <si>
    <t>270,1,N,0062,1</t>
  </si>
  <si>
    <t>MET084METAR EGDR 031650Z 27012G22KT 3000 -RADZ FEW004 SCT005 OVC008 11/11 Q1023 YLO1=</t>
  </si>
  <si>
    <t>2015-01-03T17:00:00.000+0000</t>
  </si>
  <si>
    <t>10237,1</t>
  </si>
  <si>
    <t>99999,9,10144,1</t>
  </si>
  <si>
    <t>3,1,019,1,+999,9</t>
  </si>
  <si>
    <t>SYN10003809 41230 82712 10113 20107 30144 40237 53019 75865 887// 333 81704 84705 88708 90710 91132 91022=</t>
  </si>
  <si>
    <t>2015-01-03T17:50:00.000+0000</t>
  </si>
  <si>
    <t>MET081METAR EGDR 031750Z 27012KT 4000 -RADZ FEW004 BKN005 OVC008 11/11 Q1024 YLO1=</t>
  </si>
  <si>
    <t>2015-01-03T18:00:00.000+0000</t>
  </si>
  <si>
    <t>99999,9,10155,1</t>
  </si>
  <si>
    <t>3,1,024,1,+999,9</t>
  </si>
  <si>
    <t>SYN09403809 11240 82712 10112 20106 30155 40248 53024 60042 75865 887// 333 10124 81704 86705 88708=</t>
  </si>
  <si>
    <t>12,0040,3,1</t>
  </si>
  <si>
    <t>2015-01-03T18:50:00.000+0000</t>
  </si>
  <si>
    <t>MET081METAR EGDR 031850Z 28008KT 4000 -RADZ FEW003 BKN004 OVC006 11/10 Q1025 YLO2=</t>
  </si>
  <si>
    <t>2015-01-03T19:00:00.000+0000</t>
  </si>
  <si>
    <t>10254,1</t>
  </si>
  <si>
    <t>99999,9,10160,1</t>
  </si>
  <si>
    <t>SYN08203809 41240 82808 10110 20104 30160 40254 51025 75865 887// 333 82703 85704 88706=</t>
  </si>
  <si>
    <t>2015-01-03T19:50:00.000+0000</t>
  </si>
  <si>
    <t>320,1,N,0021,1</t>
  </si>
  <si>
    <t>00732,1,9,N</t>
  </si>
  <si>
    <t>04,1,+00366,1,99,9</t>
  </si>
  <si>
    <t>99,99,9,04,1,99,9,00366,1,99,9,99,9</t>
  </si>
  <si>
    <t>MET070METAR EGDR 031950Z 32004KT 9999 BR SCT012 BKN024 10/10 Q1026 RERA GRN=</t>
  </si>
  <si>
    <t>2015-01-03T20:00:00.000+0000</t>
  </si>
  <si>
    <t>03,1,+00360,1,07,1</t>
  </si>
  <si>
    <t>06,1,+00720,1,06,1</t>
  </si>
  <si>
    <t>07,99,1,03,1,99,9,00360,1,99,9,99,9</t>
  </si>
  <si>
    <t>99999,9,10172,1</t>
  </si>
  <si>
    <t>3,1,029,1,+999,9</t>
  </si>
  <si>
    <t>SYN07603809 41460 73204 10100 20096 30172 40266 53029 72165 875// 333 83712 86624=</t>
  </si>
  <si>
    <t>2015-01-03T20:50:00.000+0000</t>
  </si>
  <si>
    <t>320,1,N,0031,1</t>
  </si>
  <si>
    <t>005000,1,9,9</t>
  </si>
  <si>
    <t>08,1,+00732,1,99,9</t>
  </si>
  <si>
    <t>MET080METAR EGDR 032050Z 32006KT 5000 -RADZ FEW006 SCT008 OVC024 09/09 Q1027 GRN=</t>
  </si>
  <si>
    <t>2015-01-03T21:00:00.000+0000</t>
  </si>
  <si>
    <t>08,1,+00720,1,06,1</t>
  </si>
  <si>
    <t>99999,9,10185,1</t>
  </si>
  <si>
    <t>3,1,031,1,+999,9</t>
  </si>
  <si>
    <t>SYN08203809 41350 83206 10092 20090 30185 40279 53031 75865 885// 333 81706 83708 88624=</t>
  </si>
  <si>
    <t>2015-01-03T21:50:00.000+0000</t>
  </si>
  <si>
    <t>010,1,N,0031,1</t>
  </si>
  <si>
    <t>04,1,+00305,1,99,9</t>
  </si>
  <si>
    <t>99,99,9,04,1,99,9,00305,1,99,9,99,9</t>
  </si>
  <si>
    <t>MET080METAR EGDR 032150Z 01006KT 9999 BR SCT010 BKN024 08/07 Q1028 RERA REDZ GRN=</t>
  </si>
  <si>
    <t>2015-01-03T22:00:00.000+0000</t>
  </si>
  <si>
    <t>10288,1</t>
  </si>
  <si>
    <t>03,1,+00300,1,07,1</t>
  </si>
  <si>
    <t>06,99,1,03,1,99,9,00300,1,99,9,99,9</t>
  </si>
  <si>
    <t>1,1,034,1,+999,9</t>
  </si>
  <si>
    <t>SYN07603809 41460 60106 10076 20072 30194 40288 51034 72165 865// 333 83710 86624=</t>
  </si>
  <si>
    <t>2015-01-03T22:50:00.000+0000</t>
  </si>
  <si>
    <t>050,1,N,0026,1</t>
  </si>
  <si>
    <t>07,1,+00914,1,99,9</t>
  </si>
  <si>
    <t>MET077METAR EGDR 032250Z 05005KT 9999 HZ FEW012 SCT018 BKN030 07/07 Q1029 WHT=</t>
  </si>
  <si>
    <t>2015-01-03T23:00:00.000+0000</t>
  </si>
  <si>
    <t>00900,1,9,N</t>
  </si>
  <si>
    <t>10298,1</t>
  </si>
  <si>
    <t>05,1,+00900,1,06,1</t>
  </si>
  <si>
    <t>06,99,1,01,1,99,9,00360,1,99,9,99,9</t>
  </si>
  <si>
    <t>99999,9,10204,1</t>
  </si>
  <si>
    <t>1,1,032,1,+999,9</t>
  </si>
  <si>
    <t>SYN08203809 41466 60505 10072 20065 30204 40298 51032 70522 865// 333 81712 83618 85630=</t>
  </si>
  <si>
    <t>2015-01-03T23:50:00.000+0000</t>
  </si>
  <si>
    <t>060,1,N,0031,1</t>
  </si>
  <si>
    <t>00610,1,9,N</t>
  </si>
  <si>
    <t>07,1,+00610,1,99,9</t>
  </si>
  <si>
    <t>MET065METAR EGDR 032350Z 06006KT 9999 HZ FEW010 BKN020 07/06 Q1029 WHT=</t>
  </si>
  <si>
    <t>2015-01-04T00:00:00.000+0000</t>
  </si>
  <si>
    <t>00600,1,C,N</t>
  </si>
  <si>
    <t>10302,1</t>
  </si>
  <si>
    <t>02,1,+00300,1,07,1</t>
  </si>
  <si>
    <t>05,1,+00600,1,06,1</t>
  </si>
  <si>
    <t>06,99,1,02,1,99,9,00300,1,99,9,99,9</t>
  </si>
  <si>
    <t>99999,9,10207,1</t>
  </si>
  <si>
    <t>1,1,023,1,+999,9</t>
  </si>
  <si>
    <t>SYN08203809 11466 60606 10070 20063 30207 40302 51023 69901 70565 865// 333 82710 85620=</t>
  </si>
  <si>
    <t>2015-01-04T00:50:00.000+0000</t>
  </si>
  <si>
    <t>070,1,N,0026,1</t>
  </si>
  <si>
    <t>02,1,+00427,1,99,9</t>
  </si>
  <si>
    <t>99,99,9,02,1,99,9,00427,1,99,9,99,9</t>
  </si>
  <si>
    <t>MET062METAR EGDR 040050Z 07005KT 9999 FEW014 BKN020 06/06 Q1030 WHT=</t>
  </si>
  <si>
    <t>2015-01-04T01:00:00.000+0000</t>
  </si>
  <si>
    <t>01,1,+00420,1,07,1</t>
  </si>
  <si>
    <t>06,1,+00600,1,06,1</t>
  </si>
  <si>
    <t>06,99,1,01,1,99,9,00420,1,99,9,99,9</t>
  </si>
  <si>
    <t>99999,9,10212,1</t>
  </si>
  <si>
    <t>1,1,019,1,+999,9</t>
  </si>
  <si>
    <t>SYN07003809 42470 60705 10057 20055 30212 40307 51019 865// 333 81714 86620=</t>
  </si>
  <si>
    <t>2015-01-04T01:50:00.000+0000</t>
  </si>
  <si>
    <t>050,1,N,0021,1</t>
  </si>
  <si>
    <t>MET062METAR EGDR 040150Z 05004KT 9999 FEW014 BKN020 07/06 Q1031 WHT=</t>
  </si>
  <si>
    <t>2015-01-04T02:00:00.000+0000</t>
  </si>
  <si>
    <t>10315,1</t>
  </si>
  <si>
    <t>07,1,+00600,1,06,1</t>
  </si>
  <si>
    <t>07,99,1,01,1,99,9,00420,1,99,9,99,9</t>
  </si>
  <si>
    <t>99999,9,10220,1</t>
  </si>
  <si>
    <t>3,1,017,1,+999,9</t>
  </si>
  <si>
    <t>SYN07003809 42470 70504 10065 20061 30220 40315 53017 875// 333 81714 87620=</t>
  </si>
  <si>
    <t>2015-01-04T02:50:00.000+0000</t>
  </si>
  <si>
    <t>100,1,N,0031,1</t>
  </si>
  <si>
    <t>00457,1,9,N</t>
  </si>
  <si>
    <t>07,1,+00457,1,99,9</t>
  </si>
  <si>
    <t>MET062METAR EGDR 040250Z 10006KT 9999 SCT012 BKN015 07/06 Q1031 GRN=</t>
  </si>
  <si>
    <t>2015-01-04T03:00:00.000+0000</t>
  </si>
  <si>
    <t>00450,1,9,N</t>
  </si>
  <si>
    <t>10321,1</t>
  </si>
  <si>
    <t>07,1,+00450,1,06,1</t>
  </si>
  <si>
    <t>99999,9,10226,1</t>
  </si>
  <si>
    <t>SYN07003809 42470 71006 10070 20064 30226 40321 53019 875// 333 83712 87615=</t>
  </si>
  <si>
    <t>2015-01-04T03:50:00.000+0000</t>
  </si>
  <si>
    <t>090,1,N,0026,1</t>
  </si>
  <si>
    <t>00427,1,9,N</t>
  </si>
  <si>
    <t>07,1,+00427,1,99,9</t>
  </si>
  <si>
    <t>08,1,+00488,1,99,9</t>
  </si>
  <si>
    <t>MET069METAR EGDR 040350Z 09005KT 9999 SCT012 BKN014 OVC016 07/07 Q1032 GRN=</t>
  </si>
  <si>
    <t>2015-01-04T04:00:00.000+0000</t>
  </si>
  <si>
    <t>00420,1,9,N</t>
  </si>
  <si>
    <t>10325,1</t>
  </si>
  <si>
    <t>06,1,+00420,1,07,1</t>
  </si>
  <si>
    <t>08,1,+00480,1,06,1</t>
  </si>
  <si>
    <t>08,99,1,03,1,99,9,00360,1,99,9,99,9</t>
  </si>
  <si>
    <t>99999,9,10230,1</t>
  </si>
  <si>
    <t>1,1,018,1,+999,9</t>
  </si>
  <si>
    <t>SYN07603809 42470 80905 10071 20065 30230 40325 51018 886// 333 83712 86714 88616=</t>
  </si>
  <si>
    <t>2015-01-04T04:50:00.000+0000</t>
  </si>
  <si>
    <t>100,1,N,0026,1</t>
  </si>
  <si>
    <t>MET069METAR EGDR 040450Z 10005KT 9999 FEW010 BKN014 OVC016 07/07 Q1032 GRN=</t>
  </si>
  <si>
    <t>2015-01-04T05:00:00.000+0000</t>
  </si>
  <si>
    <t>00420,1,C,N</t>
  </si>
  <si>
    <t>10324,1</t>
  </si>
  <si>
    <t>05,1,+00420,1,07,1</t>
  </si>
  <si>
    <t>99999,9,10229,1</t>
  </si>
  <si>
    <t>9,9,009,1,+999,9</t>
  </si>
  <si>
    <t>SYN07603809 42470 81005 10073 20067 30229 40324 50009 885// 333 81710 85714 88616=</t>
  </si>
  <si>
    <t>2015-01-04T05:50:00.000+0000</t>
  </si>
  <si>
    <t>100,1,N,0021,1</t>
  </si>
  <si>
    <t>MET077METAR EGDR 040550Z 10004KT 9999 HZ SCT010 BKN014 OVC016 08/07 Q1032 GRN=</t>
  </si>
  <si>
    <t>2015-01-04T06:00:00.000+0000</t>
  </si>
  <si>
    <t>10326,1</t>
  </si>
  <si>
    <t>08,99,1,03,1,99,9,00300,1,99,9,99,9</t>
  </si>
  <si>
    <t>240,N,+0056,1</t>
  </si>
  <si>
    <t>99999,9,10231,1</t>
  </si>
  <si>
    <t>1,1,005,1,+999,9</t>
  </si>
  <si>
    <t>SYN10603809 11468 81004 10078 20069 30231 40326 51005 69922 70522 886// 333 20056 32003 70044 83710 86714 88616=</t>
  </si>
  <si>
    <t>24,0044,3,1</t>
  </si>
  <si>
    <t>2015-01-04T06:50:00.000+0000</t>
  </si>
  <si>
    <t>070,1,N,0021,1</t>
  </si>
  <si>
    <t>08,1,+00549,1,99,9</t>
  </si>
  <si>
    <t>MET078METAR EGDR 040650Z 07004KT 9999 -DZ FEW012 BKN014 OVC018 07/07 Q1032 GRN=</t>
  </si>
  <si>
    <t>2015-01-04T07:00:00.000+0000</t>
  </si>
  <si>
    <t>08,1,+00540,1,06,1</t>
  </si>
  <si>
    <t>SYN08203809 41468 80704 10074 20069 30230 40325 50000 75052 885// 333 81712 86714 88618=</t>
  </si>
  <si>
    <t>2015-01-04T07:50:00.000+0000</t>
  </si>
  <si>
    <t>060,1,N,0026,1</t>
  </si>
  <si>
    <t>MET077METAR EGDR 040750Z 06005KT 9999 BR FEW012 BKN014 OVC018 08/07 Q1032 GRN=</t>
  </si>
  <si>
    <t>2015-01-04T08:00:00.000+0000</t>
  </si>
  <si>
    <t>99999,9,10236,1</t>
  </si>
  <si>
    <t>SYN08203809 41468 80605 10076 20070 30236 40331 53007 72052 885// 333 81712 85714 88618=</t>
  </si>
  <si>
    <t>2015-01-04T08:50:00.000+0000</t>
  </si>
  <si>
    <t>080,1,N,0046,1</t>
  </si>
  <si>
    <t>08,1,+00610,1,99,9</t>
  </si>
  <si>
    <t>MET083METAR EGDR 040850Z 08009KT 9999 HZ FEW012 BKN014 OVC020 08/07 Q1033 GRN NOSIG=</t>
  </si>
  <si>
    <t>2015-01-04T09:00:00.000+0000</t>
  </si>
  <si>
    <t>10335,1</t>
  </si>
  <si>
    <t>08,1,+00600,1,06,1</t>
  </si>
  <si>
    <t>99999,9,10240,1</t>
  </si>
  <si>
    <t>1,1,009,1,+999,9</t>
  </si>
  <si>
    <t>SYN08203809 41468 80809 10080 20070 30240 40335 51009 70552 885// 333 81712 85714 88620=</t>
  </si>
  <si>
    <t>2015-01-04T09:50:00.000+0000</t>
  </si>
  <si>
    <t>090,1,N,0031,1</t>
  </si>
  <si>
    <t>00427,1,C,N</t>
  </si>
  <si>
    <t>04,1,+00427,1,99,9</t>
  </si>
  <si>
    <t>MET088METAR EGDR 040950Z 09006KT 9999 BR FEW012 SCT014 BKN020 08/08 Q1033 REDZ GRN NOSIG=</t>
  </si>
  <si>
    <t>2015-01-04T10:00:00.000+0000</t>
  </si>
  <si>
    <t>10340,1</t>
  </si>
  <si>
    <t>02,1,+00360,1,07,1</t>
  </si>
  <si>
    <t>04,1,+00420,1,07,1</t>
  </si>
  <si>
    <t>07,99,1,02,1,99,9,00360,1,99,9,99,9</t>
  </si>
  <si>
    <t>99999,9,10245,1</t>
  </si>
  <si>
    <t>2,1,015,1,+999,9</t>
  </si>
  <si>
    <t>SYN08203809 41466 70906 10084 20077 30245 40340 52015 72052 875// 333 82712 84714 87620=</t>
  </si>
  <si>
    <t>2015-01-04T10:50:00.000+0000</t>
  </si>
  <si>
    <t>100,1,N,0036,1</t>
  </si>
  <si>
    <t>MET088METAR EGDR 041050Z 10007KT 9999 BR FEW012 SCT014 BKN020 10/09 Q1033 REDZ GRN NOSIG=</t>
  </si>
  <si>
    <t>2015-01-04T11:00:00.000+0000</t>
  </si>
  <si>
    <t>10338,1</t>
  </si>
  <si>
    <t>03,1,+00420,1,07,1</t>
  </si>
  <si>
    <t>9,9,007,1,+999,9</t>
  </si>
  <si>
    <t>SYN08203809 41460 71007 10097 20091 30244 40338 50007 72052 875// 333 82712 83714 86620=</t>
  </si>
  <si>
    <t>2015-01-04T11:50:00.000+0000</t>
  </si>
  <si>
    <t>210,1,N,0031,1</t>
  </si>
  <si>
    <t>00366,1,C,N</t>
  </si>
  <si>
    <t>02,1,+00274,1,99,9</t>
  </si>
  <si>
    <t>99,99,9,02,1,99,9,00274,1,99,9,99,9</t>
  </si>
  <si>
    <t>MET080METAR EGDR 041150Z 21006KT 9999 FEW009 SCT012 BKN020 10/09 Q1033 GRN NOSIG=</t>
  </si>
  <si>
    <t>2015-01-04T12:00:00.000+0000</t>
  </si>
  <si>
    <t>00600,1,9,N</t>
  </si>
  <si>
    <t>01,1,+00270,1,07,1</t>
  </si>
  <si>
    <t>04,1,+00360,1,07,1</t>
  </si>
  <si>
    <t>08,99,1,01,1,99,9,00270,1,99,9,99,9</t>
  </si>
  <si>
    <t>1,1,004,1,+999,9</t>
  </si>
  <si>
    <t>SYN08803809 11362 82106 10104 20093 30245 40339 51004 69901 70552 885// 333 81709 84712 87620=</t>
  </si>
  <si>
    <t>2015-01-04T12:50:00.000+0000</t>
  </si>
  <si>
    <t>230,1,N,0036,1</t>
  </si>
  <si>
    <t>MET079METAR EGDR 041250Z 23007KT 3000 -DZ FEW002 BKN005 OVC016 10/09 Q1033 YLO1=</t>
  </si>
  <si>
    <t>2015-01-04T13:00:00.000+0000</t>
  </si>
  <si>
    <t>10337,1</t>
  </si>
  <si>
    <t>99999,9,10243,1</t>
  </si>
  <si>
    <t>7,1,003,1,+999,9</t>
  </si>
  <si>
    <t>SYN08203809 41130 82307 10102 20091 30243 40337 57003 75052 885// 333 81702 85705 88616=</t>
  </si>
  <si>
    <t>2015-01-04T13:50:00.000+0000</t>
  </si>
  <si>
    <t>220,1,N,0021,1</t>
  </si>
  <si>
    <t>00366,1,9,N</t>
  </si>
  <si>
    <t>009000,1,9,9</t>
  </si>
  <si>
    <t>07,1,+00366,1,99,9</t>
  </si>
  <si>
    <t>MET078METAR EGDR 041350Z 22004KT 9000 -DZ FEW009 BKN012 OVC020 10/10 Q1033 GRN=</t>
  </si>
  <si>
    <t>2015-01-04T14:00:00.000+0000</t>
  </si>
  <si>
    <t>00360,1,C,N</t>
  </si>
  <si>
    <t>05,1,+00360,1,07,1</t>
  </si>
  <si>
    <t>8,1,003,1,+999,9</t>
  </si>
  <si>
    <t>SYN08203809 41359 82204 10099 20095 30240 40335 58003 75052 885// 333 81709 85712 88620=</t>
  </si>
  <si>
    <t>2015-01-04T14:50:00.000+0000</t>
  </si>
  <si>
    <t>220,1,N,0031,1</t>
  </si>
  <si>
    <t>00213,1,C,N</t>
  </si>
  <si>
    <t>04,1,+00213,1,99,9</t>
  </si>
  <si>
    <t>07,1,+00549,1,99,9</t>
  </si>
  <si>
    <t>MET082METAR EGDR 041450Z 22006KT 9000 HZ FEW005 SCT007 BKN018 10/09 Q1033 REDZ GRN=</t>
  </si>
  <si>
    <t>2015-01-04T15:00:00.000+0000</t>
  </si>
  <si>
    <t>00540,1,9,N</t>
  </si>
  <si>
    <t>10334,1</t>
  </si>
  <si>
    <t>03,1,+00210,1,07,1</t>
  </si>
  <si>
    <t>07,1,+00540,1,06,1</t>
  </si>
  <si>
    <t>6,1,005,1,+999,9</t>
  </si>
  <si>
    <t>SYN08203809 41259 72206 10099 20090 30240 40334 56005 72052 875// 333 81705 83707 87618=</t>
  </si>
  <si>
    <t>2015-01-04T15:50:00.000+0000</t>
  </si>
  <si>
    <t>MET082METAR EGDR 041550Z 21006KT 8000 HZ FEW005 SCT007 BKN020 10/08 Q1033 REDZ GRN=</t>
  </si>
  <si>
    <t>2015-01-04T16:00:00.000+0000</t>
  </si>
  <si>
    <t>10332,1</t>
  </si>
  <si>
    <t>02,1,+00150,1,07,1</t>
  </si>
  <si>
    <t>04,1,+00210,1,07,1</t>
  </si>
  <si>
    <t>07,99,1,02,1,99,9,00150,1,99,9,99,9</t>
  </si>
  <si>
    <t>99999,9,10238,1</t>
  </si>
  <si>
    <t>SYN08203809 41258 72106 10099 20080 30238 40332 57005 72052 876// 333 82705 84707 86620=</t>
  </si>
  <si>
    <t>2015-01-04T16:50:00.000+0000</t>
  </si>
  <si>
    <t>MET078METAR EGDR 041650Z 19006KT 6000 -DZ FEW005 SCT007 BKN018 10/09 Q1033 GRN=</t>
  </si>
  <si>
    <t>2015-01-04T17:00:00.000+0000</t>
  </si>
  <si>
    <t>10333,1</t>
  </si>
  <si>
    <t>99999,9,10239,1</t>
  </si>
  <si>
    <t>5,1,002,1,+999,9</t>
  </si>
  <si>
    <t>SYN08203809 41256 81906 10097 20085 30239 40333 55002 75052 885// 333 81705 84707 87618=</t>
  </si>
  <si>
    <t>2015-01-04T17:50:00.000+0000</t>
  </si>
  <si>
    <t>MET066METAR EGDR 041750Z 17005KT 5000 -DZ FEW005 BKN007 09/09 Q1032 GRN=</t>
  </si>
  <si>
    <t>2015-01-04T18:00:00.000+0000</t>
  </si>
  <si>
    <t>120,M,+0106,1</t>
  </si>
  <si>
    <t>7,1,004,1,+999,9</t>
  </si>
  <si>
    <t>SYN08803809 11250 81705 10092 20087 30236 40330 57004 69902 75052 887// 333 10106 81705 86707=</t>
  </si>
  <si>
    <t>12,0000,2,1</t>
  </si>
  <si>
    <t>2015-01-04T18:50:00.000+0000</t>
  </si>
  <si>
    <t>180,1,N,0026,1</t>
  </si>
  <si>
    <t>00549,1,9,N</t>
  </si>
  <si>
    <t>MET067METAR EGDR 041850Z 18005KT 9999 FEW005 OVC018 09/08 Q1032 REDZ WHT=</t>
  </si>
  <si>
    <t>2015-01-04T19:00:00.000+0000</t>
  </si>
  <si>
    <t>10329,1</t>
  </si>
  <si>
    <t>SYN07603809 41270 81805 10094 20082 30235 40329 58003 72052 885// 333 81705 88618=</t>
  </si>
  <si>
    <t>2015-01-04T19:50:00.000+0000</t>
  </si>
  <si>
    <t>190,1,N,0046,1</t>
  </si>
  <si>
    <t>00488,1,9,N</t>
  </si>
  <si>
    <t>07,1,+00488,1,99,9</t>
  </si>
  <si>
    <t>MET065METAR EGDR 041950Z 19009KT 9999 HZ FEW006 BKN016 10/08 Q1032 WHT=</t>
  </si>
  <si>
    <t>2015-01-04T20:00:00.000+0000</t>
  </si>
  <si>
    <t>00480,1,C,N</t>
  </si>
  <si>
    <t>07,1,+00480,1,06,1</t>
  </si>
  <si>
    <t>07,99,1,01,1,99,9,00180,1,99,9,99,9</t>
  </si>
  <si>
    <t>SYN07603809 41366 71909 10099 20077 30236 40330 55003 70522 875// 333 81706 87616=</t>
  </si>
  <si>
    <t>2015-01-04T20:50:00.000+0000</t>
  </si>
  <si>
    <t>210,1,N,0041,1</t>
  </si>
  <si>
    <t>16,1</t>
  </si>
  <si>
    <t>MET067METAR EGDR 042050Z 21008KT 9999 VCSH FEW006 BKN016 10/08 Q1032 WHT=</t>
  </si>
  <si>
    <t>2015-01-04T21:00:00.000+0000</t>
  </si>
  <si>
    <t>10328,1</t>
  </si>
  <si>
    <t>99999,9,10234,1</t>
  </si>
  <si>
    <t>7,1,002,1,+999,9</t>
  </si>
  <si>
    <t>SYN07603809 41362 72108 10096 20082 30234 40328 57002 71652 875// 333 81706 87616=</t>
  </si>
  <si>
    <t>2015-01-04T21:50:00.000+0000</t>
  </si>
  <si>
    <t>180,1,N,0041,1</t>
  </si>
  <si>
    <t>MET062METAR EGDR 042150Z 18008KT 9999 FEW005 BKN018 10/08 Q1032 WHT=</t>
  </si>
  <si>
    <t>2015-01-04T22:00:00.000+0000</t>
  </si>
  <si>
    <t>00540,1,C,N</t>
  </si>
  <si>
    <t>SYN07003809 42270 71808 10097 20082 30231 40325 58004 875// 333 81705 87618=</t>
  </si>
  <si>
    <t>2015-01-04T22:50:00.000+0000</t>
  </si>
  <si>
    <t>190,1,N,0051,1</t>
  </si>
  <si>
    <t>02,1,+00213,1,99,9</t>
  </si>
  <si>
    <t>99,99,9,02,1,99,9,00213,1,99,9,99,9</t>
  </si>
  <si>
    <t>MET062METAR EGDR 042250Z 19010KT 9999 FEW007 BKN018 09/08 Q1032 WHT=</t>
  </si>
  <si>
    <t>2015-01-04T23:00:00.000+0000</t>
  </si>
  <si>
    <t>01,1,+00210,1,07,1</t>
  </si>
  <si>
    <t>07,99,1,01,1,99,9,00210,1,99,9,99,9</t>
  </si>
  <si>
    <t>7,1,006,1,+999,9</t>
  </si>
  <si>
    <t>SYN07003809 42370 71910 10094 20079 30230 40324 57006 875// 333 81707 87618=</t>
  </si>
  <si>
    <t>2015-01-04T23:50:00.000+0000</t>
  </si>
  <si>
    <t>200,1,N,0051,1</t>
  </si>
  <si>
    <t>MET079METAR EGDR 042350Z 20010KT 9999 FEW007 SCT014 OVC016 09/08 Q1032 REDZ GRN=</t>
  </si>
  <si>
    <t>2015-01-05T00:00:00.000+0000</t>
  </si>
  <si>
    <t>00480,1,9,N</t>
  </si>
  <si>
    <t>10322,1</t>
  </si>
  <si>
    <t>08,99,1,01,1,99,9,00210,1,99,9,99,9</t>
  </si>
  <si>
    <t>99999,9,10228,1</t>
  </si>
  <si>
    <t>SYN08803809 11370 82010 10093 20078 30228 40322 57006 69901 72052 885// 333 81707 83714 88616=</t>
  </si>
  <si>
    <t>2015-01-05T00:50:00.000+0000</t>
  </si>
  <si>
    <t>210,1,N,0051,1</t>
  </si>
  <si>
    <t>99,99,9,08,1,99,9,00488,1,99,9,99,9</t>
  </si>
  <si>
    <t>MET055METAR EGDR 050050Z 21010KT 9999 OVC016 10/07 Q1031 WHT=</t>
  </si>
  <si>
    <t>2015-01-05T01:00:00.000+0000</t>
  </si>
  <si>
    <t>10319,1</t>
  </si>
  <si>
    <t>08,99,1,08,1,99,9,00480,1,99,9,99,9</t>
  </si>
  <si>
    <t>99999,9,10225,1</t>
  </si>
  <si>
    <t>SYN06403809 42470 82110 10098 20070 30225 40319 58006 885// 333 88616=</t>
  </si>
  <si>
    <t>2015-01-05T01:50:00.000+0000</t>
  </si>
  <si>
    <t>190,1,N,0041,1</t>
  </si>
  <si>
    <t>MET055METAR EGDR 050150Z 19008KT 9999 OVC016 10/06 Q1031 WHT=</t>
  </si>
  <si>
    <t>2015-01-05T02:00:00.000+0000</t>
  </si>
  <si>
    <t>10314,1</t>
  </si>
  <si>
    <t>SYN06403809 42470 81908 10097 20064 30220 40314 58010 885// 333 88616=</t>
  </si>
  <si>
    <t>2015-01-05T02:50:00.000+0000</t>
  </si>
  <si>
    <t>99,99,9,08,1,99,9,00549,1,99,9,99,9</t>
  </si>
  <si>
    <t>MET055METAR EGDR 050250Z 21010KT 9999 OVC018 10/06 Q1030 WHT=</t>
  </si>
  <si>
    <t>2015-01-05T03:00:00.000+0000</t>
  </si>
  <si>
    <t>10309,1</t>
  </si>
  <si>
    <t>08,99,1,08,1,99,9,00540,1,99,9,99,9</t>
  </si>
  <si>
    <t>99999,9,10215,1</t>
  </si>
  <si>
    <t>8,1,013,1,+999,9</t>
  </si>
  <si>
    <t>SYN06403809 42470 82110 10098 20062 30215 40309 58013 885// 333 88618=</t>
  </si>
  <si>
    <t>2015-01-05T03:50:00.000+0000</t>
  </si>
  <si>
    <t>200,1,N,0046,1</t>
  </si>
  <si>
    <t>MET055METAR EGDR 050350Z 20009KT 9999 OVC016 10/06 Q1029 WHT=</t>
  </si>
  <si>
    <t>2015-01-05T04:00:00.000+0000</t>
  </si>
  <si>
    <t>10301,1</t>
  </si>
  <si>
    <t>8,1,018,1,+999,9</t>
  </si>
  <si>
    <t>SYN06403809 42470 82009 10099 20064 30207 40301 58018 885// 333 88616=</t>
  </si>
  <si>
    <t>2015-01-05T04:50:00.000+0000</t>
  </si>
  <si>
    <t>210,1,N,0046,1</t>
  </si>
  <si>
    <t>MET058METAR EGDR 050450Z 21009KT 9999 HZ OVC016 10/06 Q1029 WHT=</t>
  </si>
  <si>
    <t>2015-01-05T05:00:00.000+0000</t>
  </si>
  <si>
    <t>10295,1</t>
  </si>
  <si>
    <t>7,1,019,1,+999,9</t>
  </si>
  <si>
    <t>SYN07003809 41468 82109 10097 20064 30201 40295 57019 70522 885// 333 88616=</t>
  </si>
  <si>
    <t>2015-01-05T05:50:00.000+0000</t>
  </si>
  <si>
    <t>200,1,N,0041,1</t>
  </si>
  <si>
    <t>MET058METAR EGDR 050550Z 20008KT 9999 HZ OVC016 10/06 Q1028 WHT=</t>
  </si>
  <si>
    <t>2015-01-05T06:00:00.000+0000</t>
  </si>
  <si>
    <t>10291,1</t>
  </si>
  <si>
    <t>240,N,+0089,1</t>
  </si>
  <si>
    <t>6,1,018,1,+999,9</t>
  </si>
  <si>
    <t>SYN09403809 11468 82008 10097 20062 30197 40291 56018 69902 70522 885// 333 20089 31007 79999 88616=</t>
  </si>
  <si>
    <t>24,0000,2,1</t>
  </si>
  <si>
    <t>2015-01-05T06:50:00.000+0000</t>
  </si>
  <si>
    <t>220,1,N,0046,1</t>
  </si>
  <si>
    <t>MET058METAR EGDR 050650Z 22009KT 9999 HZ OVC016 10/07 Q1028 WHT=</t>
  </si>
  <si>
    <t>2015-01-05T07:00:00.000+0000</t>
  </si>
  <si>
    <t>99999,9,10195,1</t>
  </si>
  <si>
    <t>6,1,012,1,+999,9</t>
  </si>
  <si>
    <t>SYN07003809 41468 82209 10097 20065 30195 40289 56012 70522 885// 333 88616=</t>
  </si>
  <si>
    <t>2015-01-05T07:50:00.000+0000</t>
  </si>
  <si>
    <t>200,1,N,0031,1</t>
  </si>
  <si>
    <t>MET107METAR EGDR 050750Z 20006KT 9999 FEW014 BKN016 OVC020 10/07 Q1028 WHT TEMPO 8000 -DZ SCT008 OVC014 GRN=</t>
  </si>
  <si>
    <t>2015-01-05T08:00:00.000+0000</t>
  </si>
  <si>
    <t>06,1,+00480,1,06,1</t>
  </si>
  <si>
    <t>08,99,1,01,1,99,9,00420,1,99,9,99,9</t>
  </si>
  <si>
    <t>6,1,007,1,+999,9</t>
  </si>
  <si>
    <t>SYN07603809 42470 82006 10097 20067 30194 40288 56007 885// 333 81714 86616 88620=</t>
  </si>
  <si>
    <t>2015-01-05T08:50:00.000+0000</t>
  </si>
  <si>
    <t>MET103METAR EGDR 050850Z 19008KT 9999 HZ FEW014 OVC016 10/06 Q1028 WHT TEMPO 8000 -DZ SCT008 OVC014 GRN=</t>
  </si>
  <si>
    <t>2015-01-05T09:00:00.000+0000</t>
  </si>
  <si>
    <t>02,1,+00420,1,06,1</t>
  </si>
  <si>
    <t>08,99,1,02,1,99,9,00420,1,99,9,99,9</t>
  </si>
  <si>
    <t>SYN07603809 41468 81908 10097 20061 30193 40287 57004 70522 885// 333 82614 88616=</t>
  </si>
  <si>
    <t>2015-01-05T09:50:00.000+0000</t>
  </si>
  <si>
    <t>MET103METAR EGDR 050950Z 19010KT 9999 HZ FEW014 OVC016 10/06 Q1028 WHT TEMPO 8000 -DZ SCT008 OVC014 GRN=</t>
  </si>
  <si>
    <t>2015-01-05T10:00:00.000+0000</t>
  </si>
  <si>
    <t>10282,1</t>
  </si>
  <si>
    <t>99999,9,10188,1</t>
  </si>
  <si>
    <t>8,1,007,1,+999,9</t>
  </si>
  <si>
    <t>SYN07603809 41468 81910 10098 20064 30188 40282 58007 70522 885// 333 82614 88616=</t>
  </si>
  <si>
    <t>2015-01-05T10:50:00.000+0000</t>
  </si>
  <si>
    <t>MET103METAR EGDR 051050Z 20009KT 9999 HZ FEW014 OVC016 10/06 Q1027 WHT TEMPO 8000 -DZ SCT008 OVC014 GRN=</t>
  </si>
  <si>
    <t>2015-01-05T11:00:00.000+0000</t>
  </si>
  <si>
    <t>7,1,009,1,+999,9</t>
  </si>
  <si>
    <t>SYN07603809 41468 82009 10101 20064 30186 40279 57009 70522 885// 333 82614 88616=</t>
  </si>
  <si>
    <t>2015-01-05T11:50:00.000+0000</t>
  </si>
  <si>
    <t>190,1,N,0057,1</t>
  </si>
  <si>
    <t>MET103METAR EGDR 051150Z 19011KT 9999 HZ FEW014 OVC016 10/07 Q1026 WHT TEMPO 8000 -DZ SCT008 OVC014 GRN=</t>
  </si>
  <si>
    <t>2015-01-05T12:00:00.000+0000</t>
  </si>
  <si>
    <t>99999,9,10177,1</t>
  </si>
  <si>
    <t>8,1,017,1,+999,9</t>
  </si>
  <si>
    <t>SYN08203809 11468 81911 10101 20072 30177 40270 58017 60001 70522 885// 333 82614 88616=</t>
  </si>
  <si>
    <t>2015-01-05T12:50:00.000+0000</t>
  </si>
  <si>
    <t>MET104METAR EGDR 051250Z 19011KT 9999 -DZ FEW014 OVC016 10/07 Q1025 WHT TEMPO 8000 -DZ SCT008 OVC014 GRN=</t>
  </si>
  <si>
    <t>2015-01-05T13:00:00.000+0000</t>
  </si>
  <si>
    <t>015000,1,9,9</t>
  </si>
  <si>
    <t>10261,1</t>
  </si>
  <si>
    <t>02,1,+00420,1,07,1</t>
  </si>
  <si>
    <t>99999,9,10168,1</t>
  </si>
  <si>
    <t>SYN07603809 41465 81911 10101 20071 30168 40261 58019 75052 885// 333 82714 88616=</t>
  </si>
  <si>
    <t>2015-01-05T13:50:00.000+0000</t>
  </si>
  <si>
    <t>02,1,+00244,1,99,9</t>
  </si>
  <si>
    <t>99,99,9,02,1,99,9,00244,1,99,9,99,9</t>
  </si>
  <si>
    <t>MET104METAR EGDR 051350Z 20010KT 9999 -DZ FEW008 OVC016 10/07 Q1024 WHT TEMPO 8000 -DZ SCT008 OVC014 GRN=</t>
  </si>
  <si>
    <t>2015-01-05T14:00:00.000+0000</t>
  </si>
  <si>
    <t>10251,1</t>
  </si>
  <si>
    <t>01,1,+00240,1,07,1</t>
  </si>
  <si>
    <t>08,99,1,01,1,99,9,00240,1,99,9,99,9</t>
  </si>
  <si>
    <t>8,1,028,1,+999,9</t>
  </si>
  <si>
    <t>SYN07603809 41364 82010 10101 20068 30157 40251 58028 75052 885// 333 81708 88616=</t>
  </si>
  <si>
    <t>2015-01-05T14:50:00.000+0000</t>
  </si>
  <si>
    <t>200,1,N,0062,1</t>
  </si>
  <si>
    <t>MET104METAR EGDR 051450Z 20012KT 9999 -DZ FEW008 BKN016 10/07 Q1024 WHT TEMPO 4000 DZ SCT006 BKN009 YLO1=</t>
  </si>
  <si>
    <t>2015-01-05T15:00:00.000+0000</t>
  </si>
  <si>
    <t>10245,1</t>
  </si>
  <si>
    <t>99999,9,10152,1</t>
  </si>
  <si>
    <t>6,1,025,1,+999,9</t>
  </si>
  <si>
    <t>SYN07603809 41365 82012 10103 20068 30152 40245 56025 75052 885// 333 81708 87616=</t>
  </si>
  <si>
    <t>2015-01-05T15:50:00.000+0000</t>
  </si>
  <si>
    <t>210,1,N,0067,1</t>
  </si>
  <si>
    <t>0118,1</t>
  </si>
  <si>
    <t>MET107METAR EGDR 051550Z 21013G23KT 9999 -DZ FEW008 BKN018 10/07 Q1024 WHT TEMPO 4000 DZ SCT006 BKN009 YLO1=</t>
  </si>
  <si>
    <t>2015-01-05T16:00:00.000+0000</t>
  </si>
  <si>
    <t>07,99,1,01,1,99,9,00240,1,99,9,99,9</t>
  </si>
  <si>
    <t>4,99,0118,1,999</t>
  </si>
  <si>
    <t>SYN08203809 41365 72113 10104 20072 30148 40241 56020 75052 875// 333 81708 87618 91023=</t>
  </si>
  <si>
    <t>2015-01-05T16:50:00.000+0000</t>
  </si>
  <si>
    <t>MET114METAR EGDR 051650Z 19011G22KT 9999 -DZ FEW007 SCT012 OVC018 10/08 Q1023 GRN TEMPO 4000 DZ SCT006 BKN009 YLO1=</t>
  </si>
  <si>
    <t>2015-01-05T17:00:00.000+0000</t>
  </si>
  <si>
    <t>02,1,+00210,1,07,1</t>
  </si>
  <si>
    <t>08,99,1,02,1,99,9,00210,1,99,9,99,9</t>
  </si>
  <si>
    <t>99999,9,10146,1</t>
  </si>
  <si>
    <t>SYN08803809 41362 81911 10099 20080 30146 40239 56012 75052 885// 333 82707 84712 88618 91022=</t>
  </si>
  <si>
    <t>2015-01-05T17:50:00.000+0000</t>
  </si>
  <si>
    <t>190,1,N,0062,1</t>
  </si>
  <si>
    <t>MET078METAR EGDR 051750Z 19012KT 9999 -DZ FEW008 SCT014 OVC018 10/08 Q1023 GRN=</t>
  </si>
  <si>
    <t>2015-01-05T18:00:00.000+0000</t>
  </si>
  <si>
    <t>SYN09403809 11366 81912 10099 20081 30144 40237 58008 69902 75052 885// 333 10106 81708 83714 88618=</t>
  </si>
  <si>
    <t>2015-01-05T18:50:00.000+0000</t>
  </si>
  <si>
    <t>MET067METAR EGDR 051850Z 20012KT 9999 FEW014 OVC018 10/06 Q1023 REDZ WHT=</t>
  </si>
  <si>
    <t>2015-01-05T19:00:00.000+0000</t>
  </si>
  <si>
    <t>10232,1</t>
  </si>
  <si>
    <t>99999,9,10139,1</t>
  </si>
  <si>
    <t>8,1,009,1,+999,9</t>
  </si>
  <si>
    <t>SYN07603809 41470 82012 10103 20060 30139 40232 58009 72052 885// 333 81714 88618=</t>
  </si>
  <si>
    <t>2015-01-05T19:50:00.000+0000</t>
  </si>
  <si>
    <t>02,1,+00549,1,99,9</t>
  </si>
  <si>
    <t>99,99,9,02,1,99,9,00549,1,99,9,99,9</t>
  </si>
  <si>
    <t>MET062METAR EGDR 051950Z 20012KT 9999 FEW018 OVC020 10/06 Q1022 WHT=</t>
  </si>
  <si>
    <t>2015-01-05T20:00:00.000+0000</t>
  </si>
  <si>
    <t>01,1,+00540,1,06,1</t>
  </si>
  <si>
    <t>08,99,1,01,1,99,9,00540,1,99,9,99,9</t>
  </si>
  <si>
    <t>SYN07003809 42470 82012 10104 20061 30131 40224 58015 885// 333 81618 88620=</t>
  </si>
  <si>
    <t>2015-01-05T20:50:00.000+0000</t>
  </si>
  <si>
    <t>0103,1</t>
  </si>
  <si>
    <t>MET065METAR EGDR 052050Z 20010G20KT 9999 FEW012 OVC020 11/08 Q1021 WHT=</t>
  </si>
  <si>
    <t>2015-01-05T21:00:00.000+0000</t>
  </si>
  <si>
    <t>10216,1</t>
  </si>
  <si>
    <t>99999,9,10123,1</t>
  </si>
  <si>
    <t>8,1,021,1,+999,9</t>
  </si>
  <si>
    <t>02,1</t>
  </si>
  <si>
    <t>4,99,0103,1,999</t>
  </si>
  <si>
    <t>SYN08203809 41470 82010 10105 20077 30123 40216 58021 70252 885// 333 81712 88620 91020=</t>
  </si>
  <si>
    <t>2015-01-05T21:50:00.000+0000</t>
  </si>
  <si>
    <t>MET080METAR EGDR 052150Z 19012G22KT 9999 VCSH FEW010 OVC020 11/08 Q1021 REDZ WHT=</t>
  </si>
  <si>
    <t>2015-01-05T22:00:00.000+0000</t>
  </si>
  <si>
    <t>SYN08203809 41462 81912 10105 20083 30119 40212 56020 72052 885// 333 81710 88620 91022=</t>
  </si>
  <si>
    <t>2015-01-05T22:50:00.000+0000</t>
  </si>
  <si>
    <t>200,1,N,0067,1</t>
  </si>
  <si>
    <t>00305,1,C,N</t>
  </si>
  <si>
    <t>MET105METAR EGDR 052250Z 20013KT 5000 -DZ FEW008 SCT010 BKN020 10/09 Q1020 GRN TEMPO 3000 -DZ BKN005 YLO1=</t>
  </si>
  <si>
    <t>2015-01-05T23:00:00.000+0000</t>
  </si>
  <si>
    <t>10206,1</t>
  </si>
  <si>
    <t>04,1,+00300,1,07,1</t>
  </si>
  <si>
    <t>99999,9,10113,1</t>
  </si>
  <si>
    <t>7,1,018,1,+999,9</t>
  </si>
  <si>
    <t>SYN08203809 41350 82013 10103 20089 30113 40206 57018 75052 885// 333 81708 84710 87620=</t>
  </si>
  <si>
    <t>2015-01-05T23:50:00.000+0000</t>
  </si>
  <si>
    <t>200,1,N,0072,1</t>
  </si>
  <si>
    <t>00305,1,9,N</t>
  </si>
  <si>
    <t>MET102METAR EGDR 052350Z 20014KT 9999 HZ FEW008 BKN010 11/09 Q1019 REDZ GRN TEMPO 3000 -DZ BKN005 YLO1=</t>
  </si>
  <si>
    <t>2015-01-06T00:00:00.000+0000</t>
  </si>
  <si>
    <t>00300,1,C,N</t>
  </si>
  <si>
    <t>10199,1</t>
  </si>
  <si>
    <t>07,1,+00300,1,07,1</t>
  </si>
  <si>
    <t>SYN08203809 11368 82014 10106 20090 30106 40199 58017 69921 72052 886// 333 81708 87710=</t>
  </si>
  <si>
    <t>06,0002,3,1</t>
  </si>
  <si>
    <t>2015-01-06T00:50:00.000+0000</t>
  </si>
  <si>
    <t>10180,1,99999,9</t>
  </si>
  <si>
    <t>MET079METAR EGDR 060050Z 20014KT 6000 -DZ FEW004 BKN005 OVC010 10/10 Q1018 YLO1=</t>
  </si>
  <si>
    <t>2015-01-06T01:00:00.000+0000</t>
  </si>
  <si>
    <t>10189,1</t>
  </si>
  <si>
    <t>99999,9,10096,1</t>
  </si>
  <si>
    <t>SYN08203809 41256 82014 10104 20098 30096 40189 58023 75052 887// 333 81704 85705 88710=</t>
  </si>
  <si>
    <t>2015-01-06T01:50:00.000+0000</t>
  </si>
  <si>
    <t>220,1,N,0067,1</t>
  </si>
  <si>
    <t>01219,1,9,N</t>
  </si>
  <si>
    <t>07,1,+01219,1,99,9</t>
  </si>
  <si>
    <t>MET067METAR EGDR 060150Z 22013KT 9999 SCT025 BKN040 10/09 Q1018 REDZ BLU=</t>
  </si>
  <si>
    <t>2015-01-06T02:00:00.000+0000</t>
  </si>
  <si>
    <t>10185,1</t>
  </si>
  <si>
    <t>07,1,+01200,1,06,1</t>
  </si>
  <si>
    <t>07,99,1,03,1,99,9,00750,1,99,9,99,9</t>
  </si>
  <si>
    <t>99999,9,10092,1</t>
  </si>
  <si>
    <t>SYN08803809 41570 72213 10101 20087 30092 40185 57021 72052 875// 333 83625 87640 90710 91128=</t>
  </si>
  <si>
    <t>2015-01-06T02:50:00.000+0000</t>
  </si>
  <si>
    <t>210,1,N,0072,1</t>
  </si>
  <si>
    <t>MET055METAR EGDR 060250Z 21014KT 9999 FEW010 10/09 Q1018 BLU=</t>
  </si>
  <si>
    <t>2015-01-06T03:00:00.000+0000</t>
  </si>
  <si>
    <t>10184,1</t>
  </si>
  <si>
    <t>04,99,1,02,1,99,9,00300,1,99,9,99,9</t>
  </si>
  <si>
    <t>99999,9,10091,1</t>
  </si>
  <si>
    <t>6,1,015,1,+999,9</t>
  </si>
  <si>
    <t>01,1</t>
  </si>
  <si>
    <t>SYN07003809 41470 42114 10101 20086 30091 40184 56015 70151 84600 333 82710=</t>
  </si>
  <si>
    <t>2015-01-06T03:50:00.000+0000</t>
  </si>
  <si>
    <t>10170,1,99999,9</t>
  </si>
  <si>
    <t>0124,1</t>
  </si>
  <si>
    <t>MET070METAR EGDR 060350Z 21014G24KT 9999 VCSH FEW010 BKN060 11/09 Q1017 BLU=</t>
  </si>
  <si>
    <t>2015-01-06T04:00:00.000+0000</t>
  </si>
  <si>
    <t>10180,1</t>
  </si>
  <si>
    <t>07,1,+01800,1,06,1</t>
  </si>
  <si>
    <t>07,99,1,01,1,99,9,00300,1,99,9,99,9</t>
  </si>
  <si>
    <t>99999,9,10087,1</t>
  </si>
  <si>
    <t>15,1</t>
  </si>
  <si>
    <t>4,99,0124,1,999</t>
  </si>
  <si>
    <t>SYN09403809 41466 72114 10106 20088 30087 40180 57009 71511 875// 333 81710 87656 90710 91125 91024=</t>
  </si>
  <si>
    <t>2015-01-06T04:50:00.000+0000</t>
  </si>
  <si>
    <t>99,99,9,07,1,99,9,00366,1,99,9,99,9</t>
  </si>
  <si>
    <t>MET077METAR EGDR 060450Z 21014KT 9999 VCSH BKN012 OVC040 11/09 Q1017 REDZ GRN=</t>
  </si>
  <si>
    <t>2015-01-06T05:00:00.000+0000</t>
  </si>
  <si>
    <t>00360,1,9,N</t>
  </si>
  <si>
    <t>10172,1</t>
  </si>
  <si>
    <t>06,1,+00360,1,07,1</t>
  </si>
  <si>
    <t>08,99,1,06,1,99,9,00360,1,99,9,99,9</t>
  </si>
  <si>
    <t>99999,9,10079,1</t>
  </si>
  <si>
    <t>SYN08803809 41468 82114 10108 20089 30079 40172 58013 72052 885// 333 86712 88640 90710 91126=</t>
  </si>
  <si>
    <t>2015-01-06T05:50:00.000+0000</t>
  </si>
  <si>
    <t>300,1,N,0093,1</t>
  </si>
  <si>
    <t>99,99,9,04,1,99,9,00244,1,99,9,99,9</t>
  </si>
  <si>
    <t>MET081METAR EGDR 060550Z 30018G30KT 8000 -DZ SCT008 BKN010 OVC016 08/07 Q1017 GRN=</t>
  </si>
  <si>
    <t>2015-01-06T06:00:00.000+0000</t>
  </si>
  <si>
    <t>10179,1</t>
  </si>
  <si>
    <t>04,1,+00240,1,07,1</t>
  </si>
  <si>
    <t>08,99,1,04,1,99,9,00240,1,99,9,99,9</t>
  </si>
  <si>
    <t>240,N,+0082,1</t>
  </si>
  <si>
    <t>99999,9,10085,1</t>
  </si>
  <si>
    <t>5,1,005,1,+999,9</t>
  </si>
  <si>
    <t>SYN12403809 11358 83018 10082 20073 30085 40179 55005 69982 75051 887// 333 20082 32007 70008 84708 86710 88616 90710 91131 91030=</t>
  </si>
  <si>
    <t>12,0008,3,1</t>
  </si>
  <si>
    <t>24,0008,3,1</t>
  </si>
  <si>
    <t>2015-01-06T06:50:00.000+0000</t>
  </si>
  <si>
    <t>290,1,N,0067,1</t>
  </si>
  <si>
    <t>MET105METAR EGDR 060650Z 29013KT 9999 FEW014 SCT018 BKN024 08/05 Q1018 REDZ WHT TEMPO 6000 -RA SCT010 GRN=</t>
  </si>
  <si>
    <t>2015-01-06T07:00:00.000+0000</t>
  </si>
  <si>
    <t>10191,1</t>
  </si>
  <si>
    <t>07,1,+00720,1,06,1</t>
  </si>
  <si>
    <t>99999,9,10097,1</t>
  </si>
  <si>
    <t>3,1,011,1,+999,9</t>
  </si>
  <si>
    <t>SYN09403809 41470 72913 10079 20053 30097 40191 53011 72052 875// 333 81714 83618 87624 90710 91127=</t>
  </si>
  <si>
    <t>2015-01-06T07:50:00.000+0000</t>
  </si>
  <si>
    <t>02438,1,C,N</t>
  </si>
  <si>
    <t>04,1,+02438,1,99,9</t>
  </si>
  <si>
    <t>MET084METAR EGDR 060750Z 29013KT 9999 FEW010 SCT080 08/04 Q1019 BLU TEMPO SCT010 GRN=</t>
  </si>
  <si>
    <t>2015-01-06T08:00:00.000+0000</t>
  </si>
  <si>
    <t>03,1,+02400,1,03,1</t>
  </si>
  <si>
    <t>05,99,1,01,1,99,9,00300,1,99,9,99,9</t>
  </si>
  <si>
    <t>99999,9,10108,1</t>
  </si>
  <si>
    <t>3,1,030,1,+999,9</t>
  </si>
  <si>
    <t>SYN07003809 42470 52913 10075 20036 30108 40202 53030 84830 333 81710 83358=</t>
  </si>
  <si>
    <t>2015-01-06T08:50:00.000+0000</t>
  </si>
  <si>
    <t>300,1,N,0067,1</t>
  </si>
  <si>
    <t>MET077METAR EGDR 060850Z 30013KT 9999 FEW010 08/03 Q1021 BLU TEMPO SCT022 WHT=</t>
  </si>
  <si>
    <t>2015-01-06T09:00:00.000+0000</t>
  </si>
  <si>
    <t>99,9,+99999,9,03,1</t>
  </si>
  <si>
    <t>03,99,1,01,1,99,9,00300,1,99,9,99,9</t>
  </si>
  <si>
    <t>1,1,033,1,+999,9</t>
  </si>
  <si>
    <t>SYN07003809 41470 33013 10081 20030 30119 40212 51033 70151 83830 333 81710=</t>
  </si>
  <si>
    <t>2015-01-06T09:50:00.000+0000</t>
  </si>
  <si>
    <t>300,1,N,0051,1</t>
  </si>
  <si>
    <t>02,1,+00762,1,99,9</t>
  </si>
  <si>
    <t>99,99,9,02,1,99,9,00762,1,99,9,99,9</t>
  </si>
  <si>
    <t>MET061METAR EGDR 060950Z 30010KT 9999 FEW025 08/03 Q1022 BLU NOSIG=</t>
  </si>
  <si>
    <t>2015-01-06T10:00:00.000+0000</t>
  </si>
  <si>
    <t>025000,1,9,9</t>
  </si>
  <si>
    <t>02,1,+00750,1,08,1</t>
  </si>
  <si>
    <t>02,99,1,02,1,99,9,00750,1,99,9,99,9</t>
  </si>
  <si>
    <t>SYN06403809 42575 23010 10077 20029 30131 40225 53034 82800 333 82825=</t>
  </si>
  <si>
    <t>2015-01-06T10:50:00.000+0000</t>
  </si>
  <si>
    <t>02,1,+00792,1,99,9</t>
  </si>
  <si>
    <t>99,99,9,02,1,99,9,00792,1,99,9,99,9</t>
  </si>
  <si>
    <t>MET061METAR EGDR 061050Z 30010KT 9999 FEW026 09/03 Q1023 BLU NOSIG=</t>
  </si>
  <si>
    <t>2015-01-06T11:00:00.000+0000</t>
  </si>
  <si>
    <t>10236,1</t>
  </si>
  <si>
    <t>02,1,+00780,1,08,1</t>
  </si>
  <si>
    <t>02,99,1,02,1,99,9,00780,1,99,9,99,9</t>
  </si>
  <si>
    <t>99999,9,10142,1</t>
  </si>
  <si>
    <t>SYN06403809 42575 23010 10086 20031 30142 40236 53034 82800 333 82826=</t>
  </si>
  <si>
    <t>2015-01-06T11:50:00.000+0000</t>
  </si>
  <si>
    <t>310,1,N,0072,1</t>
  </si>
  <si>
    <t>MET061METAR EGDR 061150Z 31014KT 9999 FEW030 09/01 Q1023 BLU NOSIG=</t>
  </si>
  <si>
    <t>2015-01-06T12:00:00.000+0000</t>
  </si>
  <si>
    <t>02,1,+00900,1,08,1</t>
  </si>
  <si>
    <t>02,99,1,02,1,99,9,00900,1,99,9,99,9</t>
  </si>
  <si>
    <t>1,1,028,1,+999,9</t>
  </si>
  <si>
    <t>SYN07603809 11675 23114 10091 20014 30146 40240 51028 69901 70251 82100 333 82830=</t>
  </si>
  <si>
    <t>2015-01-06T12:50:00.000+0000</t>
  </si>
  <si>
    <t>310,1,N,0067,1</t>
  </si>
  <si>
    <t>MET055METAR EGDR 061250Z 31013KT 9999 FEW030 09/01 Q1024 BLU=</t>
  </si>
  <si>
    <t>2015-01-06T13:00:00.000+0000</t>
  </si>
  <si>
    <t>SYN06403809 42675 23113 10092 20011 30148 40242 51018 82100 333 82830=</t>
  </si>
  <si>
    <t>2015-01-06T13:50:00.000+0000</t>
  </si>
  <si>
    <t>290,1,N,0057,1</t>
  </si>
  <si>
    <t>MET061METAR EGDR 061350Z 29011KT 9999 SCT030 09/01 Q1024 BLU NOSIG=</t>
  </si>
  <si>
    <t>2015-01-06T14:00:00.000+0000</t>
  </si>
  <si>
    <t>03,1,+00900,1,08,1</t>
  </si>
  <si>
    <t>03,99,1,03,1,99,9,00900,1,99,9,99,9</t>
  </si>
  <si>
    <t>SYN06403809 42670 32911 10093 20010 30151 40244 51008 83100 333 83830=</t>
  </si>
  <si>
    <t>2015-01-06T14:50:00.000+0000</t>
  </si>
  <si>
    <t>04,1,+00975,1,99,9</t>
  </si>
  <si>
    <t>99,99,9,04,1,99,9,00975,1,99,9,99,9</t>
  </si>
  <si>
    <t>MET061METAR EGDR 061450Z 29011KT 9999 SCT032 09/02 Q1024 BLU NOSIG=</t>
  </si>
  <si>
    <t>2015-01-06T15:00:00.000+0000</t>
  </si>
  <si>
    <t>03,1,+00960,1,08,1</t>
  </si>
  <si>
    <t>03,99,1,03,1,99,9,00960,1,99,9,99,9</t>
  </si>
  <si>
    <t>SYN06403809 42670 32911 10093 20022 30154 40248 53008 83100 333 83832=</t>
  </si>
  <si>
    <t>2015-01-06T15:50:00.000+0000</t>
  </si>
  <si>
    <t>280,1,N,0036,1</t>
  </si>
  <si>
    <t>MET061METAR EGDR 061550Z 28007KT 9999 SCT032 09/03 Q1025 BLU NOSIG=</t>
  </si>
  <si>
    <t>2015-01-06T16:00:00.000+0000</t>
  </si>
  <si>
    <t>99999,9,10161,1</t>
  </si>
  <si>
    <t>SYN06403809 42670 32807 10085 20026 30161 40255 53013 83100 333 83832=</t>
  </si>
  <si>
    <t>2015-01-06T16:50:00.000+0000</t>
  </si>
  <si>
    <t>280,1,N,0031,1</t>
  </si>
  <si>
    <t>MET061METAR EGDR 061650Z 28006KT 9999 FEW030 07/02 Q1025 BLU NOSIG=</t>
  </si>
  <si>
    <t>2015-01-06T17:00:00.000+0000</t>
  </si>
  <si>
    <t>01,1,+00900,1,08,1</t>
  </si>
  <si>
    <t>01,99,1,01,1,99,9,00900,1,99,9,99,9</t>
  </si>
  <si>
    <t>3,1,018,1,+999,9</t>
  </si>
  <si>
    <t>SYN06403809 42670 12806 10067 20022 30168 40262 53018 81101 333 81830=</t>
  </si>
  <si>
    <t>2015-01-06T17:50:00.000+0000</t>
  </si>
  <si>
    <t>260,1,N,0036,1</t>
  </si>
  <si>
    <t>MET061METAR EGDR 061750Z 26007KT 9999 FEW025 07/02 Q1026 BLU NOSIG=</t>
  </si>
  <si>
    <t>2015-01-06T18:00:00.000+0000</t>
  </si>
  <si>
    <t>10263,1</t>
  </si>
  <si>
    <t>01,1,+00750,1,08,1</t>
  </si>
  <si>
    <t>01,99,1,01,1,99,9,00750,1,99,9,99,9</t>
  </si>
  <si>
    <t>120,M,+0098,1</t>
  </si>
  <si>
    <t>SYN07603809 12570 12607 10073 20023 30168 40263 51015 69902 81101 333 10098 81825=</t>
  </si>
  <si>
    <t>2015-01-06T18:50:00.000+0000</t>
  </si>
  <si>
    <t>270,1,N,0036,1</t>
  </si>
  <si>
    <t>02,1,+00610,1,99,9</t>
  </si>
  <si>
    <t>99,99,9,02,1,99,9,00610,1,99,9,99,9</t>
  </si>
  <si>
    <t>MET061METAR EGDR 061850Z 27007KT 9999 FEW020 08/03 Q1026 BLU NOSIG=</t>
  </si>
  <si>
    <t>2015-01-06T19:00:00.000+0000</t>
  </si>
  <si>
    <t>10269,1</t>
  </si>
  <si>
    <t>01,1,+00600,1,08,1</t>
  </si>
  <si>
    <t>01,99,1,01,1,99,9,00600,1,99,9,99,9</t>
  </si>
  <si>
    <t>99999,9,10175,1</t>
  </si>
  <si>
    <t>2,1,014,1,+999,9</t>
  </si>
  <si>
    <t>SYN06403809 42570 12707 10076 20034 30175 40269 52014 81101 333 81820=</t>
  </si>
  <si>
    <t>2015-01-06T19:50:00.000+0000</t>
  </si>
  <si>
    <t>MET061METAR EGDR 061950Z 26007KT 9999 FEW025 08/03 Q1027 BLU NOSIG=</t>
  </si>
  <si>
    <t>2015-01-06T20:00:00.000+0000</t>
  </si>
  <si>
    <t>10275,1</t>
  </si>
  <si>
    <t>99999,9,10181,1</t>
  </si>
  <si>
    <t>SYN06403809 42570 22607 10077 20032 30181 40275 53013 82101 333 82825=</t>
  </si>
  <si>
    <t>2015-01-06T20:50:00.000+0000</t>
  </si>
  <si>
    <t>250,1,N,0031,1</t>
  </si>
  <si>
    <t>MET061METAR EGDR 062050Z 25006KT 9999 FEW025 08/03 Q1027 BLU NOSIG=</t>
  </si>
  <si>
    <t>2015-01-06T21:00:00.000+0000</t>
  </si>
  <si>
    <t>10274,1</t>
  </si>
  <si>
    <t>99999,9,10180,1</t>
  </si>
  <si>
    <t>9,9,011,1,+999,9</t>
  </si>
  <si>
    <t>SYN06403809 42570 22506 10082 20029 30180 40274 50011 82101 333 82825=</t>
  </si>
  <si>
    <t>2015-01-06T21:50:00.000+0000</t>
  </si>
  <si>
    <t>240,1,N,0041,1</t>
  </si>
  <si>
    <t>00914,1,C,N</t>
  </si>
  <si>
    <t>MET068METAR EGDR 062150Z 24008KT 9999 FEW024 SCT030 09/03 Q1027 BLU NOSIG=</t>
  </si>
  <si>
    <t>2015-01-06T22:00:00.000+0000</t>
  </si>
  <si>
    <t>03,99,1,01,1,99,9,00720,1,99,9,99,9</t>
  </si>
  <si>
    <t>9,9,006,1,+999,9</t>
  </si>
  <si>
    <t>SYN07003809 42570 32408 10086 20032 30180 40275 50006 83100 333 81824 83830=</t>
  </si>
  <si>
    <t>2015-01-06T22:50:00.000+0000</t>
  </si>
  <si>
    <t>240,1,N,0051,1</t>
  </si>
  <si>
    <t>MET062METAR EGDR 062250Z 24010KT 9999 FEW024 SCT030 09/03 Q1027 BLU=</t>
  </si>
  <si>
    <t>2015-01-06T23:00:00.000+0000</t>
  </si>
  <si>
    <t>10278,1</t>
  </si>
  <si>
    <t>99999,9,10183,1</t>
  </si>
  <si>
    <t>SYN07003809 42570 32410 10085 20031 30183 40278 53003 83101 333 81824 83830=</t>
  </si>
  <si>
    <t>2015-01-06T23:50:00.000+0000</t>
  </si>
  <si>
    <t>230,1,N,0062,1</t>
  </si>
  <si>
    <t>MET062METAR EGDR 062350Z 23012KT 9999 FEW024 SCT030 09/03 Q1026 BLU=</t>
  </si>
  <si>
    <t>2015-01-07T00:00:00.000+0000</t>
  </si>
  <si>
    <t>04,99,1,01,1,99,9,00720,1,99,9,99,9</t>
  </si>
  <si>
    <t>SYN07603809 12570 42312 10086 20030 30176 40270 58004 60001 84130 333 81824 83830=</t>
  </si>
  <si>
    <t>2015-01-07T00:50:00.000+0000</t>
  </si>
  <si>
    <t>220,1,N,0072,1</t>
  </si>
  <si>
    <t>04572,1,9,N</t>
  </si>
  <si>
    <t>07,1,+04572,1,99,9</t>
  </si>
  <si>
    <t>MET062METAR EGDR 070050Z 22014KT 9999 FEW025 BKN150 09/03 Q1026 BLU=</t>
  </si>
  <si>
    <t>2015-01-07T01:00:00.000+0000</t>
  </si>
  <si>
    <t>04500,1,9,N</t>
  </si>
  <si>
    <t>07,1,+04500,1,03,1</t>
  </si>
  <si>
    <t>07,99,1,02,1,99,9,00750,1,99,9,99,9</t>
  </si>
  <si>
    <t>8,1,005,1,+999,9</t>
  </si>
  <si>
    <t>SYN07003809 42570 72214 10090 20034 30176 40270 58005 8213/ 333 82825 87365=</t>
  </si>
  <si>
    <t>2015-01-07T01:50:00.000+0000</t>
  </si>
  <si>
    <t>07,1,+03658,1,99,9</t>
  </si>
  <si>
    <t>MET062METAR EGDR 070150Z 22014KT 9999 FEW025 BKN120 09/04 Q1026 BLU=</t>
  </si>
  <si>
    <t>2015-01-07T02:00:00.000+0000</t>
  </si>
  <si>
    <t>10268,1</t>
  </si>
  <si>
    <t>07,1,+03600,1,03,1</t>
  </si>
  <si>
    <t>99999,9,10174,1</t>
  </si>
  <si>
    <t>6,1,010,1,+999,9</t>
  </si>
  <si>
    <t>SYN07003809 42570 72214 10088 20037 30174 40268 56010 8213/ 333 82825 87362=</t>
  </si>
  <si>
    <t>2015-01-07T02:50:00.000+0000</t>
  </si>
  <si>
    <t>MET058METAR EGDR 070250Z 21014G24KT 9999 FEW025 09/04 Q1026 BLU=</t>
  </si>
  <si>
    <t>2015-01-07T03:00:00.000+0000</t>
  </si>
  <si>
    <t>10264,1</t>
  </si>
  <si>
    <t>05,99,1,02,1,99,9,00750,1,99,9,99,9</t>
  </si>
  <si>
    <t>99999,9,10170,1</t>
  </si>
  <si>
    <t>SYN07003809 42570 52114 10093 20040 30170 40264 58006 82830 333 82825 91024=</t>
  </si>
  <si>
    <t>2015-01-07T03:50:00.000+0000</t>
  </si>
  <si>
    <t>220,1,N,0093,1</t>
  </si>
  <si>
    <t>MET055METAR EGDR 070350Z 22018KT 9999 FEW030 09/03 Q1025 BLU=</t>
  </si>
  <si>
    <t>2015-01-07T04:00:00.000+0000</t>
  </si>
  <si>
    <t>02,1,+00900,1,06,1</t>
  </si>
  <si>
    <t>04,99,1,02,1,99,9,00900,1,99,9,99,9</t>
  </si>
  <si>
    <t>7,1,008,1,+999,9</t>
  </si>
  <si>
    <t>SYN07603809 42670 42218 10092 20029 30168 40262 57008 84500 333 82630 90710 91128=</t>
  </si>
  <si>
    <t>2015-01-07T04:50:00.000+0000</t>
  </si>
  <si>
    <t>01219,1,C,N</t>
  </si>
  <si>
    <t>04,1,+01219,1,99,9</t>
  </si>
  <si>
    <t>MET065METAR EGDR 070450Z 22018G28KT 9999 FEW025 SCT040 09/03 Q1025 BLU=</t>
  </si>
  <si>
    <t>2015-01-07T05:00:00.000+0000</t>
  </si>
  <si>
    <t>10258,1</t>
  </si>
  <si>
    <t>03,1,+01200,1,06,1</t>
  </si>
  <si>
    <t>03,99,1,01,1,99,9,00750,1,99,9,99,9</t>
  </si>
  <si>
    <t>99999,9,10165,1</t>
  </si>
  <si>
    <t>SYN08803809 42570 32218 10092 20025 30165 40258 57010 83800 333 81825 83640 90710 91128 91028=</t>
  </si>
  <si>
    <t>2015-01-07T05:50:00.000+0000</t>
  </si>
  <si>
    <t>02,1,+01219,1,99,9</t>
  </si>
  <si>
    <t>99,99,9,02,1,99,9,01219,1,99,9,99,9</t>
  </si>
  <si>
    <t>MET065METAR EGDR 070550Z 21018G30KT 9999 FEW040 BKN150 10/03 Q1024 BLU=</t>
  </si>
  <si>
    <t>2015-01-07T06:00:00.000+0000</t>
  </si>
  <si>
    <t>02,1,+01200,1,06,1</t>
  </si>
  <si>
    <t>07,99,1,02,1,99,9,01200,1,99,9,99,9</t>
  </si>
  <si>
    <t>240,N,+0069,1</t>
  </si>
  <si>
    <t>SYN11203809 12670 72118 10095 20026 30157 40251 58013 60002 8253/ 333 20069 31002 79999 82640 87365 90710 91130 91030=</t>
  </si>
  <si>
    <t>2015-01-07T06:50:00.000+0000</t>
  </si>
  <si>
    <t>220,1,N,0098,1</t>
  </si>
  <si>
    <t>MET087METAR EGDR 070650Z 22019G31KT 9999 FEW030 BKN120 10/03 Q1024 BLU TEMPO SCT024 WHT=</t>
  </si>
  <si>
    <t>2015-01-07T07:00:00.000+0000</t>
  </si>
  <si>
    <t>03600,1,C,N</t>
  </si>
  <si>
    <t>99999,9,10156,1</t>
  </si>
  <si>
    <t>SYN08803809 42670 72219 10095 20031 30156 40250 56012 8153/ 333 81630 87362 90710 91132 91031=</t>
  </si>
  <si>
    <t>2015-01-07T07:50:00.000+0000</t>
  </si>
  <si>
    <t>220,1,N,0103,1</t>
  </si>
  <si>
    <t>MET103METAR EGDR 070750Z 22020G33KT 9999 FEW020 BKN024 10/05 Q1024 WHT TEMPO 8000 -RA SCT012 BKN020 GRN=</t>
  </si>
  <si>
    <t>2015-01-07T08:00:00.000+0000</t>
  </si>
  <si>
    <t>00720,1,C,N</t>
  </si>
  <si>
    <t>01,1,+00600,1,06,1</t>
  </si>
  <si>
    <t>07,99,1,01,1,99,9,00600,1,99,9,99,9</t>
  </si>
  <si>
    <t>6,1,009,1,+999,9</t>
  </si>
  <si>
    <t>SYN08803809 42570 72220 10098 20047 30157 40251 56009 8651/ 333 81620 86624 90710 91133 91033=</t>
  </si>
  <si>
    <t>2015-01-07T08:50:00.000+0000</t>
  </si>
  <si>
    <t>01829,1,C,N</t>
  </si>
  <si>
    <t>04,1,+01829,1,99,9</t>
  </si>
  <si>
    <t>MET114METAR EGDR 070850Z 22020G32KT 9999 -RA FEW020 SCT060 OVC120 09/05 Q1025 BLU TEMPO 8000 -RA SCT012 BKN020 GRN=</t>
  </si>
  <si>
    <t>2015-01-07T09:00:00.000+0000</t>
  </si>
  <si>
    <t>10252,1</t>
  </si>
  <si>
    <t>04,1,+01800,1,06,1</t>
  </si>
  <si>
    <t>08,99,1,01,1,99,9,00600,1,99,9,99,9</t>
  </si>
  <si>
    <t>99999,9,10158,1</t>
  </si>
  <si>
    <t>3,1,001,1,+999,9</t>
  </si>
  <si>
    <t>SYN10003809 41560 82220 10092 20052 30158 40252 53001 76062 8482/ 333 81820 84656 88462 90710 91134 91032=</t>
  </si>
  <si>
    <t>2015-01-07T09:50:00.000+0000</t>
  </si>
  <si>
    <t>02134,1,9,N</t>
  </si>
  <si>
    <t>07,1,+02134,1,99,9</t>
  </si>
  <si>
    <t>MET114METAR EGDR 070950Z 22022G34KT 9999 -RA FEW020 BKN070 OVC120 09/06 Q1024 BLU TEMPO 8000 -RA SCT012 BKN020 GRN=</t>
  </si>
  <si>
    <t>2015-01-07T10:00:00.000+0000</t>
  </si>
  <si>
    <t>02100,1,C,N</t>
  </si>
  <si>
    <t>10247,1</t>
  </si>
  <si>
    <t>06,1,+02100,1,04,1</t>
  </si>
  <si>
    <t>SYN10003809 41560 82222 10092 20060 30153 40247 58003 76162 8282/ 333 81820 86457 88462 90710 91134 91034=</t>
  </si>
  <si>
    <t>2015-01-07T10:50:00.000+0000</t>
  </si>
  <si>
    <t>MET114METAR EGDR 071050Z 21020G33KT 9999 -RA FEW018 SCT020 BKN070 09/07 Q1024 WHT TEMPO 8000 -RA SCT012 BKN020 GRN=</t>
  </si>
  <si>
    <t>2015-01-07T11:00:00.000+0000</t>
  </si>
  <si>
    <t>02100,1,9,N</t>
  </si>
  <si>
    <t>01,1,+00540,1,08,1</t>
  </si>
  <si>
    <t>03,1,+00600,1,08,1</t>
  </si>
  <si>
    <t>07,1,+02100,1,03,1</t>
  </si>
  <si>
    <t>SYN10003809 41460 82120 10092 20065 30149 40243 58008 76166 8387/ 333 81818 83820 87357 90710 91136 91033=</t>
  </si>
  <si>
    <t>2015-01-07T11:50:00.000+0000</t>
  </si>
  <si>
    <t>210,1,N,0108,1</t>
  </si>
  <si>
    <t>08,1,+02134,1,99,9</t>
  </si>
  <si>
    <t>MET114METAR EGDR 071150Z 21021G34KT 9999 -RA FEW010 SCT018 OVC070 10/07 Q1023 WHT TEMPO 8000 -RA SCT012 BKN020 GRN=</t>
  </si>
  <si>
    <t>2015-01-07T12:00:00.000+0000</t>
  </si>
  <si>
    <t>10234,1</t>
  </si>
  <si>
    <t>03,1,+00540,1,08,1</t>
  </si>
  <si>
    <t>08,1,+02100,1,04,1</t>
  </si>
  <si>
    <t>99999,9,10141,1</t>
  </si>
  <si>
    <t>SYN10603809 11460 82121 10095 20067 30141 40234 58018 60011 76162 8482/ 333 81710 83818 88457 90710 91136 91034=</t>
  </si>
  <si>
    <t>06,0010,3,1</t>
  </si>
  <si>
    <t>2015-01-07T12:50:00.000+0000</t>
  </si>
  <si>
    <t>210,1,N,0124,1</t>
  </si>
  <si>
    <t>07,1,+00762,1,99,9</t>
  </si>
  <si>
    <t>MET114METAR EGDR 071250Z 21024G38KT 8000 -RA FEW010 SCT018 BKN025 10/06 Q1022 WHT TEMPO 8000 -RA SCT012 BKN020 GRN=</t>
  </si>
  <si>
    <t>2015-01-07T13:00:00.000+0000</t>
  </si>
  <si>
    <t>04,1,+00540,1,08,1</t>
  </si>
  <si>
    <t>06,1,+00750,1,06,1</t>
  </si>
  <si>
    <t>08,99,1,02,1,99,9,00300,1,99,9,99,9</t>
  </si>
  <si>
    <t>8,1,022,1,+999,9</t>
  </si>
  <si>
    <t>SYN10003809 41458 82124 10098 20061 30132 40225 58022 76062 8682/ 333 82710 84818 86625 90710 91138 91038=</t>
  </si>
  <si>
    <t>2015-01-07T13:50:00.000+0000</t>
  </si>
  <si>
    <t>07,1,+00792,1,99,9</t>
  </si>
  <si>
    <t>MET114METAR EGDR 071350Z 21022G37KT 9999 -RA FEW014 BKN020 BKN026 10/06 Q1021 WHT TEMPO 8000 -RA SCT012 BKN020 GRN=</t>
  </si>
  <si>
    <t>2015-01-07T14:00:00.000+0000</t>
  </si>
  <si>
    <t>10219,1</t>
  </si>
  <si>
    <t>07,1,+00780,1,06,1</t>
  </si>
  <si>
    <t>6,1,024,1,+999,9</t>
  </si>
  <si>
    <t>SYN10003809 41460 82122 10098 20056 30126 40219 56024 76062 885// 333 81714 85620 87626 90710 91139 91037=</t>
  </si>
  <si>
    <t>2015-01-07T14:50:00.000+0000</t>
  </si>
  <si>
    <t>MET117METAR EGDR 071450Z 21023G37KT 9999 -RA FEW014 BKN018 OVC050 10/06 Q1021 WHT BECMG 3500 -RADZ SCT005 BKN008 YLO1=</t>
  </si>
  <si>
    <t>2015-01-07T15:00:00.000+0000</t>
  </si>
  <si>
    <t>10215,1</t>
  </si>
  <si>
    <t>05,1,+00540,1,06,1</t>
  </si>
  <si>
    <t>99999,9,10121,1</t>
  </si>
  <si>
    <t>6,1,019,1,+999,9</t>
  </si>
  <si>
    <t>SYN10003809 41460 82123 10097 20062 30121 40215 56019 76062 885// 333 81714 85618 88650 90710 91139 91037=</t>
  </si>
  <si>
    <t>2015-01-07T15:50:00.000+0000</t>
  </si>
  <si>
    <t>MET121METAR EGDR 071550Z 21018G32KT 9999 HZ FEW014 BKN018 OVC024 10/07 Q1020 RERA WHT BECMG 3500 -RADZ SCT005 BKN008 YLO1=</t>
  </si>
  <si>
    <t>2015-01-07T16:00:00.000+0000</t>
  </si>
  <si>
    <t>06,1,+00540,1,06,1</t>
  </si>
  <si>
    <t>7,1,015,1,+999,9</t>
  </si>
  <si>
    <t>SYN10003809 41460 82118 10101 20070 30117 40210 57015 72162 885// 333 81714 86618 88624 90710 91138 91032=</t>
  </si>
  <si>
    <t>2015-01-07T16:50:00.000+0000</t>
  </si>
  <si>
    <t>220,1,N,0118,1</t>
  </si>
  <si>
    <t>99,99,9,04,1,99,9,00427,1,99,9,99,9</t>
  </si>
  <si>
    <t>MET080METAR EGDR 071650Z 22023G37KT 8000 HZ SCT014 BKN016 OVC018 11/08 Q1020 GRN=</t>
  </si>
  <si>
    <t>2015-01-07T17:00:00.000+0000</t>
  </si>
  <si>
    <t>08,99,1,03,1,99,9,00420,1,99,9,99,9</t>
  </si>
  <si>
    <t>SYN10003809 41458 82223 10105 20078 30117 40210 56009 70522 885// 333 83714 86616 88618 90710 91140 91037=</t>
  </si>
  <si>
    <t>2015-01-07T17:50:00.000+0000</t>
  </si>
  <si>
    <t>MET080METAR EGDR 071750Z 22025G38KT 6000 HZ FEW004 BKN008 OVC012 10/09 Q1020 GRN=</t>
  </si>
  <si>
    <t>2015-01-07T18:00:00.000+0000</t>
  </si>
  <si>
    <t>07,1,+00240,1,07,1</t>
  </si>
  <si>
    <t>08,1,+00360,1,06,1</t>
  </si>
  <si>
    <t>SYN11203809 11256 82225 10104 20093 30113 40206 57009 60022 72065 886// 333 10106 81704 87708 88612 90710 91138 91038=</t>
  </si>
  <si>
    <t>12,0020,3,1</t>
  </si>
  <si>
    <t>2015-01-07T18:50:00.000+0000</t>
  </si>
  <si>
    <t>MET081METAR EGDR 071850Z 22023G38KT 4000 DZ FEW002 BKN006 OVC010 11/10 Q1020 YLO1=</t>
  </si>
  <si>
    <t>2015-01-07T19:00:00.000+0000</t>
  </si>
  <si>
    <t>00180,1,9,N</t>
  </si>
  <si>
    <t>02,1,+00060,1,07,1</t>
  </si>
  <si>
    <t>08,1,+00300,1,06,1</t>
  </si>
  <si>
    <t>08,99,1,02,1,99,9,00060,1,99,9,99,9</t>
  </si>
  <si>
    <t>SYN10003809 41140 82223 10106 20099 30112 40204 58006 75252 887// 333 82702 87706 88610 90710 91138 91038=</t>
  </si>
  <si>
    <t>2015-01-07T19:50:00.000+0000</t>
  </si>
  <si>
    <t>99,99,9,07,1,99,9,00091,1,99,9,99,9</t>
  </si>
  <si>
    <t>MET081METAR EGDR 071950Z 22022G37KT 3000 DZ BKN003 BKN005 OVC008 11/10 Q1020 YLO2=</t>
  </si>
  <si>
    <t>2015-01-07T20:00:00.000+0000</t>
  </si>
  <si>
    <t>10201,1</t>
  </si>
  <si>
    <t>08,99,1,05,1,99,9,00090,1,99,9,99,9</t>
  </si>
  <si>
    <t>99999,9,10109,1</t>
  </si>
  <si>
    <t>SYN10003809 41230 82222 10107 20103 30109 40201 57009 75352 887// 333 85703 86705 88708 90710 91137 91037=</t>
  </si>
  <si>
    <t>2015-01-07T20:50:00.000+0000</t>
  </si>
  <si>
    <t>99,99,9,07,1,99,9,00061,1,99,9,99,9</t>
  </si>
  <si>
    <t>MET080METAR EGDR 072050Z 23023G38KT 2500 DZ BKN002 BKN004 BKN006 11/11 Q1019 AMB=</t>
  </si>
  <si>
    <t>2015-01-07T21:00:00.000+0000</t>
  </si>
  <si>
    <t>07,1,+00120,1,07,1</t>
  </si>
  <si>
    <t>08,99,1,05,1,99,9,00060,1,99,9,99,9</t>
  </si>
  <si>
    <t>SYN10003809 41125 82323 10108 20106 30108 40201 56005 75352 887// 333 85702 87704 87706 90710 91139 91038=</t>
  </si>
  <si>
    <t>2015-01-07T21:50:00.000+0000</t>
  </si>
  <si>
    <t>0185,1</t>
  </si>
  <si>
    <t>MET080METAR EGDR 072150Z 23022G36KT 2000 DZ BKN002 BKN004 BKN006 11/11 Q1019 AMB=</t>
  </si>
  <si>
    <t>2015-01-07T22:00:00.000+0000</t>
  </si>
  <si>
    <t>6,1,003,1,+999,9</t>
  </si>
  <si>
    <t>4,99,0185,1,999</t>
  </si>
  <si>
    <t>SYN10003809 41120 82322 10110 20107 30108 40201 56003 75352 887// 333 85702 87704 87706 90710 91138 91036=</t>
  </si>
  <si>
    <t>2015-01-07T22:50:00.000+0000</t>
  </si>
  <si>
    <t>230,1,N,0108,1</t>
  </si>
  <si>
    <t>MET080METAR EGDR 072250Z 23021G33KT 2000 DZ FEW001 BKN002 BKN004 11/11 Q1020 AMB=</t>
  </si>
  <si>
    <t>2015-01-07T23:00:00.000+0000</t>
  </si>
  <si>
    <t>02,1,+00030,1,07,1</t>
  </si>
  <si>
    <t>06,1,+00060,1,07,1</t>
  </si>
  <si>
    <t>08,99,1,02,1,99,9,00030,1,99,9,99,9</t>
  </si>
  <si>
    <t>SYN10003809 41020 82321 10111 20108 30109 40202 53001 75352 887// 333 82701 86702 87704 90710 91138 91033=</t>
  </si>
  <si>
    <t>2015-01-07T23:50:00.000+0000</t>
  </si>
  <si>
    <t>MET085METAR EGDR 072350Z 23021G33KT 1000 BR FEW001 BKN002 BKN004 11/11 Q1020 REDZ AMB=</t>
  </si>
  <si>
    <t>2015-01-08T00:00:00.000+0000</t>
  </si>
  <si>
    <t>99999,9,10111,1</t>
  </si>
  <si>
    <t>SYN10603809 11010 82321 10111 20109 30111 40204 53003 60051 72052 886// 333 82701 85702 87704 90710 91137 91033=</t>
  </si>
  <si>
    <t>06,0050,3,1</t>
  </si>
  <si>
    <t>2015-01-08T00:50:00.000+0000</t>
  </si>
  <si>
    <t>230,1,N,0093,1</t>
  </si>
  <si>
    <t>MET081METAR EGDR 080050Z 23018G29KT 0500 -DZ SCT001 BKN002 BKN004 11/11 Q1020 RED=</t>
  </si>
  <si>
    <t>2015-01-08T01:00:00.000+0000</t>
  </si>
  <si>
    <t>10203,1</t>
  </si>
  <si>
    <t>9,9,003,1,+999,9</t>
  </si>
  <si>
    <t>SYN10003809 41005 82318 10111 20109 30111 40203 50003 75052 887// 333 83701 85702 87704 90710 91131 91029=</t>
  </si>
  <si>
    <t>2015-01-08T01:50:00.000+0000</t>
  </si>
  <si>
    <t>260,1,N,0062,1</t>
  </si>
  <si>
    <t>MET078METAR EGDR 080150Z 26012KT 1500 -DZ BKN002 BKN004 OVC006 11/11 Q1020 AMB=</t>
  </si>
  <si>
    <t>2015-01-08T02:00:00.000+0000</t>
  </si>
  <si>
    <t>SYN09403809 41115 82612 10107 20105 30110 40203 50001 75052 887// 333 85702 87704 88706 90710 91130=</t>
  </si>
  <si>
    <t>2015-01-08T02:50:00.000+0000</t>
  </si>
  <si>
    <t>250,1,N,0041,1</t>
  </si>
  <si>
    <t>MET082METAR EGDR 080250Z 25008KT 2000 BR SCT002 BKN005 BKN008 10/10 Q1019 REDZ AMB=</t>
  </si>
  <si>
    <t>2015-01-08T03:00:00.000+0000</t>
  </si>
  <si>
    <t>SYN08203809 41120 82508 10103 20101 30106 40199 58005 72052 886// 333 83702 85705 85708=</t>
  </si>
  <si>
    <t>2015-01-08T03:50:00.000+0000</t>
  </si>
  <si>
    <t>240,1,N,0036,1</t>
  </si>
  <si>
    <t>81,1</t>
  </si>
  <si>
    <t>MET079METAR EGDR 080350Z 24007KT 1000 SHRA BKN002 BKN005 OVC008 10/10 Q1018 AMB=</t>
  </si>
  <si>
    <t>2015-01-08T04:00:00.000+0000</t>
  </si>
  <si>
    <t>10188,1</t>
  </si>
  <si>
    <t>07,1,+00150,1,07,1</t>
  </si>
  <si>
    <t>08,99,1,06,1,99,9,00060,1,99,9,99,9</t>
  </si>
  <si>
    <t>99999,9,10095,1</t>
  </si>
  <si>
    <t>SYN08203809 41110 82407 10101 20099 30095 40188 58015 78182 888// 333 86702 87705 88708=</t>
  </si>
  <si>
    <t>8,1,02,1</t>
  </si>
  <si>
    <t>2015-01-08T04:50:00.000+0000</t>
  </si>
  <si>
    <t>MET078METAR EGDR 080450Z 24007KT 1000 -RA BKN002 BKN005 OVC008 10/10 Q1018 AMB=</t>
  </si>
  <si>
    <t>2015-01-08T05:00:00.000+0000</t>
  </si>
  <si>
    <t>10181,1</t>
  </si>
  <si>
    <t>99999,9,10089,1</t>
  </si>
  <si>
    <t>SYN08203809 41110 82407 10101 20099 30089 40181 58022 76162 887// 333 85702 87705 88708=</t>
  </si>
  <si>
    <t>2015-01-08T05:50:00.000+0000</t>
  </si>
  <si>
    <t>260,1,N,0041,1</t>
  </si>
  <si>
    <t>00122,1,C,N</t>
  </si>
  <si>
    <t>MET078METAR EGDR 080550Z 26008KT 2500 RA FEW002 SCT004 OVC010 10/10 Q1017 YLO2=</t>
  </si>
  <si>
    <t>2015-01-08T06:00:00.000+0000</t>
  </si>
  <si>
    <t>10177,1</t>
  </si>
  <si>
    <t>04,1,+00120,1,07,1</t>
  </si>
  <si>
    <t>240,N,+0099,1</t>
  </si>
  <si>
    <t>6,1,021,1,+999,9</t>
  </si>
  <si>
    <t>SYN10603809 11125 82608 10099 20096 30085 40177 56021 60152 76286 887// 333 20099 32009 70162 82702 84704 88710=</t>
  </si>
  <si>
    <t>12,0150,3,1</t>
  </si>
  <si>
    <t>24,0162,3,1</t>
  </si>
  <si>
    <t>2015-01-08T06:50:00.000+0000</t>
  </si>
  <si>
    <t>270,1,N,0067,1</t>
  </si>
  <si>
    <t>MET084METAR EGDR 080650Z 27013KT 3000 RA SCT003 SCT006 BKN010 10/09 Q1018 YLO2 NOSIG=</t>
  </si>
  <si>
    <t>2015-01-08T07:00:00.000+0000</t>
  </si>
  <si>
    <t>05,1,+00300,1,07,1</t>
  </si>
  <si>
    <t>SYN08203809 41230 82713 10098 20091 30095 40188 55000 76262 887// 333 83703 83706 85710=</t>
  </si>
  <si>
    <t>2015-01-08T07:50:00.000+0000</t>
  </si>
  <si>
    <t>280,1,N,0062,1</t>
  </si>
  <si>
    <t>MET087METAR EGDR 080750Z 28012G23KT 6000 -RA FEW006 SCT010 BKN016 09/08 Q1019 GRN NOSIG=</t>
  </si>
  <si>
    <t>2015-01-08T08:00:00.000+0000</t>
  </si>
  <si>
    <t>99999,9,10107,1</t>
  </si>
  <si>
    <t>SYN10003809 41356 82812 10092 20077 30107 40201 53018 76162 885// 333 81706 84710 86616 90710 91127 91023=</t>
  </si>
  <si>
    <t>2015-01-08T08:50:00.000+0000</t>
  </si>
  <si>
    <t>280,1,N,0072,1</t>
  </si>
  <si>
    <t>MET087METAR EGDR 080850Z 28014KT 9999 HZ FEW010 SCT020 10/07 Q1022 WHT TEMPO SCT010 GRN=</t>
  </si>
  <si>
    <t>2015-01-08T09:00:00.000+0000</t>
  </si>
  <si>
    <t>10222,1</t>
  </si>
  <si>
    <t>06,99,1,01,1,99,9,00300,1,99,9,99,9</t>
  </si>
  <si>
    <t>99999,9,10129,1</t>
  </si>
  <si>
    <t>3,1,044,1,+999,9</t>
  </si>
  <si>
    <t>SYN07603809 41462 62814 10097 20072 30129 40222 53044 72162 868// 333 81710 83620=</t>
  </si>
  <si>
    <t>2015-01-08T09:50:00.000+0000</t>
  </si>
  <si>
    <t>280,1,N,0082,1</t>
  </si>
  <si>
    <t>01524,1,C,N</t>
  </si>
  <si>
    <t>04,1,+01524,1,99,9</t>
  </si>
  <si>
    <t>MET092METAR EGDR 080950Z 28016G27KT 9999 VCSH FEW010 SCT050 10/07 Q1023 BLU TEMPO SCT020 WHT=</t>
  </si>
  <si>
    <t>2015-01-08T10:00:00.000+0000</t>
  </si>
  <si>
    <t>03,1,+01500,1,06,1</t>
  </si>
  <si>
    <t>04,99,1,01,1,99,9,00300,1,99,9,99,9</t>
  </si>
  <si>
    <t>2,1,048,1,+999,9</t>
  </si>
  <si>
    <t>SYN09403809 41460 42816 10100 20067 30142 40236 52048 71611 84800 333 81710 83650 90710 91130 91027=</t>
  </si>
  <si>
    <t>2015-01-08T10:50:00.000+0000</t>
  </si>
  <si>
    <t>280,1,N,0093,1</t>
  </si>
  <si>
    <t>MET083METAR EGDR 081050Z 28018G29KT 9999 HZ FEW020 10/05 Q1024 BLU TEMPO SCT020 WHT=</t>
  </si>
  <si>
    <t>2015-01-08T11:00:00.000+0000</t>
  </si>
  <si>
    <t>1,1,049,1,+999,9</t>
  </si>
  <si>
    <t>SYN08803809 41568 12818 10100 20050 30157 40250 51049 70500 81800 333 81820 90710 91138 91029=</t>
  </si>
  <si>
    <t>0,1,02,1</t>
  </si>
  <si>
    <t>2015-01-08T11:50:00.000+0000</t>
  </si>
  <si>
    <t>290,1,N,0103,1</t>
  </si>
  <si>
    <t>MET080METAR EGDR 081150Z 29020KT 9999 HZ FEW020 10/05 Q1025 BLU TEMPO SCT024 WHT=</t>
  </si>
  <si>
    <t>2015-01-08T12:00:00.000+0000</t>
  </si>
  <si>
    <t>10259,1</t>
  </si>
  <si>
    <t>02,99,1,01,1,99,9,00600,1,99,9,99,9</t>
  </si>
  <si>
    <t>99999,9,10166,1</t>
  </si>
  <si>
    <t>1,1,037,1,+999,9</t>
  </si>
  <si>
    <t>SYN08803809 11568 22920 10101 20052 30166 40259 51037 60051 70561 82200 333 81820 90710 91132=</t>
  </si>
  <si>
    <t>2015-01-08T12:50:00.000+0000</t>
  </si>
  <si>
    <t>MET083METAR EGDR 081250Z 28014G24KT 9999 HZ FEW020 10/05 Q1026 BLU TEMPO SCT024 WHT=</t>
  </si>
  <si>
    <t>2015-01-08T13:00:00.000+0000</t>
  </si>
  <si>
    <t>10265,1</t>
  </si>
  <si>
    <t>99999,9,10171,1</t>
  </si>
  <si>
    <t>SYN08803809 41568 22814 10102 20048 30171 40265 51029 70500 81801 333 81820 90710 91126 91024=</t>
  </si>
  <si>
    <t>2015-01-08T13:50:00.000+0000</t>
  </si>
  <si>
    <t>MET090METAR EGDR 081350Z 28016G29KT 9999 HZ FEW024 BKN250 10/04 Q1027 BLU TEMPO SCT024 WHT=</t>
  </si>
  <si>
    <t>2015-01-08T14:00:00.000+0000</t>
  </si>
  <si>
    <t>10277,1</t>
  </si>
  <si>
    <t>07,99,1,01,1,99,9,00720,1,99,9,99,9</t>
  </si>
  <si>
    <t>2,1,027,1,+999,9</t>
  </si>
  <si>
    <t>SYN09403809 41566 72816 10103 20038 30183 40277 52027 70511 81802 333 81824 87075 90710 91129 91029=</t>
  </si>
  <si>
    <t>2015-01-08T14:50:00.000+0000</t>
  </si>
  <si>
    <t>270,1,N,0082,1</t>
  </si>
  <si>
    <t>MET090METAR EGDR 081450Z 27016G26KT 9999 HZ FEW025 BKN250 10/04 Q1028 BLU TEMPO SCT024 WHT=</t>
  </si>
  <si>
    <t>2015-01-08T15:00:00.000+0000</t>
  </si>
  <si>
    <t>05,99,1,01,1,99,9,00750,1,99,9,99,9</t>
  </si>
  <si>
    <t>SYN09403809 41566 52716 10101 20042 30195 40289 53030 70511 81832 333 81825 85075 90710 91131 91026=</t>
  </si>
  <si>
    <t>2015-01-08T15:50:00.000+0000</t>
  </si>
  <si>
    <t>270,1,N,0072,1</t>
  </si>
  <si>
    <t>MET090METAR EGDR 081550Z 27014G24KT 9999 HZ FEW025 BKN250 10/04 Q1029 BLU TEMPO SCT024 WHT=</t>
  </si>
  <si>
    <t>2015-01-08T16:00:00.000+0000</t>
  </si>
  <si>
    <t>07,99,1,01,1,99,9,00750,1,99,9,99,9</t>
  </si>
  <si>
    <t>99999,9,10200,1</t>
  </si>
  <si>
    <t>SYN09403809 41565 72714 10097 20037 30200 40294 51029 70522 81102 333 81825 87075 90710 91129 91024=</t>
  </si>
  <si>
    <t>2015-01-08T16:50:00.000+0000</t>
  </si>
  <si>
    <t>MET080METAR EGDR 081650Z 26008KT 9999 HZ FEW024 09/05 Q1029 BLU TEMPO SCT024 WHT=</t>
  </si>
  <si>
    <t>2015-01-08T17:00:00.000+0000</t>
  </si>
  <si>
    <t>10299,1</t>
  </si>
  <si>
    <t>99999,9,10205,1</t>
  </si>
  <si>
    <t>1,1,022,1,+999,9</t>
  </si>
  <si>
    <t>SYN07003809 41562 32608 10092 20048 30205 40299 51022 70511 81131 333 81824=</t>
  </si>
  <si>
    <t>2015-01-08T17:50:00.000+0000</t>
  </si>
  <si>
    <t>240,1,N,0062,1</t>
  </si>
  <si>
    <t>MET083METAR EGDR 081750Z 24012G22KT 9999 HZ FEW020 09/04 Q1029 BLU TEMPO SCT024 WHT=</t>
  </si>
  <si>
    <t>2015-01-08T18:00:00.000+0000</t>
  </si>
  <si>
    <t>017000,1,9,9</t>
  </si>
  <si>
    <t>120,M,+0107,1</t>
  </si>
  <si>
    <t>1,1,010,1,+999,9</t>
  </si>
  <si>
    <t>SYN08803809 11567 22412 10094 20042 30205 40299 51010 60052 70511 81830 333 10107 81820 91022=</t>
  </si>
  <si>
    <t>12,0050,3,1</t>
  </si>
  <si>
    <t>2015-01-08T18:50:00.000+0000</t>
  </si>
  <si>
    <t>230,1,N,0088,1</t>
  </si>
  <si>
    <t>MET083METAR EGDR 081850Z 23017G27KT 9999 HZ FEW020 10/05 Q1029 BLU TEMPO SCT024 WHT=</t>
  </si>
  <si>
    <t>2015-01-08T19:00:00.000+0000</t>
  </si>
  <si>
    <t>02,1,+00600,1,08,1</t>
  </si>
  <si>
    <t>03,99,1,02,1,99,9,00600,1,99,9,99,9</t>
  </si>
  <si>
    <t>99999,9,10202,1</t>
  </si>
  <si>
    <t>9,9,002,1,+999,9</t>
  </si>
  <si>
    <t>SYN08803809 41567 32317 10098 20051 30202 40296 50002 70500 83830 333 82820 90710 91127 91027=</t>
  </si>
  <si>
    <t>2015-01-08T19:50:00.000+0000</t>
  </si>
  <si>
    <t>05182,1,C,N</t>
  </si>
  <si>
    <t>04,1,+05182,1,99,9</t>
  </si>
  <si>
    <t>MET090METAR EGDR 081950Z 22018G29KT 9999 HZ FEW014 SCT170 10/06 Q1028 BLU TEMPO SCT024 WHT=</t>
  </si>
  <si>
    <t>2015-01-08T20:00:00.000+0000</t>
  </si>
  <si>
    <t>04,1,+05100,1,03,1</t>
  </si>
  <si>
    <t>04,99,1,01,1,99,9,00420,1,99,9,99,9</t>
  </si>
  <si>
    <t>99999,9,10196,1</t>
  </si>
  <si>
    <t>SYN09403809 41467 42218 10099 20062 30196 40290 58009 70511 81830 333 81714 84367 90710 91129 91029=</t>
  </si>
  <si>
    <t>2015-01-08T20:50:00.000+0000</t>
  </si>
  <si>
    <t>MET068METAR EGDR 082050Z 21019G31KT 9999 HZ SCT030 OVC120 11/07 Q1027 BLU=</t>
  </si>
  <si>
    <t>2015-01-08T21:00:00.000+0000</t>
  </si>
  <si>
    <t>04,1,+00900,1,06,1</t>
  </si>
  <si>
    <t>08,1,+03600,1,03,1</t>
  </si>
  <si>
    <t>08,99,1,04,1,99,9,00900,1,99,9,99,9</t>
  </si>
  <si>
    <t>99999,9,10184,1</t>
  </si>
  <si>
    <t>SYN09403809 41665 82119 10105 20070 30184 40277 58021 70511 8453/ 333 84630 88362 90710 91133 91031=</t>
  </si>
  <si>
    <t>2015-01-08T21:50:00.000+0000</t>
  </si>
  <si>
    <t>03353,1,9,N</t>
  </si>
  <si>
    <t>08,1,+03353,1,99,9</t>
  </si>
  <si>
    <t>MET068METAR EGDR 082150Z 21022G37KT 9999 HZ SCT025 OVC110 11/08 Q1026 BLU=</t>
  </si>
  <si>
    <t>2015-01-08T22:00:00.000+0000</t>
  </si>
  <si>
    <t>03300,1,9,N</t>
  </si>
  <si>
    <t>10267,1</t>
  </si>
  <si>
    <t>04,1,+00750,1,06,1</t>
  </si>
  <si>
    <t>08,1,+03300,1,03,1</t>
  </si>
  <si>
    <t>08,99,1,04,1,99,9,00750,1,99,9,99,9</t>
  </si>
  <si>
    <t>8,1,029,1,+999,9</t>
  </si>
  <si>
    <t>SYN09403809 41562 82122 10108 20075 30174 40267 58029 70522 8453/ 333 84625 88361 90710 91137 91037=</t>
  </si>
  <si>
    <t>2015-01-08T22:50:00.000+0000</t>
  </si>
  <si>
    <t>MET083METAR EGDR 082250Z 21022G36KT 9999 -RADZ FEW014 SCT020 OVC080 11/09 Q1024 WHT=</t>
  </si>
  <si>
    <t>2015-01-08T23:00:00.000+0000</t>
  </si>
  <si>
    <t>04,1,+00600,1,06,1</t>
  </si>
  <si>
    <t>08,1,+02400,1,03,1</t>
  </si>
  <si>
    <t>8,1,042,1,+999,9</t>
  </si>
  <si>
    <t>SYN10003809 41460 82122 10107 20085 30155 40248 58042 75865 8453/ 333 82714 84620 88358 90710 91139 91036=</t>
  </si>
  <si>
    <t>2015-01-08T23:50:00.000+0000</t>
  </si>
  <si>
    <t>230,1,N,0134,1</t>
  </si>
  <si>
    <t>99,99,9,07,1,99,9,00244,1,99,9,99,9</t>
  </si>
  <si>
    <t>0221,1</t>
  </si>
  <si>
    <t>MET078METAR COR EGDR 082350Z 23026G43KT 3000 RA BKN008 OVC020 10/09 Q1024 YLO1=</t>
  </si>
  <si>
    <t>2015-01-09T00:00:00.000+0000</t>
  </si>
  <si>
    <t>08,99,1,05,1,99,9,00240,1,99,9,99,9</t>
  </si>
  <si>
    <t>6,1,030,1,+999,9</t>
  </si>
  <si>
    <t>3,99,0232,1,999</t>
  </si>
  <si>
    <t>4,99,0221,1,999</t>
  </si>
  <si>
    <t>SYN10003809 11330 82326 10100 20090 30153 40247 56030 60031 76365 885// 333 85708 88620 90710 91145 91043=</t>
  </si>
  <si>
    <t>2015-01-09T00:50:00.000+0000</t>
  </si>
  <si>
    <t>MET070METAR EGDR 090050Z 22024G40KT 1500 SHRA BKN003 OVC010 10/10 Q1023 AMB=</t>
  </si>
  <si>
    <t>2015-01-09T01:00:00.000+0000</t>
  </si>
  <si>
    <t>07,1,+00090,1,07,1</t>
  </si>
  <si>
    <t>08,99,1,07,1,99,9,00090,1,99,9,99,9</t>
  </si>
  <si>
    <t>6,1,033,1,+999,9</t>
  </si>
  <si>
    <t>3,99,0221,1,999</t>
  </si>
  <si>
    <t>SYN09403809 41215 82224 10104 20100 30141 40234 56033 78186 888// 333 87703 88710 90710 91143 91040=</t>
  </si>
  <si>
    <t>2015-01-09T01:50:00.000+0000</t>
  </si>
  <si>
    <t>240,1,N,0103,1</t>
  </si>
  <si>
    <t>MET070METAR EGDR 090150Z 24020G35KT 1500 SHRA BKN002 OVC004 11/11 Q1023 AMB=</t>
  </si>
  <si>
    <t>2015-01-09T02:00:00.000+0000</t>
  </si>
  <si>
    <t>3,99,0211,1,999</t>
  </si>
  <si>
    <t>SYN09403809 41115 82420 10112 20109 30141 40234 56014 78186 888// 333 86702 88704 90710 91141 91035=</t>
  </si>
  <si>
    <t>2015-01-09T02:50:00.000+0000</t>
  </si>
  <si>
    <t>99,99,9,08,1,99,9,00061,1,99,9,99,9</t>
  </si>
  <si>
    <t>MET062METAR EGDR 090250Z 25014G34KT 1000 -RA OVC002 12/11 Q1023 AMB=</t>
  </si>
  <si>
    <t>2015-01-09T03:00:00.000+0000</t>
  </si>
  <si>
    <t>08,99,1,08,1,99,9,00060,1,99,9,99,9</t>
  </si>
  <si>
    <t>99999,9,10143,1</t>
  </si>
  <si>
    <t>5,1,011,1,+999,9</t>
  </si>
  <si>
    <t>SYN08803809 41110 82514 10116 20113 30143 40236 55011 76086 887// 333 88702 90710 91134 91034=</t>
  </si>
  <si>
    <t>2015-01-09T03:50:00.000+0000</t>
  </si>
  <si>
    <t>260,1,N,0067,1</t>
  </si>
  <si>
    <t>000600,1,9,9</t>
  </si>
  <si>
    <t>MET069METAR EGDR 090350Z 26013G27KT 0600 -RA SCT000 OVC002 12/11 Q1024 RED=</t>
  </si>
  <si>
    <t>2015-01-09T04:00:00.000+0000</t>
  </si>
  <si>
    <t>SYN09403809 41006 82613 10117 20114 30149 40242 53008 76062 887// 333 83700 88702 90710 91130 91027=</t>
  </si>
  <si>
    <t>2015-01-09T04:50:00.000+0000</t>
  </si>
  <si>
    <t>260,1,N,0093,1</t>
  </si>
  <si>
    <t>MET076METAR EGDR 090450Z 26018G31KT 1500 -RADZ BKN002 OVC003 12/11 Q1024 AMB=</t>
  </si>
  <si>
    <t>2015-01-09T05:00:00.000+0000</t>
  </si>
  <si>
    <t>SYN09403809 41115 82618 10116 20113 30151 40244 51010 75865 887// 333 86702 88703 90710 91131 91031=</t>
  </si>
  <si>
    <t>2015-01-09T05:50:00.000+0000</t>
  </si>
  <si>
    <t>MET069METAR EGDR 090550Z 27019G30KT 1000 -DZ SCT002 BKN012 12/10 Q1024 AMB=</t>
  </si>
  <si>
    <t>2015-01-09T06:00:00.000+0000</t>
  </si>
  <si>
    <t>04,1,+00060,1,07,1</t>
  </si>
  <si>
    <t>07,1,+00360,1,07,1</t>
  </si>
  <si>
    <t>07,99,1,04,1,99,9,00060,1,99,9,99,9</t>
  </si>
  <si>
    <t>240,N,+0091,1</t>
  </si>
  <si>
    <t>1,1,012,1,+999,9</t>
  </si>
  <si>
    <t>SYN11803809 11110 72719 10116 20098 30155 40248 51012 60062 75086 877// 333 20091 32006 70116 84702 87712 90710 91133 91030=</t>
  </si>
  <si>
    <t>12,0060,3,1</t>
  </si>
  <si>
    <t>24,0116,3,1</t>
  </si>
  <si>
    <t>2015-01-09T06:50:00.000+0000</t>
  </si>
  <si>
    <t>270,1,N,0113,1</t>
  </si>
  <si>
    <t>MET079METAR EGDR 090650Z 27022G38KT 9999 HZ FEW007 BKN012 11/09 Q1025 GRN NOSIG=</t>
  </si>
  <si>
    <t>2015-01-09T07:00:00.000+0000</t>
  </si>
  <si>
    <t>99999,9,10159,1</t>
  </si>
  <si>
    <t>3,1,010,1,+999,9</t>
  </si>
  <si>
    <t>SYN09403809 41360 72722 10114 20089 30159 40252 53010 72052 86631 333 81707 86712 90710 91138 91038=</t>
  </si>
  <si>
    <t>2015-01-09T07:50:00.000+0000</t>
  </si>
  <si>
    <t>270,1,N,0103,1</t>
  </si>
  <si>
    <t>MET067METAR EGDR 090750Z 27020G33KT 7000 HZ SCT012 11/09 Q1026 GRN NOSIG=</t>
  </si>
  <si>
    <t>2015-01-09T08:00:00.000+0000</t>
  </si>
  <si>
    <t>05,99,1,03,1,99,9,00360,1,99,9,99,9</t>
  </si>
  <si>
    <t>3,1,020,1,+999,9</t>
  </si>
  <si>
    <t>SYN08803809 41457 52720 10113 20091 30171 40264 53020 70522 84601 333 83712 90710 91134 91033=</t>
  </si>
  <si>
    <t>2015-01-09T08:50:00.000+0000</t>
  </si>
  <si>
    <t>250,1,N,0062,1</t>
  </si>
  <si>
    <t>0129,1</t>
  </si>
  <si>
    <t>MET091METAR EGDR 090850Z 25012G25KT 8000 HZ FEW007 BKN010 11/10 Q1026 GRN BECMG BKN006 YL01=</t>
  </si>
  <si>
    <t>2015-01-09T09:00:00.000+0000</t>
  </si>
  <si>
    <t>9,9,014,1,+999,9</t>
  </si>
  <si>
    <t>4,99,0129,1,999</t>
  </si>
  <si>
    <t>SYN09403809 41358 72512 10113 20095 30168 40262 50014 70552 876// 333 81707 87710 90710 91134 91025=</t>
  </si>
  <si>
    <t>2015-01-09T09:50:00.000+0000</t>
  </si>
  <si>
    <t>MET091METAR EGDR 090950Z 25014G30KT 5000 HZ FEW007 BKN010 12/10 Q1025 GRN BECMG BKN006 YL01=</t>
  </si>
  <si>
    <t>2015-01-09T10:00:00.000+0000</t>
  </si>
  <si>
    <t>SYN09403809 41350 72514 10115 20097 30165 40258 50006 70522 876// 333 81707 87710 90710 91134 91030=</t>
  </si>
  <si>
    <t>2015-01-09T10:50:00.000+0000</t>
  </si>
  <si>
    <t>001700,1,9,9</t>
  </si>
  <si>
    <t>MET103METAR EGDR 091050Z 25014G29KT 1700 -DZ FEW002 OVC005 12/11 Q1027 YLO2 BECMG 0800 FG DZ BKN001 RED=</t>
  </si>
  <si>
    <t>2015-01-09T11:00:00.000+0000</t>
  </si>
  <si>
    <t>10272,1</t>
  </si>
  <si>
    <t>99999,9,10179,1</t>
  </si>
  <si>
    <t>SYN09403809 41117 82514 10115 20106 30179 40272 53008 75052 887// 333 82702 88705 90710 91133 91029=</t>
  </si>
  <si>
    <t>2015-01-09T11:29:00.000+0000</t>
  </si>
  <si>
    <t>250,1,N,0093,1</t>
  </si>
  <si>
    <t>001400,1,9,9</t>
  </si>
  <si>
    <t>MET102METAR EGDR 091129Z 25018G31KT 1400 -DZ FEW000 OVC002 11/11 Q1026 AMB BECMG 0800 FG DZ BKN001 RED=</t>
  </si>
  <si>
    <t>2015-01-09T11:50:00.000+0000</t>
  </si>
  <si>
    <t>000200,1,9,9</t>
  </si>
  <si>
    <t>MET087METAR EGDR 091150Z 25014G27KT 0200 -DZ SCT000 BKN001 OVC002 12/11 Q1025 RED NOSIG=</t>
  </si>
  <si>
    <t>2015-01-09T12:00:00.000+0000</t>
  </si>
  <si>
    <t>10260,1</t>
  </si>
  <si>
    <t>07,1,+00030,1,07,1</t>
  </si>
  <si>
    <t>99999,9,10167,1</t>
  </si>
  <si>
    <t>SYN10603809 11002 82514 10115 20112 30167 40260 55002 69901 75052 887// 333 83700 87701 88702 90710 91134 91027=</t>
  </si>
  <si>
    <t>2015-01-09T12:50:00.000+0000</t>
  </si>
  <si>
    <t>MET087METAR EGDR 091250Z 24017G32KT 0200 -DZ SCT000 BKN001 OVC002 12/12 Q1025 RED NOSIG=</t>
  </si>
  <si>
    <t>2015-01-09T13:00:00.000+0000</t>
  </si>
  <si>
    <t>SYN10003809 41002 82417 10118 20115 30159 40252 58006 75052 887// 333 83700 87701 88702 90710 91135 91032=</t>
  </si>
  <si>
    <t>2015-01-09T13:50:00.000+0000</t>
  </si>
  <si>
    <t>240,1,N,0093,1</t>
  </si>
  <si>
    <t>MET081METAR EGDR 091350Z 24018G35KT 0200 -DZ BKN000 BKN001 OVC002 12/12 Q1024 RED=</t>
  </si>
  <si>
    <t>2015-01-09T14:00:00.000+0000</t>
  </si>
  <si>
    <t>06,1,+00030,1,07,1</t>
  </si>
  <si>
    <t>6,1,027,1,+999,9</t>
  </si>
  <si>
    <t>SYN10003809 41002 82418 10119 20117 30152 40245 56027 75052 887// 333 85700 86701 88702 90710 91136 91035=</t>
  </si>
  <si>
    <t>2015-01-09T14:50:00.000+0000</t>
  </si>
  <si>
    <t>MET081METAR EGDR 091450Z 24018G35KT 1500 -DZ FEW001 BKN002 OVC004 12/12 Q1024 AMB=</t>
  </si>
  <si>
    <t>2015-01-09T15:00:00.000+0000</t>
  </si>
  <si>
    <t>07,1,+00060,1,07,1</t>
  </si>
  <si>
    <t>6,1,016,1,+999,9</t>
  </si>
  <si>
    <t>SYN10003809 41015 82418 10122 20119 30152 40244 56016 75052 887// 333 82701 87702 88704 90710 91137 91035=</t>
  </si>
  <si>
    <t>2015-01-09T15:50:00.000+0000</t>
  </si>
  <si>
    <t>MET085METAR EGDR 091550Z 24016G34KT 2000 BR FEW001 SCT002 BKN003 12/12 Q1024 REDZ AMB=</t>
  </si>
  <si>
    <t>2015-01-09T16:00:00.000+0000</t>
  </si>
  <si>
    <t>6,1,008,1,+999,9</t>
  </si>
  <si>
    <t>SYN10003809 41020 82416 10123 20117 30152 40244 56008 72052 887// 333 81701 83702 87703 90710 91135 91034=</t>
  </si>
  <si>
    <t>2015-01-09T16:50:00.000+0000</t>
  </si>
  <si>
    <t>99,99,9,07,1,99,9,00030,1,99,9,99,9</t>
  </si>
  <si>
    <t>MET081METAR EGDR 091650Z 24018G34KT 0500 -DZ BKN001 BKN002 OVC003 12/12 Q1024 RED=</t>
  </si>
  <si>
    <t>2015-01-09T17:00:00.000+0000</t>
  </si>
  <si>
    <t>08,99,1,05,1,99,9,00030,1,99,9,99,9</t>
  </si>
  <si>
    <t>6,1,001,1,+999,9</t>
  </si>
  <si>
    <t>SYN10003809 41005 82418 10119 20116 30151 40244 56001 75052 887// 333 85701 86702 88703 90710 91139 91034=</t>
  </si>
  <si>
    <t>2015-01-09T17:50:00.000+0000</t>
  </si>
  <si>
    <t>250,1,N,0077,1</t>
  </si>
  <si>
    <t>MET069METAR EGDR 091750Z 25015G36KT 0800 -DZ BKN001 OVC002 12/12 Q1024 RED=</t>
  </si>
  <si>
    <t>2015-01-09T18:00:00.000+0000</t>
  </si>
  <si>
    <t>08,99,1,07,1,99,9,00030,1,99,9,99,9</t>
  </si>
  <si>
    <t>120,M,+0123,1</t>
  </si>
  <si>
    <t>SYN10603809 11008 82515 10118 20115 30152 40245 53001 69922 75052 887// 333 10123 87701 88702 90710 91138 91036=</t>
  </si>
  <si>
    <t>2015-01-09T18:50:00.000+0000</t>
  </si>
  <si>
    <t>250,1,N,0088,1</t>
  </si>
  <si>
    <t>MET081METAR EGDR 091850Z 25017G37KT 1000 -DZ FEW001 BKN002 OVC003 12/11 Q1024 AMB=</t>
  </si>
  <si>
    <t>2015-01-09T19:00:00.000+0000</t>
  </si>
  <si>
    <t>8,1,001,1,+999,9</t>
  </si>
  <si>
    <t>SYN10003809 41010 82517 10117 20113 30150 40243 58001 75052 887// 333 82701 85702 88703 90710 91137 91037=</t>
  </si>
  <si>
    <t>2015-01-09T19:50:00.000+0000</t>
  </si>
  <si>
    <t>MET081METAR EGDR 091950Z 25018G37KT 0800 -DZ FEW001 BKN002 OVC003 12/11 Q1024 AMB=</t>
  </si>
  <si>
    <t>2015-01-09T20:00:00.000+0000</t>
  </si>
  <si>
    <t>4,1,000,1,+999,9</t>
  </si>
  <si>
    <t>SYN10003809 41008 82518 10115 20111 30151 40244 54000 75052 887// 333 82701 86702 88703 90710 91137 91037=</t>
  </si>
  <si>
    <t>2015-01-09T20:50:00.000+0000</t>
  </si>
  <si>
    <t>MET081METAR EGDR 092050Z 25018G36KT 0800 -DZ SCT001 BKN002 OVC004 11/11 Q1023 RED=</t>
  </si>
  <si>
    <t>2015-01-09T21:00:00.000+0000</t>
  </si>
  <si>
    <t>SYN10003809 41008 82518 10113 20109 30146 40239 58005 75052 887// 333 83701 85702 88704 90710 91138 91036=</t>
  </si>
  <si>
    <t>2015-01-09T21:50:00.000+0000</t>
  </si>
  <si>
    <t>MET081METAR EGDR 092150Z 25016G38KT 1000 -DZ FEW001 BKN002 OVC004 11/11 Q1023 AMB=</t>
  </si>
  <si>
    <t>2015-01-09T22:00:00.000+0000</t>
  </si>
  <si>
    <t>SYN10003809 41010 82516 10112 20107 30146 40239 58004 75052 887// 333 81701 85702 88704 90710 91138 91038=</t>
  </si>
  <si>
    <t>2015-01-09T22:50:00.000+0000</t>
  </si>
  <si>
    <t>MET085METAR COR EGDR 092250Z 25016G31KT 1200 -DZ SCT003 BKN004 OVC007 11/11 Q1023 AMB=</t>
  </si>
  <si>
    <t>2015-01-09T23:00:00.000+0000</t>
  </si>
  <si>
    <t>7,1,007,1,+999,9</t>
  </si>
  <si>
    <t>SYN10003809 41212 82516 10112 20106 30144 40237 57007 75052 887// 333 83703 85704 88707 90710 91139 91031=</t>
  </si>
  <si>
    <t>2015-01-09T23:50:00.000+0000</t>
  </si>
  <si>
    <t>MET081METAR EGDR 092350Z 24018G37KT 1500 -DZ SCT002 BKN005 OVC007 11/11 Q1023 AMB=</t>
  </si>
  <si>
    <t>2015-01-10T00:00:00.000+0000</t>
  </si>
  <si>
    <t>SYN10603809 11115 82418 10111 20106 30139 40232 58007 69921 75052 887// 333 83702 85705 88707 90710 91137 91037=</t>
  </si>
  <si>
    <t>2015-01-10T00:50:00.000+0000</t>
  </si>
  <si>
    <t>MET081METAR EGDR 100050Z 24018G33KT 1500 -DZ SCT002 BKN005 OVC007 11/11 Q1022 AMB=</t>
  </si>
  <si>
    <t>2015-01-10T01:00:00.000+0000</t>
  </si>
  <si>
    <t>SYN10003809 41115 82418 10111 20107 30131 40224 58015 75052 887// 333 83702 85705 88707 90710 91137 91033=</t>
  </si>
  <si>
    <t>2015-01-10T01:50:00.000+0000</t>
  </si>
  <si>
    <t>001600,1,9,9</t>
  </si>
  <si>
    <t>0201,1</t>
  </si>
  <si>
    <t>MET082METAR EGDR 100150Z 24020G39KT 1600 -DZ FEW002 BKN003 OVC005 11/11 Q1021 YLO2=</t>
  </si>
  <si>
    <t>2015-01-10T02:00:00.000+0000</t>
  </si>
  <si>
    <t>10217,1</t>
  </si>
  <si>
    <t>99999,9,10124,1</t>
  </si>
  <si>
    <t>7,1,020,1,+999,9</t>
  </si>
  <si>
    <t>4,99,0201,1,999</t>
  </si>
  <si>
    <t>SYN10003809 41116 82420 10112 20107 30124 40217 57020 75052 887// 333 82702 87703 88705 90710 91139 91039=</t>
  </si>
  <si>
    <t>2015-01-10T02:50:00.000+0000</t>
  </si>
  <si>
    <t>MET081METAR EGDR 100250Z 24018G33KT 1500 -DZ SCT002 BKN003 OVC007 11/11 Q1020 AMB=</t>
  </si>
  <si>
    <t>2015-01-10T03:00:00.000+0000</t>
  </si>
  <si>
    <t>99999,9,10118,1</t>
  </si>
  <si>
    <t>6,1,022,1,+999,9</t>
  </si>
  <si>
    <t>SYN10003809 41115 82418 10111 20107 30118 40210 56022 75052 887// 333 83702 85703 88707 90710 91139 91033=</t>
  </si>
  <si>
    <t>2015-01-10T03:50:00.000+0000</t>
  </si>
  <si>
    <t>001800,1,9,9</t>
  </si>
  <si>
    <t>MET082METAR EGDR 100350Z 24018G38KT 1800 -DZ FEW002 BKN003 OVC007 11/11 Q1019 YLO2=</t>
  </si>
  <si>
    <t>2015-01-10T04:00:00.000+0000</t>
  </si>
  <si>
    <t>8,1,025,1,+999,9</t>
  </si>
  <si>
    <t>SYN10003809 41118 82418 10113 20106 30106 40199 58025 75052 887// 333 82702 85703 88707 90710 91138 91038=</t>
  </si>
  <si>
    <t>2015-01-10T04:50:00.000+0000</t>
  </si>
  <si>
    <t>MET082METAR EGDR 100450Z 24018G35KT 2000 -DZ FEW002 BKN003 OVC007 11/11 Q1019 YLO2=</t>
  </si>
  <si>
    <t>2015-01-10T05:00:00.000+0000</t>
  </si>
  <si>
    <t>10193,1</t>
  </si>
  <si>
    <t>99999,9,10100,1</t>
  </si>
  <si>
    <t>7,1,024,1,+999,9</t>
  </si>
  <si>
    <t>SYN10003809 41120 82418 10113 20107 30100 40193 57024 75052 887// 333 82702 85703 88707 90710 91139 91035=</t>
  </si>
  <si>
    <t>2015-01-10T05:50:00.000+0000</t>
  </si>
  <si>
    <t>MET082METAR EGDR 100550Z 24018G37KT 2500 -DZ FEW002 BKN003 OVC007 12/11 Q1017 YLO2=</t>
  </si>
  <si>
    <t>2015-01-10T06:00:00.000+0000</t>
  </si>
  <si>
    <t>06,1,+00090,1,07,1</t>
  </si>
  <si>
    <t>240,N,+0111,1</t>
  </si>
  <si>
    <t>8,1,030,1,+999,9</t>
  </si>
  <si>
    <t>SYN12403809 11125 82418 10116 20106 30087 40180 58030 69942 75052 887// 333 20111 32011 70006 81702 86703 88707 90710 91137 91037=</t>
  </si>
  <si>
    <t>12,0004,3,1</t>
  </si>
  <si>
    <t>24,0006,3,1</t>
  </si>
  <si>
    <t>2015-01-10T06:50:00.000+0000</t>
  </si>
  <si>
    <t>003500,1,9,9</t>
  </si>
  <si>
    <t>MET070METAR EGDR 100650Z 24018G36KT 3500 -DZ BKN005 OVC007 12/11 Q1017 YLO1=</t>
  </si>
  <si>
    <t>2015-01-10T07:00:00.000+0000</t>
  </si>
  <si>
    <t>10174,1</t>
  </si>
  <si>
    <t>08,99,1,06,1,99,9,00150,1,99,9,99,9</t>
  </si>
  <si>
    <t>99999,9,10082,1</t>
  </si>
  <si>
    <t>SYN09403809 41235 82418 10117 20107 30082 40174 56025 75052 887// 333 86705 88707 90710 91139 91036=</t>
  </si>
  <si>
    <t>2015-01-10T07:50:00.000+0000</t>
  </si>
  <si>
    <t>MET110METAR EGDR 100750Z 25018G39KT 3000 -DZ SCT003 BKN005 OVC007 12/11 Q1017 YLO2 TEMPO 2000 -DZBR SCT002 AMB=</t>
  </si>
  <si>
    <t>2015-01-10T08:00:00.000+0000</t>
  </si>
  <si>
    <t>10176,1</t>
  </si>
  <si>
    <t>99999,9,10084,1</t>
  </si>
  <si>
    <t>5,1,017,1,+999,9</t>
  </si>
  <si>
    <t>SYN10003809 41230 82518 10117 20111 30084 40176 55017 75052 887// 333 83703 86705 88707 90710 91140 91039=</t>
  </si>
  <si>
    <t>2015-01-10T08:50:00.000+0000</t>
  </si>
  <si>
    <t>260,1,N,0098,1</t>
  </si>
  <si>
    <t>01067,1,9,N</t>
  </si>
  <si>
    <t>08,1,+01067,1,99,9</t>
  </si>
  <si>
    <t>MET079METAR EGDR 100850Z 26019G36KT 5000 HZ FEW003 OVC035 12/09 Q1018 WHT NOSIG=</t>
  </si>
  <si>
    <t>2015-01-10T09:00:00.000+0000</t>
  </si>
  <si>
    <t>01050,1,9,N</t>
  </si>
  <si>
    <t>10190,1</t>
  </si>
  <si>
    <t>08,1,+01050,1,06,1</t>
  </si>
  <si>
    <t>SYN09403809 41250 82619 10118 20086 30097 40190 53010 72052 885// 333 81703 88635 90710 91142 91036=</t>
  </si>
  <si>
    <t>2015-01-10T09:34:00.000+0000</t>
  </si>
  <si>
    <t>280,1,N,0113,1</t>
  </si>
  <si>
    <t>99,99,9,07,1,99,9,00305,1,99,9,99,9</t>
  </si>
  <si>
    <t>MET118METAR EGDR 100934Z 28022G38KT 3000 DZ BKN010 BKN012 BKN020 10/08 Q1019 YLO1 TEMPO 2000 -DZ BR FEW006 BKN008 YL02=</t>
  </si>
  <si>
    <t>2015-01-10T09:50:00.000+0000</t>
  </si>
  <si>
    <t>MET094METAR EGDR 100950Z 29020G35KT 4000 HZ SCT010 OVC035 10/08 Q1020 REDZ GRN TEMPO 3500 YL01=</t>
  </si>
  <si>
    <t>2015-01-10T10:00:00.000+0000</t>
  </si>
  <si>
    <t>3,1,028,1,+999,9</t>
  </si>
  <si>
    <t>SYN09403809 41440 82920 10102 20079 30109 40202 53028 72052 885// 333 83710 88635 90710 91139 91035=</t>
  </si>
  <si>
    <t>2015-01-10T10:50:00.000+0000</t>
  </si>
  <si>
    <t>00914,1,9,N</t>
  </si>
  <si>
    <t>02,1,+00457,1,99,9</t>
  </si>
  <si>
    <t>07,1,+01372,1,99,9</t>
  </si>
  <si>
    <t>99,99,9,02,1,99,9,00457,1,99,9,99,9</t>
  </si>
  <si>
    <t>MET086METAR EGDR 101050Z 30018G31KT 9999 HZ FEW015 BKN030 BKN045 10/05 Q1021 BLU NOSIG=</t>
  </si>
  <si>
    <t>2015-01-10T11:00:00.000+0000</t>
  </si>
  <si>
    <t>00900,1,C,N</t>
  </si>
  <si>
    <t>10213,1</t>
  </si>
  <si>
    <t>01,1,+00450,1,07,1</t>
  </si>
  <si>
    <t>07,1,+01350,1,06,1</t>
  </si>
  <si>
    <t>07,99,1,01,1,99,9,00450,1,99,9,99,9</t>
  </si>
  <si>
    <t>99999,9,10120,1</t>
  </si>
  <si>
    <t>SYN10003809 41468 73018 10102 20046 30120 40213 51037 70522 878// 333 81715 85630 87645 90710 91133 91031=</t>
  </si>
  <si>
    <t>2015-01-10T11:50:00.000+0000</t>
  </si>
  <si>
    <t>290,1,N,0093,1</t>
  </si>
  <si>
    <t>MET079METAR EGDR 101150Z 29018G32KT 9999 HZ FEW014 BKN250 09/03 Q1021 BLU NOSIG=</t>
  </si>
  <si>
    <t>2015-01-10T12:00:00.000+0000</t>
  </si>
  <si>
    <t>99999,9,10125,1</t>
  </si>
  <si>
    <t>SYN10003809 11468 72918 10093 20028 30125 40218 51028 69981 70552 82802 333 81714 87075 90710 91133 91032=</t>
  </si>
  <si>
    <t>06,0008,3,1</t>
  </si>
  <si>
    <t>2015-01-10T12:50:00.000+0000</t>
  </si>
  <si>
    <t>MET068METAR EGDR 101250Z 30018G30KT 9999 HZ FEW014 BKN250 09/04 Q1022 BLU=</t>
  </si>
  <si>
    <t>2015-01-10T13:00:00.000+0000</t>
  </si>
  <si>
    <t>SYN09403809 41468 73018 10085 20036 30131 40224 51022 70522 83801 333 81714 87075 90710 91136 91030=</t>
  </si>
  <si>
    <t>2015-01-10T13:50:00.000+0000</t>
  </si>
  <si>
    <t>300,1,N,0082,1</t>
  </si>
  <si>
    <t>04572,1,C,N</t>
  </si>
  <si>
    <t>04,1,+04572,1,99,9</t>
  </si>
  <si>
    <t>MET068METAR EGDR 101350Z 30016G28KT 9999 HZ FEW014 SCT150 09/00 Q1022 BLU=</t>
  </si>
  <si>
    <t>2015-01-10T14:00:00.000+0000</t>
  </si>
  <si>
    <t>03,1,+04500,1,03,1</t>
  </si>
  <si>
    <t>99999,9,10135,1</t>
  </si>
  <si>
    <t>2,1,016,1,+999,9</t>
  </si>
  <si>
    <t>SYN09403809 41468 73016 10087 20000 30135 40229 52016 70522 83831 333 81714 83365 90710 91134 91028=</t>
  </si>
  <si>
    <t>2015-01-10T14:50:00.000+0000</t>
  </si>
  <si>
    <t>MET065METAR EGDR 101450Z 31013KT 9999 HZ FEW025 BKN250 09/01 Q1022 BLU=</t>
  </si>
  <si>
    <t>2015-01-10T15:00:00.000+0000</t>
  </si>
  <si>
    <t>10231,1</t>
  </si>
  <si>
    <t>99999,9,10137,1</t>
  </si>
  <si>
    <t>1,1,013,1,+999,9</t>
  </si>
  <si>
    <t>SYN08803809 41568 73113 10085 20008 30137 40231 51013 70522 83802 333 81825 87075 90710 91129=</t>
  </si>
  <si>
    <t>2015-01-10T15:50:00.000+0000</t>
  </si>
  <si>
    <t>MET070METAR EGDR 101550Z 29012KT 9999 FEW030 SCT050 BKN250 08/M00 Q1023 BLU=</t>
  </si>
  <si>
    <t>2015-01-10T16:00:00.000+0000</t>
  </si>
  <si>
    <t>07500,1,9,N</t>
  </si>
  <si>
    <t>-0005,1</t>
  </si>
  <si>
    <t>SYN07603809 42670 72912 10079 21005 30143 40237 53013 84501 333 81630 83650 87075=</t>
  </si>
  <si>
    <t>2015-01-10T16:50:00.000+0000</t>
  </si>
  <si>
    <t>07,1,+01524,1,99,9</t>
  </si>
  <si>
    <t>MET067METAR EGDR 101650Z 28012KT 9999 VCSH FEW020 BKN050 07/00 Q1023 BLU=</t>
  </si>
  <si>
    <t>2015-01-10T17:00:00.000+0000</t>
  </si>
  <si>
    <t>07,1,+01500,1,06,1</t>
  </si>
  <si>
    <t>07,99,1,02,1,99,9,00600,1,99,9,99,9</t>
  </si>
  <si>
    <t>2,1,011,1,+999,9</t>
  </si>
  <si>
    <t>SYN07603809 41565 72812 10074 20003 30146 40240 52011 71522 878// 333 82820 87650=</t>
  </si>
  <si>
    <t>2015-01-10T17:50:00.000+0000</t>
  </si>
  <si>
    <t>280,1,N,0051,1</t>
  </si>
  <si>
    <t>MET062METAR EGDR 101750Z 28010KT 9999 FEW020 BKN050 06/02 Q1024 BLU=</t>
  </si>
  <si>
    <t>2015-01-10T18:00:00.000+0000</t>
  </si>
  <si>
    <t>01500,1,C,N</t>
  </si>
  <si>
    <t>05,1,+01500,1,06,1</t>
  </si>
  <si>
    <t>05,99,1,02,1,99,9,00600,1,99,9,99,9</t>
  </si>
  <si>
    <t>120,M,+0119,1</t>
  </si>
  <si>
    <t>SYN08203809 12570 52810 10064 20017 30150 40245 51014 69982 85800 333 10119 82820 85650=</t>
  </si>
  <si>
    <t>2015-01-10T18:50:00.000+0000</t>
  </si>
  <si>
    <t>280,1,N,0057,1</t>
  </si>
  <si>
    <t>MET069METAR EGDR 101850Z 28011KT 9999 FEW020 BKN050 06/01 Q1024 RESHRA BLU=</t>
  </si>
  <si>
    <t>2015-01-10T19:00:00.000+0000</t>
  </si>
  <si>
    <t>05,99,1,01,1,99,9,00600,1,99,9,99,9</t>
  </si>
  <si>
    <t>25,1</t>
  </si>
  <si>
    <t>SYN08803809 41570 52811 10064 20013 30153 40247 51010 72582 85800 333 81820 85650 90710 91127=</t>
  </si>
  <si>
    <t>2015-01-10T19:50:00.000+0000</t>
  </si>
  <si>
    <t>MET066METAR EGDR 101950Z 28012KT 9999 HZ FEW020 BKN050 06/M00 Q1024 BLU=</t>
  </si>
  <si>
    <t>2015-01-10T20:00:00.000+0000</t>
  </si>
  <si>
    <t>-0001,1</t>
  </si>
  <si>
    <t>10249,1</t>
  </si>
  <si>
    <t>06,1,+01500,1,06,1</t>
  </si>
  <si>
    <t>06,99,1,02,1,99,9,00600,1,99,9,99,9</t>
  </si>
  <si>
    <t>SYN08803809 41568 62812 10063 21001 30154 40249 51009 70522 868// 333 82820 86650 90710 91128=</t>
  </si>
  <si>
    <t>2015-01-10T20:50:00.000+0000</t>
  </si>
  <si>
    <t>99,99,9,04,1,99,9,00732,1,99,9,99,9</t>
  </si>
  <si>
    <t>MET077METAR EGDR 102050Z 28012KT 9999 HZ SCT024 BKN050 06/02 Q1024 RESHRA WHT=</t>
  </si>
  <si>
    <t>2015-01-10T21:00:00.000+0000</t>
  </si>
  <si>
    <t>03,1,+00720,1,08,1</t>
  </si>
  <si>
    <t>05,99,1,03,1,99,9,00720,1,99,9,99,9</t>
  </si>
  <si>
    <t>2,1,006,1,+999,9</t>
  </si>
  <si>
    <t>SYN08803809 41566 52812 10055 20017 30156 40251 52006 72582 85800 333 83824 85650 90710 91125=</t>
  </si>
  <si>
    <t>2015-01-10T21:50:00.000+0000</t>
  </si>
  <si>
    <t>04,1,+00671,1,99,9</t>
  </si>
  <si>
    <t>99,99,9,04,1,99,9,00671,1,99,9,99,9</t>
  </si>
  <si>
    <t>MET077METAR EGDR 102150Z 28017G29KT 9999 SCT022 BKN050 06/01 Q1024 RESHRA WHT=</t>
  </si>
  <si>
    <t>2015-01-10T22:00:00.000+0000</t>
  </si>
  <si>
    <t>04,1,+00660,1,08,1</t>
  </si>
  <si>
    <t>07,99,1,04,1,99,9,00660,1,99,9,99,9</t>
  </si>
  <si>
    <t>SYN09403809 41570 72817 10062 20012 30157 40252 51005 72582 878// 333 84822 86650 90710 91134 91029=</t>
  </si>
  <si>
    <t>2015-01-10T22:50:00.000+0000</t>
  </si>
  <si>
    <t>MET082METAR EGDR 102250Z 29020G35KT 4000 SHRA FEW012 SCT020 BKN050 05/02 Q1025 GRN=</t>
  </si>
  <si>
    <t>2015-01-10T23:00:00.000+0000</t>
  </si>
  <si>
    <t>04,1,+00600,1,08,1</t>
  </si>
  <si>
    <t>SYN10003809 41440 72920 10053 20022 30162 40257 53008 78182 878// 333 81712 84820 86650 90710 91136 91035=</t>
  </si>
  <si>
    <t>2015-01-10T23:50:00.000+0000</t>
  </si>
  <si>
    <t>300,1,N,0088,1</t>
  </si>
  <si>
    <t>MET084METAR EGDR 102350Z 30017KT 9999 HZ FEW012 SCT020 BKN050 05/03 Q1025 RESHRA WHT=</t>
  </si>
  <si>
    <t>2015-01-11T00:00:00.000+0000</t>
  </si>
  <si>
    <t>SYN10003809 11466 63017 10053 20025 30166 40261 53010 60011 72582 868// 333 81712 84820 85650 90710 91137=</t>
  </si>
  <si>
    <t>2015-01-11T00:50:00.000+0000</t>
  </si>
  <si>
    <t>290,1,N,0072,1</t>
  </si>
  <si>
    <t>MET094METAR EGDR 110050Z 29014KT 9999 FEW012 05/02 Q1025 RESHRA BLU TEMPO 4000 SHRA SCT012 GRN=</t>
  </si>
  <si>
    <t>2015-01-11T01:00:00.000+0000</t>
  </si>
  <si>
    <t>03,99,1,01,1,99,9,00360,1,99,9,99,9</t>
  </si>
  <si>
    <t>99999,9,10163,1</t>
  </si>
  <si>
    <t>SYN08203809 41470 32914 10046 20021 30163 40259 50007 72581 83800 333 81712 90710 91137=</t>
  </si>
  <si>
    <t>2015-01-11T01:50:00.000+0000</t>
  </si>
  <si>
    <t>MET111METAR EGDR 110150Z 29013KT 9999 HZ FEW012 SCT020 BKN050 06/02 Q1026 RESHRA WHT TEMPO 4000 SHRA SCT012 GRN=</t>
  </si>
  <si>
    <t>2015-01-11T02:00:00.000+0000</t>
  </si>
  <si>
    <t>SYN09403809 41466 62913 10058 20019 30173 40268 53011 72581 868// 333 81712 83820 85650 90710 91129=</t>
  </si>
  <si>
    <t>2015-01-11T02:50:00.000+0000</t>
  </si>
  <si>
    <t>300,1,N,0072,1</t>
  </si>
  <si>
    <t>MET062METAR EGDR 110250Z 30014KT 9999 FEW022 SCT040 06/00 Q1027 BLU=</t>
  </si>
  <si>
    <t>2015-01-11T03:00:00.000+0000</t>
  </si>
  <si>
    <t>99999,9,C,N</t>
  </si>
  <si>
    <t>10273,1</t>
  </si>
  <si>
    <t>02,1,+00660,1,08,1</t>
  </si>
  <si>
    <t>04,1,+01200,1,06,1</t>
  </si>
  <si>
    <t>04,99,1,02,1,99,9,00660,1,99,9,99,9</t>
  </si>
  <si>
    <t>03,1</t>
  </si>
  <si>
    <t>SYN08803809 41570 43014 10057 20003 30178 40273 53012 70381 84800 333 82822 84640 90710 91126=</t>
  </si>
  <si>
    <t>Q01 012003SCOCIG</t>
  </si>
  <si>
    <t>2015-01-11T03:50:00.000+0000</t>
  </si>
  <si>
    <t>MET058METAR EGDR 110350Z 29014G24KT 9999 FEW020 06/02 Q1027 BLU=</t>
  </si>
  <si>
    <t>2015-01-11T04:00:00.000+0000</t>
  </si>
  <si>
    <t>99999,9,10182,1</t>
  </si>
  <si>
    <t>SYN08203809 42570 22914 10059 20017 30182 40277 51018 82800 333 81820 90710 91127 91024=</t>
  </si>
  <si>
    <t>2015-01-11T04:50:00.000+0000</t>
  </si>
  <si>
    <t>300,1,N,0077,1</t>
  </si>
  <si>
    <t>MET068METAR EGDR 110450Z 30015G31KT 9999 HZ FEW020 SCT040 06/02 Q1028 BLU=</t>
  </si>
  <si>
    <t>2015-01-11T05:00:00.000+0000</t>
  </si>
  <si>
    <t>03,99,1,01,1,99,9,00600,1,99,9,99,9</t>
  </si>
  <si>
    <t>3,1,015,1,+999,9</t>
  </si>
  <si>
    <t>SYN09403809 41568 33015 10063 20021 30188 40283 53015 70500 83800 333 81820 83640 90710 91131 91031=</t>
  </si>
  <si>
    <t>2015-01-11T05:50:00.000+0000</t>
  </si>
  <si>
    <t>MET055METAR EGDR 110550Z 29012KT 9999 FEW020 06/02 Q1028 BLU=</t>
  </si>
  <si>
    <t>2015-01-11T06:00:00.000+0000</t>
  </si>
  <si>
    <t>240,N,+0045,1</t>
  </si>
  <si>
    <t>99999,9,10192,1</t>
  </si>
  <si>
    <t>SYN09403809 11570 12912 10062 20016 30192 40287 52014 60022 70181 81800 333 20045 32002 70024 81820=</t>
  </si>
  <si>
    <t>24,0024,3,1</t>
  </si>
  <si>
    <t>2015-01-11T06:50:00.000+0000</t>
  </si>
  <si>
    <t>MET062METAR EGDR 110650Z 29009KT 9999 FEW020 SCT040 06/02 Q1029 BLU=</t>
  </si>
  <si>
    <t>2015-01-11T07:00:00.000+0000</t>
  </si>
  <si>
    <t>10293,1</t>
  </si>
  <si>
    <t>99999,9,10198,1</t>
  </si>
  <si>
    <t>SYN07003809 42570 32909 10063 20021 30198 40293 52016 83800 333 81820 83640=</t>
  </si>
  <si>
    <t>2015-01-11T07:50:00.000+0000</t>
  </si>
  <si>
    <t>MET061METAR EGDR 110750Z 29012KT 9999 FEW020 07/02 Q1029 BLU NOSIG=</t>
  </si>
  <si>
    <t>2015-01-11T08:00:00.000+0000</t>
  </si>
  <si>
    <t>3,1,016,1,+999,9</t>
  </si>
  <si>
    <t>SYN06403809 42568 52912 10067 20020 30204 40299 53016 84801 333 82820=</t>
  </si>
  <si>
    <t>2015-01-11T08:50:00.000+0000</t>
  </si>
  <si>
    <t>MET083METAR EGDR 110850Z 27007KT 9999 HZ FEW010 SCT040 BKN160 07/04 Q1030 BLU NOSIG=</t>
  </si>
  <si>
    <t>2015-01-11T09:00:00.000+0000</t>
  </si>
  <si>
    <t>04800,1,9,N</t>
  </si>
  <si>
    <t>10303,1</t>
  </si>
  <si>
    <t>99999,9,10208,1</t>
  </si>
  <si>
    <t>1,1,016,1,+999,9</t>
  </si>
  <si>
    <t>SYN08203809 41466 72707 10072 20039 30208 40303 51016 70511 83831 333 81710 83640 85366=</t>
  </si>
  <si>
    <t>2015-01-11T09:50:00.000+0000</t>
  </si>
  <si>
    <t>MET083METAR EGDR 110950Z 27007KT 9999 HZ FEW010 SCT030 BKN160 08/03 Q1030 BLU NOSIG=</t>
  </si>
  <si>
    <t>2015-01-11T10:00:00.000+0000</t>
  </si>
  <si>
    <t>07,1,+04800,1,03,1</t>
  </si>
  <si>
    <t>99999,9,10214,1</t>
  </si>
  <si>
    <t>SYN08203809 41466 72707 10083 20027 30214 40309 52016 70522 85872 333 81710 83630 87366=</t>
  </si>
  <si>
    <t>2015-01-11T10:50:00.000+0000</t>
  </si>
  <si>
    <t>07,1,+01067,1,99,9</t>
  </si>
  <si>
    <t>MET086METAR EGDR 111050Z 26012G26KT 9999 HZ FEW010 BKN030 BKN035 09/03 Q1030 BLU NOSIG=</t>
  </si>
  <si>
    <t>2015-01-11T11:00:00.000+0000</t>
  </si>
  <si>
    <t>10310,1</t>
  </si>
  <si>
    <t>05,1,+01050,1,06,1</t>
  </si>
  <si>
    <t>1,1,011,1,+999,9</t>
  </si>
  <si>
    <t>SYN10003809 41465 72612 10085 20030 30215 40310 51011 70522 8787/ 333 81710 85630 85635 90710 91126 91026=</t>
  </si>
  <si>
    <t>2015-01-11T11:50:00.000+0000</t>
  </si>
  <si>
    <t>MET080METAR EGDR 111150Z 26013G23KT 9999 HZ FEW010 BKN030 BKN035 09/03 Q1030 BLU=</t>
  </si>
  <si>
    <t>2015-01-11T12:00:00.000+0000</t>
  </si>
  <si>
    <t>10305,1</t>
  </si>
  <si>
    <t>06,1,+00900,1,06,1</t>
  </si>
  <si>
    <t>06,1,+01050,1,06,1</t>
  </si>
  <si>
    <t>99999,9,10211,1</t>
  </si>
  <si>
    <t>1,1,002,1,+999,9</t>
  </si>
  <si>
    <t>SYN09403809 11465 72613 10087 20027 30211 40305 51002 60001 70511 8787/ 333 81710 86630 86635 91023=</t>
  </si>
  <si>
    <t>2015-01-11T12:50:00.000+0000</t>
  </si>
  <si>
    <t>00792,1,9,N</t>
  </si>
  <si>
    <t>MET068METAR EGDR 111250Z 25014G27KT 9999 HZ FEW010 BKN026 09/03 Q1029 BLU=</t>
  </si>
  <si>
    <t>2015-01-11T13:00:00.000+0000</t>
  </si>
  <si>
    <t>00780,1,C,N</t>
  </si>
  <si>
    <t>SYN09403809 41465 72514 10088 20025 30204 40299 58011 70522 875// 333 81710 87626 90710 91128 91027=</t>
  </si>
  <si>
    <t>2015-01-11T13:50:00.000+0000</t>
  </si>
  <si>
    <t>MET069METAR EGDR 111350Z 26013G26KT 9999 -DZ FEW010 BKN030 09/04 Q1028 BLU=</t>
  </si>
  <si>
    <t>2015-01-11T14:00:00.000+0000</t>
  </si>
  <si>
    <t>07,1,+00900,1,06,1</t>
  </si>
  <si>
    <t>SYN09403809 41465 72613 10086 20043 30193 40287 58023 75052 875// 333 81710 87630 90710 91129 91026=</t>
  </si>
  <si>
    <t>2015-01-11T14:50:00.000+0000</t>
  </si>
  <si>
    <t>MET069METAR EGDR 111450Z 25014G30KT 9999 -DZ FEW010 BKN030 09/03 Q1028 BLU=</t>
  </si>
  <si>
    <t>2015-01-11T15:00:00.000+0000</t>
  </si>
  <si>
    <t>07,99,1,02,1,99,9,00300,1,99,9,99,9</t>
  </si>
  <si>
    <t>SYN09403809 41466 72514 10086 20026 30194 40288 55017 75052 875// 333 82710 87630 90710 91134 91030=</t>
  </si>
  <si>
    <t>2015-01-11T15:50:00.000+0000</t>
  </si>
  <si>
    <t>240,1,N,0077,1</t>
  </si>
  <si>
    <t>00762,1,9,N</t>
  </si>
  <si>
    <t>08,1,+00762,1,99,9</t>
  </si>
  <si>
    <t>MET078METAR EGDR 111550Z 24015G32KT 9999 HZ FEW010 OVC025 09/04 Q1028 REDZ BLU=</t>
  </si>
  <si>
    <t>2015-01-11T16:00:00.000+0000</t>
  </si>
  <si>
    <t>00750,1,9,N</t>
  </si>
  <si>
    <t>08,1,+00750,1,06,1</t>
  </si>
  <si>
    <t>SYN09403809 41465 82415 10088 20040 30188 40282 58017 72052 888// 333 82710 88625 90710 91132 91032=</t>
  </si>
  <si>
    <t>2015-01-11T16:50:00.000+0000</t>
  </si>
  <si>
    <t>MET081METAR EGDR 111650Z 26013G25KT 9999 -DZ FEW010 SCT024 BKN030 08/05 Q1027 WHT=</t>
  </si>
  <si>
    <t>2015-01-11T17:00:00.000+0000</t>
  </si>
  <si>
    <t>10276,1</t>
  </si>
  <si>
    <t>SYN10003809 41465 82613 10083 20053 30182 40276 58011 75052 885// 333 81710 83624 86630 90710 91137 91025=</t>
  </si>
  <si>
    <t>2015-01-11T17:50:00.000+0000</t>
  </si>
  <si>
    <t>08,1,+04877,1,99,9</t>
  </si>
  <si>
    <t>MET085METAR EGDR 111750Z 24015G31KT 9999 HZ FEW010 SCT024 OVC160 09/05 Q1026 REDZ WHT=</t>
  </si>
  <si>
    <t>2015-01-11T18:00:00.000+0000</t>
  </si>
  <si>
    <t>08,1,+04800,1,04,1</t>
  </si>
  <si>
    <t>120,M,+0092,1</t>
  </si>
  <si>
    <t>SYN11203809 11466 82415 10087 20049 30175 40269 58019 69902 72052 8352/ 333 10092 81710 83624 88466 90710 91137 91031=</t>
  </si>
  <si>
    <t>2015-01-11T18:50:00.000+0000</t>
  </si>
  <si>
    <t>MET077METAR EGDR 111850Z 23020G33KT 9999 FEW024 SCT040 OVC160 09/04 Q1025 BLU=</t>
  </si>
  <si>
    <t>2015-01-11T19:00:00.000+0000</t>
  </si>
  <si>
    <t>01,1,+00720,1,06,1</t>
  </si>
  <si>
    <t>08,99,1,01,1,99,9,00720,1,99,9,99,9</t>
  </si>
  <si>
    <t>SYN09403809 42570 82320 10092 20042 30167 40261 58022 8452/ 333 81624 83640 88466 90710 91136 91033=</t>
  </si>
  <si>
    <t>2015-01-11T19:50:00.000+0000</t>
  </si>
  <si>
    <t>MET080METAR EGDR 111950Z 24017G33KT 9999 HZ FEW010 BKN040 OVC100 09/03 Q1025 BLU=</t>
  </si>
  <si>
    <t>2015-01-11T20:00:00.000+0000</t>
  </si>
  <si>
    <t>01200,1,C,N</t>
  </si>
  <si>
    <t>05,1,+01200,1,06,1</t>
  </si>
  <si>
    <t>SYN10003809 41466 82417 10094 20033 30164 40257 56019 70522 8552/ 333 81710 85640 88460 90710 91135 91033=</t>
  </si>
  <si>
    <t>2015-01-11T20:50:00.000+0000</t>
  </si>
  <si>
    <t>00671,1,C,N</t>
  </si>
  <si>
    <t>MET080METAR EGDR 112050Z 23023G39KT 9999 HZ FEW010 SCT022 BKN035 10/04 Q1024 WHT=</t>
  </si>
  <si>
    <t>2015-01-11T21:00:00.000+0000</t>
  </si>
  <si>
    <t>03,1,+00660,1,06,1</t>
  </si>
  <si>
    <t>SYN10003809 41466 82323 10095 20039 30153 40247 58022 70522 885// 333 81710 83622 85635 90710 91140 91039=</t>
  </si>
  <si>
    <t>2015-01-11T21:50:00.000+0000</t>
  </si>
  <si>
    <t>MET080METAR EGDR 112150Z 23026G43KT 9999 HZ FEW010 SCT020 OVC035 09/04 Q1023 WHT=</t>
  </si>
  <si>
    <t>2015-01-11T22:00:00.000+0000</t>
  </si>
  <si>
    <t>10238,1</t>
  </si>
  <si>
    <t>SYN10003809 41464 82326 10093 20044 30144 40238 58023 70522 885// 333 81710 83620 88635 90710 91143 91043=</t>
  </si>
  <si>
    <t>2015-01-11T22:50:00.000+0000</t>
  </si>
  <si>
    <t>08,1,+00914,1,99,9</t>
  </si>
  <si>
    <t>0216,1</t>
  </si>
  <si>
    <t>MET080METAR EGDR 112250Z 23026G42KT 9999 HZ FEW010 SCT020 OVC030 09/04 Q1022 WHT=</t>
  </si>
  <si>
    <t>2015-01-11T23:00:00.000+0000</t>
  </si>
  <si>
    <t>10227,1</t>
  </si>
  <si>
    <t>08,1,+00900,1,06,1</t>
  </si>
  <si>
    <t>99999,9,10134,1</t>
  </si>
  <si>
    <t>4,99,0216,1,999</t>
  </si>
  <si>
    <t>SYN10003809 41464 82326 10093 20043 30134 40227 58030 70522 885// 333 81710 83620 88630 90710 91142 91042=</t>
  </si>
  <si>
    <t>2015-01-11T23:50:00.000+0000</t>
  </si>
  <si>
    <t>230,1,N,0129,1</t>
  </si>
  <si>
    <t>MET080METAR EGDR 112350Z 23025G40KT 9999 HZ FEW010 SCT020 OVC030 10/06 Q1021 WHT=</t>
  </si>
  <si>
    <t>2015-01-12T00:00:00.000+0000</t>
  </si>
  <si>
    <t>8,1,031,1,+999,9</t>
  </si>
  <si>
    <t>SYN10603809 11464 82325 10095 20056 30123 40216 58031 60001 70522 885// 333 81710 84620 88630 90710 91142 91040=</t>
  </si>
  <si>
    <t>2015-01-12T00:50:00.000+0000</t>
  </si>
  <si>
    <t>0257,1</t>
  </si>
  <si>
    <t>MET080METAR EGDR 120050Z 23021G50KT 9999 HZ FEW008 BKN020 OVC025 10/04 Q1020 WHT=</t>
  </si>
  <si>
    <t>2015-01-12T01:00:00.000+0000</t>
  </si>
  <si>
    <t>8,1,035,1,+999,9</t>
  </si>
  <si>
    <t>3,99,0257,1,999</t>
  </si>
  <si>
    <t>SYN09403809 41364 82321 10099 20036 30110 40203 58035 70522 885// 333 81708 85620 88625 90710 91150=</t>
  </si>
  <si>
    <t>2015-01-12T01:50:00.000+0000</t>
  </si>
  <si>
    <t>230,1,N,0124,1</t>
  </si>
  <si>
    <t>0211,1</t>
  </si>
  <si>
    <t>MET085METAR EGDR 120150Z 23024G41KT 9999 HZ FEW010 SCT018 OVC025 09/06 Q1019 RERA WHT=</t>
  </si>
  <si>
    <t>2015-01-12T02:00:00.000+0000</t>
  </si>
  <si>
    <t>3,99,0252,1,999</t>
  </si>
  <si>
    <t>4,99,0211,1,999</t>
  </si>
  <si>
    <t>SYN10003809 41462 82324 10094 20061 30100 40193 56033 72162 885// 333 81710 83618 88625 90710 91149 91041=</t>
  </si>
  <si>
    <t>2015-01-12T02:50:00.000+0000</t>
  </si>
  <si>
    <t>230,1,N,0144,1</t>
  </si>
  <si>
    <t>0263,1</t>
  </si>
  <si>
    <t>MET080METAR EGDR 120250Z 23028G51KT 9999 HZ FEW010 SCT020 OVC025 10/05 Q1018 WHT=</t>
  </si>
  <si>
    <t>2015-01-12T03:00:00.000+0000</t>
  </si>
  <si>
    <t>6,1,031,1,+999,9</t>
  </si>
  <si>
    <t>3,99,0263,1,999</t>
  </si>
  <si>
    <t>4,99,0263,1,999</t>
  </si>
  <si>
    <t>SYN10003809 41468 82328 10100 20047 30092 40185 56031 70562 885// 333 81710 83620 88625 90710 91151 91051=</t>
  </si>
  <si>
    <t>2015-01-12T03:50:00.000+0000</t>
  </si>
  <si>
    <t>MET085METAR EGDR 120350Z 23026G43KT 9999 HZ FEW010 SCT018 OVC025 10/06 Q1017 RERA WHT=</t>
  </si>
  <si>
    <t>2015-01-12T04:00:00.000+0000</t>
  </si>
  <si>
    <t>10178,1</t>
  </si>
  <si>
    <t>SYN10003809 41464 82326 10101 20058 30085 40178 56025 72162 885// 333 81710 83618 88625 90710 91145 91043=</t>
  </si>
  <si>
    <t>2015-01-12T04:50:00.000+0000</t>
  </si>
  <si>
    <t>10160,1,99999,9</t>
  </si>
  <si>
    <t>MET085METAR EGDR 120450Z 23024G40KT 9999 HZ FEW010 SCT020 OVC025 10/07 Q1016 RERA WHT=</t>
  </si>
  <si>
    <t>2015-01-12T05:00:00.000+0000</t>
  </si>
  <si>
    <t>10166,1</t>
  </si>
  <si>
    <t>99999,9,10074,1</t>
  </si>
  <si>
    <t>8,1,027,1,+999,9</t>
  </si>
  <si>
    <t>SYN10003809 41464 82324 10100 20066 30074 40166 58027 72162 885// 333 81710 83620 88625 90710 91143 91040=</t>
  </si>
  <si>
    <t>2015-01-12T05:50:00.000+0000</t>
  </si>
  <si>
    <t>00488,1,C,N</t>
  </si>
  <si>
    <t>04,1,+00488,1,99,9</t>
  </si>
  <si>
    <t>10150,1,99999,9</t>
  </si>
  <si>
    <t>MET080METAR EGDR 120550Z 22024G38KT 9999 HZ FEW008 SCT016 OVC025 10/08 Q1015 WHT=</t>
  </si>
  <si>
    <t>2015-01-12T06:00:00.000+0000</t>
  </si>
  <si>
    <t>10157,1</t>
  </si>
  <si>
    <t>03,1,+00480,1,06,1</t>
  </si>
  <si>
    <t>240,N,+0084,1</t>
  </si>
  <si>
    <t>99999,9,10064,1</t>
  </si>
  <si>
    <t>3,99,0227,1,999</t>
  </si>
  <si>
    <t>SYN12403809 11360 82224 10103 20078 30064 40157 58028 69922 70562 885// 333 20084 31007 70002 81708 83616 88625 90710 91144 91038=</t>
  </si>
  <si>
    <t>2015-01-12T06:50:00.000+0000</t>
  </si>
  <si>
    <t>10140,1,99999,9</t>
  </si>
  <si>
    <t>MET117METAR EGDR 120650Z 22023G36KT 8000 -RADZ FEW008 BKN010 OVC020 10/09 Q1014 GRN BECMG 8000 -RA FEW004 SCT006 YLO1=</t>
  </si>
  <si>
    <t>2015-01-12T07:00:00.000+0000</t>
  </si>
  <si>
    <t>10147,1</t>
  </si>
  <si>
    <t>99999,9,10055,1</t>
  </si>
  <si>
    <t>SYN10003809 41358 82223 10104 20089 30055 40147 56031 75865 885// 333 81708 85710 88620 90710 91139 91036=</t>
  </si>
  <si>
    <t>2015-01-12T07:50:00.000+0000</t>
  </si>
  <si>
    <t>10130,1,99999,9</t>
  </si>
  <si>
    <t>MET108METAR EGDR 120750Z 22022G36KT 6000 -RA FEW004 SCT005 OVC016 11/10 Q1013 YLO1 TEMPO 4000 RA SCT004 YLO2=</t>
  </si>
  <si>
    <t>2015-01-12T08:00:00.000+0000</t>
  </si>
  <si>
    <t>10136,1</t>
  </si>
  <si>
    <t>99999,9,10044,1</t>
  </si>
  <si>
    <t>SYN10003809 41256 82222 10107 20096 30044 40136 58030 76065 887// 333 82704 84705 88616 90710 91139 91036=</t>
  </si>
  <si>
    <t>2015-01-12T08:50:00.000+0000</t>
  </si>
  <si>
    <t>08,1,+00427,1,99,9</t>
  </si>
  <si>
    <t>MET107METAR EGDR 120850Z 22022G36KT 8000 HZ FEW004 BKN005 OVC014 11/10 Q1013 YLO1 TEMPO 4000 RA SCT004 YLO2=</t>
  </si>
  <si>
    <t>2015-01-12T09:00:00.000+0000</t>
  </si>
  <si>
    <t>10133,1</t>
  </si>
  <si>
    <t>08,1,+00420,1,07,1</t>
  </si>
  <si>
    <t>99999,9,10041,1</t>
  </si>
  <si>
    <t>SYN10003809 41258 82222 10110 20096 30041 40133 56024 72165 887// 333 82704 85705 88714 90710 91137 91036=</t>
  </si>
  <si>
    <t>2015-01-12T09:50:00.000+0000</t>
  </si>
  <si>
    <t>10120,1,99999,9</t>
  </si>
  <si>
    <t>MET106METAR EGDR 120950Z 23024KT 2500 RADZ FEW004 BKN005 OVC012 11/10 Q1012 YLO1 TEMPO 4000 RA SCT004 YLO2=</t>
  </si>
  <si>
    <t>2015-01-12T10:00:00.000+0000</t>
  </si>
  <si>
    <t>10130,1</t>
  </si>
  <si>
    <t>99999,9,10038,1</t>
  </si>
  <si>
    <t>6,1,017,1,+999,9</t>
  </si>
  <si>
    <t>SYN09403809 41225 82324 10110 20096 30038 40130 56017 75965 887// 333 82704 85705 88712 90710 91137=</t>
  </si>
  <si>
    <t>2015-01-12T10:50:00.000+0000</t>
  </si>
  <si>
    <t>002200,1,9,9</t>
  </si>
  <si>
    <t>MET118METAR EGDR 121050Z 23022G37KT 2200 RADZ SCT004 BKN006 OVC008 11/10 Q1012 YLO2 TEMPO 1500 +RADZ FEW001 SCT002 AMB=</t>
  </si>
  <si>
    <t>2015-01-12T11:00:00.000+0000</t>
  </si>
  <si>
    <t>10123,1</t>
  </si>
  <si>
    <t>06,1,+00180,1,07,1</t>
  </si>
  <si>
    <t>99999,9,10031,1</t>
  </si>
  <si>
    <t>SYN10003809 41222 82322 10109 20102 30031 40123 58013 75965 887// 333 83704 86706 88708 90710 91137 91037=</t>
  </si>
  <si>
    <t>2015-01-12T11:50:00.000+0000</t>
  </si>
  <si>
    <t>10110,1,99999,9</t>
  </si>
  <si>
    <t>MET126METAR EGDR 121150Z 22018G31KT 6000 HZ SCT004 BKN006 OVC012 11/10 Q1011 RERA REDZ YLO2 TEMPO 1500 +RADZ FEW001 SCT002 AMB=</t>
  </si>
  <si>
    <t>2015-01-12T12:00:00.000+0000</t>
  </si>
  <si>
    <t>10113,1</t>
  </si>
  <si>
    <t>99999,9,10021,1</t>
  </si>
  <si>
    <t>8,1,020,1,+999,9</t>
  </si>
  <si>
    <t>SYN10603809 11256 82218 10111 20102 30021 40113 58020 69921 72165 886// 333 83704 85706 88712 90710 91134 91031=</t>
  </si>
  <si>
    <t>2015-01-12T12:42:00.000+0000</t>
  </si>
  <si>
    <t>220,1,N,0108,1</t>
  </si>
  <si>
    <t>10100,1,99999,9</t>
  </si>
  <si>
    <t>MET103METAR EGDR 121242Z 22021G37KT 3000 -DZ SCT002 BKN004 OVC008 11/10 Q1010 AMB TEMPO 0800 +DZ SCT001=</t>
  </si>
  <si>
    <t>2015-01-12T12:50:00.000+0000</t>
  </si>
  <si>
    <t>MET103METAR EGDR 121250Z 22021G35KT 2000 -DZ SCT002 BKN004 OVC008 11/10 Q1010 AMB TEMPO 0800 +DZ SCT001=</t>
  </si>
  <si>
    <t>2015-01-12T13:00:00.000+0000</t>
  </si>
  <si>
    <t>10104,1</t>
  </si>
  <si>
    <t>99999,9,10012,1</t>
  </si>
  <si>
    <t>8,1,026,1,+999,9</t>
  </si>
  <si>
    <t>SYN10003809 41120 82221 10109 20099 30012 40104 58026 75052 887// 333 83702 85704 88708 90710 91137 91035=</t>
  </si>
  <si>
    <t>2015-01-12T13:10:00.000+0000</t>
  </si>
  <si>
    <t>000700,1,9,9</t>
  </si>
  <si>
    <t>MET087METAR EGDR 121310Z 23022G35KT 0700 -DZ FEW001 SCT002 OVC004 11/10 Q1010 RED NOSIG=</t>
  </si>
  <si>
    <t>2015-01-12T13:50:00.000+0000</t>
  </si>
  <si>
    <t>10090,1,99999,9</t>
  </si>
  <si>
    <t>MET069METAR EGDR 121350Z 22022G34KT 0600 -DZ SCT001 OVC002 11/10 Q1009 RED=</t>
  </si>
  <si>
    <t>2015-01-12T14:00:00.000+0000</t>
  </si>
  <si>
    <t>10095,1</t>
  </si>
  <si>
    <t>99999,9,10004,1</t>
  </si>
  <si>
    <t>6,1,028,1,+999,9</t>
  </si>
  <si>
    <t>SYN09403809 41006 82222 10106 20103 30004 40095 56028 75052 887// 333 83701 88702 90710 91135 91034=</t>
  </si>
  <si>
    <t>2015-01-12T14:50:00.000+0000</t>
  </si>
  <si>
    <t>MET068METAR EGDR 121450Z 23020G33KT 0600 DZ SCT001 OVC002 11/10 Q1009 RED=</t>
  </si>
  <si>
    <t>2015-01-12T15:00:00.000+0000</t>
  </si>
  <si>
    <t>10092,1</t>
  </si>
  <si>
    <t>04,1,+00030,1,07,1</t>
  </si>
  <si>
    <t>08,99,1,04,1,99,9,00030,1,99,9,99,9</t>
  </si>
  <si>
    <t>99999,9,10000,1</t>
  </si>
  <si>
    <t>SYN09403809 41006 82320 10107 20104 30000 40092 56021 75252 887// 333 84701 88702 90710 91136 91033=</t>
  </si>
  <si>
    <t>2015-01-12T15:50:00.000+0000</t>
  </si>
  <si>
    <t>10080,1,99999,9</t>
  </si>
  <si>
    <t>MET069METAR EGDR 121550Z 23018G31KT 1000 -DZ SCT001 OVC002 11/10 Q1008 RED=</t>
  </si>
  <si>
    <t>2015-01-12T16:00:00.000+0000</t>
  </si>
  <si>
    <t>10089,1</t>
  </si>
  <si>
    <t>99999,9,09997,1</t>
  </si>
  <si>
    <t>SYN09403809 41010 82318 10106 20104 39997 40089 56015 75052 887// 333 84701 88702 90710 91133 91031=</t>
  </si>
  <si>
    <t>2015-01-12T16:50:00.000+0000</t>
  </si>
  <si>
    <t>MET081METAR EGDR 121650Z 22019G30KT 3000 -DZ FEW001 SCT002 OVC004 11/10 Q1008 AMB=</t>
  </si>
  <si>
    <t>2015-01-12T17:00:00.000+0000</t>
  </si>
  <si>
    <t>10083,1</t>
  </si>
  <si>
    <t>99999,9,09991,1</t>
  </si>
  <si>
    <t>8,1,012,1,+999,9</t>
  </si>
  <si>
    <t>SYN10003809 41030 82219 10107 20104 39991 40083 58012 75152 887// 333 81701 84702 88704 90710 91132 91030=</t>
  </si>
  <si>
    <t>2015-01-12T17:50:00.000+0000</t>
  </si>
  <si>
    <t>10070,1,99999,9</t>
  </si>
  <si>
    <t>MET082METAR EGDR 121750Z 22021G33KT 3000 RADZ FEW001 SCT002 OVC004 11/11 Q1007 AMB=</t>
  </si>
  <si>
    <t>2015-01-12T18:00:00.000+0000</t>
  </si>
  <si>
    <t>10075,1</t>
  </si>
  <si>
    <t>120,M,+0112,1</t>
  </si>
  <si>
    <t>99999,9,09983,1</t>
  </si>
  <si>
    <t>SYN11203809 11030 82221 10111 20106 39983 40075 58017 60042 75965 887// 333 10112 81701 83702 88704 90710 91134 91033=</t>
  </si>
  <si>
    <t>2015-01-12T18:50:00.000+0000</t>
  </si>
  <si>
    <t>10060,1,99999,9</t>
  </si>
  <si>
    <t>MET083METAR EGDR 121850Z 22022G37KT 2500 -RADZ FEW001 BKN002 OVC004 11/11 Q1006 AMB=</t>
  </si>
  <si>
    <t>2015-01-12T19:00:00.000+0000</t>
  </si>
  <si>
    <t>10067,1</t>
  </si>
  <si>
    <t>99999,9,09975,1</t>
  </si>
  <si>
    <t>SYN10003809 41025 82222 10110 20107 39975 40067 58022 75865 887// 333 82701 85702 88704 90710 91137 91037=</t>
  </si>
  <si>
    <t>2015-01-12T19:50:00.000+0000</t>
  </si>
  <si>
    <t>MET082METAR EGDR 121950Z 22022G37KT 3000 RADZ FEW001 SCT002 OVC004 11/11 Q1006 AMB=</t>
  </si>
  <si>
    <t>2015-01-12T20:00:00.000+0000</t>
  </si>
  <si>
    <t>10062,1</t>
  </si>
  <si>
    <t>99999,9,09971,1</t>
  </si>
  <si>
    <t>SYN10003809 41030 82222 10110 20107 39971 40062 56021 75965 887// 333 81701 83702 88704 90710 91139 91037=</t>
  </si>
  <si>
    <t>2015-01-12T20:50:00.000+0000</t>
  </si>
  <si>
    <t>10050,1,99999,9</t>
  </si>
  <si>
    <t>MET088METAR EGDR 122050Z 23020G35KT 5000 VCSH FEW002 BKN004 OVC025 11/10 Q1005 RERA YLO2=</t>
  </si>
  <si>
    <t>2015-01-12T21:00:00.000+0000</t>
  </si>
  <si>
    <t>10060,1</t>
  </si>
  <si>
    <t>99999,9,09969,1</t>
  </si>
  <si>
    <t>SYN10003809 41150 82320 10106 20102 39969 40060 56015 72165 885// 333 82702 85704 88625 90710 91136 91035=</t>
  </si>
  <si>
    <t>2015-01-12T21:50:00.000+0000</t>
  </si>
  <si>
    <t>240,1,N,0072,1</t>
  </si>
  <si>
    <t>MET081METAR EGDR 122150Z 24014G25KT 9999 -RA FEW002 SCT024 BKN030 10/08 Q1005 WHT=</t>
  </si>
  <si>
    <t>2015-01-12T22:00:00.000+0000</t>
  </si>
  <si>
    <t>10059,1</t>
  </si>
  <si>
    <t>99999,9,09967,1</t>
  </si>
  <si>
    <t>SYN10003809 41166 82414 10099 20083 39967 40059 56008 76062 885// 333 81702 83624 85630 90710 91132 91025=</t>
  </si>
  <si>
    <t>2015-01-12T22:50:00.000+0000</t>
  </si>
  <si>
    <t>240,1,N,0067,1</t>
  </si>
  <si>
    <t>MET087METAR EGDR 122250Z 24013G23KT 9999 VCSH FEW006 SCT030 OVC050 10/07 Q1005 RERA BLU=</t>
  </si>
  <si>
    <t>2015-01-12T23:00:00.000+0000</t>
  </si>
  <si>
    <t>10056,1</t>
  </si>
  <si>
    <t>99999,9,09964,1</t>
  </si>
  <si>
    <t>SYN10003809 41368 82413 10099 20073 39964 40056 57006 72162 885// 333 81706 83630 88650 90710 91126 91023=</t>
  </si>
  <si>
    <t>2015-01-12T23:50:00.000+0000</t>
  </si>
  <si>
    <t>240,1,N,0057,1</t>
  </si>
  <si>
    <t>MET081METAR EGDR 122350Z 24011G22KT 9999 -RA FEW010 SCT014 BKN018 10/07 Q1005 GRN=</t>
  </si>
  <si>
    <t>2015-01-13T00:00:00.000+0000</t>
  </si>
  <si>
    <t>10052,1</t>
  </si>
  <si>
    <t>99999,9,09960,1</t>
  </si>
  <si>
    <t>SYN09403809 11468 82411 10098 20071 39960 40052 58008 60051 76065 885// 333 81710 83714 85618 91022=</t>
  </si>
  <si>
    <t>2015-01-13T00:50:00.000+0000</t>
  </si>
  <si>
    <t>00792,1,C,N</t>
  </si>
  <si>
    <t>04,1,+00792,1,99,9</t>
  </si>
  <si>
    <t>10040,1,99999,9</t>
  </si>
  <si>
    <t>MET082METAR EGDR 130050Z 24011G22KT 9999 FEW014 SCT026 OVC040 10/07 Q1004 RERA BLU=</t>
  </si>
  <si>
    <t>2015-01-13T01:00:00.000+0000</t>
  </si>
  <si>
    <t>10047,1</t>
  </si>
  <si>
    <t>03,1,+00780,1,06,1</t>
  </si>
  <si>
    <t>99999,9,09956,1</t>
  </si>
  <si>
    <t>SYN10003809 41470 82411 10097 20067 39956 40047 58012 72162 885// 333 81714 83626 88640 90710 91125 91022=</t>
  </si>
  <si>
    <t>2015-01-13T01:50:00.000+0000</t>
  </si>
  <si>
    <t>270,1,N,0051,1</t>
  </si>
  <si>
    <t>MET084METAR EGDR 130150Z 27010G20KT 9999 FEW014 SCT030 BKN050 09/05 Q1004 RESHRA BLU=</t>
  </si>
  <si>
    <t>2015-01-13T02:00:00.000+0000</t>
  </si>
  <si>
    <t>10042,1</t>
  </si>
  <si>
    <t>99999,9,09950,1</t>
  </si>
  <si>
    <t>8,1,014,1,+999,9</t>
  </si>
  <si>
    <t>SYN10003809 41470 82710 10091 20051 39950 40042 58014 72582 8787/ 333 81714 83630 87650 90710 91127 91020=</t>
  </si>
  <si>
    <t>2015-01-13T02:50:00.000+0000</t>
  </si>
  <si>
    <t>80,1</t>
  </si>
  <si>
    <t>MET080METAR EGDR 130250Z 28012KT 9999 -SHRA FEW010 SCT014 BKN025 08/06 Q1004 GRN=</t>
  </si>
  <si>
    <t>2015-01-13T03:00:00.000+0000</t>
  </si>
  <si>
    <t>10045,1</t>
  </si>
  <si>
    <t>05,1,+00750,1,08,1</t>
  </si>
  <si>
    <t>99999,9,09953,1</t>
  </si>
  <si>
    <t>5,1,007,1,+999,9</t>
  </si>
  <si>
    <t>SYN09403809 41464 82812 10081 20060 39953 40045 55007 78086 888// 333 81710 83714 85825 90710 91126=</t>
  </si>
  <si>
    <t>2015-01-13T03:50:00.000+0000</t>
  </si>
  <si>
    <t>270,1,N,0031,1</t>
  </si>
  <si>
    <t>01067,1,C,N</t>
  </si>
  <si>
    <t>04,1,+01067,1,99,9</t>
  </si>
  <si>
    <t>10030,1,99999,9</t>
  </si>
  <si>
    <t>MET081METAR EGDR 130350Z 27006KT 9999 FEW014 SCT035 OVC100 08/06 Q1003 RESHRA BLU=</t>
  </si>
  <si>
    <t>2015-01-13T04:00:00.000+0000</t>
  </si>
  <si>
    <t>10040,1</t>
  </si>
  <si>
    <t>03,1,+01050,1,06,1</t>
  </si>
  <si>
    <t>08,1,+03000,1,03,1</t>
  </si>
  <si>
    <t>99999,9,09948,1</t>
  </si>
  <si>
    <t>SYN08203809 41468 82706 10078 20056 39948 40040 57008 72582 8487/ 333 81714 83635 88360=</t>
  </si>
  <si>
    <t>2015-01-13T04:50:00.000+0000</t>
  </si>
  <si>
    <t>270,1,N,0041,1</t>
  </si>
  <si>
    <t>MET062METAR EGDR 130450Z 27008KT 9999 FEW020 BKN120 08/04 Q1003 BLU=</t>
  </si>
  <si>
    <t>2015-01-13T05:00:00.000+0000</t>
  </si>
  <si>
    <t>10036,1</t>
  </si>
  <si>
    <t>99999,9,09944,1</t>
  </si>
  <si>
    <t>SYN07603809 41568 72708 10081 20044 39944 40036 58006 70522 8187/ 333 81820 87362=</t>
  </si>
  <si>
    <t>2015-01-13T05:50:00.000+0000</t>
  </si>
  <si>
    <t>260,1,N,0031,1</t>
  </si>
  <si>
    <t>06706,1,C,N</t>
  </si>
  <si>
    <t>04,1,+06706,1,99,9</t>
  </si>
  <si>
    <t>MET062METAR EGDR 130550Z 26006KT 9999 FEW024 SCT220 07/04 Q1003 BLU=</t>
  </si>
  <si>
    <t>2015-01-13T06:00:00.000+0000</t>
  </si>
  <si>
    <t>10035,1</t>
  </si>
  <si>
    <t>03,1,+06600,1,02,1</t>
  </si>
  <si>
    <t>240,N,+0070,1</t>
  </si>
  <si>
    <t>99999,9,09943,1</t>
  </si>
  <si>
    <t>SYN10003809 11570 42606 10073 20036 39943 40035 56010 60052 70186 82878 333 20070 32003 70086 81824 83272=</t>
  </si>
  <si>
    <t>24,0086,3,1</t>
  </si>
  <si>
    <t>2015-01-13T06:50:00.000+0000</t>
  </si>
  <si>
    <t>230,1,N,0051,1</t>
  </si>
  <si>
    <t>MET085METAR EGDR 130650Z 23010KT 9999 FEW024 08/03 Q1003 BLU TEMPO 4000 SHRA SCT010CB=</t>
  </si>
  <si>
    <t>2015-01-13T07:00:00.000+0000</t>
  </si>
  <si>
    <t>022000,1,9,9</t>
  </si>
  <si>
    <t>10033,1</t>
  </si>
  <si>
    <t>03,99,1,02,1,99,9,00720,1,99,9,99,9</t>
  </si>
  <si>
    <t>99999,9,09941,1</t>
  </si>
  <si>
    <t>SYN06403809 42572 32310 10078 20034 39941 40033 57007 82801 333 82824=</t>
  </si>
  <si>
    <t>2015-01-13T07:50:00.000+0000</t>
  </si>
  <si>
    <t>10020,1,99999,9</t>
  </si>
  <si>
    <t>MET107METAR EGDR 130750Z 22019G31KT 9999 VCSH FEW020 SCT024 BKN040 08/05 Q1002 WHT TEMPO 4000 SHRA SCT010CB=</t>
  </si>
  <si>
    <t>2015-01-13T08:00:00.000+0000</t>
  </si>
  <si>
    <t>10030,1</t>
  </si>
  <si>
    <t>04,1,+00720,1,08,1</t>
  </si>
  <si>
    <t>06,1,+01200,1,06,1</t>
  </si>
  <si>
    <t>99999,9,09938,1</t>
  </si>
  <si>
    <t>SYN10003809 41562 72219 10084 20046 39938 40030 58008 71611 878// 333 82820 84824 86640 90710 91131 91031=</t>
  </si>
  <si>
    <t>2015-01-13T08:50:00.000+0000</t>
  </si>
  <si>
    <t>MET081METAR EGDR 130850Z 27018G33KT 4000 SHRA SCT012 BKN020 06/05 Q1003 GRN NOSIG=</t>
  </si>
  <si>
    <t>2015-01-13T09:00:00.000+0000</t>
  </si>
  <si>
    <t>05,1,+00600,1,08,1</t>
  </si>
  <si>
    <t>99999,9,09947,1</t>
  </si>
  <si>
    <t>3,1,005,1,+999,9</t>
  </si>
  <si>
    <t>SYN09403809 41440 72718 10063 20048 39947 40040 53005 78181 872// 333 83712 85820 90710 91140 91033=</t>
  </si>
  <si>
    <t>2015-01-13T09:36:00.000+0000</t>
  </si>
  <si>
    <t>250,1,N,0067,1</t>
  </si>
  <si>
    <t>07,1,+00488,1,09,1</t>
  </si>
  <si>
    <t>88,1</t>
  </si>
  <si>
    <t>MET112METAR EGDR 130936Z 25013G37KT 2000 SHGS SCT010 BKN016CB 07/05 Q1004 YLO2 TEMPO 3000 SHRAGS SCT008 BKN018CB=</t>
  </si>
  <si>
    <t>2015-01-13T09:50:00.000+0000</t>
  </si>
  <si>
    <t>04,1,+00488,1,09,1</t>
  </si>
  <si>
    <t>MET124METAR EGDR 130950Z 24013G30KT 5000 VCSH FEW010 SCT016CB 06/03 Q1004 RESHGS WHT TEMPO 2000 +SHRASN SCT007 BKN018CB YLO2=</t>
  </si>
  <si>
    <t>2015-01-13T10:00:00.000+0000</t>
  </si>
  <si>
    <t>10043,1</t>
  </si>
  <si>
    <t>04,1,+00480,1,09,1</t>
  </si>
  <si>
    <t>27,1</t>
  </si>
  <si>
    <t>SYN09403809 41450 62413 10055 20027 39950 40043 53012 72782 869// 333 82710 84916 90710 91141 91030=</t>
  </si>
  <si>
    <t>2015-01-13T10:50:00.000+0000</t>
  </si>
  <si>
    <t>02,1,+00488,1,09,1</t>
  </si>
  <si>
    <t>MET106METAR EGDR 131050Z 28014G25KT 9999 FEW010 FEW016CB SCT024 06/03 Q1004 WHT TEMPO 4000 SHGS SCT010 GRN=</t>
  </si>
  <si>
    <t>2015-01-13T11:00:00.000+0000</t>
  </si>
  <si>
    <t>10049,1</t>
  </si>
  <si>
    <t>01,1,+00480,1,09,1</t>
  </si>
  <si>
    <t>1,1,021,1,+999,9</t>
  </si>
  <si>
    <t>SYN09403809 42470 42814 10062 20031 39956 40049 51021 84900 333 81710 81916 83824 90710 91140 91025=</t>
  </si>
  <si>
    <t>2015-01-13T11:50:00.000+0000</t>
  </si>
  <si>
    <t>00762,1,C,N</t>
  </si>
  <si>
    <t>MET095METAR EGDR 131150Z 26012G25KT 9999 VCSH FEW010 FEW016CB SCT025 07/02 Q1004 BLU TEMPO 3000=</t>
  </si>
  <si>
    <t>2015-01-13T12:00:00.000+0000</t>
  </si>
  <si>
    <t>00750,1,C,N</t>
  </si>
  <si>
    <t>04,1,+00750,1,08,1</t>
  </si>
  <si>
    <t>SYN10603809 11468 52612 10074 20018 39956 40049 51009 60021 72581 85900 333 81710 81916 84825 90710 91125 91025=</t>
  </si>
  <si>
    <t>06,0020,3,1</t>
  </si>
  <si>
    <t>2015-01-13T12:50:00.000+0000</t>
  </si>
  <si>
    <t>MET104METAR EGDR 131250Z 27010KT 4000 SHGS SCT012 BKN016CB 06/03 Q1004 GRN TEMPO 2000 SHGS SCT016CB YLO2=</t>
  </si>
  <si>
    <t>2015-01-13T13:00:00.000+0000</t>
  </si>
  <si>
    <t>06,1,+00480,1,09,1</t>
  </si>
  <si>
    <t>1,1,006,1,+999,9</t>
  </si>
  <si>
    <t>SYN08803809 41440 72710 10063 20033 39956 40049 51006 78882 879// 333 83712 86916 90710 91128=</t>
  </si>
  <si>
    <t>2015-01-13T13:50:00.000+0000</t>
  </si>
  <si>
    <t>MET115METAR EGDR 131350Z 26012G24KT 8000 -SHRA SCT012 FEW016CB BKN018 05/04 Q1004 GRN TEMPO 2000 SHGS SCT016CB YLO2=</t>
  </si>
  <si>
    <t>2015-01-13T14:00:00.000+0000</t>
  </si>
  <si>
    <t>06,1,+00540,1,08,1</t>
  </si>
  <si>
    <t>99999,9,09959,1</t>
  </si>
  <si>
    <t>SYN10003809 41458 72612 10052 20036 39959 40052 53003 78082 879// 333 83712 81916 86818 90710 91125 91024=</t>
  </si>
  <si>
    <t>2015-01-13T14:50:00.000+0000</t>
  </si>
  <si>
    <t>MET116METAR EGDR 131450Z 26008KT 9999 HZ SCT012 FEW016CB SCT024 05/03 Q1004 RESHRA GRN TEMPO 2000 SHGS SCT016CB YLO2=</t>
  </si>
  <si>
    <t>2015-01-13T15:00:00.000+0000</t>
  </si>
  <si>
    <t>10051,1</t>
  </si>
  <si>
    <t>06,99,1,03,1,99,9,00360,1,99,9,99,9</t>
  </si>
  <si>
    <t>99999,9,09958,1</t>
  </si>
  <si>
    <t>SYN08203809 41468 62608 10052 20027 39958 40051 50002 72582 869/1 333 83712 81916 83824=</t>
  </si>
  <si>
    <t>2015-01-13T15:50:00.000+0000</t>
  </si>
  <si>
    <t>MET112METAR EGDR 131550Z 25013G26KT 9999 HZ FEW012 FEW016CB BKN024 06/01 Q1005 WHT TEMPO 2000 SHGS SCT016CB YLO2=</t>
  </si>
  <si>
    <t>2015-01-13T16:00:00.000+0000</t>
  </si>
  <si>
    <t>10054,1</t>
  </si>
  <si>
    <t>05,1,+00720,1,08,1</t>
  </si>
  <si>
    <t>06,99,1,02,1,99,9,00360,1,99,9,99,9</t>
  </si>
  <si>
    <t>99999,9,09961,1</t>
  </si>
  <si>
    <t>SYN10003809 41466 62513 10063 20012 39961 40054 52006 70522 85901 333 82712 81916 85824 90710 91130 91026=</t>
  </si>
  <si>
    <t>2015-01-13T16:50:00.000+0000</t>
  </si>
  <si>
    <t>MET114METAR EGDR 131650Z 28017G33KT 9999 VCSH FEW016CB BKN024 05/02 Q1005 RESHGS WHT TEMPO 2000 SHGS SCT016CB YLO2=</t>
  </si>
  <si>
    <t>2015-01-13T17:00:00.000+0000</t>
  </si>
  <si>
    <t>02,1,+00480,1,09,1</t>
  </si>
  <si>
    <t>07,99,1,02,1,99,9,00480,1,99,9,99,9</t>
  </si>
  <si>
    <t>99999,9,09965,1</t>
  </si>
  <si>
    <t>SYN09403809 41462 72817 10045 20023 39965 40059 53007 72782 879/2 333 82916 85824 90710 91133 91033=</t>
  </si>
  <si>
    <t>2015-01-13T17:50:00.000+0000</t>
  </si>
  <si>
    <t>MET106METAR EGDR 131750Z 26013G26KT 9999 HZ FEW012 FEW016CB 05/M00 Q1005 BLU TEMPO 2000 SHGS SCT016CB YLO2=</t>
  </si>
  <si>
    <t>2015-01-13T18:00:00.000+0000</t>
  </si>
  <si>
    <t>10061,1</t>
  </si>
  <si>
    <t>120,M,+0090,1</t>
  </si>
  <si>
    <t>99999,9,09968,1</t>
  </si>
  <si>
    <t>SYN10603809 11468 32613 10053 21001 39968 40061 51010 60052 70581 83900 333 10090 81712 81916 90710 91128 91026=</t>
  </si>
  <si>
    <t>2015-01-13T18:50:00.000+0000</t>
  </si>
  <si>
    <t>-0010,1</t>
  </si>
  <si>
    <t>MET110METAR EGDR 131850Z 25014G31KT 9999 FEW012 FEW016CB BKN024 06/M01 Q1005 WHT TEMPO 2000 SHGS SCT016CB YLO2=</t>
  </si>
  <si>
    <t>2015-01-13T19:00:00.000+0000</t>
  </si>
  <si>
    <t>05,99,1,01,1,99,9,00360,1,99,9,99,9</t>
  </si>
  <si>
    <t>99999,9,09966,1</t>
  </si>
  <si>
    <t>13,1</t>
  </si>
  <si>
    <t>SYN10003809 41470 52514 10062 21010 39966 40059 50005 71333 85900 333 81712 81916 85824 90710 91131 91031=</t>
  </si>
  <si>
    <t>3,1,02,1</t>
  </si>
  <si>
    <t>2015-01-13T19:50:00.000+0000</t>
  </si>
  <si>
    <t>-0020,1</t>
  </si>
  <si>
    <t>07,1,+05486,1,99,9</t>
  </si>
  <si>
    <t>MET117METAR EGDR 131950Z 25015G33KT 9999 FEW012 FEW016CB SCT024 BKN180 07/M02 Q1005 WHT TEMPO 2000 SHGS SCT016CB YLO2=</t>
  </si>
  <si>
    <t>2015-01-13T20:00:00.000+0000</t>
  </si>
  <si>
    <t>-0019,1</t>
  </si>
  <si>
    <t>10057,1</t>
  </si>
  <si>
    <t>05,1,+05400,1,00,1</t>
  </si>
  <si>
    <t>8,1,002,1,+999,9</t>
  </si>
  <si>
    <t>SYN10003809 42475 52515 10066 21019 39964 40057 58002 84903 333 81712 81916 84824 85068 90710 91135 91033=</t>
  </si>
  <si>
    <t>2015-01-13T20:50:00.000+0000</t>
  </si>
  <si>
    <t>MET067METAR EGDR 132050Z 23022G37KT 9999 FEW010 SCT016CB 06/00 Q1005 WHT=</t>
  </si>
  <si>
    <t>2015-01-13T21:00:00.000+0000</t>
  </si>
  <si>
    <t>03,1,+00480,1,09,1</t>
  </si>
  <si>
    <t>SYN09403809 41470 52322 10063 20004 39961 40054 58007 71311 84903 333 81710 83916 90710 91140 91037=</t>
  </si>
  <si>
    <t>2015-01-13T21:50:00.000+0000</t>
  </si>
  <si>
    <t>07,1,+00427,1,09,1</t>
  </si>
  <si>
    <t>95,1</t>
  </si>
  <si>
    <t>MET087METAR EGDR 132150Z 26018G37KT 9999 -TSRASN FEW005 BKN010 BKN014CB 03/01 Q1006 GRN=</t>
  </si>
  <si>
    <t>2015-01-13T22:00:00.000+0000</t>
  </si>
  <si>
    <t>10068,1</t>
  </si>
  <si>
    <t>07,1,+00420,1,09,1</t>
  </si>
  <si>
    <t>99999,9,09974,1</t>
  </si>
  <si>
    <t>3,1,009,1,+999,9</t>
  </si>
  <si>
    <t>3,99,0278,1,999</t>
  </si>
  <si>
    <t>SYN10003809 41266 82618 10032 20009 39974 40068 53009 79592 889// 333 81705 85710 87914 90710 91154 91037=</t>
  </si>
  <si>
    <t>9,1,02,1</t>
  </si>
  <si>
    <t>2015-01-13T22:50:00.000+0000</t>
  </si>
  <si>
    <t>260,1,N,0082,1</t>
  </si>
  <si>
    <t>MET089METAR EGDR 132250Z 26016G29KT 9999 VCSH FEW010 SCT016CB BKN060 06/01 Q1006 RETS WHT=</t>
  </si>
  <si>
    <t>2015-01-13T23:00:00.000+0000</t>
  </si>
  <si>
    <t>01800,1,9,N</t>
  </si>
  <si>
    <t>10064,1</t>
  </si>
  <si>
    <t>29,1</t>
  </si>
  <si>
    <t>SYN10003809 41466 82616 10055 20006 39971 40064 50007 72992 889// 333 81710 83916 85656 90710 91129 91029=</t>
  </si>
  <si>
    <t>2015-01-13T23:50:00.000+0000</t>
  </si>
  <si>
    <t>MET085METAR EGDR 132350Z 24017G32KT 9999 -SHRA FEW012 SCT016CB BKN050 05/00 Q1006 WHT=</t>
  </si>
  <si>
    <t>2015-01-14T00:00:00.000+0000</t>
  </si>
  <si>
    <t>08,99,1,02,1,99,9,00360,1,99,9,99,9</t>
  </si>
  <si>
    <t>SYN10603809 11466 82417 10050 20004 39974 40067 51013 60011 78098 8797/ 333 82712 83916 87650 90710 91139 91032=</t>
  </si>
  <si>
    <t>2015-01-14T00:50:00.000+0000</t>
  </si>
  <si>
    <t>MET085METAR EGDR 140050Z 26014G29KT 9999 SHRA SCT006 BKN014CB OVC020 03/02 Q1006 YLO1=</t>
  </si>
  <si>
    <t>2015-01-14T01:00:00.000+0000</t>
  </si>
  <si>
    <t>10066,1</t>
  </si>
  <si>
    <t>05,1,+00420,1,09,1</t>
  </si>
  <si>
    <t>08,1,+00600,1,08,1</t>
  </si>
  <si>
    <t>99999,9,09972,1</t>
  </si>
  <si>
    <t>6,1,002,1,+999,9</t>
  </si>
  <si>
    <t>SYN10003809 41364 82614 10032 20016 39972 40066 56002 78182 889// 333 83706 85914 88820 90710 91143 91029=</t>
  </si>
  <si>
    <t>2015-01-14T01:50:00.000+0000</t>
  </si>
  <si>
    <t>260,1,N,0077,1</t>
  </si>
  <si>
    <t>04,1,+00427,1,09,1</t>
  </si>
  <si>
    <t>MET091METAR EGDR 140150Z 26015G27KT 9999 VCSH FEW006 SCT014CB BKN160 04/02 Q1005 RESHRA GRN=</t>
  </si>
  <si>
    <t>2015-01-14T02:00:00.000+0000</t>
  </si>
  <si>
    <t>10058,1</t>
  </si>
  <si>
    <t>02,1,+00180,1,07,1</t>
  </si>
  <si>
    <t>03,1,+00420,1,09,1</t>
  </si>
  <si>
    <t>05,1,+04800,1,04,1</t>
  </si>
  <si>
    <t>07,99,1,02,1,99,9,00180,1,99,9,99,9</t>
  </si>
  <si>
    <t>SYN10003809 41368 72615 10041 20017 39964 40058 58006 72582 84910 333 82706 83914 85466 90710 91136 91027=</t>
  </si>
  <si>
    <t>2015-01-14T02:50:00.000+0000</t>
  </si>
  <si>
    <t>17,1</t>
  </si>
  <si>
    <t>MET094METAR EGDR 140250Z 26014G24KT 9999 TS VCSH FEW012 SCT016CB BKN040 04/02 Q1005 RESHRA WHT=</t>
  </si>
  <si>
    <t>2015-01-14T03:00:00.000+0000</t>
  </si>
  <si>
    <t>5,1,008,1,+999,9</t>
  </si>
  <si>
    <t>SYN10003809 41470 62614 10044 20021 39965 40059 55008 72598 869// 333 81712 83916 85640 90710 91126 91024=</t>
  </si>
  <si>
    <t>2015-01-14T03:50:00.000+0000</t>
  </si>
  <si>
    <t>280,1,N,0077,1</t>
  </si>
  <si>
    <t>07,1,+03048,1,99,9</t>
  </si>
  <si>
    <t>MET098METAR EGDR 140350Z 28015G29KT 9999 VCSH FEW012 FEW016CB SCT050 BKN100 03/01 Q1005 RESHRA BLU=</t>
  </si>
  <si>
    <t>2015-01-14T04:00:00.000+0000</t>
  </si>
  <si>
    <t>06,1,+03000,1,03,1</t>
  </si>
  <si>
    <t>SYN10603809 41470 62815 10027 20013 39968 40062 55004 72582 8497/ 333 81712 82916 83650 86360 90710 91142 91029=</t>
  </si>
  <si>
    <t>2015-01-14T04:50:00.000+0000</t>
  </si>
  <si>
    <t>MET079METAR EGDR 140450Z 26018G32KT 9999 FEW012 FEW016CB SCT040 05/01 Q1005 BLU=</t>
  </si>
  <si>
    <t>2015-01-14T05:00:00.000+0000</t>
  </si>
  <si>
    <t>SYN10003809 41470 52618 10049 20007 39969 40062 51004 71322 84970 333 81712 82916 83640 90710 91138 91032=</t>
  </si>
  <si>
    <t>2015-01-14T05:50:00.000+0000</t>
  </si>
  <si>
    <t>02,1,+00549,1,09,1</t>
  </si>
  <si>
    <t>MET085METAR EGDR 140550Z 28017G28KT 9999 VCSH FEW014 FEW018CB 03/M00 Q1007 RESHRA BLU=</t>
  </si>
  <si>
    <t>2015-01-14T06:00:00.000+0000</t>
  </si>
  <si>
    <t>-0004,1</t>
  </si>
  <si>
    <t>01,1,+00540,1,09,1</t>
  </si>
  <si>
    <t>03,99,1,01,1,99,9,00420,1,99,9,99,9</t>
  </si>
  <si>
    <t>240,N,+0021,1</t>
  </si>
  <si>
    <t>99999,9,09981,1</t>
  </si>
  <si>
    <t>SYN11803809 11470 32817 10032 21004 39981 40075 53016 60052 72598 82970 333 20021 33001 70092 81714 81918 90710 91154 91028=</t>
  </si>
  <si>
    <t>24,0092,3,1</t>
  </si>
  <si>
    <t>2015-01-14T06:50:00.000+0000</t>
  </si>
  <si>
    <t>MET102METAR EGDR 140650Z 28018G33KT 9999 FEW018CB 05/M02 Q1007 BLU TEMPO 4000 SHRA SCT008 BKN018CB GRN=</t>
  </si>
  <si>
    <t>2015-01-14T07:00:00.000+0000</t>
  </si>
  <si>
    <t>-0025,1</t>
  </si>
  <si>
    <t>10082,1</t>
  </si>
  <si>
    <t>01,99,1,01,1,99,9,00540,1,99,9,99,9</t>
  </si>
  <si>
    <t>99999,9,09988,1</t>
  </si>
  <si>
    <t>SYN08203809 42470 12818 10048 21025 39988 40082 53020 81900 333 81918 90710 91135 91033=</t>
  </si>
  <si>
    <t>2015-01-14T07:50:00.000+0000</t>
  </si>
  <si>
    <t>270,1,N,0077,1</t>
  </si>
  <si>
    <t>MET114METAR EGDR 140750Z 27015G27KT 9999 VCSH FEW012 FEW018CB 05/M01 Q1009 BLU TEMPO 4000 SHRA SCT008 BKN018CB GRN=</t>
  </si>
  <si>
    <t>2015-01-14T08:00:00.000+0000</t>
  </si>
  <si>
    <t>-0007,1</t>
  </si>
  <si>
    <t>10093,1</t>
  </si>
  <si>
    <t>02,99,1,01,1,99,9,00360,1,99,9,99,9</t>
  </si>
  <si>
    <t>99999,9,09999,1</t>
  </si>
  <si>
    <t>1,1,031,1,+999,9</t>
  </si>
  <si>
    <t>SYN09403809 41470 22715 10054 21007 39999 40093 51031 71500 82900 333 81712 81918 90710 91131 91027=</t>
  </si>
  <si>
    <t>2015-01-14T08:50:00.000+0000</t>
  </si>
  <si>
    <t>MET081METAR EGDR 140850Z 26014G27KT 9999 FEW012 06/M01 Q1009 BLU TEMPO SCT022 WHT=</t>
  </si>
  <si>
    <t>2015-01-14T09:00:00.000+0000</t>
  </si>
  <si>
    <t>-0009,1</t>
  </si>
  <si>
    <t>10102,1</t>
  </si>
  <si>
    <t>99999,9,10008,1</t>
  </si>
  <si>
    <t>SYN08203809 42470 32614 10061 21009 30008 40102 53028 82801 333 81712 90710 91128 91027=</t>
  </si>
  <si>
    <t>2015-01-14T09:50:00.000+0000</t>
  </si>
  <si>
    <t>250,1,N,0051,1</t>
  </si>
  <si>
    <t>0108,1</t>
  </si>
  <si>
    <t>MET072METAR EGDR 140950Z 25010G21KT 9999 FEW024 SCT050 07/M00 Q1009 BLU NOSIG=</t>
  </si>
  <si>
    <t>2015-01-14T10:00:00.000+0000</t>
  </si>
  <si>
    <t>10101,1</t>
  </si>
  <si>
    <t>9,9,019,1,+999,9</t>
  </si>
  <si>
    <t>4,99,0108,1,999</t>
  </si>
  <si>
    <t>SYN08803809 42570 42510 10070 21001 30008 40101 50019 83801 333 81824 83650 90710 91126 91021=</t>
  </si>
  <si>
    <t>2015-01-14T10:50:00.000+0000</t>
  </si>
  <si>
    <t>220,1,N,0077,1</t>
  </si>
  <si>
    <t>MET087METAR EGDR 141050Z 22015G25KT 9999 FEW024 SCT220 08/02 Q1009 BLU BECMG SCT024 WHT=</t>
  </si>
  <si>
    <t>2015-01-14T11:00:00.000+0000</t>
  </si>
  <si>
    <t>10094,1</t>
  </si>
  <si>
    <t>03,1,+06600,1,00,1</t>
  </si>
  <si>
    <t>04,99,1,02,1,99,9,00720,1,99,9,99,9</t>
  </si>
  <si>
    <t>99999,9,10002,1</t>
  </si>
  <si>
    <t>SYN08803809 42565 42215 10077 20015 30002 40094 50001 82801 333 82824 83072 90710 91125 91025=</t>
  </si>
  <si>
    <t>2015-01-14T11:50:00.000+0000</t>
  </si>
  <si>
    <t>01372,1,C,N</t>
  </si>
  <si>
    <t>04,1,+01372,1,99,9</t>
  </si>
  <si>
    <t>MET099METAR EGDR 141150Z 22020G31KT 9999 SCT024 SCT045 09/02 Q1008 WHT TEMPO 4000 -RADZ SCT006 YLO1=</t>
  </si>
  <si>
    <t>2015-01-14T12:00:00.000+0000</t>
  </si>
  <si>
    <t>01350,1,C,N</t>
  </si>
  <si>
    <t>10086,1</t>
  </si>
  <si>
    <t>03,1,+01350,1,06,1</t>
  </si>
  <si>
    <t>06,99,1,03,1,99,9,00720,1,99,9,99,9</t>
  </si>
  <si>
    <t>99999,9,09994,1</t>
  </si>
  <si>
    <t>8,1,016,1,+999,9</t>
  </si>
  <si>
    <t>SYN09403809 12568 62220 10087 20023 39994 40086 58016 60001 84801 333 83824 83645 90710 91132 91031=</t>
  </si>
  <si>
    <t>2015-01-14T12:50:00.000+0000</t>
  </si>
  <si>
    <t>MET109METAR EGDR 141250Z 21018G29KT 9999 HZ FEW012 SCT140 BKN160 08/04 Q1007 BLU TEMPO 4000 -RADZ SCT006 YLO1=</t>
  </si>
  <si>
    <t>2015-01-14T13:00:00.000+0000</t>
  </si>
  <si>
    <t>10072,1</t>
  </si>
  <si>
    <t>07,1,+04800,1,04,1</t>
  </si>
  <si>
    <t>99999,9,09980,1</t>
  </si>
  <si>
    <t>SYN10003809 41466 72118 10084 20036 39980 40072 58023 70522 8167/ 333 81712 83364 87466 90710 91133 91029=</t>
  </si>
  <si>
    <t>2015-01-14T13:50:00.000+0000</t>
  </si>
  <si>
    <t>MET114METAR EGDR 141350Z 21022G36KT 9999 HZ FEW012 BKN020 OVC100 09/04 Q1005 RERA WHT TEMPO 4000 -RADZ SCT006 YLO1=</t>
  </si>
  <si>
    <t>2015-01-14T14:00:00.000+0000</t>
  </si>
  <si>
    <t>8,1,038,1,+999,9</t>
  </si>
  <si>
    <t>SYN10003809 41464 82122 10092 20040 39964 40056 58038 72162 8552/ 333 81712 85620 88460 90710 91136 91036=</t>
  </si>
  <si>
    <t>2015-01-14T14:50:00.000+0000</t>
  </si>
  <si>
    <t>210,1,N,0129,1</t>
  </si>
  <si>
    <t>MET114METAR EGDR 141450Z 21025G41KT 9999 HZ FEW012 SCT020 OVC050 09/05 Q1003 RERA WHT TEMPO 4000 -RADZ SCT006 YLO1=</t>
  </si>
  <si>
    <t>2015-01-14T15:00:00.000+0000</t>
  </si>
  <si>
    <t>99999,9,09945,1</t>
  </si>
  <si>
    <t>SYN10003809 41460 82125 10094 20051 39945 40036 58050 72162 885// 333 82712 84620 88650 90710 91143 91041=</t>
  </si>
  <si>
    <t>2015-01-14T15:50:00.000+0000</t>
  </si>
  <si>
    <t>200,1,N,0124,1</t>
  </si>
  <si>
    <t>08,1,+00671,1,99,9</t>
  </si>
  <si>
    <t>10010,1,99999,9</t>
  </si>
  <si>
    <t>MET104METAR EGDR 141550Z 20024G41KT 5000 RADZ BKN010 OVC022 09/07 Q1001 GRN TEMPO 4000 -RADZ SCT006 YLO1=</t>
  </si>
  <si>
    <t>2015-01-14T16:00:00.000+0000</t>
  </si>
  <si>
    <t>10019,1</t>
  </si>
  <si>
    <t>08,1,+00660,1,06,1</t>
  </si>
  <si>
    <t>08,99,1,05,1,99,9,00300,1,99,9,99,9</t>
  </si>
  <si>
    <t>99999,9,09927,1</t>
  </si>
  <si>
    <t>7,1,053,1,+999,9</t>
  </si>
  <si>
    <t>SYN09403809 41450 82024 10089 20070 39927 40019 57053 75965 885// 333 85710 88622 90710 91143 91041=</t>
  </si>
  <si>
    <t>2015-01-14T16:50:00.000+0000</t>
  </si>
  <si>
    <t>200,1,N,0118,1</t>
  </si>
  <si>
    <t>09990,1,99999,9</t>
  </si>
  <si>
    <t>MET083METAR EGDR 141650Z 20023G41KT 4000 -RADZ FEW006 BKN008 OVC010 09/08 Q0999 GRN=</t>
  </si>
  <si>
    <t>2015-01-14T17:00:00.000+0000</t>
  </si>
  <si>
    <t>09999,1</t>
  </si>
  <si>
    <t>08,99,1,02,1,99,9,00180,1,99,9,99,9</t>
  </si>
  <si>
    <t>99999,9,09907,1</t>
  </si>
  <si>
    <t>7,1,059,1,+999,9</t>
  </si>
  <si>
    <t>3,99,0237,1,999</t>
  </si>
  <si>
    <t>SYN10003809 41340 82023 10089 20075 39907 49999 57059 75865 887// 333 82706 86708 88710 90710 91146 91041=</t>
  </si>
  <si>
    <t>2015-01-14T17:50:00.000+0000</t>
  </si>
  <si>
    <t>200,1,N,0144,1</t>
  </si>
  <si>
    <t>09970,1,99999,9</t>
  </si>
  <si>
    <t>0232,1</t>
  </si>
  <si>
    <t>MET081METAR EGDR 141750Z 20028G45KT 5000 -DZ FEW006 BKN012 OVC020 09/08 Q0997 GRN=</t>
  </si>
  <si>
    <t>2015-01-14T18:00:00.000+0000</t>
  </si>
  <si>
    <t>09980,1</t>
  </si>
  <si>
    <t>120,M,+0096,1</t>
  </si>
  <si>
    <t>99999,9,09889,1</t>
  </si>
  <si>
    <t>7,1,056,1,+999,9</t>
  </si>
  <si>
    <t>4,99,0232,1,999</t>
  </si>
  <si>
    <t>SYN11203809 11350 82028 10090 20078 39889 49980 57056 60042 75165 887// 333 10096 82706 87712 88620 90710 91150 91045=</t>
  </si>
  <si>
    <t>2015-01-14T18:50:00.000+0000</t>
  </si>
  <si>
    <t>04,1,+00274,1,99,9</t>
  </si>
  <si>
    <t>99,99,9,04,1,99,9,00274,1,99,9,99,9</t>
  </si>
  <si>
    <t>09950,1,99999,9</t>
  </si>
  <si>
    <t>MET081METAR EGDR 141850Z 20024G45KT 4000 -DZ SCT009 BKN012 OVC020 09/09 Q0995 GRN=</t>
  </si>
  <si>
    <t>2015-01-14T19:00:00.000+0000</t>
  </si>
  <si>
    <t>09959,1</t>
  </si>
  <si>
    <t>04,1,+00270,1,07,1</t>
  </si>
  <si>
    <t>08,99,1,04,1,99,9,00270,1,99,9,99,9</t>
  </si>
  <si>
    <t>99999,9,09868,1</t>
  </si>
  <si>
    <t>SYN10003809 41340 82024 10093 20085 39868 49959 58050 75152 887// 333 84709 85712 88620 90710 91149 91045=</t>
  </si>
  <si>
    <t>2015-01-14T19:50:00.000+0000</t>
  </si>
  <si>
    <t>200,1,N,0154,1</t>
  </si>
  <si>
    <t>99,99,9,04,1,99,9,00213,1,99,9,99,9</t>
  </si>
  <si>
    <t>09930,1,99999,9</t>
  </si>
  <si>
    <t>0252,1</t>
  </si>
  <si>
    <t>MET081METAR EGDR 141950Z 20030G49KT 4000 -DZ SCT007 BKN010 OVC014 10/09 Q0993 GRN=</t>
  </si>
  <si>
    <t>2015-01-14T20:00:00.000+0000</t>
  </si>
  <si>
    <t>09936,1</t>
  </si>
  <si>
    <t>08,99,1,04,1,99,9,00210,1,99,9,99,9</t>
  </si>
  <si>
    <t>99999,9,09845,1</t>
  </si>
  <si>
    <t>4,99,0252,1,999</t>
  </si>
  <si>
    <t>SYN10003809 41340 82030 10101 20091 39845 49936 58061 75152 887// 333 84707 85710 88714 90710 91151 91049=</t>
  </si>
  <si>
    <t>2015-01-14T20:50:00.000+0000</t>
  </si>
  <si>
    <t>99,99,9,07,1,99,9,00213,1,99,9,99,9</t>
  </si>
  <si>
    <t>09910,1,99999,9</t>
  </si>
  <si>
    <t>0278,1</t>
  </si>
  <si>
    <t>MET084METAR EGDR 142050Z 20030G54KT 3500 -RADZ BKN007 BKN010 OVC014 10/09 Q0991 YLO1=</t>
  </si>
  <si>
    <t>2015-01-14T21:00:00.000+0000</t>
  </si>
  <si>
    <t>09916,1</t>
  </si>
  <si>
    <t>08,99,1,05,1,99,9,00210,1,99,9,99,9</t>
  </si>
  <si>
    <t>99999,9,09826,1</t>
  </si>
  <si>
    <t>7,1,064,1,+999,9</t>
  </si>
  <si>
    <t>4,99,0278,1,999</t>
  </si>
  <si>
    <t>SYN10003809 41335 82030 10103 20094 39826 49916 57064 75865 887// 333 85707 86710 88714 90710 91154 91054=</t>
  </si>
  <si>
    <t>2015-01-14T21:50:00.000+0000</t>
  </si>
  <si>
    <t>210,1,N,0165,1</t>
  </si>
  <si>
    <t>09890,1,99999,9</t>
  </si>
  <si>
    <t>0268,1</t>
  </si>
  <si>
    <t>MET084METAR EGDR 142150Z 21032G52KT 3000 -RADZ SCT007 BKN010 OVC014 10/10 Q0989 YLO1=</t>
  </si>
  <si>
    <t>2015-01-14T22:00:00.000+0000</t>
  </si>
  <si>
    <t>09899,1</t>
  </si>
  <si>
    <t>99999,9,09809,1</t>
  </si>
  <si>
    <t>7,1,060,1,+999,9</t>
  </si>
  <si>
    <t>3,99,0304,1,999</t>
  </si>
  <si>
    <t>4,99,0268,1,999</t>
  </si>
  <si>
    <t>SYN10003809 41330 82132 10103 20097 39809 49899 57060 75865 887// 333 84707 85710 88714 90710 91159 91052=</t>
  </si>
  <si>
    <t>2015-01-14T22:50:00.000+0000</t>
  </si>
  <si>
    <t>210,1,N,0185,1</t>
  </si>
  <si>
    <t>09880,1,99999,9</t>
  </si>
  <si>
    <t>0283,1</t>
  </si>
  <si>
    <t>MET083METAR EGDR 142250Z 21036G55KT 4000 -RADZ SCT007 BKN010 OVC014 11/10 Q0988 GRN=</t>
  </si>
  <si>
    <t>2015-01-14T23:00:00.000+0000</t>
  </si>
  <si>
    <t>09884,1</t>
  </si>
  <si>
    <t>99999,9,09794,1</t>
  </si>
  <si>
    <t>6,1,052,1,+999,9</t>
  </si>
  <si>
    <t>3,99,0324,1,999</t>
  </si>
  <si>
    <t>4,99,0283,1,999</t>
  </si>
  <si>
    <t>SYN10003809 41340 82136 10110 20097 39794 49884 56052 75865 887// 333 84707 85710 88714 90710 91163 91055=</t>
  </si>
  <si>
    <t>2015-01-14T23:50:00.000+0000</t>
  </si>
  <si>
    <t>210,1,N,0180,1</t>
  </si>
  <si>
    <t>09870,2,99999,9</t>
  </si>
  <si>
    <t>0309,1</t>
  </si>
  <si>
    <t>MET084METAR EGDR 142350Z 21035G60KT 3000 -RADZ SCT008 BKN010 OVC014 11/10 Q0987 YLO1=</t>
  </si>
  <si>
    <t>2015-01-15T00:00:00.000+0000</t>
  </si>
  <si>
    <t>09873,2</t>
  </si>
  <si>
    <t>99999,9,09783,2</t>
  </si>
  <si>
    <t>6,1,043,1,+999,9</t>
  </si>
  <si>
    <t>3,99,0309,1,999</t>
  </si>
  <si>
    <t>4,99,0309,1,999</t>
  </si>
  <si>
    <t>SYN10603809 11330 82135 10109 20099 39783 49873 56043 60101 75865 887// 333 84708 85710 88714 90710 91160 91060=</t>
  </si>
  <si>
    <t>06,0100,3,1</t>
  </si>
  <si>
    <t>2015-01-15T00:50:00.000+0000</t>
  </si>
  <si>
    <t>MET068METAR EGDR 150050Z 25017G34KT 8000 HZ FEW030 OVC040 09/07 Q0988 BLU=</t>
  </si>
  <si>
    <t>2015-01-15T01:00:00.000+0000</t>
  </si>
  <si>
    <t>09887,1</t>
  </si>
  <si>
    <t>99999,9,09796,1</t>
  </si>
  <si>
    <t>5,1,012,1,+999,9</t>
  </si>
  <si>
    <t>SYN09403809 41658 82517 10094 20067 39796 49887 55012 72462 888// 333 81830 88640 90710 91160 91034=</t>
  </si>
  <si>
    <t>Q0124 2PRSWM</t>
  </si>
  <si>
    <t>2015-01-15T01:50:00.000+0000</t>
  </si>
  <si>
    <t>MET078METAR EGDR 150150Z 25017G35KT 9999 HZ FEW020 OVC050 09/04 Q0988 RERA BLU=</t>
  </si>
  <si>
    <t>2015-01-15T02:00:00.000+0000</t>
  </si>
  <si>
    <t>09885,1</t>
  </si>
  <si>
    <t>99999,9,09795,1</t>
  </si>
  <si>
    <t>SYN09403809 41560 82517 10092 20042 39795 49885 53001 72462 888// 333 81820 88650 90710 91140 91035=</t>
  </si>
  <si>
    <t>2015-01-15T02:50:00.000+0000</t>
  </si>
  <si>
    <t>08,1,+03962,1,99,9</t>
  </si>
  <si>
    <t>99,99,9,07,1,99,9,01219,1,99,9,99,9</t>
  </si>
  <si>
    <t>MET068METAR EGDR 150250Z 25018G35KT 9999 HZ BKN040 OVC130 10/04 Q0989 BLU=</t>
  </si>
  <si>
    <t>2015-01-15T03:00:00.000+0000</t>
  </si>
  <si>
    <t>09892,1</t>
  </si>
  <si>
    <t>08,1,+03900,1,03,1</t>
  </si>
  <si>
    <t>08,99,1,05,1,99,9,01200,1,99,9,99,9</t>
  </si>
  <si>
    <t>99999,9,09802,1</t>
  </si>
  <si>
    <t>SYN09403809 41660 82518 10095 20035 39802 49892 51019 70562 8553/ 333 85640 88363 90710 91138 91035=</t>
  </si>
  <si>
    <t>2015-01-15T03:50:00.000+0000</t>
  </si>
  <si>
    <t>08,1,+04267,1,99,9</t>
  </si>
  <si>
    <t>99,99,9,07,1,99,9,02134,1,99,9,99,9</t>
  </si>
  <si>
    <t>MET068METAR EGDR 150350Z 24016G31KT 9999 HZ BKN070 OVC140 09/04 Q0989 BLU=</t>
  </si>
  <si>
    <t>2015-01-15T04:00:00.000+0000</t>
  </si>
  <si>
    <t>05,1,+02100,1,03,1</t>
  </si>
  <si>
    <t>08,1,+04200,1,03,1</t>
  </si>
  <si>
    <t>08,99,1,05,1,99,9,02100,1,99,9,99,9</t>
  </si>
  <si>
    <t>99999,9,09808,1</t>
  </si>
  <si>
    <t>SYN09403809 41865 82416 10085 20038 39808 49899 53012 70522 8807/ 333 85357 88364 90710 91141 91031=</t>
  </si>
  <si>
    <t>2015-01-15T04:50:00.000+0000</t>
  </si>
  <si>
    <t>MET068METAR EGDR 150450Z 25013G29KT 9999 HZ FEW030 BKN070 09/03 Q0989 BLU=</t>
  </si>
  <si>
    <t>2015-01-15T05:00:00.000+0000</t>
  </si>
  <si>
    <t>09897,1</t>
  </si>
  <si>
    <t>99999,9,09807,1</t>
  </si>
  <si>
    <t>9,9,012,1,+999,9</t>
  </si>
  <si>
    <t>SYN09403809 41665 72513 10087 20025 39807 49897 50012 70522 8153/ 333 81630 87357 90710 91132 91029=</t>
  </si>
  <si>
    <t>2015-01-15T05:50:00.000+0000</t>
  </si>
  <si>
    <t>MET068METAR EGDR 150550Z 25010G23KT 9999 HZ FEW035 SCT050 08/04 Q0989 BLU=</t>
  </si>
  <si>
    <t>2015-01-15T06:00:00.000+0000</t>
  </si>
  <si>
    <t>09898,1</t>
  </si>
  <si>
    <t>04,1,+01500,1,06,1</t>
  </si>
  <si>
    <t>240,N,+0073,1</t>
  </si>
  <si>
    <t>SYN11803809 11665 52510 10077 20040 39807 49898 51006 60122 70562 85500 333 20073 32005 70160 81635 84650 90710 91130 91023=</t>
  </si>
  <si>
    <t>12,0120,3,1</t>
  </si>
  <si>
    <t>24,0160,3,1</t>
  </si>
  <si>
    <t>2015-01-15T06:50:00.000+0000</t>
  </si>
  <si>
    <t>MET110METAR EGDR 150650Z 24018G31KT 9999 HZ SCT020 SCT080 08/04 Q0989 WHT TEMPO 4000 SHRA SCT010 BKN020TCU GRN=</t>
  </si>
  <si>
    <t>2015-01-15T07:00:00.000+0000</t>
  </si>
  <si>
    <t>02400,1,C,N</t>
  </si>
  <si>
    <t>05,99,1,03,1,99,9,00600,1,99,9,99,9</t>
  </si>
  <si>
    <t>5,1,001,1,+999,9</t>
  </si>
  <si>
    <t>SYN09403809 41565 52418 10077 20035 39807 49898 55001 70522 84830 333 83820 83358 90710 91131 91031=</t>
  </si>
  <si>
    <t>2015-01-15T07:50:00.000+0000</t>
  </si>
  <si>
    <t>09900,1,99999,9</t>
  </si>
  <si>
    <t>MET089METAR EGDR 150750Z 25014G34KT 9000 -SHRA SCT012 SCT020 BKN030 06/05 Q0990 GRN NOSIG=</t>
  </si>
  <si>
    <t>2015-01-15T08:00:00.000+0000</t>
  </si>
  <si>
    <t>09903,1</t>
  </si>
  <si>
    <t>99999,9,09812,1</t>
  </si>
  <si>
    <t>SYN10003809 41459 82514 10061 20047 39812 49903 53006 78082 8783/ 333 83712 83820 87630 90710 91137 91034=</t>
  </si>
  <si>
    <t>2015-01-15T08:27:00.000+0000</t>
  </si>
  <si>
    <t>MET098METAR EGDR 150827Z 24017G42KT 2500 SHGS SCT010 FEW018CB SCT020 OVC030 05/02 Q0990 YLO1 NOSIG=</t>
  </si>
  <si>
    <t>2015-01-15T08:50:00.000+0000</t>
  </si>
  <si>
    <t>260,1,N,0108,1</t>
  </si>
  <si>
    <t>MET124METAR EGDR 150850Z 26021G36KT 8000 VCSH SCT012 FEW018CB SCT030 06/03 Q0990 RESHGS GRN TEMPO 2500 +SHGS SCT006 BKN018CB=</t>
  </si>
  <si>
    <t>2015-01-15T09:00:00.000+0000</t>
  </si>
  <si>
    <t>09910,1</t>
  </si>
  <si>
    <t>99999,9,09819,1</t>
  </si>
  <si>
    <t>SYN10003809 41458 72621 10061 20030 39819 49910 53012 72782 8793/ 333 83712 81918 84630 90710 91142 91036=</t>
  </si>
  <si>
    <t>2015-01-15T09:07:00.000+0000</t>
  </si>
  <si>
    <t>MET117METAR EGDR 150907Z 25014G33KT 9999 VCSH FEW010 FEW018CB SCT020 07/03 Q0991 WHT TEMPO 2500 +SHGS SCT006 BKN018CB=</t>
  </si>
  <si>
    <t>2015-01-15T09:30:00.000+0000</t>
  </si>
  <si>
    <t>MET089METAR EGDR 150930Z 25018G41KT 3500 SHGS FEW001 SCT014 BKN020 05/02 Q0991 YLO1 NOSIG=</t>
  </si>
  <si>
    <t>2015-01-15T09:40:00.000+0000</t>
  </si>
  <si>
    <t>MET127METAR EGDR 150940Z 25016G34KT 7000 VCSH FEW010 SCT016 BKN030 06/02 Q0991 RESHGS WHT TEMPO 2500 +SHGS SCT006 BKN018CB YLO1=</t>
  </si>
  <si>
    <t>2015-01-15T09:50:00.000+0000</t>
  </si>
  <si>
    <t>07,1,+00671,1,99,9</t>
  </si>
  <si>
    <t>MET136METAR EGDR 150950Z 25017G37KT 8000 VCSH FEW010 SCT014 FEW016CB BKN022 07/03 Q0991 RESHGS GRN TEMPO 2500 +SHGS SCT006 BKN018CB YLO1=</t>
  </si>
  <si>
    <t>2015-01-15T10:00:00.000+0000</t>
  </si>
  <si>
    <t>00660,1,9,N</t>
  </si>
  <si>
    <t>09917,1</t>
  </si>
  <si>
    <t>05,1,+00660,1,08,1</t>
  </si>
  <si>
    <t>99999,9,09825,1</t>
  </si>
  <si>
    <t>SYN10603809 41458 72517 10065 20026 39825 49917 53019 72782 8793/ 333 81710 83714 81916 85822 90710 91141 91037=</t>
  </si>
  <si>
    <t>2015-01-15T10:50:00.000+0000</t>
  </si>
  <si>
    <t>260,1,N,0103,1</t>
  </si>
  <si>
    <t>09920,1,99999,9</t>
  </si>
  <si>
    <t>MET122METAR EGDR 151050Z 26020G43KT 9999 VCSH FEW012 FEW018CB SCT024 06/02 Q0992 WHT TEMPO 2500 +SHGS SCT006 BKN018CB YLO1=</t>
  </si>
  <si>
    <t>2015-01-15T11:00:00.000+0000</t>
  </si>
  <si>
    <t>09926,1</t>
  </si>
  <si>
    <t>99999,9,09834,1</t>
  </si>
  <si>
    <t>3,1,023,1,+999,9</t>
  </si>
  <si>
    <t>SYN10003809 41465 62620 10061 20016 39834 49926 53023 71522 8693/ 333 81712 81918 83824 90710 91143 91043=</t>
  </si>
  <si>
    <t>2015-01-15T11:50:00.000+0000</t>
  </si>
  <si>
    <t>87,1</t>
  </si>
  <si>
    <t>MET116METAR EGDR 151150Z 26018G34KT 9999 -SHGS SCT012 SCT016CB 06/01 Q0992 GRN TEMPO 2000 +SHGS SCT008 BKN016CB YLO2=</t>
  </si>
  <si>
    <t>2015-01-15T12:00:00.000+0000</t>
  </si>
  <si>
    <t>09931,1</t>
  </si>
  <si>
    <t>99999,9,09839,1</t>
  </si>
  <si>
    <t>2,1,021,1,+999,9</t>
  </si>
  <si>
    <t>SYN10003809 11460 72618 10063 20009 39839 49931 52021 60021 78782 8793/ 333 83712 83916 90710 91146 91034=</t>
  </si>
  <si>
    <t>2015-01-15T12:50:00.000+0000</t>
  </si>
  <si>
    <t>MET130METAR EGDR 151250Z 25017G36KT 9999 VCSH FEW010 FEW018CB SCT024 08/M00 Q0993 RESHGS WHT TEMPO 2000 +SHGS SCT008 BKN016CB YLO2=</t>
  </si>
  <si>
    <t>2015-01-15T13:00:00.000+0000</t>
  </si>
  <si>
    <t>09935,1</t>
  </si>
  <si>
    <t>99999,9,09844,1</t>
  </si>
  <si>
    <t>SYN10003809 41460 52517 10076 21004 39844 49935 51018 72782 85900 333 81710 81918 83824 90710 91141 91036=</t>
  </si>
  <si>
    <t>2015-01-15T13:50:00.000+0000</t>
  </si>
  <si>
    <t>MET102METAR EGDR 151350Z 24020G40KT 9999 FEW020 08/M01 Q0993 BLU TEMPO 2000 +SHGS SCT008 BKN016CB YLO2=</t>
  </si>
  <si>
    <t>2015-01-15T14:00:00.000+0000</t>
  </si>
  <si>
    <t>-0015,1</t>
  </si>
  <si>
    <t>SYN08803809 41568 32420 10077 21015 39844 49936 51010 70511 83830 333 81820 90710 91140 91040=</t>
  </si>
  <si>
    <t>2015-01-15T14:50:00.000+0000</t>
  </si>
  <si>
    <t>MET113METAR EGDR 151450Z 23026G41KT 9999 VCSH FEW020 SCT026 08/00 Q0993 BLU TEMPO 2000 +SHGS SCT008 BKN016CB YLO2=</t>
  </si>
  <si>
    <t>2015-01-15T15:00:00.000+0000</t>
  </si>
  <si>
    <t>03,1,+00780,1,08,1</t>
  </si>
  <si>
    <t>9,9,004,1,+999,9</t>
  </si>
  <si>
    <t>SYN09403809 41566 52326 10075 20000 39844 49935 50004 71581 83230 333 81820 83826 90710 91144 91041=</t>
  </si>
  <si>
    <t>2015-01-15T15:34:00.000+0000</t>
  </si>
  <si>
    <t>270,1,N,0139,1</t>
  </si>
  <si>
    <t>09940,1,99999,9</t>
  </si>
  <si>
    <t>0247,1</t>
  </si>
  <si>
    <t>MET098METAR EGDR 151534Z 27027G48KT 2000 SHGS FEW006 SCT014 FEW018CB BKN020 04/01 Q0994 YLO2 NOSIG=</t>
  </si>
  <si>
    <t>2015-01-15T15:50:00.000+0000</t>
  </si>
  <si>
    <t>04,1,+00549,1,09,1</t>
  </si>
  <si>
    <t>MET122METAR EGDR 151550Z 27018G34KT 4500 VCSH FEW010 SCT018CB 04/01 Q0994 RESHGS GRN TEMPO 2000 +SHGS SCT008 BKN016CB YLO2=</t>
  </si>
  <si>
    <t>2015-01-15T16:00:00.000+0000</t>
  </si>
  <si>
    <t>09950,1</t>
  </si>
  <si>
    <t>03,1,+00540,1,09,1</t>
  </si>
  <si>
    <t>99999,9,09857,1</t>
  </si>
  <si>
    <t>3,99,0247,1,999</t>
  </si>
  <si>
    <t>SYN09403809 41445 42718 10041 20006 39857 49950 53015 72781 84903 333 81710 83918 90710 91148 91034=</t>
  </si>
  <si>
    <t>2015-01-15T16:50:00.000+0000</t>
  </si>
  <si>
    <t>260,1,N,0113,1</t>
  </si>
  <si>
    <t>07,1,+00549,1,09,1</t>
  </si>
  <si>
    <t>09960,1,99999,9</t>
  </si>
  <si>
    <t>90,1</t>
  </si>
  <si>
    <t>MET122METAR EGDR 151650Z 26022G43KT 6000 SHGR FEW006 SCT010 BKN018CB 05/01 Q0996 GRN TEMPO 2000 +SHGS SCT008 BKN016CB YLO2=</t>
  </si>
  <si>
    <t>2015-01-15T17:00:00.000+0000</t>
  </si>
  <si>
    <t>09963,1</t>
  </si>
  <si>
    <t>05,1,+00540,1,09,1</t>
  </si>
  <si>
    <t>99999,9,09871,1</t>
  </si>
  <si>
    <t>SYN10003809 41356 72622 10054 20007 39871 49963 53027 79081 8697/ 333 81706 83710 85918 90710 91143 91043=</t>
  </si>
  <si>
    <t>2015-01-15T17:50:00.000+0000</t>
  </si>
  <si>
    <t>MET105METAR EGDR 151750Z 25017G33KT 9999 HZ FEW018CB 07/M00 Q0996 BLU TEMPO 4000 SHRA FEW012 SCT020CB GRN=</t>
  </si>
  <si>
    <t>2015-01-15T18:00:00.000+0000</t>
  </si>
  <si>
    <t>09964,1</t>
  </si>
  <si>
    <t>02,1,+00540,1,09,1</t>
  </si>
  <si>
    <t>03,99,1,02,1,99,9,00540,1,99,9,99,9</t>
  </si>
  <si>
    <t>120,M,+0083,1</t>
  </si>
  <si>
    <t>99999,9,09872,1</t>
  </si>
  <si>
    <t>3,99,0242,1,999</t>
  </si>
  <si>
    <t>SYN10003809 11465 32517 10066 21004 39872 49964 51029 60032 72581 83900 333 10083 82918 90710 91147 91033=</t>
  </si>
  <si>
    <t>2015-01-15T18:50:00.000+0000</t>
  </si>
  <si>
    <t>MET103METAR EGDR 151850Z 25016G37KT 9999 HZ FEW035 07/M02 Q0997 BLU TEMPO 4000 SHRA FEW012 SCT020CB GRN=</t>
  </si>
  <si>
    <t>2015-01-15T19:00:00.000+0000</t>
  </si>
  <si>
    <t>09972,1</t>
  </si>
  <si>
    <t>02,1,+01050,1,08,1</t>
  </si>
  <si>
    <t>02,99,1,02,1,99,9,01050,1,99,9,99,9</t>
  </si>
  <si>
    <t>99999,9,09880,1</t>
  </si>
  <si>
    <t>2,1,022,1,+999,9</t>
  </si>
  <si>
    <t>SYN08803809 41665 22516 10073 21025 39880 49972 52022 70500 82100 333 82835 90710 91138 91037=</t>
  </si>
  <si>
    <t>2015-01-15T19:50:00.000+0000</t>
  </si>
  <si>
    <t>99,99,9,04,1,99,9,01219,1,99,9,99,9</t>
  </si>
  <si>
    <t>MET109METAR EGDR 151950Z 24016G38KT 9999 HZ SCT040 08/00 Q0997 RESHRA BLU TEMPO 4000 SHRA FEW012 SCT020CB GRN=</t>
  </si>
  <si>
    <t>2015-01-15T20:00:00.000+0000</t>
  </si>
  <si>
    <t>09978,1</t>
  </si>
  <si>
    <t>03,1,+01200,1,08,1</t>
  </si>
  <si>
    <t>03,99,1,03,1,99,9,01200,1,99,9,99,9</t>
  </si>
  <si>
    <t>99999,9,09886,1</t>
  </si>
  <si>
    <t>SYN08803809 41665 32416 10075 20003 39886 49978 52015 72580 83100 333 83840 90710 91140 91038=</t>
  </si>
  <si>
    <t>2015-01-15T20:50:00.000+0000</t>
  </si>
  <si>
    <t>09980,1,99999,9</t>
  </si>
  <si>
    <t>MET062METAR EGDR 152050Z 25014G27KT 9999 HZ FEW040 07/M01 Q0998 BLU=</t>
  </si>
  <si>
    <t>2015-01-15T21:00:00.000+0000</t>
  </si>
  <si>
    <t>09984,1</t>
  </si>
  <si>
    <t>02,1,+01200,1,08,1</t>
  </si>
  <si>
    <t>03,99,1,02,1,99,9,01200,1,99,9,99,9</t>
  </si>
  <si>
    <t>99999,9,09893,1</t>
  </si>
  <si>
    <t>1,1,020,1,+999,9</t>
  </si>
  <si>
    <t>SYN08803809 41668 32514 10072 21007 39893 49984 51020 70580 82101 333 82840 90710 91133 91027=</t>
  </si>
  <si>
    <t>2015-01-15T21:50:00.000+0000</t>
  </si>
  <si>
    <t>MET069METAR EGDR 152150Z 25012G24KT 9999 HZ FEW035 SCT150 08/M01 Q0998 BLU=</t>
  </si>
  <si>
    <t>2015-01-15T22:00:00.000+0000</t>
  </si>
  <si>
    <t>09989,1</t>
  </si>
  <si>
    <t>03,99,1,02,1,99,9,01050,1,99,9,99,9</t>
  </si>
  <si>
    <t>99999,9,09897,1</t>
  </si>
  <si>
    <t>SYN09403809 41668 32512 10075 21015 39897 49989 51017 70500 82130 333 82835 83365 90710 91131 91024=</t>
  </si>
  <si>
    <t>Q01 045003SCOCIG</t>
  </si>
  <si>
    <t>2015-01-15T22:50:00.000+0000</t>
  </si>
  <si>
    <t>260,1,N,0057,1</t>
  </si>
  <si>
    <t>MET068METAR EGDR 152250Z 26011G21KT 9999 HZ FEW035 SCT120 08/01 Q0999 BLU=</t>
  </si>
  <si>
    <t>2015-01-15T23:00:00.000+0000</t>
  </si>
  <si>
    <t>09993,1</t>
  </si>
  <si>
    <t>03,1,+03600,1,03,1</t>
  </si>
  <si>
    <t>04,99,1,02,1,99,9,01050,1,99,9,99,9</t>
  </si>
  <si>
    <t>99999,9,09901,1</t>
  </si>
  <si>
    <t>SYN09403809 41665 42611 10075 20005 39901 49993 51015 70500 82830 333 82835 83362 90710 91126 91021=</t>
  </si>
  <si>
    <t>Q01 036003SCOCIG</t>
  </si>
  <si>
    <t>2015-01-15T23:50:00.000+0000</t>
  </si>
  <si>
    <t>MET065METAR EGDR 152350Z 26011KT 9999 HZ FEW035 SCT150 07/01 Q0999 BLU=</t>
  </si>
  <si>
    <t>2015-01-16T00:00:00.000+0000</t>
  </si>
  <si>
    <t>09995,1</t>
  </si>
  <si>
    <t>01,1,+01050,1,08,1</t>
  </si>
  <si>
    <t>99999,9,09903,1</t>
  </si>
  <si>
    <t>SYN08203809 11668 32611 10068 20013 39903 49995 51011 69921 70580 81130 333 81835 83365=</t>
  </si>
  <si>
    <t>2015-01-16T00:50:00.000+0000</t>
  </si>
  <si>
    <t>MET069METAR COR EGDR 160050Z 27008KT 9999 HZ FEW025 BKN150 07/02 Q0999 BLU=</t>
  </si>
  <si>
    <t>2015-01-16T01:00:00.000+0000</t>
  </si>
  <si>
    <t>04500,1,C,N</t>
  </si>
  <si>
    <t>05,1,+04500,1,03,1</t>
  </si>
  <si>
    <t>SYN07603809 41568 52708 10065 20020 39903 49995 51006 70511 82130 333 82825 85365=</t>
  </si>
  <si>
    <t>2015-01-16T01:50:00.000+0000</t>
  </si>
  <si>
    <t>310,1,N,0031,1</t>
  </si>
  <si>
    <t>99,99,9,04,1,99,9,01067,1,99,9,99,9</t>
  </si>
  <si>
    <t>MET065METAR EGDR 160150Z 31006KT 9999 HZ SCT035 SCT120 05/02 Q0999 BLU=</t>
  </si>
  <si>
    <t>2015-01-16T02:00:00.000+0000</t>
  </si>
  <si>
    <t>09996,1</t>
  </si>
  <si>
    <t>03,1,+01050,1,08,1</t>
  </si>
  <si>
    <t>05,99,1,03,1,99,9,01050,1,99,9,99,9</t>
  </si>
  <si>
    <t>1,1,003,1,+999,9</t>
  </si>
  <si>
    <t>SYN07603809 41668 53106 10049 20024 39903 49996 51003 70522 83130 333 83835 84362=</t>
  </si>
  <si>
    <t>2015-01-16T02:50:00.000+0000</t>
  </si>
  <si>
    <t>MET065METAR EGDR 160250Z 28006KT 9999 HZ SCT035 BKN120 06/02 Q0999 BLU=</t>
  </si>
  <si>
    <t>2015-01-16T03:00:00.000+0000</t>
  </si>
  <si>
    <t>10000,1</t>
  </si>
  <si>
    <t>05,1,+03600,1,03,1</t>
  </si>
  <si>
    <t>99999,9,09908,1</t>
  </si>
  <si>
    <t>SYN07603809 41668 52806 10057 20020 39908 40000 53005 70522 83130 333 83835 85362=</t>
  </si>
  <si>
    <t>2015-01-16T03:50:00.000+0000</t>
  </si>
  <si>
    <t>10000,1,99999,9</t>
  </si>
  <si>
    <t>MET055METAR EGDR 160350Z 29011KT 9999 FEW040 05/01 Q1000 BLU=</t>
  </si>
  <si>
    <t>2015-01-16T04:00:00.000+0000</t>
  </si>
  <si>
    <t>10005,1</t>
  </si>
  <si>
    <t>01,1,+01200,1,08,1</t>
  </si>
  <si>
    <t>01,99,1,01,1,99,9,01200,1,99,9,99,9</t>
  </si>
  <si>
    <t>99999,9,09912,1</t>
  </si>
  <si>
    <t>SYN06403809 42670 12911 10050 20014 39912 40005 53010 81100 333 81840=</t>
  </si>
  <si>
    <t>2015-01-16T04:50:00.000+0000</t>
  </si>
  <si>
    <t>320,1,N,0051,1</t>
  </si>
  <si>
    <t>MET059METAR EGDR 160450Z 32010KT 9999 -RA FEW020 05/02 Q1001 BLU=</t>
  </si>
  <si>
    <t>2015-01-16T05:00:00.000+0000</t>
  </si>
  <si>
    <t>10014,1</t>
  </si>
  <si>
    <t>99999,9,09921,1</t>
  </si>
  <si>
    <t>SYN07003809 41565 33210 10047 20017 39921 40014 53018 76060 83800 333 81820=</t>
  </si>
  <si>
    <t>2015-01-16T05:50:00.000+0000</t>
  </si>
  <si>
    <t>010,1,N,0041,1</t>
  </si>
  <si>
    <t>MET066METAR EGDR 160550Z 01008KT 9999 -RA FEW020 SCT120 04/02 Q1001 BLU=</t>
  </si>
  <si>
    <t>2015-01-16T06:00:00.000+0000</t>
  </si>
  <si>
    <t>10022,1</t>
  </si>
  <si>
    <t>04,99,1,02,1,99,9,00600,1,99,9,99,9</t>
  </si>
  <si>
    <t>240,N,+0036,1</t>
  </si>
  <si>
    <t>99999,9,09928,1</t>
  </si>
  <si>
    <t>3,1,022,1,+999,9</t>
  </si>
  <si>
    <t>SYN10003809 11565 40108 10036 20024 39928 40022 53022 69982 76061 82230 333 20036 3/101 70036 82820 84362=</t>
  </si>
  <si>
    <t>24,0036,3,1</t>
  </si>
  <si>
    <t>2015-01-16T06:50:00.000+0000</t>
  </si>
  <si>
    <t>220,1,N,0015,1</t>
  </si>
  <si>
    <t>02438,1,9,N</t>
  </si>
  <si>
    <t>07,1,+02438,1,99,9</t>
  </si>
  <si>
    <t>MET097METAR EGDR 160650Z 22003KT 9999 HZ FEW022 BKN080 04/02 Q1002 RERA BLU TEMPO 7000 SCT002 WHT=</t>
  </si>
  <si>
    <t>2015-01-16T07:00:00.000+0000</t>
  </si>
  <si>
    <t>10032,1</t>
  </si>
  <si>
    <t>05,1,+02400,1,03,1</t>
  </si>
  <si>
    <t>06,99,1,02,1,99,9,00660,1,99,9,99,9</t>
  </si>
  <si>
    <t>99999,9,09939,1</t>
  </si>
  <si>
    <t>SYN07603809 41565 62203 10035 20023 39939 40032 53027 72161 84830 333 82822 85358=</t>
  </si>
  <si>
    <t>2015-01-16T07:50:00.000+0000</t>
  </si>
  <si>
    <t>MET099METAR EGDR 160750Z 28006KT 9999 HZ FEW022 SCT040 BKN120 04/02 Q1004 BLU TEMPO 7000 SCT022 WHT=</t>
  </si>
  <si>
    <t>2015-01-16T08:00:00.000+0000</t>
  </si>
  <si>
    <t>99999,9,09951,1</t>
  </si>
  <si>
    <t>SYN08203809 41565 72806 10037 20021 39951 40045 53031 70522 84831 333 81822 83640 85362=</t>
  </si>
  <si>
    <t>2015-01-16T08:50:00.000+0000</t>
  </si>
  <si>
    <t>330,1,N,0031,1</t>
  </si>
  <si>
    <t>83,1</t>
  </si>
  <si>
    <t>MET092METAR EGDR 160850Z 33006KT 9999 -SHRASN FEW016CB 04/01 Q1005 BLU TEMPO 7000 SCT022 WHT=</t>
  </si>
  <si>
    <t>2015-01-16T09:00:00.000+0000</t>
  </si>
  <si>
    <t>05,99,1,02,1,99,9,00480,1,99,9,99,9</t>
  </si>
  <si>
    <t>99999,9,09963,1</t>
  </si>
  <si>
    <t>SYN07003809 41462 53306 10041 20014 39963 40057 52035 78386 84931 333 82916=</t>
  </si>
  <si>
    <t>2015-01-16T09:50:00.000+0000</t>
  </si>
  <si>
    <t>MET098METAR EGDR 160950Z 32006KT 9999 FEW018CB SCT220 05/02 Q1006 RESHSN BLU TEMPO 7000 SCT022 WHT=</t>
  </si>
  <si>
    <t>2015-01-16T10:00:00.000+0000</t>
  </si>
  <si>
    <t>04,99,1,01,1,99,9,00540,1,99,9,99,9</t>
  </si>
  <si>
    <t>26,1</t>
  </si>
  <si>
    <t>SYN07603809 41466 43206 10045 20020 39972 40066 51034 72681 82933 333 81918 83072=</t>
  </si>
  <si>
    <t>2015-01-16T10:50:00.000+0000</t>
  </si>
  <si>
    <t>300,1,N,0031,1</t>
  </si>
  <si>
    <t>MET116METAR EGDR 161050Z 30006KT 9999 VCSH FEW012 FEW018CB SCT220 08/03 Q1006 BLU TEMPO 3000 +SHRAGS SCT007 OVC016CB=</t>
  </si>
  <si>
    <t>2015-01-16T11:00:00.000+0000</t>
  </si>
  <si>
    <t>04,99,1,01,1,99,9,00360,1,99,9,99,9</t>
  </si>
  <si>
    <t>99999,9,09979,1</t>
  </si>
  <si>
    <t>SYN08203809 41465 43006 10075 20025 39979 40072 51028 71500 82933 333 81712 82918 83072=</t>
  </si>
  <si>
    <t>Q01 066003SCOCIG</t>
  </si>
  <si>
    <t>2015-01-16T11:50:00.000+0000</t>
  </si>
  <si>
    <t>MET122METAR EGDR 161150Z 28014KT 9000 -SHRA SCT008 SCT018CB BKN022 05/03 Q1008 GRN TEMPO 2000 +SHRAGS SCT008 BKN016CB YLO2=</t>
  </si>
  <si>
    <t>2015-01-16T12:00:00.000+0000</t>
  </si>
  <si>
    <t>10087,1</t>
  </si>
  <si>
    <t>04,1,+00540,1,09,1</t>
  </si>
  <si>
    <t>06,1,+00660,1,06,1</t>
  </si>
  <si>
    <t>07,99,1,03,1,99,9,00240,1,99,9,99,9</t>
  </si>
  <si>
    <t>99999,9,09993,1</t>
  </si>
  <si>
    <t>SYN08803809 11359 72814 10045 20028 39993 40087 53030 69941 78086 879// 333 83708 84918 86622=</t>
  </si>
  <si>
    <t>06,0004,3,1</t>
  </si>
  <si>
    <t>2015-01-16T12:50:00.000+0000</t>
  </si>
  <si>
    <t>04,1,+00610,1,09,1</t>
  </si>
  <si>
    <t>MET130METAR EGDR 161250Z 28006KT 7000 VCSH FEW010 FEW016CB SCT020CB 06/02 Q1007 RESHRA WHT TEMPO 3000 +SHRAGS SCT007 OVC016CB YLO1=</t>
  </si>
  <si>
    <t>2015-01-16T13:00:00.000+0000</t>
  </si>
  <si>
    <t>10081,1</t>
  </si>
  <si>
    <t>03,1,+00600,1,09,1</t>
  </si>
  <si>
    <t>99999,9,09987,1</t>
  </si>
  <si>
    <t>9,9,015,1,+999,9</t>
  </si>
  <si>
    <t>SYN09403809 41457 42806 10059 20023 39987 40081 50015 72581 84900 333 81710 81916 83920 90710 91126=</t>
  </si>
  <si>
    <t>2015-01-16T13:50:00.000+0000</t>
  </si>
  <si>
    <t>320,1,N,0046,1</t>
  </si>
  <si>
    <t>0098,1</t>
  </si>
  <si>
    <t>MET125METAR EGDR 161350Z 32009G19KT 5000 -SHRA FEW010 BKN018CB BKN024 05/03 Q1008 WHT TEMPO 3000 +SHRAGS SCT007 OVC016CB YLO1=</t>
  </si>
  <si>
    <t>2015-01-16T14:00:00.000+0000</t>
  </si>
  <si>
    <t>10090,1</t>
  </si>
  <si>
    <t>07,1,+00720,1,08,1</t>
  </si>
  <si>
    <t>99999,9,09996,1</t>
  </si>
  <si>
    <t>4,99,0098,1,999</t>
  </si>
  <si>
    <t>SYN08803809 41450 73209 10051 20031 39996 40090 51018 78081 873// 333 81710 85918 87824 91019=</t>
  </si>
  <si>
    <t>2015-01-16T14:50:00.000+0000</t>
  </si>
  <si>
    <t>MET085METAR EGDR 161450Z 32010G21KT 9999 FEW018CB SCT024 07/01 Q1009 RESHRA WHT NOSIG=</t>
  </si>
  <si>
    <t>2015-01-16T15:00:00.000+0000</t>
  </si>
  <si>
    <t>SYN08203809 41466 43210 10066 20009 30002 40095 53008 72581 84901 333 81918 83824 91021=</t>
  </si>
  <si>
    <t>2015-01-16T15:50:00.000+0000</t>
  </si>
  <si>
    <t>330,1,N,0051,1</t>
  </si>
  <si>
    <t>MET070METAR EGDR 161550Z 33010KT 9999 -SHRA FEW018CB SCT025 06/01 Q1010 BLU=</t>
  </si>
  <si>
    <t>2015-01-16T16:00:00.000+0000</t>
  </si>
  <si>
    <t>03,1,+00750,1,08,1</t>
  </si>
  <si>
    <t>03,99,1,01,1,99,9,00540,1,99,9,99,9</t>
  </si>
  <si>
    <t>99999,9,10011,1</t>
  </si>
  <si>
    <t>2,1,023,1,+999,9</t>
  </si>
  <si>
    <t>SYN07603809 41466 33310 10061 20005 30011 40104 52023 78080 83900 333 81918 83825=</t>
  </si>
  <si>
    <t>2015-01-16T16:50:00.000+0000</t>
  </si>
  <si>
    <t>340,1,N,0041,1</t>
  </si>
  <si>
    <t>MET063METAR EGDR 161650Z 34008KT 9999 FEW016 05/M01 Q1011 RESHRA BLU=</t>
  </si>
  <si>
    <t>2015-01-16T17:00:00.000+0000</t>
  </si>
  <si>
    <t>10116,1</t>
  </si>
  <si>
    <t>01,99,1,01,1,99,9,00480,1,99,9,99,9</t>
  </si>
  <si>
    <t>99999,9,10022,1</t>
  </si>
  <si>
    <t>3,1,026,1,+999,9</t>
  </si>
  <si>
    <t>SYN07003809 41468 13408 10049 21007 30022 40116 53026 72580 81600 333 81716=</t>
  </si>
  <si>
    <t>2015-01-16T17:50:00.000+0000</t>
  </si>
  <si>
    <t>MET056METAR EGDR 161750Z 34008KT 9999 FEW025 04/M02 Q1012 BLU=</t>
  </si>
  <si>
    <t>2015-01-16T18:00:00.000+0000</t>
  </si>
  <si>
    <t>10126,1</t>
  </si>
  <si>
    <t>120,M,+0081,1</t>
  </si>
  <si>
    <t>99999,9,10032,1</t>
  </si>
  <si>
    <t>2,1,031,1,+999,9</t>
  </si>
  <si>
    <t>SYN08203809 11570 13408 10043 21020 30032 40126 52031 60022 70281 81800 333 10081 81825=</t>
  </si>
  <si>
    <t>2015-01-16T18:50:00.000+0000</t>
  </si>
  <si>
    <t>MET056METAR EGDR 161850Z 33006KT 9999 FEW030 03/M02 Q1013 BLU=</t>
  </si>
  <si>
    <t>2015-01-16T19:00:00.000+0000</t>
  </si>
  <si>
    <t>-0017,1</t>
  </si>
  <si>
    <t>SYN06403809 42670 13306 10033 21017 30041 40136 51032 81500 333 81630=</t>
  </si>
  <si>
    <t>2015-01-16T19:50:00.000+0000</t>
  </si>
  <si>
    <t>310,1,N,0021,1</t>
  </si>
  <si>
    <t>MET056METAR EGDR 161950Z 31004KT 9999 FEW030 02/M02 Q1014 BLU=</t>
  </si>
  <si>
    <t>2015-01-16T20:00:00.000+0000</t>
  </si>
  <si>
    <t>-0016,1</t>
  </si>
  <si>
    <t>10144,1</t>
  </si>
  <si>
    <t>99999,9,10049,1</t>
  </si>
  <si>
    <t>SYN06403809 42670 13104 10023 21016 30049 40144 51028 81500 333 81630=</t>
  </si>
  <si>
    <t>2015-01-16T20:50:00.000+0000</t>
  </si>
  <si>
    <t>MET056METAR EGDR 162050Z 30006KT 9999 FEW030 03/M02 Q1014 BLU=</t>
  </si>
  <si>
    <t>2015-01-16T21:00:00.000+0000</t>
  </si>
  <si>
    <t>10150,1</t>
  </si>
  <si>
    <t>1,1,024,1,+999,9</t>
  </si>
  <si>
    <t>SYN06403809 42670 13006 10026 21025 30055 40150 51024 81500 333 81630=</t>
  </si>
  <si>
    <t>2015-01-16T21:50:00.000+0000</t>
  </si>
  <si>
    <t>-0030,1</t>
  </si>
  <si>
    <t>MET056METAR EGDR 162150Z 30006KT 9999 FEW030 03/M03 Q1015 BLU=</t>
  </si>
  <si>
    <t>2015-01-16T22:00:00.000+0000</t>
  </si>
  <si>
    <t>-0028,1</t>
  </si>
  <si>
    <t>10156,1</t>
  </si>
  <si>
    <t>99999,9,10060,1</t>
  </si>
  <si>
    <t>SYN06403809 42670 13006 10026 21028 30060 40156 51020 81500 333 81630=</t>
  </si>
  <si>
    <t>2015-01-16T22:50:00.000+0000</t>
  </si>
  <si>
    <t>MET056METAR EGDR 162250Z 29005KT 9999 FEW030 01/M03 Q1015 BLU=</t>
  </si>
  <si>
    <t>2015-01-16T23:00:00.000+0000</t>
  </si>
  <si>
    <t>10161,1</t>
  </si>
  <si>
    <t>99999,9,10066,1</t>
  </si>
  <si>
    <t>SYN06403809 42670 12905 10010 21028 30066 40161 51017 81500 333 81630=</t>
  </si>
  <si>
    <t>2015-01-16T23:50:00.000+0000</t>
  </si>
  <si>
    <t>280,1,N,0021,1</t>
  </si>
  <si>
    <t>MET061METAR COR EGDR 162350Z 28004KT 9999 FEW030 M01/M03 Q1015 BLU=</t>
  </si>
  <si>
    <t>2015-01-17T00:00:00.000+0000</t>
  </si>
  <si>
    <t>-0035,1</t>
  </si>
  <si>
    <t>10164,1</t>
  </si>
  <si>
    <t>99999,9,10068,1</t>
  </si>
  <si>
    <t>SYN07003809 12670 12804 11010 21035 30068 40164 51014 60001 81500 333 81630=</t>
  </si>
  <si>
    <t>2015-01-17T00:50:00.000+0000</t>
  </si>
  <si>
    <t>250,1,N,0015,1</t>
  </si>
  <si>
    <t>-0040,1</t>
  </si>
  <si>
    <t>MET057METAR EGDR 170050Z 25003KT 9999 FEW030 M02/M04 Q1015 BLU=</t>
  </si>
  <si>
    <t>2015-01-17T01:00:00.000+0000</t>
  </si>
  <si>
    <t>-0041,1</t>
  </si>
  <si>
    <t>10163,1</t>
  </si>
  <si>
    <t>SYN06403809 42670 12503 11017 21041 30066 40163 50007 81500 333 81630=</t>
  </si>
  <si>
    <t>2015-01-17T01:50:00.000+0000</t>
  </si>
  <si>
    <t>250,1,N,0026,1</t>
  </si>
  <si>
    <t>MET056METAR EGDR 170150Z 25005KT 9999 FEW030 03/M01 Q1015 BLU=</t>
  </si>
  <si>
    <t>2015-01-17T02:00:00.000+0000</t>
  </si>
  <si>
    <t>-0012,1</t>
  </si>
  <si>
    <t>99999,9,10063,1</t>
  </si>
  <si>
    <t>SYN06403809 42670 12505 10032 21012 30063 40157 58004 81500 333 81630=</t>
  </si>
  <si>
    <t>2015-01-17T02:50:00.000+0000</t>
  </si>
  <si>
    <t>MET058METAR EGDR 170250Z 24008G19KT 9999 FEW025 06/00 Q1015 BLU=</t>
  </si>
  <si>
    <t>2015-01-17T03:00:00.000+0000</t>
  </si>
  <si>
    <t>10153,1</t>
  </si>
  <si>
    <t>01,1,+00750,1,06,1</t>
  </si>
  <si>
    <t>99999,9,10059,1</t>
  </si>
  <si>
    <t>7,1,011,1,+999,9</t>
  </si>
  <si>
    <t>SYN07003809 42570 32408 10056 20004 30059 40153 57011 83500 333 81625 91019=</t>
  </si>
  <si>
    <t>2015-01-17T03:50:00.000+0000</t>
  </si>
  <si>
    <t>MET062METAR EGDR 170350Z 22013KT 9999 FEW025 SCT150 05/02 Q1014 BLU=</t>
  </si>
  <si>
    <t>2015-01-17T04:00:00.000+0000</t>
  </si>
  <si>
    <t>10148,1</t>
  </si>
  <si>
    <t>99999,9,10054,1</t>
  </si>
  <si>
    <t>SYN08203809 42570 32213 10052 20019 30054 40148 57015 83530 333 81625 83365 90710 91129=</t>
  </si>
  <si>
    <t>2015-01-17T04:50:00.000+0000</t>
  </si>
  <si>
    <t>220,1,N,0041,1</t>
  </si>
  <si>
    <t>MET082METAR COR EGDR 170450Z 22008KT 9999 -RA SCT020 BKN050 BKN150 05/02 Q1014 WHT=</t>
  </si>
  <si>
    <t>2015-01-17T05:00:00.000+0000</t>
  </si>
  <si>
    <t>10145,1</t>
  </si>
  <si>
    <t>07,99,1,03,1,99,9,00600,1,99,9,99,9</t>
  </si>
  <si>
    <t>99999,9,10051,1</t>
  </si>
  <si>
    <t>7,1,012,1,+999,9</t>
  </si>
  <si>
    <t>SYN08203809 41564 72208 10050 20017 30051 40145 57012 76061 8783/ 333 83820 85650 87365=</t>
  </si>
  <si>
    <t>2015-01-17T05:50:00.000+0000</t>
  </si>
  <si>
    <t>260,1,N,0046,1</t>
  </si>
  <si>
    <t>MET063METAR EGDR 170550Z 26009KT 9999 HZ FEW020 05/02 Q1014 RERA BLU=</t>
  </si>
  <si>
    <t>2015-01-17T06:00:00.000+0000</t>
  </si>
  <si>
    <t>240,N,-0018,1</t>
  </si>
  <si>
    <t>99999,9,10050,1</t>
  </si>
  <si>
    <t>SYN09403809 11568 32609 10052 20021 30050 40144 56010 69922 72161 83800 333 21018 31105 70024 82820=</t>
  </si>
  <si>
    <t>2015-01-17T06:50:00.000+0000</t>
  </si>
  <si>
    <t>260,1,N,0051,1</t>
  </si>
  <si>
    <t>99,99,9,04,1,99,9,00549,1,99,9,99,9</t>
  </si>
  <si>
    <t>MET078METAR EGDR 170650Z 26010G20KT 9999 HZ SCT018 BKN030 06/02 Q1013 RERA WHT=</t>
  </si>
  <si>
    <t>2015-01-17T07:00:00.000+0000</t>
  </si>
  <si>
    <t>10142,1</t>
  </si>
  <si>
    <t>07,99,1,03,1,99,9,00540,1,99,9,99,9</t>
  </si>
  <si>
    <t>99999,9,10048,1</t>
  </si>
  <si>
    <t>6,1,006,1,+999,9</t>
  </si>
  <si>
    <t>SYN09403809 41464 72610 10059 20016 30048 40142 56006 72161 878// 333 83818 85630 90710 91126 91020=</t>
  </si>
  <si>
    <t>2015-01-17T07:50:00.000+0000</t>
  </si>
  <si>
    <t>MET081METAR EGDR 170750Z 28007KT 9999 VCSH FEW014 FEW018CB SCT020 05/02 Q1014 WHT=</t>
  </si>
  <si>
    <t>2015-01-17T08:00:00.000+0000</t>
  </si>
  <si>
    <t>SYN08203809 41460 72807 10047 20024 30050 40144 55001 71622 879// 333 81714 81918 83820=</t>
  </si>
  <si>
    <t>2015-01-17T08:50:00.000+0000</t>
  </si>
  <si>
    <t>MET103METAR EGDR 170850Z 29010KT 9999 VCSH FEW018CB 04/02 Q1014 BLU TEMPO 4000 SHRA SCT008 BKN018CB GRN=</t>
  </si>
  <si>
    <t>2015-01-17T09:00:00.000+0000</t>
  </si>
  <si>
    <t>05,99,1,01,1,99,9,00540,1,99,9,99,9</t>
  </si>
  <si>
    <t>99999,9,10053,1</t>
  </si>
  <si>
    <t>SYN07003809 41465 52910 10043 20018 30053 40148 53005 71662 85900 333 81918=</t>
  </si>
  <si>
    <t>2015-01-17T09:50:00.000+0000</t>
  </si>
  <si>
    <t>270,1,N,0046,1</t>
  </si>
  <si>
    <t>MET103METAR EGDR 170950Z 27009KT 9999 FEW020 BKN250 06/02 Q1014 BLU TEMPO 4000 SHRA SCT008 BKN018CB GRN=</t>
  </si>
  <si>
    <t>2015-01-17T10:00:00.000+0000</t>
  </si>
  <si>
    <t>10146,1</t>
  </si>
  <si>
    <t>99999,9,10052,1</t>
  </si>
  <si>
    <t>SYN07003809 42570 72709 10062 20021 30052 40146 50004 82802 333 81820 87075=</t>
  </si>
  <si>
    <t>2015-01-17T10:50:00.000+0000</t>
  </si>
  <si>
    <t>MET108METAR EGDR 171050Z 26009KT 9999 VCSH FEW014 BKN250 07/02 Q1014 BLU TEMPO 4000 SHRA SCT008 BKN018CB GRN=</t>
  </si>
  <si>
    <t>2015-01-17T11:00:00.000+0000</t>
  </si>
  <si>
    <t>SYN07603809 41468 72609 10069 20016 30050 40144 50000 71622 84801 333 81714 87075=</t>
  </si>
  <si>
    <t>2015-01-17T11:50:00.000+0000</t>
  </si>
  <si>
    <t>250,1,N,0036,1</t>
  </si>
  <si>
    <t>MET069METAR EGDR 171150Z 25007KT 9999 VCSH FEW018CB BKN250 07/01 Q1013 BLU=</t>
  </si>
  <si>
    <t>2015-01-17T12:00:00.000+0000</t>
  </si>
  <si>
    <t>10141,1</t>
  </si>
  <si>
    <t>07,99,1,01,1,99,9,00540,1,99,9,99,9</t>
  </si>
  <si>
    <t>99999,9,10047,1</t>
  </si>
  <si>
    <t>SYN08203809 11468 72507 10069 20013 30047 40141 57007 69921 71662 83901 333 81918 87075=</t>
  </si>
  <si>
    <t>2015-01-17T12:50:00.000+0000</t>
  </si>
  <si>
    <t>MET069METAR EGDR 171250Z 27008KT 9999 FEW018CB BKN250 06/02 Q1013 RERA BLU=</t>
  </si>
  <si>
    <t>2015-01-17T13:00:00.000+0000</t>
  </si>
  <si>
    <t>10137,1</t>
  </si>
  <si>
    <t>99999,9,10043,1</t>
  </si>
  <si>
    <t>SYN07603809 41470 72708 10056 20018 30043 40137 58009 72582 84901 333 81918 87075=</t>
  </si>
  <si>
    <t>2015-01-17T13:50:00.000+0000</t>
  </si>
  <si>
    <t>MET064METAR EGDR 171350Z 25008KT 9999 FEW018CB SCT040 07/01 Q1012 BLU=</t>
  </si>
  <si>
    <t>2015-01-17T14:00:00.000+0000</t>
  </si>
  <si>
    <t>10131,1</t>
  </si>
  <si>
    <t>99999,9,10037,1</t>
  </si>
  <si>
    <t>SYN07003809 42470 72508 10071 20012 30037 40131 58013 879// 333 81918 83640=</t>
  </si>
  <si>
    <t>2015-01-17T14:50:00.000+0000</t>
  </si>
  <si>
    <t>MET069METAR EGDR 171450Z 24008KT 9999 VCSH FEW018CB BKN035 07/02 Q1012 BLU=</t>
  </si>
  <si>
    <t>2015-01-17T15:00:00.000+0000</t>
  </si>
  <si>
    <t>01050,1,C,N</t>
  </si>
  <si>
    <t>99999,9,10033,1</t>
  </si>
  <si>
    <t>SYN07603809 41468 72408 10072 20018 30033 40126 57015 71682 879// 333 81918 85635=</t>
  </si>
  <si>
    <t>2015-01-17T15:50:00.000+0000</t>
  </si>
  <si>
    <t>330,1,N,0041,1</t>
  </si>
  <si>
    <t>MET069METAR EGDR 171550Z 33008KT 9999 VCSH FEW018CB SCT020 05/02 Q1012 WHT=</t>
  </si>
  <si>
    <t>2015-01-17T16:00:00.000+0000</t>
  </si>
  <si>
    <t>10129,1</t>
  </si>
  <si>
    <t>07,99,1,02,1,99,9,00540,1,99,9,99,9</t>
  </si>
  <si>
    <t>99999,9,10035,1</t>
  </si>
  <si>
    <t>5,1,009,1,+999,9</t>
  </si>
  <si>
    <t>SYN07603809 41460 73308 10049 20021 30035 40129 55009 71622 879/2 333 82918 83820=</t>
  </si>
  <si>
    <t>2015-01-17T16:50:00.000+0000</t>
  </si>
  <si>
    <t>06096,1,9,N</t>
  </si>
  <si>
    <t>08,1,+06096,1,99,9</t>
  </si>
  <si>
    <t>MET079METAR EGDR 171650Z 28009KT 8000 VCSH FEW018CB OVC200 05/03 Q1012 RERA BLU=</t>
  </si>
  <si>
    <t>2015-01-17T17:00:00.000+0000</t>
  </si>
  <si>
    <t>10128,1</t>
  </si>
  <si>
    <t>08,1,+06000,1,02,1</t>
  </si>
  <si>
    <t>SYN07603809 41458 82809 10047 20026 30033 40128 55003 72582 84907 333 81918 88270=</t>
  </si>
  <si>
    <t>2015-01-17T17:50:00.000+0000</t>
  </si>
  <si>
    <t>230,1,N,0021,1</t>
  </si>
  <si>
    <t>MET068METAR EGDR 171750Z 23004KT 9999 -RA FEW018CB OVC140 05/03 Q1012 BLU=</t>
  </si>
  <si>
    <t>2015-01-17T18:00:00.000+0000</t>
  </si>
  <si>
    <t>10125,1</t>
  </si>
  <si>
    <t>120,M,+0072,1</t>
  </si>
  <si>
    <t>SYN08803809 11464 82304 10053 20031 30031 40125 58001 60012 76086 8493/ 333 10072 81918 88364=</t>
  </si>
  <si>
    <t>12,0010,3,1</t>
  </si>
  <si>
    <t>2015-01-17T18:50:00.000+0000</t>
  </si>
  <si>
    <t>220,1,N,0036,1</t>
  </si>
  <si>
    <t>MET110METAR EGDR 171850Z 22007KT 9999 FEW018CB OVC140 05/03 Q1012 RERA BLU TEMPO 4000 SHRA SCT008 BKN018CB GRN=</t>
  </si>
  <si>
    <t>2015-01-17T19:00:00.000+0000</t>
  </si>
  <si>
    <t>SYN07603809 41470 82207 10050 20030 30032 40126 57002 72162 8493/ 333 81918 88364=</t>
  </si>
  <si>
    <t>2015-01-17T19:50:00.000+0000</t>
  </si>
  <si>
    <t>250,1,N,0010,1</t>
  </si>
  <si>
    <t>MET117METAR EGDR 171950Z 25002KT 9999 VCSH FEW018CB SCT050 OVC140 05/03 Q1012 BLU TEMPO 4000 SHRA SCT008 BKN018CB GRN=</t>
  </si>
  <si>
    <t>2015-01-17T20:00:00.000+0000</t>
  </si>
  <si>
    <t>10124,1</t>
  </si>
  <si>
    <t>99999,9,10030,1</t>
  </si>
  <si>
    <t>SYN08203809 41470 82502 10045 20029 30030 40124 57004 72582 8493/ 333 81918 83650 88364=</t>
  </si>
  <si>
    <t>2015-01-17T20:50:00.000+0000</t>
  </si>
  <si>
    <t>MET064METAR EGDR 172050Z 31004KT 9999 FEW018CB SCT050 04/02 Q1011 BLU=</t>
  </si>
  <si>
    <t>2015-01-17T21:00:00.000+0000</t>
  </si>
  <si>
    <t>99999,9,10029,1</t>
  </si>
  <si>
    <t>SYN07603809 41470 43104 10041 20024 30029 40123 56001 70186 84900 333 81918 83650=</t>
  </si>
  <si>
    <t>2015-01-17T21:50:00.000+0000</t>
  </si>
  <si>
    <t>250,1,N,0021,1</t>
  </si>
  <si>
    <t>MET069METAR EGDR 172150Z 25004KT 9999 FEW025 SCT050 BKN150 05/03 Q1011 BLU=</t>
  </si>
  <si>
    <t>2015-01-17T22:00:00.000+0000</t>
  </si>
  <si>
    <t>10122,1</t>
  </si>
  <si>
    <t>06,1,+04500,1,03,1</t>
  </si>
  <si>
    <t>06,99,1,01,1,99,9,00750,1,99,9,99,9</t>
  </si>
  <si>
    <t>99999,9,10028,1</t>
  </si>
  <si>
    <t>6,1,004,1,+999,9</t>
  </si>
  <si>
    <t>SYN07603809 42570 62504 10045 20025 30028 40122 56004 8385/ 333 81825 83650 86365=</t>
  </si>
  <si>
    <t>2015-01-17T22:50:00.000+0000</t>
  </si>
  <si>
    <t>00671,1,9,N</t>
  </si>
  <si>
    <t>MET077METAR EGDR 172250Z 26007KT 8000 RA FEW018 BKN022 OVC140 05/03 Q1012 WHT=</t>
  </si>
  <si>
    <t>2015-01-17T23:00:00.000+0000</t>
  </si>
  <si>
    <t>00660,1,C,N</t>
  </si>
  <si>
    <t>02,1,+00540,1,08,1</t>
  </si>
  <si>
    <t>05,1,+00660,1,06,1</t>
  </si>
  <si>
    <t>08,99,1,02,1,99,9,00540,1,99,9,99,9</t>
  </si>
  <si>
    <t>SYN08203809 41458 82607 10049 20034 30032 40126 53002 76262 8583/ 333 82818 85622 88364=</t>
  </si>
  <si>
    <t>2015-01-17T23:50:00.000+0000</t>
  </si>
  <si>
    <t>01433,1,C,N</t>
  </si>
  <si>
    <t>04,1,+01433,1,99,9</t>
  </si>
  <si>
    <t>MET072METAR EGDR 172350Z AUTO 26007KT 9999 // FEW026/// SCT047/// 05/03 Q1011=</t>
  </si>
  <si>
    <t>2015-01-18T00:00:00.000+0000</t>
  </si>
  <si>
    <t>026000,1,9,9</t>
  </si>
  <si>
    <t>01,1,+00780,1,99,9</t>
  </si>
  <si>
    <t>04,1,+01410,1,99,9</t>
  </si>
  <si>
    <t>99,99,9,01,1,99,9,00780,1,99,9,99,9</t>
  </si>
  <si>
    <t>SYN07003809 16576 /2607 10045 20028 30028 40122 58001 60041 333 81/26 84/47=</t>
  </si>
  <si>
    <t>2015-01-18T00:50:00.000+0000</t>
  </si>
  <si>
    <t>MET055METAR EGDR 180050Z 29007KT 9999 FEW018 05/03 Q1011 BLU=</t>
  </si>
  <si>
    <t>2015-01-18T01:00:00.000+0000</t>
  </si>
  <si>
    <t>10118,1</t>
  </si>
  <si>
    <t>99999,9,10024,1</t>
  </si>
  <si>
    <t>SYN06403809 42470 32907 10045 20028 30024 40118 58004 83800 333 81818=</t>
  </si>
  <si>
    <t>2015-01-18T01:50:00.000+0000</t>
  </si>
  <si>
    <t>MET055METAR EGDR 180150Z 30006KT 9999 FEW018 04/02 Q1011 BLU=</t>
  </si>
  <si>
    <t>2015-01-18T02:00:00.000+0000</t>
  </si>
  <si>
    <t>10115,1</t>
  </si>
  <si>
    <t>6,1,011,1,+999,9</t>
  </si>
  <si>
    <t>SYN06403809 42470 33006 10036 20021 30021 40115 56011 83800 333 81818=</t>
  </si>
  <si>
    <t>2015-01-18T02:50:00.000+0000</t>
  </si>
  <si>
    <t>290,1,N,0031,1</t>
  </si>
  <si>
    <t>MET059METAR EGDR 180250Z 29006KT 9999 -RA FEW018 04/02 Q1011 BLU=</t>
  </si>
  <si>
    <t>2015-01-18T03:00:00.000+0000</t>
  </si>
  <si>
    <t>SYN07003809 41468 32906 10036 20020 30021 40116 55006 76060 83800 333 81818=</t>
  </si>
  <si>
    <t>2015-01-18T03:50:00.000+0000</t>
  </si>
  <si>
    <t>MET067METAR EGDR 180350Z 32004KT 9999 FEW018 BKN030 03/02 Q1011 RERA BLU=</t>
  </si>
  <si>
    <t>2015-01-18T04:00:00.000+0000</t>
  </si>
  <si>
    <t>06,99,1,01,1,99,9,00540,1,99,9,99,9</t>
  </si>
  <si>
    <t>99999,9,10020,1</t>
  </si>
  <si>
    <t>SYN07603809 41470 63204 10030 20022 30020 40115 56003 72161 868// 333 81818 85630=</t>
  </si>
  <si>
    <t>2015-01-18T04:50:00.000+0000</t>
  </si>
  <si>
    <t>320,1,N,0026,1</t>
  </si>
  <si>
    <t>MET062METAR EGDR 180450Z 32005KT 9999 FEW018 BKN030 04/03 Q1011 BLU=</t>
  </si>
  <si>
    <t>2015-01-18T05:00:00.000+0000</t>
  </si>
  <si>
    <t>99999,9,10019,1</t>
  </si>
  <si>
    <t>SYN07003809 42470 63205 10040 20026 30019 40113 58002 868// 333 81818 85630=</t>
  </si>
  <si>
    <t>2015-01-18T05:50:00.000+0000</t>
  </si>
  <si>
    <t>360,1,N,0041,1</t>
  </si>
  <si>
    <t>MET066METAR EGDR 180550Z 36008KT 9999 -RA FEW018 BKN030 04/02 Q1011 BLU=</t>
  </si>
  <si>
    <t>2015-01-18T06:00:00.000+0000</t>
  </si>
  <si>
    <t>10117,1</t>
  </si>
  <si>
    <t>240,N,+0028,1</t>
  </si>
  <si>
    <t>99999,9,10023,1</t>
  </si>
  <si>
    <t>SYN10003809 11470 63608 10042 20016 30023 40117 50001 60062 76061 868// 333 20028 32102 70070 81818 85630=</t>
  </si>
  <si>
    <t>24,0070,3,1</t>
  </si>
  <si>
    <t>2015-01-18T06:50:00.000+0000</t>
  </si>
  <si>
    <t>010,1,N,0036,1</t>
  </si>
  <si>
    <t>MET067METAR EGDR 180650Z 01007KT 9999 FEW018 BKN030 03/02 Q1011 RERA BLU=</t>
  </si>
  <si>
    <t>2015-01-18T07:00:00.000+0000</t>
  </si>
  <si>
    <t>10120,1</t>
  </si>
  <si>
    <t>06,99,1,02,1,99,9,00540,1,99,9,99,9</t>
  </si>
  <si>
    <t>99999,9,10025,1</t>
  </si>
  <si>
    <t>SYN07603809 41470 60107 10029 20016 30025 40120 53005 72162 868// 333 82818 85630=</t>
  </si>
  <si>
    <t>2015-01-18T07:50:00.000+0000</t>
  </si>
  <si>
    <t>MET060METAR EGDR 180750Z 01008KT 9999 FEW018 04/01 Q1012 RERA BLU=</t>
  </si>
  <si>
    <t>2015-01-18T08:00:00.000+0000</t>
  </si>
  <si>
    <t>SYN07003809 41470 50108 10036 20010 30032 40126 53013 72162 85800 333 81818=</t>
  </si>
  <si>
    <t>2015-01-18T08:50:00.000+0000</t>
  </si>
  <si>
    <t>MET097METAR EGDR 180850Z 36008KT 9999 VCSH FEW014 02/M01 Q1012 BLU TEMPO 8000 -SHRA SCT020TCU WHT=</t>
  </si>
  <si>
    <t>2015-01-18T09:00:00.000+0000</t>
  </si>
  <si>
    <t>-0008,1</t>
  </si>
  <si>
    <t>SYN07003809 41468 43608 10020 21008 30038 40133 53016 71511 84800 333 81714=</t>
  </si>
  <si>
    <t>2015-01-18T09:50:00.000+0000</t>
  </si>
  <si>
    <t>360,1,N,0051,1</t>
  </si>
  <si>
    <t>MET094METAR EGDR 180950Z 36010KT 9999 FEW018CB 04/M00 Q1013 BLU TEMPO 8000 -SHRA SCT020TCU WHT=</t>
  </si>
  <si>
    <t>2015-01-18T10:00:00.000+0000</t>
  </si>
  <si>
    <t>10138,1</t>
  </si>
  <si>
    <t>2,1,018,1,+999,9</t>
  </si>
  <si>
    <t>SYN06403809 42470 33610 10040 21001 30044 40138 52018 83900 333 81918=</t>
  </si>
  <si>
    <t>2015-01-18T10:50:00.000+0000</t>
  </si>
  <si>
    <t>360,1,N,0062,1</t>
  </si>
  <si>
    <t>MET091METAR EGDR 181050Z 36012KT 9999 FEW018 06/00 Q1014 BLU TEMPO 8000 -SHRA SCT020TCU WHT=</t>
  </si>
  <si>
    <t>2015-01-18T11:00:00.000+0000</t>
  </si>
  <si>
    <t>10143,1</t>
  </si>
  <si>
    <t>2,1,017,1,+999,9</t>
  </si>
  <si>
    <t>SYN06403809 42470 33612 10057 20003 30049 40143 52017 83800 333 81818=</t>
  </si>
  <si>
    <t>2015-01-18T11:50:00.000+0000</t>
  </si>
  <si>
    <t>010,1,N,0093,1</t>
  </si>
  <si>
    <t>MET095METAR EGDR 181150Z 01018G28KT 9999 FEW018 06/M00 Q1014 BLU TEMPO 8000 -SHRA SCT020TCU WHT=</t>
  </si>
  <si>
    <t>2015-01-18T12:00:00.000+0000</t>
  </si>
  <si>
    <t>SYN09403809 11470 30118 10061 21005 30050 40144 51011 69941 70261 83800 333 81818 90710 91128 91028=</t>
  </si>
  <si>
    <t>2015-01-18T12:50:00.000+0000</t>
  </si>
  <si>
    <t>360,1,N,0072,1</t>
  </si>
  <si>
    <t>MET056METAR EGDR 181250Z 36014KT 9999 FEW018 06/M00 Q1014 BLU=</t>
  </si>
  <si>
    <t>2015-01-18T13:00:00.000+0000</t>
  </si>
  <si>
    <t>-0003,1</t>
  </si>
  <si>
    <t>02,99,1,01,1,99,9,00540,1,99,9,99,9</t>
  </si>
  <si>
    <t>SYN07603809 42470 23614 10062 21003 30051 40144 51006 82800 333 81818 90710 91127=</t>
  </si>
  <si>
    <t>2015-01-18T13:50:00.000+0000</t>
  </si>
  <si>
    <t>360,1,N,0077,1</t>
  </si>
  <si>
    <t>02,1,+00975,1,99,9</t>
  </si>
  <si>
    <t>99,99,9,02,1,99,9,00975,1,99,9,99,9</t>
  </si>
  <si>
    <t>MET063METAR EGDR 181350Z AUTO 36015KT 9999 // FEW032/// 07/M01 Q1014=</t>
  </si>
  <si>
    <t>2015-01-18T14:00:00.000+0000</t>
  </si>
  <si>
    <t>024000,1,9,9</t>
  </si>
  <si>
    <t>01,1,+00960,1,99,9</t>
  </si>
  <si>
    <t>99,99,9,01,1,99,9,00960,1,99,9,99,9</t>
  </si>
  <si>
    <t>1,1,001,1,+999,9</t>
  </si>
  <si>
    <t>SYN07003809 46674 /3615 10066 21010 30050 40144 51001 333 81/32 90710 91125=</t>
  </si>
  <si>
    <t>2015-01-18T14:50:00.000+0000</t>
  </si>
  <si>
    <t>340,1,N,0062,1</t>
  </si>
  <si>
    <t>MET067METAR EGDR 181450Z 34012KT 9999 VCSH SCT020 SCT024 07/01 Q1014 WHT=</t>
  </si>
  <si>
    <t>2015-01-18T15:00:00.000+0000</t>
  </si>
  <si>
    <t>SYN07603809 41565 53412 10065 20009 30051 40145 53001 71511 85800 333 83820 83824=</t>
  </si>
  <si>
    <t>2015-01-18T15:50:00.000+0000</t>
  </si>
  <si>
    <t>350,1,N,0051,1</t>
  </si>
  <si>
    <t>MET065METAR EGDR 181550Z 35010G20KT 9999 VCSH FEW018CB 06/01 Q1014 BLU=</t>
  </si>
  <si>
    <t>2015-01-18T16:00:00.000+0000</t>
  </si>
  <si>
    <t>SYN07603809 41470 43510 10055 20010 30050 40144 58001 71511 84900 333 81918 91020=</t>
  </si>
  <si>
    <t>2015-01-18T16:50:00.000+0000</t>
  </si>
  <si>
    <t>MET062METAR EGDR 181650Z 35010KT 9999 VCSH FEW018CB 05/01 Q1015 BLU=</t>
  </si>
  <si>
    <t>2015-01-18T17:00:00.000+0000</t>
  </si>
  <si>
    <t>SYN07003809 41468 53510 10052 20006 30059 40153 53009 71511 85900 333 81918=</t>
  </si>
  <si>
    <t>2015-01-18T17:50:00.000+0000</t>
  </si>
  <si>
    <t>MET057METAR EGDR 181750Z 01007KT 9999 FEW018CB 04/01 Q1015 BLU=</t>
  </si>
  <si>
    <t>2015-01-18T18:00:00.000+0000</t>
  </si>
  <si>
    <t>10160,1</t>
  </si>
  <si>
    <t>120,M,+0071,1</t>
  </si>
  <si>
    <t>99999,9,10065,1</t>
  </si>
  <si>
    <t>SYN07603809 12470 40107 10038 20014 30065 40160 53015 69942 84900 333 10071 81918=</t>
  </si>
  <si>
    <t>2015-01-18T18:50:00.000+0000</t>
  </si>
  <si>
    <t>020,1,N,0072,1</t>
  </si>
  <si>
    <t>MET079METAR EGDR 181850Z 02014G26KT 9999 FEW014 FEW018CB 04/02 Q1016 RESHRA BLU=</t>
  </si>
  <si>
    <t>2015-01-18T19:00:00.000+0000</t>
  </si>
  <si>
    <t>99999,9,10072,1</t>
  </si>
  <si>
    <t>SYN09403809 41470 40214 10041 20021 30072 40166 51022 72580 84900 333 81714 81918 90710 91126 91026=</t>
  </si>
  <si>
    <t>2015-01-18T19:50:00.000+0000</t>
  </si>
  <si>
    <t>MET065METAR EGDR 181950Z 02014G24KT 9999 FEW018 04/01 Q1016 RESHRA BLU=</t>
  </si>
  <si>
    <t>2015-01-18T20:00:00.000+0000</t>
  </si>
  <si>
    <t>10168,1</t>
  </si>
  <si>
    <t>02,99,1,02,1,99,9,00540,1,99,9,99,9</t>
  </si>
  <si>
    <t>SYN07603809 41470 20214 10044 20014 30074 40168 51015 72580 82800 333 82818 91024=</t>
  </si>
  <si>
    <t>2015-01-18T20:50:00.000+0000</t>
  </si>
  <si>
    <t>020,1,N,0051,1</t>
  </si>
  <si>
    <t>MET062METAR EGDR 182050Z 02010KT 9999 FEW018 SCT022 04/01 Q1017 WHT=</t>
  </si>
  <si>
    <t>2015-01-18T21:00:00.000+0000</t>
  </si>
  <si>
    <t>03,1,+00660,1,08,1</t>
  </si>
  <si>
    <t>SYN07603809 41470 30210 10040 20010 30084 40178 53018 70380 83800 333 81818 83822=</t>
  </si>
  <si>
    <t>2015-01-18T21:50:00.000+0000</t>
  </si>
  <si>
    <t>030,1,N,0057,1</t>
  </si>
  <si>
    <t>MET055METAR EGDR 182150Z 03011KT 9999 FEW018 04/00 Q1017 BLU=</t>
  </si>
  <si>
    <t>2015-01-18T22:00:00.000+0000</t>
  </si>
  <si>
    <t>10182,1</t>
  </si>
  <si>
    <t>99999,9,10088,1</t>
  </si>
  <si>
    <t>SYN06403809 42470 30311 10043 20000 30088 40182 53016 83800 333 81818=</t>
  </si>
  <si>
    <t>2015-01-18T22:50:00.000+0000</t>
  </si>
  <si>
    <t>020,1,N,0067,1</t>
  </si>
  <si>
    <t>MET056METAR EGDR 182250Z 02013KT 9999 FEW018 04/M02 Q1018 BLU=</t>
  </si>
  <si>
    <t>2015-01-18T23:00:00.000+0000</t>
  </si>
  <si>
    <t>-0024,1</t>
  </si>
  <si>
    <t>10187,1</t>
  </si>
  <si>
    <t>SYN06403809 42470 10213 10040 21024 30092 40187 51019 81800 333 81818=</t>
  </si>
  <si>
    <t>2015-01-18T23:50:00.000+0000</t>
  </si>
  <si>
    <t>050,1,N,0041,1</t>
  </si>
  <si>
    <t>MET056METAR EGDR 182350Z 05008KT 9999 FEW022 02/M02 Q1018 BLU=</t>
  </si>
  <si>
    <t>2015-01-19T00:00:00.000+0000</t>
  </si>
  <si>
    <t>02,99,1,01,1,99,9,00660,1,99,9,99,9</t>
  </si>
  <si>
    <t>SYN07603809 11570 20508 10023 21025 30092 40187 51009 69941 70380 82800 333 81822=</t>
  </si>
  <si>
    <t>2015-01-19T00:50:00.000+0000</t>
  </si>
  <si>
    <t>030,1,N,0041,1</t>
  </si>
  <si>
    <t>MET056METAR EGDR 190050Z 03008KT 9999 FEW022 02/M02 Q1018 BLU=</t>
  </si>
  <si>
    <t>2015-01-19T01:00:00.000+0000</t>
  </si>
  <si>
    <t>01,99,1,01,1,99,9,00660,1,99,9,99,9</t>
  </si>
  <si>
    <t>99999,9,10093,1</t>
  </si>
  <si>
    <t>SYN06403809 42570 10308 10021 21025 30093 40189 51007 81800 333 81822=</t>
  </si>
  <si>
    <t>2015-01-19T01:50:00.000+0000</t>
  </si>
  <si>
    <t>020,1,N,0021,1</t>
  </si>
  <si>
    <t>MET056METAR EGDR 190150Z 02004KT 9999 FEW020 02/M02 Q1018 BLU=</t>
  </si>
  <si>
    <t>2015-01-19T02:00:00.000+0000</t>
  </si>
  <si>
    <t>-0022,1</t>
  </si>
  <si>
    <t>3,1,004,1,+999,9</t>
  </si>
  <si>
    <t>SYN06403809 42570 20204 10018 21022 30095 40191 53004 82800 333 81820=</t>
  </si>
  <si>
    <t>2015-01-19T02:50:00.000+0000</t>
  </si>
  <si>
    <t>030,1,N,0031,1</t>
  </si>
  <si>
    <t>MET063METAR EGDR 190250Z 03006KT 9999 FEW020 SCT040 02/M02 Q1018 BLU=</t>
  </si>
  <si>
    <t>2015-01-19T03:00:00.000+0000</t>
  </si>
  <si>
    <t>SYN07003809 42570 30306 10021 21017 30092 40188 50001 83800 333 81820 83640=</t>
  </si>
  <si>
    <t>2015-01-19T03:50:00.000+0000</t>
  </si>
  <si>
    <t>040,1,N,0036,1</t>
  </si>
  <si>
    <t>MET056METAR EGDR 190350Z 04007KT 9999 FEW020 01/M03 Q1017 BLU=</t>
  </si>
  <si>
    <t>2015-01-19T04:00:00.000+0000</t>
  </si>
  <si>
    <t>SYN06403809 42570 10407 10005 21028 30088 40184 58005 81800 333 81820=</t>
  </si>
  <si>
    <t>2015-01-19T04:50:00.000+0000</t>
  </si>
  <si>
    <t>MET057METAR EGDR 190450Z 04007KT 9999 FEW020 M00/M03 Q1017 BLU=</t>
  </si>
  <si>
    <t>2015-01-19T05:00:00.000+0000</t>
  </si>
  <si>
    <t>-0032,1</t>
  </si>
  <si>
    <t>99999,9,10086,1</t>
  </si>
  <si>
    <t>SYN06403809 42570 20407 11001 21032 30086 40182 56009 82800 333 81820=</t>
  </si>
  <si>
    <t>2015-01-19T05:50:00.000+0000</t>
  </si>
  <si>
    <t>030,1,N,0036,1</t>
  </si>
  <si>
    <t>MET063METAR EGDR 190550Z 03007KT 9999 FEW020 SCT045 00/M03 Q1017 BLU=</t>
  </si>
  <si>
    <t>2015-01-19T06:00:00.000+0000</t>
  </si>
  <si>
    <t>240,N,-0005,1</t>
  </si>
  <si>
    <t>SYN09403809 12570 30307 10001 21030 30085 40181 56007 69942 83800 333 21005 34103 70008 81820 83645=</t>
  </si>
  <si>
    <t>2015-01-19T06:50:00.000+0000</t>
  </si>
  <si>
    <t>MET070METAR EGDR 190650Z 05005KT 9999 FEW020 SCT045 M00/M03 Q1017 BLU NOSIG=</t>
  </si>
  <si>
    <t>2015-01-19T07:00:00.000+0000</t>
  </si>
  <si>
    <t>-0029,1</t>
  </si>
  <si>
    <t>04,1,+01350,1,06,1</t>
  </si>
  <si>
    <t>04,99,1,01,1,99,9,00600,1,99,9,99,9</t>
  </si>
  <si>
    <t>SYN07003809 42570 40505 11001 21029 30084 40180 56004 84800 333 81820 84645=</t>
  </si>
  <si>
    <t>2015-01-19T07:50:00.000+0000</t>
  </si>
  <si>
    <t>030,1,N,0021,1</t>
  </si>
  <si>
    <t>86,1</t>
  </si>
  <si>
    <t>MET112METAR EGDR 190750Z 03004KT 9999 SHSN FEW007 BKN030 00/M03 Q1017 BLU TEMPO 3000 -SHSN SCT006 BKN014TCU YLO1=</t>
  </si>
  <si>
    <t>2015-01-19T08:00:00.000+0000</t>
  </si>
  <si>
    <t>-0026,1</t>
  </si>
  <si>
    <t>06,99,1,01,1,99,9,00210,1,99,9,99,9</t>
  </si>
  <si>
    <t>SYN07603809 41370 60304 10004 21026 30086 40182 54000 78682 868// 333 81707 85630=</t>
  </si>
  <si>
    <t>2015-01-19T08:50:00.000+0000</t>
  </si>
  <si>
    <t>090,1,N,0036,1</t>
  </si>
  <si>
    <t>MET105METAR EGDR 190850Z 09007KT 9999 VCSH FEW018 00/M01 Q1017 BLU TEMPO 3000 -SHSN SCT006 BKN014TCU YLO1=</t>
  </si>
  <si>
    <t>2015-01-19T09:00:00.000+0000</t>
  </si>
  <si>
    <t>-0011,1</t>
  </si>
  <si>
    <t>SYN07003809 41465 30907 10002 21011 30082 40178 58003 72186 83831 333 81818=</t>
  </si>
  <si>
    <t>2015-01-19T09:50:00.000+0000</t>
  </si>
  <si>
    <t>MET111METAR EGDR 190950Z 07004KT 9999 VCSH FEW020 SCT140 02/00 Q1017 BLU TEMPO 3000 -SHSN SCT006 BKN014TCU YLO1=</t>
  </si>
  <si>
    <t>2015-01-19T10:00:00.000+0000</t>
  </si>
  <si>
    <t>99999,9,10081,1</t>
  </si>
  <si>
    <t>SYN07603809 41568 30704 10017 20003 30081 40177 58004 71500 82830 333 81820 83364=</t>
  </si>
  <si>
    <t>2015-01-19T10:50:00.000+0000</t>
  </si>
  <si>
    <t>090,1,N,0021,1</t>
  </si>
  <si>
    <t>MET114METAR EGDR 191050Z 09004KT 9999 FEW018 SCT140 BKN250 04/00 Q1016 BLU TEMPO 5000 -SHRASN SCT010 BKN016TCU GRN=</t>
  </si>
  <si>
    <t>2015-01-19T11:00:00.000+0000</t>
  </si>
  <si>
    <t>04,1,+04200,1,03,1</t>
  </si>
  <si>
    <t>99999,9,10077,1</t>
  </si>
  <si>
    <t>SYN07603809 42470 50904 10041 20003 30077 40172 58010 83831 333 81818 84364 85075=</t>
  </si>
  <si>
    <t>2015-01-19T11:50:00.000+0000</t>
  </si>
  <si>
    <t>999,9,C,0000,1</t>
  </si>
  <si>
    <t>MET107METAR EGDR 191150Z 00000KT 9999 VCSH FEW018 SCT035 05/01 Q1016 BLU TEMPO 5000 -SHRASN SCT010 BKN16TCU=</t>
  </si>
  <si>
    <t>2015-01-19T12:00:00.000+0000</t>
  </si>
  <si>
    <t>10165,1</t>
  </si>
  <si>
    <t>99999,9,10071,1</t>
  </si>
  <si>
    <t>SYN08203809 11460 60000 10047 20008 30071 40165 58013 69901 71587 84872 333 82818 83635=</t>
  </si>
  <si>
    <t>7,1,02,1</t>
  </si>
  <si>
    <t>2015-01-19T12:50:00.000+0000</t>
  </si>
  <si>
    <t>340,1,N,0015,1</t>
  </si>
  <si>
    <t>MET114METAR EGDR 191250Z 34003KT 9999 VCSH FEW020 SCT035 BKN250 04/01 Q1015 BLU TEMPO 8000 -SHRA FEW012 SCT016 WHT=</t>
  </si>
  <si>
    <t>2015-01-19T13:00:00.000+0000</t>
  </si>
  <si>
    <t>10158,1</t>
  </si>
  <si>
    <t>SYN08203809 41568 73403 10043 20006 30064 40158 58019 71522 84802 333 82820 83635 87075=</t>
  </si>
  <si>
    <t>2015-01-19T13:50:00.000+0000</t>
  </si>
  <si>
    <t>180,1,N,0021,1</t>
  </si>
  <si>
    <t>MET110METAR EGDR 191350Z 18004KT 9999 FEW020 SCT140 BKN250 06/M01 Q1014 BLU TEMPO 8000 -SHRA FEW012 SCT016 WHT=</t>
  </si>
  <si>
    <t>2015-01-19T14:00:00.000+0000</t>
  </si>
  <si>
    <t>SYN07603809 42570 71804 10055 21015 30051 40145 58027 83832 333 82820 83364 87075=</t>
  </si>
  <si>
    <t>2015-01-19T14:50:00.000+0000</t>
  </si>
  <si>
    <t>210,1,N,0021,1</t>
  </si>
  <si>
    <t>MET110METAR EGDR 191450Z 21004KT 9999 FEW020 SCT150 BKN250 05/M00 Q1013 BLU TEMPO 8000 -SHRA FEW012 SCT016 WHT=</t>
  </si>
  <si>
    <t>2015-01-19T15:00:00.000+0000</t>
  </si>
  <si>
    <t>7,1,027,1,+999,9</t>
  </si>
  <si>
    <t>SYN07603809 42570 72104 10053 21004 30044 40138 57027 82832 333 81820 83365 87075=</t>
  </si>
  <si>
    <t>2015-01-19T15:50:00.000+0000</t>
  </si>
  <si>
    <t>MET106METAR EGDR 191550Z 18004KT 9999 HZ FEW020 BKN250 05/M00 Q1012 BLU TEMPO 8000 -SHRA FEW012 SCT016 WHT=</t>
  </si>
  <si>
    <t>2015-01-19T16:00:00.000+0000</t>
  </si>
  <si>
    <t>10132,1</t>
  </si>
  <si>
    <t>SYN07603809 41568 71804 10050 21005 30038 40132 56026 70522 83802 333 81820 87075=</t>
  </si>
  <si>
    <t>2015-01-19T16:50:00.000+0000</t>
  </si>
  <si>
    <t>210,1,N,0036,1</t>
  </si>
  <si>
    <t>MET113METAR EGDR 191650Z 21007KT 9999 HZ FEW020 SCT025 BKN200 05/M02 Q1012 BLU TEMPO 8000 -SHRA FEW012 SCT016 WHT=</t>
  </si>
  <si>
    <t>2015-01-19T17:00:00.000+0000</t>
  </si>
  <si>
    <t>-0018,1</t>
  </si>
  <si>
    <t>10127,1</t>
  </si>
  <si>
    <t>07,1,+06000,1,00,1</t>
  </si>
  <si>
    <t>SYN08203809 41568 72107 10050 21018 30033 40127 56018 70522 84832 333 81820 83625 87070=</t>
  </si>
  <si>
    <t>2015-01-19T17:50:00.000+0000</t>
  </si>
  <si>
    <t>190,1,N,0026,1</t>
  </si>
  <si>
    <t>MET110METAR EGDR 191750Z 19005KT 9999 FEW020 SCT035 OVC120 04/M01 Q1011 BLU TEMPO 8000 -SHRA FEW012 SCT016 WHT=</t>
  </si>
  <si>
    <t>2015-01-19T18:00:00.000+0000</t>
  </si>
  <si>
    <t>120,M,+0059,1</t>
  </si>
  <si>
    <t>SYN08803809 12570 81905 10044 21009 30029 40123 56016 69902 8382/ 333 10059 81820 83635 88462=</t>
  </si>
  <si>
    <t>2015-01-19T18:50:00.000+0000</t>
  </si>
  <si>
    <t>160,1,N,0026,1</t>
  </si>
  <si>
    <t>MET103METAR EGDR 191850Z 16005KT 9999 FEW040 OVC120 04/M01 Q1011 BLU TEMPO 8000 -SHRA FEW012 SCT016 WHT=</t>
  </si>
  <si>
    <t>2015-01-19T19:00:00.000+0000</t>
  </si>
  <si>
    <t>10119,1</t>
  </si>
  <si>
    <t>08,99,1,02,1,99,9,01200,1,99,9,99,9</t>
  </si>
  <si>
    <t>6,1,013,1,+999,9</t>
  </si>
  <si>
    <t>SYN07003809 42670 81605 10037 21009 30024 40119 56013 8252/ 333 82640 88462=</t>
  </si>
  <si>
    <t>2015-01-19T19:50:00.000+0000</t>
  </si>
  <si>
    <t>140,1,N,0036,1</t>
  </si>
  <si>
    <t>MET103METAR EGDR 191950Z 14007KT 9999 FEW040 OVC100 04/M00 Q1010 BLU TEMPO 8000 -SHRA FEW012 SCT016 WHT=</t>
  </si>
  <si>
    <t>2015-01-19T20:00:00.000+0000</t>
  </si>
  <si>
    <t>10112,1</t>
  </si>
  <si>
    <t>01,1,+01200,1,06,1</t>
  </si>
  <si>
    <t>08,99,1,01,1,99,9,01200,1,99,9,99,9</t>
  </si>
  <si>
    <t>99999,9,10018,1</t>
  </si>
  <si>
    <t>SYN07003809 42670 81407 10040 21005 30018 40112 58015 8152/ 333 81640 88460=</t>
  </si>
  <si>
    <t>2015-01-19T20:50:00.000+0000</t>
  </si>
  <si>
    <t>160,1,N,0031,1</t>
  </si>
  <si>
    <t>MET063METAR EGDR 192050Z 16006KT 9999 FEW030 OVC100 05/M00 Q1010 BLU=</t>
  </si>
  <si>
    <t>2015-01-19T21:00:00.000+0000</t>
  </si>
  <si>
    <t>10106,1</t>
  </si>
  <si>
    <t>SYN07003809 42670 81606 10045 21003 30012 40106 58017 8152/ 333 81630 88460=</t>
  </si>
  <si>
    <t>2015-01-19T21:50:00.000+0000</t>
  </si>
  <si>
    <t>160,1,N,0036,1</t>
  </si>
  <si>
    <t>MET069METAR EGDR 192150Z 16007KT 9999 FEW030 SCT040 OVC080 05/00 Q1009 BLU=</t>
  </si>
  <si>
    <t>2015-01-19T22:00:00.000+0000</t>
  </si>
  <si>
    <t>02400,1,9,N</t>
  </si>
  <si>
    <t>99999,9,10007,1</t>
  </si>
  <si>
    <t>SYN07603809 42670 81607 10051 20004 30007 40101 56018 8352/ 333 81630 83640 88458=</t>
  </si>
  <si>
    <t>2015-01-19T22:50:00.000+0000</t>
  </si>
  <si>
    <t>MET062METAR EGDR 192250Z 16005KT 9999 SCT030 OVC080 05/01 Q1009 BLU=</t>
  </si>
  <si>
    <t>2015-01-19T23:00:00.000+0000</t>
  </si>
  <si>
    <t>SYN07003809 42670 81605 10053 20005 30002 40095 57017 8352/ 333 83630 88458=</t>
  </si>
  <si>
    <t>2015-01-19T23:50:00.000+0000</t>
  </si>
  <si>
    <t>MET066METAR EGDR 192350Z 16007KT 9999 HZ SCT030 OVC070 06/M01 Q1008 BLU=</t>
  </si>
  <si>
    <t>2015-01-20T00:00:00.000+0000</t>
  </si>
  <si>
    <t>-0006,1</t>
  </si>
  <si>
    <t>SYN08203809 11668 81607 10056 21006 39996 40089 58017 60001 70522 8352/ 333 83630 88457=</t>
  </si>
  <si>
    <t>2015-01-20T00:50:00.000+0000</t>
  </si>
  <si>
    <t>170,1,N,0051,1</t>
  </si>
  <si>
    <t>MET078METAR EGDR 200050Z 17010KT 9999 -RA SCT030 BKN050 OVC070 06/00 Q1007 BLU=</t>
  </si>
  <si>
    <t>2015-01-20T01:00:00.000+0000</t>
  </si>
  <si>
    <t>SYN08203809 41666 81710 10061 20000 39988 40081 58020 76062 8552/ 333 83630 85650 88457=</t>
  </si>
  <si>
    <t>2015-01-20T01:50:00.000+0000</t>
  </si>
  <si>
    <t>160,1,N,0051,1</t>
  </si>
  <si>
    <t>MET080METAR EGDR 200150Z 16010G20KT 6000 RA FEW012 SCT020 OVC040 05/03 Q1007 WHT=</t>
  </si>
  <si>
    <t>2015-01-20T02:00:00.000+0000</t>
  </si>
  <si>
    <t>10077,1</t>
  </si>
  <si>
    <t>SYN08803809 41456 81610 10050 20027 39983 40077 56018 76362 885// 333 81712 84620 88640 91020=</t>
  </si>
  <si>
    <t>2015-01-20T02:50:00.000+0000</t>
  </si>
  <si>
    <t>150,1,N,0062,1</t>
  </si>
  <si>
    <t>MET078METAR EGDR 200250Z 15012KT 9999 -RA FEW012 SCT020 OVC040 06/03 Q1006 WHT=</t>
  </si>
  <si>
    <t>2015-01-20T03:00:00.000+0000</t>
  </si>
  <si>
    <t>10069,1</t>
  </si>
  <si>
    <t>99999,9,09976,1</t>
  </si>
  <si>
    <t>SYN08203809 41464 81512 10055 20028 39976 40069 57020 76162 885// 333 81712 83620 88640=</t>
  </si>
  <si>
    <t>2015-01-20T03:50:00.000+0000</t>
  </si>
  <si>
    <t>160,1,N,0057,1</t>
  </si>
  <si>
    <t>MET066METAR EGDR 200350Z 16011KT 5000 -RA BKN012 OVC025 05/04 Q1006 GRN=</t>
  </si>
  <si>
    <t>2015-01-20T04:00:00.000+0000</t>
  </si>
  <si>
    <t>08,99,1,05,1,99,9,00360,1,99,9,99,9</t>
  </si>
  <si>
    <t>99999,9,09970,1</t>
  </si>
  <si>
    <t>SYN07603809 41450 81611 10054 20039 39970 40064 58017 76162 885// 333 85712 88625=</t>
  </si>
  <si>
    <t>2015-01-20T04:50:00.000+0000</t>
  </si>
  <si>
    <t>MET083METAR EGDR 200450Z 15012G22KT 4000 -RADZ FEW010 SCT012 OVC018 05/04 Q1005 GRN=</t>
  </si>
  <si>
    <t>2015-01-20T05:00:00.000+0000</t>
  </si>
  <si>
    <t>SYN08803809 41440 81512 10053 20041 39965 40058 56019 75865 885// 333 81710 84712 88618 91022=</t>
  </si>
  <si>
    <t>2015-01-20T05:50:00.000+0000</t>
  </si>
  <si>
    <t>150,1,N,0072,1</t>
  </si>
  <si>
    <t>MET076METAR EGDR 200550Z 15014G26KT 8000 -RADZ BKN010 OVC016 06/04 Q1005 GRN=</t>
  </si>
  <si>
    <t>2015-01-20T06:00:00.000+0000</t>
  </si>
  <si>
    <t>240,N,+0035,1</t>
  </si>
  <si>
    <t>SYN11803809 11458 81514 10056 20044 39960 40054 56016 60032 75865 885// 333 20035 32001 70030 85710 88616 90710 91126 91026=</t>
  </si>
  <si>
    <t>24,0030,3,1</t>
  </si>
  <si>
    <t>2015-01-20T06:50:00.000+0000</t>
  </si>
  <si>
    <t>130,1,N,0088,1</t>
  </si>
  <si>
    <t>MET112METAR EGDR 200650Z 13017G28KT 5000 -RADZ FEW008 BKN012 OVC016 06/05 Q1004 GRN TEMPO 4000 -RADZ SCT006 YLO1=</t>
  </si>
  <si>
    <t>2015-01-20T07:00:00.000+0000</t>
  </si>
  <si>
    <t>10046,1</t>
  </si>
  <si>
    <t>SYN10003809 41350 81317 10057 20046 39953 40046 58018 75865 885// 333 81708 85712 88616 90710 91128 91028=</t>
  </si>
  <si>
    <t>2015-01-20T07:50:00.000+0000</t>
  </si>
  <si>
    <t>140,1,N,0093,1</t>
  </si>
  <si>
    <t>MET112METAR EGDR 200750Z 14018G31KT 6000 -RADZ FEW006 BKN008 BKN020 06/05 Q1003 GRN TEMPO 4000 -RADZ SCT006 YLO1=</t>
  </si>
  <si>
    <t>2015-01-20T08:00:00.000+0000</t>
  </si>
  <si>
    <t>10039,1</t>
  </si>
  <si>
    <t>99999,9,09946,1</t>
  </si>
  <si>
    <t>SYN10003809 41356 71418 10064 20052 39946 40039 58019 75865 878// 333 82706 85708 87620 90710 91131 91031=</t>
  </si>
  <si>
    <t>2015-01-20T08:50:00.000+0000</t>
  </si>
  <si>
    <t>MET120METAR COR EGDR 200850Z 31014KT 9999 VCSH FEW008 SCT020 BKN140 05/03 Q1004 WHT TEMPO 4000 SHRA SCT010 BKN018TCU GRN=</t>
  </si>
  <si>
    <t>2015-01-20T09:00:00.000+0000</t>
  </si>
  <si>
    <t>02,1,+00240,1,07,1</t>
  </si>
  <si>
    <t>05,1,+04200,1,03,1</t>
  </si>
  <si>
    <t>07,99,1,02,1,99,9,00240,1,99,9,99,9</t>
  </si>
  <si>
    <t>SYN09403809 41360 73114 10051 20027 39953 40046 55008 72165 85830 333 82708 83620 85364 90710 91131=</t>
  </si>
  <si>
    <t>2015-01-20T09:50:00.000+0000</t>
  </si>
  <si>
    <t>MET116METAR EGDR 200950Z 27006KT 9999 VCSH FEW010 SCT024 BKN030 06/04 Q1005 WHT TEMPO 4000 SHRA SCT010 BKN018TCU GRN=</t>
  </si>
  <si>
    <t>2015-01-20T10:00:00.000+0000</t>
  </si>
  <si>
    <t>SYN08203809 41465 72706 10058 20036 39965 40058 53012 71622 85830 333 82710 83624 85630=</t>
  </si>
  <si>
    <t>2015-01-20T10:50:00.000+0000</t>
  </si>
  <si>
    <t>230,1,N,0031,1</t>
  </si>
  <si>
    <t>MET109METAR EGDR 201050Z 23006KT 9999 VCSH FEW008 BKN024 07/05 Q1005 WHT TEMPO 4000 SHRA SCT010 BKN018TCU GRN=</t>
  </si>
  <si>
    <t>2015-01-20T11:00:00.000+0000</t>
  </si>
  <si>
    <t>SYN07603809 41362 72306 10066 20047 39969 40062 51023 71622 878// 333 81708 85624=</t>
  </si>
  <si>
    <t>2015-01-20T11:50:00.000+0000</t>
  </si>
  <si>
    <t>240,1,N,0031,1</t>
  </si>
  <si>
    <t>MET124METAR EGDR 201150Z 24006KT 9999 -DZ FEW010 FEW018CB SCT022 BKN025 07/04 Q1005 WHT TEMPO 4000 SHRA SCT010 BKN018TCU GRN=</t>
  </si>
  <si>
    <t>2015-01-20T12:00:00.000+0000</t>
  </si>
  <si>
    <t>05,1,+00750,1,06,1</t>
  </si>
  <si>
    <t>SYN09403809 11466 72406 10073 20044 39968 40061 50015 60011 75065 879// 333 82710 81918 83822 85625=</t>
  </si>
  <si>
    <t>2015-01-20T12:50:00.000+0000</t>
  </si>
  <si>
    <t>MET095METAR EGDR 201250Z 25006KT 9999 HZ FEW018CB 08/03 Q1005 BLU TEMPO 8000 -SHRA SCT018CB WHT=</t>
  </si>
  <si>
    <t>2015-01-20T13:00:00.000+0000</t>
  </si>
  <si>
    <t>10055,1</t>
  </si>
  <si>
    <t>SYN07003809 41468 52506 10078 20034 39963 40055 58003 72152 85900 333 81918=</t>
  </si>
  <si>
    <t>2015-01-20T13:50:00.000+0000</t>
  </si>
  <si>
    <t>MET110METAR EGDR 201350Z 25008KT 9999 VCSH FEW018CB SCT022 08/03 Q1004 WHT TEMPO 4000 SHRA FEW009 BKN018CB GRN=</t>
  </si>
  <si>
    <t>2015-01-20T14:00:00.000+0000</t>
  </si>
  <si>
    <t>05,99,1,02,1,99,9,00540,1,99,9,99,9</t>
  </si>
  <si>
    <t>SYN07603809 41462 52508 10081 20034 39958 40051 58011 72582 85933 333 82918 83822=</t>
  </si>
  <si>
    <t>2015-01-20T14:50:00.000+0000</t>
  </si>
  <si>
    <t>MET098METAR EGDR 201450Z 26016G31KT 6000 -SHRA SCT012 FEW018CB SCT022 BKN030 06/03 Q1005 GRN NOSIG=</t>
  </si>
  <si>
    <t>2015-01-20T15:00:00.000+0000</t>
  </si>
  <si>
    <t>10053,1</t>
  </si>
  <si>
    <t>SYN10603809 41456 72616 10060 20031 39960 40053 56008 78086 879// 333 83712 81918 83822 85630 90710 91131 91031=</t>
  </si>
  <si>
    <t>2015-01-20T15:50:00.000+0000</t>
  </si>
  <si>
    <t>MET090METAR EGDR 201550Z 27012G23KT 5000 SHRA SCT012 FEW018CB BKN030 07/04 Q1005 GRN NOSIG=</t>
  </si>
  <si>
    <t>2015-01-20T16:00:00.000+0000</t>
  </si>
  <si>
    <t>07,99,1,04,1,99,9,00360,1,99,9,99,9</t>
  </si>
  <si>
    <t>82,1</t>
  </si>
  <si>
    <t>SYN08803809 41450 72712 10065 20042 39960 40053 56002 78286 879// 333 84712 82918 86630 91023=</t>
  </si>
  <si>
    <t>2015-01-20T16:50:00.000+0000</t>
  </si>
  <si>
    <t>MET117METAR EGDR 201650Z 28009KT 9999 VCSH FEW012 FEW018CB SCT022 06/03 Q1004 WHT TEMPO 4000 SHRA FEW009 BKN018CB GRN=</t>
  </si>
  <si>
    <t>2015-01-20T17:00:00.000+0000</t>
  </si>
  <si>
    <t>10050,1</t>
  </si>
  <si>
    <t>99999,9,09957,1</t>
  </si>
  <si>
    <t>SYN08203809 41464 52809 10060 20034 39957 40050 58002 72582 85930 333 81712 82918 83822=</t>
  </si>
  <si>
    <t>2015-01-20T17:50:00.000+0000</t>
  </si>
  <si>
    <t>MET118METAR EGDR 201750Z 27008KT 9999 -SHRA FEW012 FEW018CB SCT022 07/03 Q1004 WHT TEMPO 4000 SHRA FEW009 BKN018CB GRN=</t>
  </si>
  <si>
    <t>2015-01-20T18:00:00.000+0000</t>
  </si>
  <si>
    <t>120,M,+0087,1</t>
  </si>
  <si>
    <t>SYN09403809 11465 42708 10066 20032 39953 40045 58008 60022 78086 84900 333 10087 81712 81918 83822=</t>
  </si>
  <si>
    <t>2015-01-20T18:50:00.000+0000</t>
  </si>
  <si>
    <t>MET110METAR EGDR 201850Z 27012KT 9999 VCSH FEW018CB 07/03 Q1003 RESHRA BLU TEMPO 4000 SHRA FEW009 BKN018CB GRN=</t>
  </si>
  <si>
    <t>2015-01-20T19:00:00.000+0000</t>
  </si>
  <si>
    <t>10041,1</t>
  </si>
  <si>
    <t>99999,9,09949,1</t>
  </si>
  <si>
    <t>SYN07003809 41464 22712 10068 20027 39949 40041 56012 72581 82900 333 81918=</t>
  </si>
  <si>
    <t>2015-01-20T19:50:00.000+0000</t>
  </si>
  <si>
    <t>MET110METAR EGDR 201950Z 26008KT 9999 VCSH FEW018CB OVC070 07/03 Q1003 BLU TEMPO 4000 SHRA FEW009 BKN018CB GRN=</t>
  </si>
  <si>
    <t>2015-01-20T20:00:00.000+0000</t>
  </si>
  <si>
    <t>10038,1</t>
  </si>
  <si>
    <t>SYN07603809 41464 82608 10069 20028 39946 40038 57012 71611 8292/ 333 81918 88457=</t>
  </si>
  <si>
    <t>2015-01-20T20:07:00.000+0000</t>
  </si>
  <si>
    <t>MET125METAR COR EGDR 202007Z 26013G24KT 5000 -SHRA FEW018CB SCT022 OVC070 06/04 Q1003 WHT TEMPO 4000 SHRA FEW009 BKN018CB GRN=</t>
  </si>
  <si>
    <t>2015-01-20T20:50:00.000+0000</t>
  </si>
  <si>
    <t>MET088METAR EGDR 202050Z 28006KT 9999 VCSH FEW018CB SCT022 OVC070 05/03 Q1003 RESHRA WHT=</t>
  </si>
  <si>
    <t>2015-01-20T21:00:00.000+0000</t>
  </si>
  <si>
    <t>99999,9,09942,1</t>
  </si>
  <si>
    <t>SYN08203809 41460 82806 10052 20028 39942 40035 58010 72588 8892/ 333 81918 84822 88457=</t>
  </si>
  <si>
    <t>2015-01-20T21:50:00.000+0000</t>
  </si>
  <si>
    <t>MET069METAR EGDR 202150Z 25007KT 9999 VCSH FEW018CB OVC100 07/04 Q1002 BLU=</t>
  </si>
  <si>
    <t>2015-01-20T22:00:00.000+0000</t>
  </si>
  <si>
    <t>10025,1</t>
  </si>
  <si>
    <t>99999,9,09932,1</t>
  </si>
  <si>
    <t>SYN07603809 41465 82507 10065 20035 39932 40025 58016 71622 8292/ 333 81918 88460=</t>
  </si>
  <si>
    <t>2015-01-20T22:50:00.000+0000</t>
  </si>
  <si>
    <t>MET081METAR EGDR 202250Z 25007KT 9999 VCSH FEW018CB SCT022 OVC100 07/03 Q1001 WHT=</t>
  </si>
  <si>
    <t>2015-01-20T23:00:00.000+0000</t>
  </si>
  <si>
    <t>10017,1</t>
  </si>
  <si>
    <t>99999,9,09925,1</t>
  </si>
  <si>
    <t>SYN08203809 41465 82507 10068 20031 39925 40017 58021 71622 8392/ 333 81918 83822 88460=</t>
  </si>
  <si>
    <t>2015-01-20T23:50:00.000+0000</t>
  </si>
  <si>
    <t>MET081METAR EGDR 202350Z 26006KT 9999 VCSH FEW018CB BKN060 06/04 Q1001 RESHRA BLU=</t>
  </si>
  <si>
    <t>2015-01-21T00:00:00.000+0000</t>
  </si>
  <si>
    <t>06,1,+01800,1,06,1</t>
  </si>
  <si>
    <t>SYN08203809 11466 62606 10056 20035 39921 40014 56021 60011 72582 869// 333 81918 86656=</t>
  </si>
  <si>
    <t>2015-01-21T00:50:00.000+0000</t>
  </si>
  <si>
    <t>MET089METAR EGDR 210050Z 27007KT 8000 -SHRA FEW010 FEW016CB SCT018 BKN020 05/04 Q1000 WHT=</t>
  </si>
  <si>
    <t>2015-01-21T01:00:00.000+0000</t>
  </si>
  <si>
    <t>10009,1</t>
  </si>
  <si>
    <t>06,1,+00600,1,08,1</t>
  </si>
  <si>
    <t>99999,9,09916,1</t>
  </si>
  <si>
    <t>7,1,016,1,+999,9</t>
  </si>
  <si>
    <t>SYN08803809 41458 82707 10052 20036 39916 40009 57016 78082 889// 333 82710 81916 83818 86820=</t>
  </si>
  <si>
    <t>2015-01-21T01:50:00.000+0000</t>
  </si>
  <si>
    <t>MET082METAR EGDR 210150Z 29005KT 9999 -SHRA FEW010 FEW016CB OVC022 05/04 Q1000 WHT=</t>
  </si>
  <si>
    <t>2015-01-21T02:00:00.000+0000</t>
  </si>
  <si>
    <t>10004,1</t>
  </si>
  <si>
    <t>99999,9,09911,1</t>
  </si>
  <si>
    <t>SYN08203809 41462 82905 10049 20040 39911 40004 58013 78082 889// 333 81710 81916 88622=</t>
  </si>
  <si>
    <t>2015-01-21T02:50:00.000+0000</t>
  </si>
  <si>
    <t>310,1,N,0026,1</t>
  </si>
  <si>
    <t>MET089METAR EGDR 210250Z 31005KT 4500 -SHRA FEW008 SCT010 FEW016CB OVC030 05/04 Q1000 GRN=</t>
  </si>
  <si>
    <t>2015-01-21T03:00:00.000+0000</t>
  </si>
  <si>
    <t>SYN08803809 41345 83105 10045 20038 39911 40004 56010 78082 889// 333 81708 83710 81916 88630=</t>
  </si>
  <si>
    <t>2015-01-21T03:50:00.000+0000</t>
  </si>
  <si>
    <t>350,1,N,0046,1</t>
  </si>
  <si>
    <t>MET095METAR EGDR 210350Z 35009KT 9999 VCSH FEW010 SCT012 FEW016CB OVC030 04/03 Q1000 RESHRA GRN=</t>
  </si>
  <si>
    <t>2015-01-21T04:00:00.000+0000</t>
  </si>
  <si>
    <t>10006,1</t>
  </si>
  <si>
    <t>99999,9,09913,1</t>
  </si>
  <si>
    <t>SYN08803809 41460 83509 10044 20030 39913 40006 55003 72582 889// 333 81710 83712 81916 88630=</t>
  </si>
  <si>
    <t>2015-01-21T04:50:00.000+0000</t>
  </si>
  <si>
    <t>MET082METAR EGDR 210450Z 36014KT 9999 -SHRA FEW016CB SCT030 OVC050 04/03 Q1000 BLU=</t>
  </si>
  <si>
    <t>2015-01-21T05:00:00.000+0000</t>
  </si>
  <si>
    <t>10012,1</t>
  </si>
  <si>
    <t>08,99,1,01,1,99,9,00480,1,99,9,99,9</t>
  </si>
  <si>
    <t>99999,9,09919,1</t>
  </si>
  <si>
    <t>SYN08203809 41460 83614 10041 20026 39919 40012 53008 78082 889// 333 81916 84630 88650=</t>
  </si>
  <si>
    <t>2015-01-21T05:50:00.000+0000</t>
  </si>
  <si>
    <t>020,1,N,0057,1</t>
  </si>
  <si>
    <t>MET089METAR EGDR 210550Z 02011KT 8000 -SHRA FEW012 FEW016CB SCT020 OVC050 04/03 Q1001 WHT=</t>
  </si>
  <si>
    <t>2015-01-21T06:00:00.000+0000</t>
  </si>
  <si>
    <t>240,N,+0037,1</t>
  </si>
  <si>
    <t>SYN11203809 11458 80211 10041 20025 39925 40019 53015 60032 78082 889// 333 20037 32003 70054 81712 81916 83820 88650=</t>
  </si>
  <si>
    <t>24,0054,3,1</t>
  </si>
  <si>
    <t>2015-01-21T06:50:00.000+0000</t>
  </si>
  <si>
    <t>MET124METAR EGDR 210650Z 35009KT 9999 HZ FEW016CB SCT024 BKN050 05/03 Q1002 RESHRA WHT TEMPO 7000 -SHRA SCT010 BKN018TCU GRN=</t>
  </si>
  <si>
    <t>2015-01-21T07:00:00.000+0000</t>
  </si>
  <si>
    <t>SYN08203809 41466 73509 10051 20025 39932 40025 53022 72582 879// 333 81916 83824 87650=</t>
  </si>
  <si>
    <t>2015-01-21T07:50:00.000+0000</t>
  </si>
  <si>
    <t>340,1,N,0051,1</t>
  </si>
  <si>
    <t>MET117METAR EGDR 210750Z 34010KT 9999 HZ FEW016CB SCT035 BKN120 05/02 Q1002 BLU TEMPO 7000 -SHRA SCT010 BKN018TCU GRN=</t>
  </si>
  <si>
    <t>2015-01-21T08:00:00.000+0000</t>
  </si>
  <si>
    <t>04,1,+01050,1,06,1</t>
  </si>
  <si>
    <t>SYN08203809 41466 73410 10054 20021 39939 40032 51020 72582 85970 333 81916 84635 85362=</t>
  </si>
  <si>
    <t>2015-01-21T08:50:00.000+0000</t>
  </si>
  <si>
    <t>340,1,N,0077,1</t>
  </si>
  <si>
    <t>MET123METAR EGDR 210850Z 34015G26KT 9999 -SHRA FEW010 FEW016CB SCT020 05/03 Q1003 WHT TEMPO 7000 -SHRA SCT010 BKN018TCU GRN=</t>
  </si>
  <si>
    <t>2015-01-21T09:00:00.000+0000</t>
  </si>
  <si>
    <t>3,1,021,1,+999,9</t>
  </si>
  <si>
    <t>SYN10003809 41460 73415 10047 20030 39947 40040 53021 78082 869/1 333 81710 81916 83820 90710 91126 91026=</t>
  </si>
  <si>
    <t>2015-01-21T09:50:00.000+0000</t>
  </si>
  <si>
    <t>010,1,N,0051,1</t>
  </si>
  <si>
    <t>MET126METAR EGDR 210950Z 01010KT 9999 VCSH FEW010 FEW016CB SCT022 BKN035 05/04 Q1004 WHT TEMPO 7000 -SHRA SCT010 BKN018TCU GRN=</t>
  </si>
  <si>
    <t>2015-01-21T10:00:00.000+0000</t>
  </si>
  <si>
    <t>99999,9,09954,1</t>
  </si>
  <si>
    <t>2,1,019,1,+999,9</t>
  </si>
  <si>
    <t>SYN10003809 41462 70110 10052 20035 39954 40047 52019 72582 879// 333 81710 81916 83822 86635 90710 91125=</t>
  </si>
  <si>
    <t>2015-01-21T10:50:00.000+0000</t>
  </si>
  <si>
    <t>350,1,N,0067,1</t>
  </si>
  <si>
    <t>MET108METAR EGDR 211050Z 35013KT 9999 HZ FEW012 SCT030 06/02 Q1005 BLU TEMPO 7000 -SHRA SCT010 BKN018TCU GRN=</t>
  </si>
  <si>
    <t>2015-01-21T11:00:00.000+0000</t>
  </si>
  <si>
    <t>SYN08803809 41468 63513 10061 20019 39960 40053 51021 72582 85830 333 81712 83630 90710 91126=</t>
  </si>
  <si>
    <t>2015-01-21T11:50:00.000+0000</t>
  </si>
  <si>
    <t>350,1,N,0062,1</t>
  </si>
  <si>
    <t>MET111METAR EGDR 211150Z 35012G22KT 9999 HZ FEW014 SCT035 07/02 Q1005 BLU TEMPO 7000 -SHRA SCT010 BKN018TCU GRN=</t>
  </si>
  <si>
    <t>2015-01-21T12:00:00.000+0000</t>
  </si>
  <si>
    <t>05,99,1,01,1,99,9,00420,1,99,9,99,9</t>
  </si>
  <si>
    <t>SYN10003809 11468 53512 10067 20020 39963 40056 51016 60011 70582 85830 333 81714 84635 90710 91125 91022=</t>
  </si>
  <si>
    <t>2015-01-21T12:50:00.000+0000</t>
  </si>
  <si>
    <t>350,1,N,0072,1</t>
  </si>
  <si>
    <t>MET111METAR EGDR 211250Z 35014G25KT 9999 HZ FEW014 BKN030 07/02 Q1005 BLU TEMPO 7000 -SHRA SCT010 BKN018TCU GRN=</t>
  </si>
  <si>
    <t>2015-01-21T13:00:00.000+0000</t>
  </si>
  <si>
    <t>SYN09403809 41468 63514 10068 20019 39966 40058 51011 70522 868// 333 81714 86630 90710 91125 91025=</t>
  </si>
  <si>
    <t>2015-01-21T13:50:00.000+0000</t>
  </si>
  <si>
    <t>MET105METAR EGDR 211350Z 35013KT 9999 FEW024 BKN030 07/02 Q1005 BLU TEMPO 7000 -SHRA SCT010 BKN018TCU GRN=</t>
  </si>
  <si>
    <t>Column Name</t>
  </si>
  <si>
    <t>Column Description</t>
  </si>
  <si>
    <t>Subsets within Column</t>
  </si>
  <si>
    <t>station identifier</t>
  </si>
  <si>
    <t>date</t>
  </si>
  <si>
    <t>time</t>
  </si>
  <si>
    <t>latitude coordinates</t>
  </si>
  <si>
    <t>longitude coordinates</t>
  </si>
  <si>
    <t>wind observation</t>
  </si>
  <si>
    <t>direction angle</t>
  </si>
  <si>
    <t>direction quality</t>
  </si>
  <si>
    <t>wind type</t>
  </si>
  <si>
    <t>wind speed (m/s)</t>
  </si>
  <si>
    <t>speed quality</t>
  </si>
  <si>
    <t>sky condition observation</t>
  </si>
  <si>
    <t>ceiling height dimension (m)</t>
  </si>
  <si>
    <t>ceiling quality</t>
  </si>
  <si>
    <t>ceiling determination</t>
  </si>
  <si>
    <t>whether "ceiling and visibility okay" has been reported</t>
  </si>
  <si>
    <t>visibility observation</t>
  </si>
  <si>
    <t>horizontal visibility (m)</t>
  </si>
  <si>
    <t>distance quality</t>
  </si>
  <si>
    <t>variability</t>
  </si>
  <si>
    <t>quality of variability</t>
  </si>
  <si>
    <t>air temperature observation</t>
  </si>
  <si>
    <t>temperature in C</t>
  </si>
  <si>
    <t>temperature quality</t>
  </si>
  <si>
    <t>dew point temperature in C</t>
  </si>
  <si>
    <t>dew point quality</t>
  </si>
  <si>
    <t>atmospheric pressure observation</t>
  </si>
  <si>
    <t>air pressure relative to mean sea level (hectopascals)</t>
  </si>
  <si>
    <t>air pressure quality</t>
  </si>
  <si>
    <t>noise</t>
  </si>
  <si>
    <t>WND_DirAngle</t>
  </si>
  <si>
    <t>WND_DirQuality</t>
  </si>
  <si>
    <t>WND_Type</t>
  </si>
  <si>
    <t>WND_Speed</t>
  </si>
  <si>
    <t>WND_SpeedQuality</t>
  </si>
  <si>
    <t>US only</t>
  </si>
  <si>
    <t>number of rows</t>
  </si>
  <si>
    <t>Wind Direction is missing 5986279 values</t>
  </si>
  <si>
    <t>Wind Direction Quality</t>
  </si>
  <si>
    <t>Passed all quality control checks</t>
  </si>
  <si>
    <t>Suspect</t>
  </si>
  <si>
    <t>Passed all quality control checks, data originate from an NCEI data source</t>
  </si>
  <si>
    <t>Erroneous, data originate from an NCEI data source</t>
  </si>
  <si>
    <t>Passed gross limits check if element is present</t>
  </si>
  <si>
    <t>P</t>
  </si>
  <si>
    <t>?</t>
  </si>
  <si>
    <t>U</t>
  </si>
  <si>
    <t>Wind Speed Quality</t>
  </si>
  <si>
    <t>Suspect, data originate from an NCEI data source</t>
  </si>
  <si>
    <t>A</t>
  </si>
  <si>
    <t>I</t>
  </si>
  <si>
    <t>Temperature has no missing values</t>
  </si>
  <si>
    <t>Temperature Quality</t>
  </si>
  <si>
    <t>suspect</t>
  </si>
  <si>
    <t>passed all quality control checks, data originate from an NCEI data source</t>
  </si>
  <si>
    <t>Data value flagged as suspect, but accepted as a good value</t>
  </si>
  <si>
    <t>C</t>
  </si>
  <si>
    <t>Temperature and dew point received from Automated Weather Observing System (AWOS) are reported in whole degrees Celsius. Automated QC flags these values, but they are accepted as valid.</t>
  </si>
  <si>
    <t>Data value not originally flagged as suspect, but replaced by validator</t>
  </si>
  <si>
    <t>Dew Quality</t>
  </si>
  <si>
    <t>CIG Ceiling Quality</t>
  </si>
  <si>
    <t>Visibility Distance Quality</t>
  </si>
  <si>
    <t>Pressure Quality</t>
  </si>
  <si>
    <t>Wind Direction Angle Missing Values</t>
  </si>
  <si>
    <t>Count</t>
  </si>
  <si>
    <t>Proportion</t>
  </si>
  <si>
    <t>null</t>
  </si>
  <si>
    <t>Temperature Missing Values</t>
  </si>
  <si>
    <t>F</t>
  </si>
  <si>
    <t>Temp Min</t>
  </si>
  <si>
    <t>Temp Max</t>
  </si>
  <si>
    <t>Filter to US only</t>
  </si>
  <si>
    <t>Split up wnd, cig, vis, tmp, dew, slp columns</t>
  </si>
  <si>
    <t>Delete original wnd, cig, vis, tmp, dew, slp columns</t>
  </si>
  <si>
    <t>Convert to correct types</t>
  </si>
  <si>
    <t>Apply scaling factors</t>
  </si>
  <si>
    <t>wind speed</t>
  </si>
  <si>
    <t>air temperature</t>
  </si>
  <si>
    <t>dew point</t>
  </si>
  <si>
    <t>sea level pressure</t>
  </si>
  <si>
    <t>Replace missing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</si>
</sst>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</row>
    <row r="2">
      <c r="A2" s="3">
        <v>3.809099999E9</v>
      </c>
      <c r="B2" s="1" t="s">
        <v>177</v>
      </c>
      <c r="C2" s="3">
        <v>4.0</v>
      </c>
      <c r="D2" s="3">
        <v>50.086092</v>
      </c>
      <c r="E2" s="3">
        <v>-5.255711</v>
      </c>
      <c r="F2" s="3">
        <v>81.38</v>
      </c>
      <c r="G2" s="1" t="s">
        <v>178</v>
      </c>
      <c r="H2" s="1" t="s">
        <v>179</v>
      </c>
      <c r="I2" s="3">
        <v>99999.0</v>
      </c>
      <c r="J2" s="1" t="s">
        <v>180</v>
      </c>
      <c r="K2" s="2" t="s">
        <v>181</v>
      </c>
      <c r="L2" s="1" t="s">
        <v>182</v>
      </c>
      <c r="M2" s="1" t="s">
        <v>183</v>
      </c>
      <c r="N2" s="4" t="str">
        <f>+0113,1</f>
        <v>#ERROR!</v>
      </c>
      <c r="O2" s="4" t="str">
        <f>+0099,1</f>
        <v>#ERROR!</v>
      </c>
      <c r="P2" s="1" t="s">
        <v>184</v>
      </c>
      <c r="Q2" s="4"/>
      <c r="R2" s="1" t="s">
        <v>185</v>
      </c>
      <c r="S2" s="1" t="s">
        <v>186</v>
      </c>
      <c r="T2" s="1" t="s">
        <v>187</v>
      </c>
      <c r="V2" s="1" t="s">
        <v>188</v>
      </c>
      <c r="W2" s="1" t="s">
        <v>189</v>
      </c>
      <c r="Z2" s="1" t="s">
        <v>190</v>
      </c>
      <c r="AA2" s="1" t="s">
        <v>191</v>
      </c>
      <c r="AB2" s="1" t="s">
        <v>192</v>
      </c>
      <c r="AC2" s="4"/>
      <c r="AD2" s="4"/>
      <c r="AE2" s="1" t="s">
        <v>193</v>
      </c>
      <c r="AF2" s="1" t="s">
        <v>194</v>
      </c>
      <c r="AG2" s="1" t="s">
        <v>195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1" t="s">
        <v>196</v>
      </c>
      <c r="BT2" s="4"/>
      <c r="BU2" s="4"/>
      <c r="BV2" s="4"/>
      <c r="BW2" s="4"/>
      <c r="BX2" s="4"/>
      <c r="BY2" s="4"/>
      <c r="BZ2" s="4"/>
      <c r="CA2" s="1" t="s">
        <v>197</v>
      </c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1" t="s">
        <v>198</v>
      </c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</row>
    <row r="3">
      <c r="A3" s="3">
        <v>3.809099999E9</v>
      </c>
      <c r="B3" s="1" t="s">
        <v>199</v>
      </c>
      <c r="C3" s="3">
        <v>4.0</v>
      </c>
      <c r="D3" s="3">
        <v>50.086092</v>
      </c>
      <c r="E3" s="3">
        <v>-5.255711</v>
      </c>
      <c r="F3" s="3">
        <v>81.38</v>
      </c>
      <c r="G3" s="1" t="s">
        <v>178</v>
      </c>
      <c r="H3" s="1" t="s">
        <v>200</v>
      </c>
      <c r="I3" s="3">
        <v>99999.0</v>
      </c>
      <c r="J3" s="1" t="s">
        <v>180</v>
      </c>
      <c r="K3" s="2" t="s">
        <v>201</v>
      </c>
      <c r="L3" s="1" t="s">
        <v>202</v>
      </c>
      <c r="M3" s="1" t="s">
        <v>183</v>
      </c>
      <c r="N3" s="4" t="str">
        <f>+0110,1</f>
        <v>#ERROR!</v>
      </c>
      <c r="O3" s="4" t="str">
        <f>+0100,1</f>
        <v>#ERROR!</v>
      </c>
      <c r="P3" s="1" t="s">
        <v>203</v>
      </c>
      <c r="Q3" s="4"/>
      <c r="R3" s="1" t="s">
        <v>204</v>
      </c>
      <c r="S3" s="1" t="s">
        <v>205</v>
      </c>
      <c r="T3" s="1" t="s">
        <v>206</v>
      </c>
      <c r="V3" s="1" t="s">
        <v>188</v>
      </c>
      <c r="W3" s="1" t="s">
        <v>207</v>
      </c>
      <c r="Z3" s="1" t="s">
        <v>208</v>
      </c>
      <c r="AB3" s="1" t="s">
        <v>192</v>
      </c>
      <c r="AC3" s="4"/>
      <c r="AD3" s="4"/>
      <c r="AE3" s="4"/>
      <c r="AF3" s="4"/>
      <c r="AG3" s="1" t="s">
        <v>209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</row>
    <row r="4">
      <c r="A4" s="3">
        <v>3.809099999E9</v>
      </c>
      <c r="B4" s="1" t="s">
        <v>210</v>
      </c>
      <c r="C4" s="3">
        <v>4.0</v>
      </c>
      <c r="D4" s="3">
        <v>50.086092</v>
      </c>
      <c r="E4" s="3">
        <v>-5.255711</v>
      </c>
      <c r="F4" s="3">
        <v>81.38</v>
      </c>
      <c r="G4" s="1" t="s">
        <v>178</v>
      </c>
      <c r="H4" s="1" t="s">
        <v>179</v>
      </c>
      <c r="I4" s="3">
        <v>99999.0</v>
      </c>
      <c r="J4" s="1" t="s">
        <v>180</v>
      </c>
      <c r="K4" s="2" t="s">
        <v>201</v>
      </c>
      <c r="L4" s="1" t="s">
        <v>211</v>
      </c>
      <c r="M4" s="1" t="s">
        <v>183</v>
      </c>
      <c r="N4" s="4" t="str">
        <f>+0113,1</f>
        <v>#ERROR!</v>
      </c>
      <c r="O4" s="4" t="str">
        <f>+0101,1</f>
        <v>#ERROR!</v>
      </c>
      <c r="P4" s="1" t="s">
        <v>212</v>
      </c>
      <c r="Q4" s="4"/>
      <c r="R4" s="1" t="s">
        <v>213</v>
      </c>
      <c r="S4" s="1" t="s">
        <v>214</v>
      </c>
      <c r="T4" s="1" t="s">
        <v>215</v>
      </c>
      <c r="V4" s="1" t="s">
        <v>188</v>
      </c>
      <c r="W4" s="1" t="s">
        <v>216</v>
      </c>
      <c r="Z4" s="1" t="s">
        <v>217</v>
      </c>
      <c r="AA4" s="1" t="s">
        <v>218</v>
      </c>
      <c r="AB4" s="1" t="s">
        <v>192</v>
      </c>
      <c r="AC4" s="4"/>
      <c r="AD4" s="4"/>
      <c r="AE4" s="1" t="s">
        <v>219</v>
      </c>
      <c r="AG4" s="1" t="s">
        <v>220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1" t="s">
        <v>196</v>
      </c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1" t="s">
        <v>196</v>
      </c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</row>
    <row r="5">
      <c r="A5" s="3">
        <v>3.809099999E9</v>
      </c>
      <c r="B5" s="1" t="s">
        <v>221</v>
      </c>
      <c r="C5" s="3">
        <v>4.0</v>
      </c>
      <c r="D5" s="3">
        <v>50.086092</v>
      </c>
      <c r="E5" s="3">
        <v>-5.255711</v>
      </c>
      <c r="F5" s="3">
        <v>81.38</v>
      </c>
      <c r="G5" s="1" t="s">
        <v>178</v>
      </c>
      <c r="H5" s="1" t="s">
        <v>200</v>
      </c>
      <c r="I5" s="3">
        <v>99999.0</v>
      </c>
      <c r="J5" s="1" t="s">
        <v>180</v>
      </c>
      <c r="K5" s="2" t="s">
        <v>222</v>
      </c>
      <c r="L5" s="1" t="s">
        <v>223</v>
      </c>
      <c r="M5" s="1" t="s">
        <v>183</v>
      </c>
      <c r="N5" s="4" t="str">
        <f>+0120,1</f>
        <v>#ERROR!</v>
      </c>
      <c r="O5" s="4" t="str">
        <f>+0100,1</f>
        <v>#ERROR!</v>
      </c>
      <c r="P5" s="1" t="s">
        <v>203</v>
      </c>
      <c r="Q5" s="4"/>
      <c r="R5" s="1" t="s">
        <v>205</v>
      </c>
      <c r="S5" s="1" t="s">
        <v>224</v>
      </c>
      <c r="T5" s="1" t="s">
        <v>206</v>
      </c>
      <c r="V5" s="1" t="s">
        <v>188</v>
      </c>
      <c r="W5" s="1" t="s">
        <v>225</v>
      </c>
      <c r="Z5" s="1" t="s">
        <v>208</v>
      </c>
      <c r="AB5" s="1" t="s">
        <v>226</v>
      </c>
      <c r="AC5" s="4"/>
      <c r="AD5" s="1" t="s">
        <v>227</v>
      </c>
      <c r="AE5" s="4"/>
      <c r="AF5" s="4"/>
      <c r="AG5" s="1" t="s">
        <v>228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</row>
    <row r="6">
      <c r="A6" s="3">
        <v>3.809099999E9</v>
      </c>
      <c r="B6" s="1" t="s">
        <v>229</v>
      </c>
      <c r="C6" s="3">
        <v>4.0</v>
      </c>
      <c r="D6" s="3">
        <v>50.086092</v>
      </c>
      <c r="E6" s="3">
        <v>-5.255711</v>
      </c>
      <c r="F6" s="3">
        <v>81.38</v>
      </c>
      <c r="G6" s="1" t="s">
        <v>178</v>
      </c>
      <c r="H6" s="1" t="s">
        <v>179</v>
      </c>
      <c r="I6" s="3">
        <v>99999.0</v>
      </c>
      <c r="J6" s="1" t="s">
        <v>180</v>
      </c>
      <c r="K6" s="2" t="s">
        <v>222</v>
      </c>
      <c r="L6" s="1" t="s">
        <v>182</v>
      </c>
      <c r="M6" s="1" t="s">
        <v>183</v>
      </c>
      <c r="N6" s="4" t="str">
        <f>+0115,1</f>
        <v>#ERROR!</v>
      </c>
      <c r="O6" s="4" t="str">
        <f>+0100,1</f>
        <v>#ERROR!</v>
      </c>
      <c r="P6" s="1" t="s">
        <v>230</v>
      </c>
      <c r="Q6" s="4"/>
      <c r="R6" s="1" t="s">
        <v>214</v>
      </c>
      <c r="S6" s="1" t="s">
        <v>186</v>
      </c>
      <c r="T6" s="1" t="s">
        <v>215</v>
      </c>
      <c r="V6" s="1" t="s">
        <v>188</v>
      </c>
      <c r="W6" s="1" t="s">
        <v>231</v>
      </c>
      <c r="Z6" s="1" t="s">
        <v>232</v>
      </c>
      <c r="AA6" s="1" t="s">
        <v>233</v>
      </c>
      <c r="AB6" s="1" t="s">
        <v>234</v>
      </c>
      <c r="AC6" s="4"/>
      <c r="AD6" s="4"/>
      <c r="AE6" s="1" t="s">
        <v>235</v>
      </c>
      <c r="AF6" s="1" t="s">
        <v>236</v>
      </c>
      <c r="AG6" s="1" t="s">
        <v>237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1" t="s">
        <v>238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1" t="s">
        <v>196</v>
      </c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</row>
    <row r="7">
      <c r="A7" s="3">
        <v>3.809099999E9</v>
      </c>
      <c r="B7" s="1" t="s">
        <v>239</v>
      </c>
      <c r="C7" s="3">
        <v>4.0</v>
      </c>
      <c r="D7" s="3">
        <v>50.086092</v>
      </c>
      <c r="E7" s="3">
        <v>-5.255711</v>
      </c>
      <c r="F7" s="3">
        <v>81.38</v>
      </c>
      <c r="G7" s="1" t="s">
        <v>178</v>
      </c>
      <c r="H7" s="1" t="s">
        <v>200</v>
      </c>
      <c r="I7" s="3">
        <v>99999.0</v>
      </c>
      <c r="J7" s="1" t="s">
        <v>180</v>
      </c>
      <c r="K7" s="2" t="s">
        <v>240</v>
      </c>
      <c r="L7" s="1" t="s">
        <v>241</v>
      </c>
      <c r="M7" s="1" t="s">
        <v>242</v>
      </c>
      <c r="N7" s="4" t="str">
        <f>+0110,1</f>
        <v>#ERROR!</v>
      </c>
      <c r="O7" s="4" t="str">
        <f>+0110,1</f>
        <v>#ERROR!</v>
      </c>
      <c r="P7" s="1" t="s">
        <v>203</v>
      </c>
      <c r="Q7" s="4"/>
      <c r="R7" s="1" t="s">
        <v>243</v>
      </c>
      <c r="S7" s="1" t="s">
        <v>244</v>
      </c>
      <c r="T7" s="1" t="s">
        <v>245</v>
      </c>
      <c r="V7" s="1" t="s">
        <v>188</v>
      </c>
      <c r="W7" s="1" t="s">
        <v>246</v>
      </c>
      <c r="Z7" s="1" t="s">
        <v>208</v>
      </c>
      <c r="AB7" s="1" t="s">
        <v>192</v>
      </c>
      <c r="AC7" s="4"/>
      <c r="AD7" s="4"/>
      <c r="AE7" s="4"/>
      <c r="AF7" s="4"/>
      <c r="AG7" s="1" t="s">
        <v>247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</row>
    <row r="8">
      <c r="A8" s="3">
        <v>3.809099999E9</v>
      </c>
      <c r="B8" s="1" t="s">
        <v>248</v>
      </c>
      <c r="C8" s="3">
        <v>4.0</v>
      </c>
      <c r="D8" s="3">
        <v>50.086092</v>
      </c>
      <c r="E8" s="3">
        <v>-5.255711</v>
      </c>
      <c r="F8" s="3">
        <v>81.38</v>
      </c>
      <c r="G8" s="1" t="s">
        <v>178</v>
      </c>
      <c r="H8" s="1" t="s">
        <v>179</v>
      </c>
      <c r="I8" s="3">
        <v>99999.0</v>
      </c>
      <c r="J8" s="1" t="s">
        <v>180</v>
      </c>
      <c r="K8" s="2" t="s">
        <v>240</v>
      </c>
      <c r="L8" s="1" t="s">
        <v>249</v>
      </c>
      <c r="M8" s="1" t="s">
        <v>242</v>
      </c>
      <c r="N8" s="4" t="str">
        <f>+0111,1</f>
        <v>#ERROR!</v>
      </c>
      <c r="O8" s="4" t="str">
        <f>+0106,1</f>
        <v>#ERROR!</v>
      </c>
      <c r="P8" s="1" t="s">
        <v>250</v>
      </c>
      <c r="Q8" s="4"/>
      <c r="R8" s="1" t="s">
        <v>251</v>
      </c>
      <c r="S8" s="1" t="s">
        <v>252</v>
      </c>
      <c r="T8" s="1" t="s">
        <v>253</v>
      </c>
      <c r="V8" s="1" t="s">
        <v>188</v>
      </c>
      <c r="W8" s="1" t="s">
        <v>254</v>
      </c>
      <c r="Z8" s="1" t="s">
        <v>255</v>
      </c>
      <c r="AA8" s="1" t="s">
        <v>256</v>
      </c>
      <c r="AB8" s="1" t="s">
        <v>257</v>
      </c>
      <c r="AC8" s="4"/>
      <c r="AD8" s="4"/>
      <c r="AE8" s="1" t="s">
        <v>193</v>
      </c>
      <c r="AG8" s="1" t="s">
        <v>258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1" t="s">
        <v>238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1" t="s">
        <v>196</v>
      </c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</row>
    <row r="9">
      <c r="A9" s="3">
        <v>3.809099999E9</v>
      </c>
      <c r="B9" s="1" t="s">
        <v>259</v>
      </c>
      <c r="C9" s="3">
        <v>4.0</v>
      </c>
      <c r="D9" s="3">
        <v>50.086092</v>
      </c>
      <c r="E9" s="3">
        <v>-5.255711</v>
      </c>
      <c r="F9" s="3">
        <v>81.38</v>
      </c>
      <c r="G9" s="1" t="s">
        <v>178</v>
      </c>
      <c r="H9" s="1" t="s">
        <v>200</v>
      </c>
      <c r="I9" s="3">
        <v>99999.0</v>
      </c>
      <c r="J9" s="1" t="s">
        <v>180</v>
      </c>
      <c r="K9" s="2" t="s">
        <v>222</v>
      </c>
      <c r="L9" s="1" t="s">
        <v>241</v>
      </c>
      <c r="M9" s="1" t="s">
        <v>242</v>
      </c>
      <c r="N9" s="4" t="str">
        <f>+0110,1</f>
        <v>#ERROR!</v>
      </c>
      <c r="O9" s="4" t="str">
        <f>+0110,1</f>
        <v>#ERROR!</v>
      </c>
      <c r="P9" s="1" t="s">
        <v>203</v>
      </c>
      <c r="Q9" s="4"/>
      <c r="R9" s="1" t="s">
        <v>243</v>
      </c>
      <c r="S9" s="1" t="s">
        <v>244</v>
      </c>
      <c r="T9" s="1" t="s">
        <v>260</v>
      </c>
      <c r="V9" s="1" t="s">
        <v>188</v>
      </c>
      <c r="W9" s="1" t="s">
        <v>246</v>
      </c>
      <c r="Z9" s="1" t="s">
        <v>261</v>
      </c>
      <c r="AB9" s="1" t="s">
        <v>192</v>
      </c>
      <c r="AC9" s="4"/>
      <c r="AD9" s="1" t="s">
        <v>262</v>
      </c>
      <c r="AE9" s="4"/>
      <c r="AF9" s="4"/>
      <c r="AG9" s="1" t="s">
        <v>263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</row>
    <row r="10">
      <c r="A10" s="3">
        <v>3.809099999E9</v>
      </c>
      <c r="B10" s="1" t="s">
        <v>264</v>
      </c>
      <c r="C10" s="3">
        <v>4.0</v>
      </c>
      <c r="D10" s="3">
        <v>50.086092</v>
      </c>
      <c r="E10" s="3">
        <v>-5.255711</v>
      </c>
      <c r="F10" s="3">
        <v>81.38</v>
      </c>
      <c r="G10" s="1" t="s">
        <v>178</v>
      </c>
      <c r="H10" s="1" t="s">
        <v>179</v>
      </c>
      <c r="I10" s="3">
        <v>99999.0</v>
      </c>
      <c r="J10" s="1" t="s">
        <v>180</v>
      </c>
      <c r="K10" s="2" t="s">
        <v>222</v>
      </c>
      <c r="L10" s="1" t="s">
        <v>249</v>
      </c>
      <c r="M10" s="1" t="s">
        <v>242</v>
      </c>
      <c r="N10" s="4" t="str">
        <f>+0113,1</f>
        <v>#ERROR!</v>
      </c>
      <c r="O10" s="4" t="str">
        <f>+0107,1</f>
        <v>#ERROR!</v>
      </c>
      <c r="P10" s="1" t="s">
        <v>265</v>
      </c>
      <c r="Q10" s="4"/>
      <c r="R10" s="1" t="s">
        <v>251</v>
      </c>
      <c r="S10" s="1" t="s">
        <v>252</v>
      </c>
      <c r="T10" s="1" t="s">
        <v>266</v>
      </c>
      <c r="V10" s="1" t="s">
        <v>188</v>
      </c>
      <c r="W10" s="1" t="s">
        <v>254</v>
      </c>
      <c r="Z10" s="1" t="s">
        <v>267</v>
      </c>
      <c r="AA10" s="1" t="s">
        <v>268</v>
      </c>
      <c r="AB10" s="1" t="s">
        <v>192</v>
      </c>
      <c r="AC10" s="4"/>
      <c r="AD10" s="4"/>
      <c r="AE10" s="1" t="s">
        <v>269</v>
      </c>
      <c r="AF10" s="1" t="s">
        <v>194</v>
      </c>
      <c r="AG10" s="1" t="s">
        <v>270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1" t="s">
        <v>238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1" t="s">
        <v>196</v>
      </c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</row>
    <row r="11">
      <c r="A11" s="3">
        <v>3.809099999E9</v>
      </c>
      <c r="B11" s="1" t="s">
        <v>271</v>
      </c>
      <c r="C11" s="3">
        <v>4.0</v>
      </c>
      <c r="D11" s="3">
        <v>50.086092</v>
      </c>
      <c r="E11" s="3">
        <v>-5.255711</v>
      </c>
      <c r="F11" s="3">
        <v>81.38</v>
      </c>
      <c r="G11" s="1" t="s">
        <v>178</v>
      </c>
      <c r="H11" s="1" t="s">
        <v>200</v>
      </c>
      <c r="I11" s="3">
        <v>99999.0</v>
      </c>
      <c r="J11" s="1" t="s">
        <v>180</v>
      </c>
      <c r="K11" s="2" t="s">
        <v>222</v>
      </c>
      <c r="L11" s="1" t="s">
        <v>241</v>
      </c>
      <c r="M11" s="1" t="s">
        <v>272</v>
      </c>
      <c r="N11" s="4" t="str">
        <f>+0110,1</f>
        <v>#ERROR!</v>
      </c>
      <c r="O11" s="4" t="str">
        <f>+0110,1</f>
        <v>#ERROR!</v>
      </c>
      <c r="P11" s="1" t="s">
        <v>203</v>
      </c>
      <c r="Q11" s="4"/>
      <c r="R11" s="1" t="s">
        <v>273</v>
      </c>
      <c r="S11" s="1" t="s">
        <v>274</v>
      </c>
      <c r="U11" s="4"/>
      <c r="V11" s="1" t="s">
        <v>188</v>
      </c>
      <c r="W11" s="1" t="s">
        <v>275</v>
      </c>
      <c r="Z11" s="1" t="s">
        <v>261</v>
      </c>
      <c r="AB11" s="1" t="s">
        <v>276</v>
      </c>
      <c r="AC11" s="4"/>
      <c r="AD11" s="1" t="s">
        <v>277</v>
      </c>
      <c r="AE11" s="4"/>
      <c r="AF11" s="4"/>
      <c r="AG11" s="1" t="s">
        <v>278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</row>
    <row r="12">
      <c r="A12" s="3">
        <v>3.809099999E9</v>
      </c>
      <c r="B12" s="1" t="s">
        <v>279</v>
      </c>
      <c r="C12" s="3">
        <v>4.0</v>
      </c>
      <c r="D12" s="3">
        <v>50.086092</v>
      </c>
      <c r="E12" s="3">
        <v>-5.255711</v>
      </c>
      <c r="F12" s="3">
        <v>81.38</v>
      </c>
      <c r="G12" s="1" t="s">
        <v>178</v>
      </c>
      <c r="H12" s="1" t="s">
        <v>179</v>
      </c>
      <c r="I12" s="3">
        <v>99999.0</v>
      </c>
      <c r="J12" s="1" t="s">
        <v>180</v>
      </c>
      <c r="K12" s="2" t="s">
        <v>222</v>
      </c>
      <c r="L12" s="1" t="s">
        <v>280</v>
      </c>
      <c r="M12" s="1" t="s">
        <v>272</v>
      </c>
      <c r="N12" s="4" t="str">
        <f>+0114,1</f>
        <v>#ERROR!</v>
      </c>
      <c r="O12" s="4" t="str">
        <f>+0109,1</f>
        <v>#ERROR!</v>
      </c>
      <c r="P12" s="1" t="s">
        <v>281</v>
      </c>
      <c r="Q12" s="4"/>
      <c r="R12" s="1" t="s">
        <v>282</v>
      </c>
      <c r="S12" s="1" t="s">
        <v>283</v>
      </c>
      <c r="U12" s="4"/>
      <c r="V12" s="1" t="s">
        <v>188</v>
      </c>
      <c r="W12" s="1" t="s">
        <v>284</v>
      </c>
      <c r="Z12" s="1" t="s">
        <v>285</v>
      </c>
      <c r="AA12" s="1" t="s">
        <v>233</v>
      </c>
      <c r="AB12" s="1" t="s">
        <v>276</v>
      </c>
      <c r="AC12" s="4"/>
      <c r="AD12" s="4"/>
      <c r="AE12" s="1" t="s">
        <v>269</v>
      </c>
      <c r="AF12" s="1" t="s">
        <v>286</v>
      </c>
      <c r="AG12" s="1" t="s">
        <v>287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1" t="s">
        <v>196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1" t="s">
        <v>198</v>
      </c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</row>
    <row r="13">
      <c r="A13" s="3">
        <v>3.809099999E9</v>
      </c>
      <c r="B13" s="1" t="s">
        <v>288</v>
      </c>
      <c r="C13" s="3">
        <v>4.0</v>
      </c>
      <c r="D13" s="3">
        <v>50.086092</v>
      </c>
      <c r="E13" s="3">
        <v>-5.255711</v>
      </c>
      <c r="F13" s="3">
        <v>81.38</v>
      </c>
      <c r="G13" s="1" t="s">
        <v>178</v>
      </c>
      <c r="H13" s="1" t="s">
        <v>200</v>
      </c>
      <c r="I13" s="3">
        <v>99999.0</v>
      </c>
      <c r="J13" s="1" t="s">
        <v>180</v>
      </c>
      <c r="K13" s="2" t="s">
        <v>289</v>
      </c>
      <c r="L13" s="1" t="s">
        <v>290</v>
      </c>
      <c r="M13" s="1" t="s">
        <v>291</v>
      </c>
      <c r="N13" s="4" t="str">
        <f>+0120,1</f>
        <v>#ERROR!</v>
      </c>
      <c r="O13" s="4" t="str">
        <f>+0110,1</f>
        <v>#ERROR!</v>
      </c>
      <c r="P13" s="1" t="s">
        <v>203</v>
      </c>
      <c r="Q13" s="4"/>
      <c r="R13" s="1" t="s">
        <v>292</v>
      </c>
      <c r="S13" s="1" t="s">
        <v>273</v>
      </c>
      <c r="T13" s="1" t="s">
        <v>244</v>
      </c>
      <c r="V13" s="1" t="s">
        <v>188</v>
      </c>
      <c r="W13" s="1" t="s">
        <v>293</v>
      </c>
      <c r="Z13" s="1" t="s">
        <v>294</v>
      </c>
      <c r="AB13" s="1" t="s">
        <v>295</v>
      </c>
      <c r="AC13" s="4"/>
      <c r="AD13" s="1" t="s">
        <v>296</v>
      </c>
      <c r="AE13" s="4"/>
      <c r="AF13" s="4"/>
      <c r="AG13" s="1" t="s">
        <v>297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</row>
    <row r="14">
      <c r="A14" s="3">
        <v>3.809099999E9</v>
      </c>
      <c r="B14" s="1" t="s">
        <v>298</v>
      </c>
      <c r="C14" s="3">
        <v>4.0</v>
      </c>
      <c r="D14" s="3">
        <v>50.086092</v>
      </c>
      <c r="E14" s="3">
        <v>-5.255711</v>
      </c>
      <c r="F14" s="3">
        <v>81.38</v>
      </c>
      <c r="G14" s="1" t="s">
        <v>178</v>
      </c>
      <c r="H14" s="1" t="s">
        <v>179</v>
      </c>
      <c r="I14" s="3">
        <v>99999.0</v>
      </c>
      <c r="J14" s="1" t="s">
        <v>180</v>
      </c>
      <c r="K14" s="2" t="s">
        <v>289</v>
      </c>
      <c r="L14" s="1" t="s">
        <v>280</v>
      </c>
      <c r="M14" s="1" t="s">
        <v>291</v>
      </c>
      <c r="N14" s="4" t="str">
        <f>+0115,1</f>
        <v>#ERROR!</v>
      </c>
      <c r="O14" s="4" t="str">
        <f>+0110,1</f>
        <v>#ERROR!</v>
      </c>
      <c r="P14" s="1" t="s">
        <v>299</v>
      </c>
      <c r="Q14" s="4"/>
      <c r="R14" s="1" t="s">
        <v>300</v>
      </c>
      <c r="S14" s="1" t="s">
        <v>282</v>
      </c>
      <c r="T14" s="1" t="s">
        <v>252</v>
      </c>
      <c r="V14" s="1" t="s">
        <v>188</v>
      </c>
      <c r="W14" s="1" t="s">
        <v>301</v>
      </c>
      <c r="X14" s="1" t="s">
        <v>302</v>
      </c>
      <c r="Z14" s="1" t="s">
        <v>303</v>
      </c>
      <c r="AA14" s="1" t="s">
        <v>304</v>
      </c>
      <c r="AB14" s="1" t="s">
        <v>305</v>
      </c>
      <c r="AC14" s="4"/>
      <c r="AD14" s="4"/>
      <c r="AE14" s="1" t="s">
        <v>235</v>
      </c>
      <c r="AF14" s="1" t="s">
        <v>306</v>
      </c>
      <c r="AG14" s="1" t="s">
        <v>307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1" t="s">
        <v>196</v>
      </c>
      <c r="BT14" s="4"/>
      <c r="BU14" s="4"/>
      <c r="BV14" s="4"/>
      <c r="BW14" s="4"/>
      <c r="BX14" s="4"/>
      <c r="BY14" s="4"/>
      <c r="BZ14" s="4"/>
      <c r="CA14" s="1" t="s">
        <v>308</v>
      </c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1" t="s">
        <v>309</v>
      </c>
      <c r="DZ14" s="4"/>
      <c r="EA14" s="1" t="s">
        <v>198</v>
      </c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</row>
    <row r="15">
      <c r="A15" s="3">
        <v>3.809099999E9</v>
      </c>
      <c r="B15" s="1" t="s">
        <v>310</v>
      </c>
      <c r="C15" s="3">
        <v>4.0</v>
      </c>
      <c r="D15" s="3">
        <v>50.086092</v>
      </c>
      <c r="E15" s="3">
        <v>-5.255711</v>
      </c>
      <c r="F15" s="3">
        <v>81.38</v>
      </c>
      <c r="G15" s="1" t="s">
        <v>178</v>
      </c>
      <c r="H15" s="1" t="s">
        <v>200</v>
      </c>
      <c r="I15" s="3">
        <v>99999.0</v>
      </c>
      <c r="J15" s="1" t="s">
        <v>180</v>
      </c>
      <c r="K15" s="2" t="s">
        <v>311</v>
      </c>
      <c r="L15" s="1" t="s">
        <v>312</v>
      </c>
      <c r="M15" s="1" t="s">
        <v>291</v>
      </c>
      <c r="N15" s="4" t="str">
        <f>+0120,1</f>
        <v>#ERROR!</v>
      </c>
      <c r="O15" s="4" t="str">
        <f>+0110,1</f>
        <v>#ERROR!</v>
      </c>
      <c r="P15" s="1" t="s">
        <v>203</v>
      </c>
      <c r="Q15" s="4"/>
      <c r="R15" s="1" t="s">
        <v>273</v>
      </c>
      <c r="S15" s="1" t="s">
        <v>313</v>
      </c>
      <c r="T15" s="1" t="s">
        <v>206</v>
      </c>
      <c r="V15" s="1" t="s">
        <v>188</v>
      </c>
      <c r="W15" s="1" t="s">
        <v>275</v>
      </c>
      <c r="Z15" s="1" t="s">
        <v>294</v>
      </c>
      <c r="AB15" s="1" t="s">
        <v>295</v>
      </c>
      <c r="AC15" s="4"/>
      <c r="AD15" s="1" t="s">
        <v>227</v>
      </c>
      <c r="AE15" s="4"/>
      <c r="AF15" s="4"/>
      <c r="AG15" s="1" t="s">
        <v>314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</row>
    <row r="16">
      <c r="A16" s="3">
        <v>3.809099999E9</v>
      </c>
      <c r="B16" s="1" t="s">
        <v>315</v>
      </c>
      <c r="C16" s="3">
        <v>4.0</v>
      </c>
      <c r="D16" s="3">
        <v>50.086092</v>
      </c>
      <c r="E16" s="3">
        <v>-5.255711</v>
      </c>
      <c r="F16" s="3">
        <v>81.38</v>
      </c>
      <c r="G16" s="1" t="s">
        <v>178</v>
      </c>
      <c r="H16" s="1" t="s">
        <v>179</v>
      </c>
      <c r="I16" s="3">
        <v>99999.0</v>
      </c>
      <c r="J16" s="1" t="s">
        <v>180</v>
      </c>
      <c r="K16" s="2" t="s">
        <v>311</v>
      </c>
      <c r="L16" s="1" t="s">
        <v>316</v>
      </c>
      <c r="M16" s="1" t="s">
        <v>291</v>
      </c>
      <c r="N16" s="4" t="str">
        <f>+0115,1</f>
        <v>#ERROR!</v>
      </c>
      <c r="O16" s="4" t="str">
        <f>+0110,1</f>
        <v>#ERROR!</v>
      </c>
      <c r="P16" s="1" t="s">
        <v>317</v>
      </c>
      <c r="Q16" s="4"/>
      <c r="R16" s="1" t="s">
        <v>282</v>
      </c>
      <c r="S16" s="1" t="s">
        <v>318</v>
      </c>
      <c r="T16" s="1" t="s">
        <v>215</v>
      </c>
      <c r="V16" s="1" t="s">
        <v>188</v>
      </c>
      <c r="W16" s="1" t="s">
        <v>284</v>
      </c>
      <c r="Z16" s="1" t="s">
        <v>319</v>
      </c>
      <c r="AA16" s="1" t="s">
        <v>256</v>
      </c>
      <c r="AB16" s="1" t="s">
        <v>295</v>
      </c>
      <c r="AC16" s="4"/>
      <c r="AD16" s="4"/>
      <c r="AE16" s="1" t="s">
        <v>320</v>
      </c>
      <c r="AF16" s="1" t="s">
        <v>236</v>
      </c>
      <c r="AG16" s="1" t="s">
        <v>321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1" t="s">
        <v>238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1" t="s">
        <v>238</v>
      </c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</row>
    <row r="17">
      <c r="A17" s="3">
        <v>3.809099999E9</v>
      </c>
      <c r="B17" s="1" t="s">
        <v>322</v>
      </c>
      <c r="C17" s="3">
        <v>4.0</v>
      </c>
      <c r="D17" s="3">
        <v>50.086092</v>
      </c>
      <c r="E17" s="3">
        <v>-5.255711</v>
      </c>
      <c r="F17" s="3">
        <v>81.38</v>
      </c>
      <c r="G17" s="1" t="s">
        <v>178</v>
      </c>
      <c r="H17" s="1" t="s">
        <v>200</v>
      </c>
      <c r="I17" s="3">
        <v>99999.0</v>
      </c>
      <c r="J17" s="1" t="s">
        <v>180</v>
      </c>
      <c r="K17" s="2" t="s">
        <v>323</v>
      </c>
      <c r="L17" s="1" t="s">
        <v>324</v>
      </c>
      <c r="M17" s="1" t="s">
        <v>325</v>
      </c>
      <c r="N17" s="4" t="str">
        <f>+0120,1</f>
        <v>#ERROR!</v>
      </c>
      <c r="O17" s="4" t="str">
        <f>+0110,1</f>
        <v>#ERROR!</v>
      </c>
      <c r="P17" s="1" t="s">
        <v>203</v>
      </c>
      <c r="Q17" s="4"/>
      <c r="R17" s="1" t="s">
        <v>243</v>
      </c>
      <c r="S17" s="1" t="s">
        <v>326</v>
      </c>
      <c r="T17" s="1" t="s">
        <v>245</v>
      </c>
      <c r="V17" s="1" t="s">
        <v>188</v>
      </c>
      <c r="W17" s="1" t="s">
        <v>246</v>
      </c>
      <c r="Z17" s="1" t="s">
        <v>261</v>
      </c>
      <c r="AB17" s="1" t="s">
        <v>295</v>
      </c>
      <c r="AC17" s="4"/>
      <c r="AD17" s="1" t="s">
        <v>262</v>
      </c>
      <c r="AE17" s="4"/>
      <c r="AF17" s="4"/>
      <c r="AG17" s="1" t="s">
        <v>327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</row>
    <row r="18">
      <c r="A18" s="3">
        <v>3.809099999E9</v>
      </c>
      <c r="B18" s="1" t="s">
        <v>328</v>
      </c>
      <c r="C18" s="3">
        <v>4.0</v>
      </c>
      <c r="D18" s="3">
        <v>50.086092</v>
      </c>
      <c r="E18" s="3">
        <v>-5.255711</v>
      </c>
      <c r="F18" s="3">
        <v>81.38</v>
      </c>
      <c r="G18" s="1" t="s">
        <v>178</v>
      </c>
      <c r="H18" s="1" t="s">
        <v>179</v>
      </c>
      <c r="I18" s="3">
        <v>99999.0</v>
      </c>
      <c r="J18" s="1" t="s">
        <v>180</v>
      </c>
      <c r="K18" s="2" t="s">
        <v>323</v>
      </c>
      <c r="L18" s="1" t="s">
        <v>329</v>
      </c>
      <c r="M18" s="1" t="s">
        <v>325</v>
      </c>
      <c r="N18" s="4" t="str">
        <f>+0116,1</f>
        <v>#ERROR!</v>
      </c>
      <c r="O18" s="4" t="str">
        <f>+0109,1</f>
        <v>#ERROR!</v>
      </c>
      <c r="P18" s="1" t="s">
        <v>330</v>
      </c>
      <c r="Q18" s="4"/>
      <c r="R18" s="1" t="s">
        <v>251</v>
      </c>
      <c r="S18" s="1" t="s">
        <v>331</v>
      </c>
      <c r="T18" s="1" t="s">
        <v>253</v>
      </c>
      <c r="V18" s="1" t="s">
        <v>188</v>
      </c>
      <c r="W18" s="1" t="s">
        <v>254</v>
      </c>
      <c r="Z18" s="1" t="s">
        <v>332</v>
      </c>
      <c r="AA18" s="1" t="s">
        <v>333</v>
      </c>
      <c r="AB18" s="1" t="s">
        <v>295</v>
      </c>
      <c r="AC18" s="4"/>
      <c r="AD18" s="4"/>
      <c r="AE18" s="1" t="s">
        <v>235</v>
      </c>
      <c r="AF18" s="1" t="s">
        <v>194</v>
      </c>
      <c r="AG18" s="1" t="s">
        <v>334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1" t="s">
        <v>238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1" t="s">
        <v>238</v>
      </c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</row>
    <row r="19">
      <c r="A19" s="3">
        <v>3.809099999E9</v>
      </c>
      <c r="B19" s="1" t="s">
        <v>335</v>
      </c>
      <c r="C19" s="3">
        <v>4.0</v>
      </c>
      <c r="D19" s="3">
        <v>50.086092</v>
      </c>
      <c r="E19" s="3">
        <v>-5.255711</v>
      </c>
      <c r="F19" s="3">
        <v>81.38</v>
      </c>
      <c r="G19" s="1" t="s">
        <v>178</v>
      </c>
      <c r="H19" s="1" t="s">
        <v>200</v>
      </c>
      <c r="I19" s="3">
        <v>99999.0</v>
      </c>
      <c r="J19" s="1" t="s">
        <v>180</v>
      </c>
      <c r="K19" s="2" t="s">
        <v>181</v>
      </c>
      <c r="L19" s="1" t="s">
        <v>241</v>
      </c>
      <c r="M19" s="1" t="s">
        <v>242</v>
      </c>
      <c r="N19" s="4" t="str">
        <f>+0120,1</f>
        <v>#ERROR!</v>
      </c>
      <c r="O19" s="4" t="str">
        <f>+0110,1</f>
        <v>#ERROR!</v>
      </c>
      <c r="P19" s="1" t="s">
        <v>203</v>
      </c>
      <c r="Q19" s="4"/>
      <c r="R19" s="1" t="s">
        <v>243</v>
      </c>
      <c r="S19" s="1" t="s">
        <v>244</v>
      </c>
      <c r="T19" s="1" t="s">
        <v>336</v>
      </c>
      <c r="V19" s="1" t="s">
        <v>188</v>
      </c>
      <c r="W19" s="1" t="s">
        <v>246</v>
      </c>
      <c r="Z19" s="1" t="s">
        <v>261</v>
      </c>
      <c r="AB19" s="1" t="s">
        <v>226</v>
      </c>
      <c r="AC19" s="4"/>
      <c r="AD19" s="1" t="s">
        <v>262</v>
      </c>
      <c r="AE19" s="4"/>
      <c r="AF19" s="4"/>
      <c r="AG19" s="1" t="s">
        <v>337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</row>
    <row r="20">
      <c r="A20" s="3">
        <v>3.809099999E9</v>
      </c>
      <c r="B20" s="1" t="s">
        <v>338</v>
      </c>
      <c r="C20" s="3">
        <v>4.0</v>
      </c>
      <c r="D20" s="3">
        <v>50.086092</v>
      </c>
      <c r="E20" s="3">
        <v>-5.255711</v>
      </c>
      <c r="F20" s="3">
        <v>81.38</v>
      </c>
      <c r="G20" s="1" t="s">
        <v>178</v>
      </c>
      <c r="H20" s="1" t="s">
        <v>179</v>
      </c>
      <c r="I20" s="3">
        <v>99999.0</v>
      </c>
      <c r="J20" s="1" t="s">
        <v>180</v>
      </c>
      <c r="K20" s="2" t="s">
        <v>181</v>
      </c>
      <c r="L20" s="1" t="s">
        <v>249</v>
      </c>
      <c r="M20" s="1" t="s">
        <v>242</v>
      </c>
      <c r="N20" s="4" t="str">
        <f>+0117,1</f>
        <v>#ERROR!</v>
      </c>
      <c r="O20" s="4" t="str">
        <f>+0107,1</f>
        <v>#ERROR!</v>
      </c>
      <c r="P20" s="1" t="s">
        <v>281</v>
      </c>
      <c r="Q20" s="4"/>
      <c r="R20" s="1" t="s">
        <v>251</v>
      </c>
      <c r="S20" s="1" t="s">
        <v>252</v>
      </c>
      <c r="T20" s="1" t="s">
        <v>339</v>
      </c>
      <c r="V20" s="1" t="s">
        <v>188</v>
      </c>
      <c r="W20" s="1" t="s">
        <v>254</v>
      </c>
      <c r="Z20" s="1" t="s">
        <v>285</v>
      </c>
      <c r="AA20" s="1" t="s">
        <v>340</v>
      </c>
      <c r="AB20" s="1" t="s">
        <v>226</v>
      </c>
      <c r="AC20" s="4"/>
      <c r="AD20" s="4"/>
      <c r="AE20" s="1" t="s">
        <v>219</v>
      </c>
      <c r="AF20" s="1" t="s">
        <v>194</v>
      </c>
      <c r="AG20" s="1" t="s">
        <v>341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1" t="s">
        <v>238</v>
      </c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1" t="s">
        <v>238</v>
      </c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</row>
    <row r="21">
      <c r="A21" s="3">
        <v>3.809099999E9</v>
      </c>
      <c r="B21" s="1" t="s">
        <v>342</v>
      </c>
      <c r="C21" s="3">
        <v>4.0</v>
      </c>
      <c r="D21" s="3">
        <v>50.086092</v>
      </c>
      <c r="E21" s="3">
        <v>-5.255711</v>
      </c>
      <c r="F21" s="3">
        <v>81.38</v>
      </c>
      <c r="G21" s="1" t="s">
        <v>178</v>
      </c>
      <c r="H21" s="1" t="s">
        <v>200</v>
      </c>
      <c r="I21" s="3">
        <v>99999.0</v>
      </c>
      <c r="J21" s="1" t="s">
        <v>180</v>
      </c>
      <c r="K21" s="2" t="s">
        <v>240</v>
      </c>
      <c r="L21" s="1" t="s">
        <v>343</v>
      </c>
      <c r="M21" s="1" t="s">
        <v>344</v>
      </c>
      <c r="N21" s="4" t="str">
        <f>+0120,1</f>
        <v>#ERROR!</v>
      </c>
      <c r="O21" s="4" t="str">
        <f>+0110,1</f>
        <v>#ERROR!</v>
      </c>
      <c r="P21" s="1" t="s">
        <v>203</v>
      </c>
      <c r="Q21" s="4"/>
      <c r="R21" s="1" t="s">
        <v>345</v>
      </c>
      <c r="S21" s="1" t="s">
        <v>346</v>
      </c>
      <c r="T21" s="1" t="s">
        <v>206</v>
      </c>
      <c r="V21" s="1" t="s">
        <v>188</v>
      </c>
      <c r="W21" s="1" t="s">
        <v>347</v>
      </c>
      <c r="Z21" s="1" t="s">
        <v>261</v>
      </c>
      <c r="AB21" s="1" t="s">
        <v>295</v>
      </c>
      <c r="AC21" s="4"/>
      <c r="AD21" s="1" t="s">
        <v>227</v>
      </c>
      <c r="AE21" s="4"/>
      <c r="AF21" s="4"/>
      <c r="AG21" s="1" t="s">
        <v>348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</row>
    <row r="22">
      <c r="A22" s="3">
        <v>3.809099999E9</v>
      </c>
      <c r="B22" s="1" t="s">
        <v>349</v>
      </c>
      <c r="C22" s="3">
        <v>4.0</v>
      </c>
      <c r="D22" s="3">
        <v>50.086092</v>
      </c>
      <c r="E22" s="3">
        <v>-5.255711</v>
      </c>
      <c r="F22" s="3">
        <v>81.38</v>
      </c>
      <c r="G22" s="1" t="s">
        <v>178</v>
      </c>
      <c r="H22" s="1" t="s">
        <v>179</v>
      </c>
      <c r="I22" s="3">
        <v>99999.0</v>
      </c>
      <c r="J22" s="1" t="s">
        <v>180</v>
      </c>
      <c r="K22" s="2" t="s">
        <v>240</v>
      </c>
      <c r="L22" s="1" t="s">
        <v>350</v>
      </c>
      <c r="M22" s="1" t="s">
        <v>344</v>
      </c>
      <c r="N22" s="4" t="str">
        <f>+0118,1</f>
        <v>#ERROR!</v>
      </c>
      <c r="O22" s="4" t="str">
        <f>+0108,1</f>
        <v>#ERROR!</v>
      </c>
      <c r="P22" s="1" t="s">
        <v>351</v>
      </c>
      <c r="Q22" s="4"/>
      <c r="R22" s="1" t="s">
        <v>352</v>
      </c>
      <c r="S22" s="1" t="s">
        <v>353</v>
      </c>
      <c r="T22" s="1" t="s">
        <v>215</v>
      </c>
      <c r="V22" s="1" t="s">
        <v>188</v>
      </c>
      <c r="W22" s="1" t="s">
        <v>354</v>
      </c>
      <c r="Z22" s="1" t="s">
        <v>355</v>
      </c>
      <c r="AA22" s="1" t="s">
        <v>356</v>
      </c>
      <c r="AB22" s="1" t="s">
        <v>295</v>
      </c>
      <c r="AC22" s="4"/>
      <c r="AD22" s="4"/>
      <c r="AE22" s="1" t="s">
        <v>235</v>
      </c>
      <c r="AF22" s="1" t="s">
        <v>236</v>
      </c>
      <c r="AG22" s="1" t="s">
        <v>357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1" t="s">
        <v>238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1" t="s">
        <v>238</v>
      </c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</row>
    <row r="23">
      <c r="A23" s="3">
        <v>3.809099999E9</v>
      </c>
      <c r="B23" s="1" t="s">
        <v>358</v>
      </c>
      <c r="C23" s="3">
        <v>4.0</v>
      </c>
      <c r="D23" s="3">
        <v>50.086092</v>
      </c>
      <c r="E23" s="3">
        <v>-5.255711</v>
      </c>
      <c r="F23" s="3">
        <v>81.38</v>
      </c>
      <c r="G23" s="1" t="s">
        <v>178</v>
      </c>
      <c r="H23" s="1" t="s">
        <v>200</v>
      </c>
      <c r="I23" s="3">
        <v>99999.0</v>
      </c>
      <c r="J23" s="1" t="s">
        <v>180</v>
      </c>
      <c r="K23" s="2" t="s">
        <v>240</v>
      </c>
      <c r="L23" s="1" t="s">
        <v>359</v>
      </c>
      <c r="M23" s="1" t="s">
        <v>183</v>
      </c>
      <c r="N23" s="4" t="str">
        <f>+0120,1</f>
        <v>#ERROR!</v>
      </c>
      <c r="O23" s="4" t="str">
        <f>+0110,1</f>
        <v>#ERROR!</v>
      </c>
      <c r="P23" s="1" t="s">
        <v>203</v>
      </c>
      <c r="Q23" s="4"/>
      <c r="R23" s="1" t="s">
        <v>204</v>
      </c>
      <c r="S23" s="1" t="s">
        <v>360</v>
      </c>
      <c r="T23" s="1" t="s">
        <v>206</v>
      </c>
      <c r="V23" s="1" t="s">
        <v>188</v>
      </c>
      <c r="W23" s="1" t="s">
        <v>207</v>
      </c>
      <c r="Z23" s="1" t="s">
        <v>261</v>
      </c>
      <c r="AB23" s="1" t="s">
        <v>226</v>
      </c>
      <c r="AC23" s="4"/>
      <c r="AD23" s="1" t="s">
        <v>227</v>
      </c>
      <c r="AE23" s="4"/>
      <c r="AF23" s="4"/>
      <c r="AG23" s="1" t="s">
        <v>361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</row>
    <row r="24">
      <c r="A24" s="3">
        <v>3.809099999E9</v>
      </c>
      <c r="B24" s="1" t="s">
        <v>362</v>
      </c>
      <c r="C24" s="3">
        <v>4.0</v>
      </c>
      <c r="D24" s="3">
        <v>50.086092</v>
      </c>
      <c r="E24" s="3">
        <v>-5.255711</v>
      </c>
      <c r="F24" s="3">
        <v>81.38</v>
      </c>
      <c r="G24" s="1" t="s">
        <v>178</v>
      </c>
      <c r="H24" s="1" t="s">
        <v>179</v>
      </c>
      <c r="I24" s="3">
        <v>99999.0</v>
      </c>
      <c r="J24" s="1" t="s">
        <v>180</v>
      </c>
      <c r="K24" s="2" t="s">
        <v>240</v>
      </c>
      <c r="L24" s="1" t="s">
        <v>363</v>
      </c>
      <c r="M24" s="1" t="s">
        <v>183</v>
      </c>
      <c r="N24" s="4" t="str">
        <f>+0120,1</f>
        <v>#ERROR!</v>
      </c>
      <c r="O24" s="4" t="str">
        <f>+0107,1</f>
        <v>#ERROR!</v>
      </c>
      <c r="P24" s="1" t="s">
        <v>330</v>
      </c>
      <c r="Q24" s="4"/>
      <c r="R24" s="1" t="s">
        <v>364</v>
      </c>
      <c r="S24" s="1" t="s">
        <v>365</v>
      </c>
      <c r="T24" s="1" t="s">
        <v>215</v>
      </c>
      <c r="V24" s="1" t="s">
        <v>188</v>
      </c>
      <c r="W24" s="1" t="s">
        <v>366</v>
      </c>
      <c r="Z24" s="1" t="s">
        <v>332</v>
      </c>
      <c r="AA24" s="1" t="s">
        <v>367</v>
      </c>
      <c r="AB24" s="1" t="s">
        <v>226</v>
      </c>
      <c r="AC24" s="4"/>
      <c r="AD24" s="4"/>
      <c r="AE24" s="1" t="s">
        <v>368</v>
      </c>
      <c r="AF24" s="1" t="s">
        <v>236</v>
      </c>
      <c r="AG24" s="1" t="s">
        <v>369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1" t="s">
        <v>238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1" t="s">
        <v>238</v>
      </c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</row>
    <row r="25">
      <c r="A25" s="3">
        <v>3.809099999E9</v>
      </c>
      <c r="B25" s="1" t="s">
        <v>370</v>
      </c>
      <c r="C25" s="3">
        <v>4.0</v>
      </c>
      <c r="D25" s="3">
        <v>50.086092</v>
      </c>
      <c r="E25" s="3">
        <v>-5.255711</v>
      </c>
      <c r="F25" s="3">
        <v>81.38</v>
      </c>
      <c r="G25" s="1" t="s">
        <v>178</v>
      </c>
      <c r="H25" s="1" t="s">
        <v>200</v>
      </c>
      <c r="I25" s="3">
        <v>99999.0</v>
      </c>
      <c r="J25" s="1" t="s">
        <v>180</v>
      </c>
      <c r="K25" s="2" t="s">
        <v>371</v>
      </c>
      <c r="L25" s="1" t="s">
        <v>359</v>
      </c>
      <c r="M25" s="1" t="s">
        <v>344</v>
      </c>
      <c r="N25" s="4" t="str">
        <f>+0120,1</f>
        <v>#ERROR!</v>
      </c>
      <c r="O25" s="4" t="str">
        <f>+0110,1</f>
        <v>#ERROR!</v>
      </c>
      <c r="P25" s="1" t="s">
        <v>203</v>
      </c>
      <c r="Q25" s="4"/>
      <c r="R25" s="1" t="s">
        <v>204</v>
      </c>
      <c r="S25" s="1" t="s">
        <v>360</v>
      </c>
      <c r="T25" s="1" t="s">
        <v>372</v>
      </c>
      <c r="V25" s="1" t="s">
        <v>188</v>
      </c>
      <c r="W25" s="1" t="s">
        <v>207</v>
      </c>
      <c r="Z25" s="1" t="s">
        <v>294</v>
      </c>
      <c r="AB25" s="1" t="s">
        <v>226</v>
      </c>
      <c r="AC25" s="4"/>
      <c r="AD25" s="1" t="s">
        <v>373</v>
      </c>
      <c r="AE25" s="4"/>
      <c r="AF25" s="4"/>
      <c r="AG25" s="1" t="s">
        <v>374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</row>
    <row r="26">
      <c r="A26" s="3">
        <v>3.809099999E9</v>
      </c>
      <c r="B26" s="1" t="s">
        <v>375</v>
      </c>
      <c r="C26" s="3">
        <v>4.0</v>
      </c>
      <c r="D26" s="3">
        <v>50.086092</v>
      </c>
      <c r="E26" s="3">
        <v>-5.255711</v>
      </c>
      <c r="F26" s="3">
        <v>81.38</v>
      </c>
      <c r="G26" s="1" t="s">
        <v>178</v>
      </c>
      <c r="H26" s="1" t="s">
        <v>179</v>
      </c>
      <c r="I26" s="3">
        <v>99999.0</v>
      </c>
      <c r="J26" s="1" t="s">
        <v>180</v>
      </c>
      <c r="K26" s="2" t="s">
        <v>371</v>
      </c>
      <c r="L26" s="1" t="s">
        <v>363</v>
      </c>
      <c r="M26" s="1" t="s">
        <v>344</v>
      </c>
      <c r="N26" s="4" t="str">
        <f>+0122,1</f>
        <v>#ERROR!</v>
      </c>
      <c r="O26" s="4" t="str">
        <f>+0110,1</f>
        <v>#ERROR!</v>
      </c>
      <c r="P26" s="1" t="s">
        <v>376</v>
      </c>
      <c r="Q26" s="4"/>
      <c r="R26" s="1" t="s">
        <v>213</v>
      </c>
      <c r="S26" s="1" t="s">
        <v>365</v>
      </c>
      <c r="T26" s="1" t="s">
        <v>377</v>
      </c>
      <c r="V26" s="1" t="s">
        <v>188</v>
      </c>
      <c r="W26" s="1" t="s">
        <v>216</v>
      </c>
      <c r="Z26" s="1" t="s">
        <v>378</v>
      </c>
      <c r="AA26" s="1" t="s">
        <v>379</v>
      </c>
      <c r="AB26" s="1" t="s">
        <v>226</v>
      </c>
      <c r="AC26" s="4"/>
      <c r="AD26" s="4"/>
      <c r="AE26" s="1" t="s">
        <v>380</v>
      </c>
      <c r="AF26" s="1" t="s">
        <v>381</v>
      </c>
      <c r="AG26" s="1" t="s">
        <v>382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1" t="s">
        <v>238</v>
      </c>
      <c r="BT26" s="4"/>
      <c r="BU26" s="4"/>
      <c r="BV26" s="4"/>
      <c r="BW26" s="4"/>
      <c r="BX26" s="4"/>
      <c r="BY26" s="4"/>
      <c r="BZ26" s="4"/>
      <c r="CA26" s="1" t="s">
        <v>383</v>
      </c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1" t="s">
        <v>238</v>
      </c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</row>
    <row r="27">
      <c r="A27" s="3">
        <v>3.809099999E9</v>
      </c>
      <c r="B27" s="1" t="s">
        <v>384</v>
      </c>
      <c r="C27" s="3">
        <v>4.0</v>
      </c>
      <c r="D27" s="3">
        <v>50.086092</v>
      </c>
      <c r="E27" s="3">
        <v>-5.255711</v>
      </c>
      <c r="F27" s="3">
        <v>81.38</v>
      </c>
      <c r="G27" s="1" t="s">
        <v>178</v>
      </c>
      <c r="H27" s="1" t="s">
        <v>200</v>
      </c>
      <c r="I27" s="3">
        <v>99999.0</v>
      </c>
      <c r="J27" s="1" t="s">
        <v>180</v>
      </c>
      <c r="K27" s="2" t="s">
        <v>385</v>
      </c>
      <c r="L27" s="1" t="s">
        <v>359</v>
      </c>
      <c r="M27" s="1" t="s">
        <v>183</v>
      </c>
      <c r="N27" s="4" t="str">
        <f>+0120,1</f>
        <v>#ERROR!</v>
      </c>
      <c r="O27" s="4" t="str">
        <f>+0110,1</f>
        <v>#ERROR!</v>
      </c>
      <c r="P27" s="1" t="s">
        <v>203</v>
      </c>
      <c r="Q27" s="4"/>
      <c r="R27" s="1" t="s">
        <v>204</v>
      </c>
      <c r="S27" s="1" t="s">
        <v>360</v>
      </c>
      <c r="T27" s="1" t="s">
        <v>206</v>
      </c>
      <c r="V27" s="1" t="s">
        <v>188</v>
      </c>
      <c r="W27" s="1" t="s">
        <v>207</v>
      </c>
      <c r="Z27" s="1" t="s">
        <v>386</v>
      </c>
      <c r="AB27" s="1" t="s">
        <v>226</v>
      </c>
      <c r="AC27" s="4"/>
      <c r="AD27" s="1" t="s">
        <v>387</v>
      </c>
      <c r="AE27" s="4"/>
      <c r="AF27" s="4"/>
      <c r="AG27" s="1" t="s">
        <v>388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</row>
    <row r="28">
      <c r="A28" s="3">
        <v>3.809099999E9</v>
      </c>
      <c r="B28" s="1" t="s">
        <v>389</v>
      </c>
      <c r="C28" s="3">
        <v>4.0</v>
      </c>
      <c r="D28" s="3">
        <v>50.086092</v>
      </c>
      <c r="E28" s="3">
        <v>-5.255711</v>
      </c>
      <c r="F28" s="3">
        <v>81.38</v>
      </c>
      <c r="G28" s="1" t="s">
        <v>178</v>
      </c>
      <c r="H28" s="1" t="s">
        <v>179</v>
      </c>
      <c r="I28" s="3">
        <v>99999.0</v>
      </c>
      <c r="J28" s="1" t="s">
        <v>180</v>
      </c>
      <c r="K28" s="2" t="s">
        <v>385</v>
      </c>
      <c r="L28" s="1" t="s">
        <v>363</v>
      </c>
      <c r="M28" s="1" t="s">
        <v>183</v>
      </c>
      <c r="N28" s="4" t="str">
        <f>+0122,1</f>
        <v>#ERROR!</v>
      </c>
      <c r="O28" s="4" t="str">
        <f>+0108,1</f>
        <v>#ERROR!</v>
      </c>
      <c r="P28" s="1" t="s">
        <v>390</v>
      </c>
      <c r="Q28" s="4"/>
      <c r="R28" s="1" t="s">
        <v>213</v>
      </c>
      <c r="S28" s="1" t="s">
        <v>391</v>
      </c>
      <c r="T28" s="1" t="s">
        <v>215</v>
      </c>
      <c r="V28" s="1" t="s">
        <v>188</v>
      </c>
      <c r="W28" s="1" t="s">
        <v>216</v>
      </c>
      <c r="Z28" s="1" t="s">
        <v>392</v>
      </c>
      <c r="AA28" s="1" t="s">
        <v>393</v>
      </c>
      <c r="AB28" s="1" t="s">
        <v>226</v>
      </c>
      <c r="AC28" s="4"/>
      <c r="AD28" s="4"/>
      <c r="AE28" s="1" t="s">
        <v>394</v>
      </c>
      <c r="AF28" s="1" t="s">
        <v>395</v>
      </c>
      <c r="AG28" s="1" t="s">
        <v>396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1" t="s">
        <v>238</v>
      </c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1" t="s">
        <v>238</v>
      </c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</row>
    <row r="29">
      <c r="A29" s="3">
        <v>3.809099999E9</v>
      </c>
      <c r="B29" s="1" t="s">
        <v>397</v>
      </c>
      <c r="C29" s="3">
        <v>4.0</v>
      </c>
      <c r="D29" s="3">
        <v>50.086092</v>
      </c>
      <c r="E29" s="3">
        <v>-5.255711</v>
      </c>
      <c r="F29" s="3">
        <v>81.38</v>
      </c>
      <c r="G29" s="1" t="s">
        <v>178</v>
      </c>
      <c r="H29" s="1" t="s">
        <v>200</v>
      </c>
      <c r="I29" s="3">
        <v>99999.0</v>
      </c>
      <c r="J29" s="1" t="s">
        <v>180</v>
      </c>
      <c r="K29" s="2" t="s">
        <v>398</v>
      </c>
      <c r="L29" s="1" t="s">
        <v>223</v>
      </c>
      <c r="M29" s="1" t="s">
        <v>183</v>
      </c>
      <c r="N29" s="4" t="str">
        <f>+0120,1</f>
        <v>#ERROR!</v>
      </c>
      <c r="O29" s="4" t="str">
        <f>+0110,1</f>
        <v>#ERROR!</v>
      </c>
      <c r="P29" s="1" t="s">
        <v>203</v>
      </c>
      <c r="Q29" s="4"/>
      <c r="R29" s="1" t="s">
        <v>205</v>
      </c>
      <c r="S29" s="1" t="s">
        <v>224</v>
      </c>
      <c r="T29" s="1" t="s">
        <v>399</v>
      </c>
      <c r="V29" s="1" t="s">
        <v>188</v>
      </c>
      <c r="W29" s="1" t="s">
        <v>225</v>
      </c>
      <c r="Z29" s="1" t="s">
        <v>400</v>
      </c>
      <c r="AB29" s="1" t="s">
        <v>226</v>
      </c>
      <c r="AC29" s="4"/>
      <c r="AD29" s="1" t="s">
        <v>373</v>
      </c>
      <c r="AE29" s="4"/>
      <c r="AF29" s="4"/>
      <c r="AG29" s="1" t="s">
        <v>401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</row>
    <row r="30">
      <c r="A30" s="3">
        <v>3.809099999E9</v>
      </c>
      <c r="B30" s="1" t="s">
        <v>402</v>
      </c>
      <c r="C30" s="3">
        <v>4.0</v>
      </c>
      <c r="D30" s="3">
        <v>50.086092</v>
      </c>
      <c r="E30" s="3">
        <v>-5.255711</v>
      </c>
      <c r="F30" s="3">
        <v>81.38</v>
      </c>
      <c r="G30" s="1" t="s">
        <v>178</v>
      </c>
      <c r="H30" s="1" t="s">
        <v>179</v>
      </c>
      <c r="I30" s="3">
        <v>99999.0</v>
      </c>
      <c r="J30" s="1" t="s">
        <v>180</v>
      </c>
      <c r="K30" s="2" t="s">
        <v>398</v>
      </c>
      <c r="L30" s="1" t="s">
        <v>403</v>
      </c>
      <c r="M30" s="1" t="s">
        <v>183</v>
      </c>
      <c r="N30" s="4" t="str">
        <f>+0123,1</f>
        <v>#ERROR!</v>
      </c>
      <c r="O30" s="4" t="str">
        <f>+0106,1</f>
        <v>#ERROR!</v>
      </c>
      <c r="P30" s="1" t="s">
        <v>404</v>
      </c>
      <c r="Q30" s="4"/>
      <c r="R30" s="1" t="s">
        <v>214</v>
      </c>
      <c r="S30" s="1" t="s">
        <v>405</v>
      </c>
      <c r="T30" s="1" t="s">
        <v>187</v>
      </c>
      <c r="V30" s="1" t="s">
        <v>188</v>
      </c>
      <c r="W30" s="1" t="s">
        <v>231</v>
      </c>
      <c r="Z30" s="1" t="s">
        <v>406</v>
      </c>
      <c r="AA30" s="1" t="s">
        <v>407</v>
      </c>
      <c r="AB30" s="1" t="s">
        <v>226</v>
      </c>
      <c r="AC30" s="4"/>
      <c r="AD30" s="4"/>
      <c r="AE30" s="1" t="s">
        <v>380</v>
      </c>
      <c r="AF30" s="1" t="s">
        <v>381</v>
      </c>
      <c r="AG30" s="1" t="s">
        <v>408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1" t="s">
        <v>238</v>
      </c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1" t="s">
        <v>238</v>
      </c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</row>
    <row r="31">
      <c r="A31" s="3">
        <v>3.809099999E9</v>
      </c>
      <c r="B31" s="1" t="s">
        <v>409</v>
      </c>
      <c r="C31" s="3">
        <v>4.0</v>
      </c>
      <c r="D31" s="3">
        <v>50.086092</v>
      </c>
      <c r="E31" s="3">
        <v>-5.255711</v>
      </c>
      <c r="F31" s="3">
        <v>81.38</v>
      </c>
      <c r="G31" s="1" t="s">
        <v>178</v>
      </c>
      <c r="H31" s="1" t="s">
        <v>200</v>
      </c>
      <c r="I31" s="3">
        <v>99999.0</v>
      </c>
      <c r="J31" s="1" t="s">
        <v>180</v>
      </c>
      <c r="K31" s="2" t="s">
        <v>410</v>
      </c>
      <c r="L31" s="1" t="s">
        <v>223</v>
      </c>
      <c r="M31" s="1" t="s">
        <v>411</v>
      </c>
      <c r="N31" s="4" t="str">
        <f>+0120,1</f>
        <v>#ERROR!</v>
      </c>
      <c r="O31" s="4" t="str">
        <f>+0110,1</f>
        <v>#ERROR!</v>
      </c>
      <c r="P31" s="1" t="s">
        <v>203</v>
      </c>
      <c r="Q31" s="4"/>
      <c r="R31" s="1" t="s">
        <v>412</v>
      </c>
      <c r="S31" s="1" t="s">
        <v>224</v>
      </c>
      <c r="T31" s="1" t="s">
        <v>206</v>
      </c>
      <c r="V31" s="1" t="s">
        <v>188</v>
      </c>
      <c r="W31" s="1" t="s">
        <v>413</v>
      </c>
      <c r="Z31" s="1" t="s">
        <v>414</v>
      </c>
      <c r="AB31" s="1" t="s">
        <v>226</v>
      </c>
      <c r="AC31" s="4"/>
      <c r="AD31" s="1" t="s">
        <v>415</v>
      </c>
      <c r="AE31" s="4"/>
      <c r="AF31" s="4"/>
      <c r="AG31" s="1" t="s">
        <v>416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</row>
    <row r="32">
      <c r="A32" s="3">
        <v>3.809099999E9</v>
      </c>
      <c r="B32" s="1" t="s">
        <v>417</v>
      </c>
      <c r="C32" s="3">
        <v>4.0</v>
      </c>
      <c r="D32" s="3">
        <v>50.086092</v>
      </c>
      <c r="E32" s="3">
        <v>-5.255711</v>
      </c>
      <c r="F32" s="3">
        <v>81.38</v>
      </c>
      <c r="G32" s="1" t="s">
        <v>178</v>
      </c>
      <c r="H32" s="1" t="s">
        <v>179</v>
      </c>
      <c r="I32" s="3">
        <v>99999.0</v>
      </c>
      <c r="J32" s="1" t="s">
        <v>180</v>
      </c>
      <c r="K32" s="2" t="s">
        <v>410</v>
      </c>
      <c r="L32" s="1" t="s">
        <v>182</v>
      </c>
      <c r="M32" s="1" t="s">
        <v>418</v>
      </c>
      <c r="N32" s="4" t="str">
        <f>+0123,1</f>
        <v>#ERROR!</v>
      </c>
      <c r="O32" s="4" t="str">
        <f>+0105,1</f>
        <v>#ERROR!</v>
      </c>
      <c r="P32" s="1" t="s">
        <v>419</v>
      </c>
      <c r="Q32" s="4"/>
      <c r="R32" s="1" t="s">
        <v>185</v>
      </c>
      <c r="S32" s="1" t="s">
        <v>186</v>
      </c>
      <c r="T32" s="1" t="s">
        <v>215</v>
      </c>
      <c r="V32" s="1" t="s">
        <v>188</v>
      </c>
      <c r="W32" s="1" t="s">
        <v>189</v>
      </c>
      <c r="Z32" s="1" t="s">
        <v>420</v>
      </c>
      <c r="AA32" s="1" t="s">
        <v>393</v>
      </c>
      <c r="AB32" s="1" t="s">
        <v>226</v>
      </c>
      <c r="AC32" s="4"/>
      <c r="AD32" s="4"/>
      <c r="AE32" s="1" t="s">
        <v>421</v>
      </c>
      <c r="AF32" s="1" t="s">
        <v>422</v>
      </c>
      <c r="AG32" s="1" t="s">
        <v>423</v>
      </c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1" t="s">
        <v>238</v>
      </c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1" t="s">
        <v>238</v>
      </c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</row>
    <row r="33">
      <c r="A33" s="3">
        <v>3.809099999E9</v>
      </c>
      <c r="B33" s="1" t="s">
        <v>424</v>
      </c>
      <c r="C33" s="3">
        <v>4.0</v>
      </c>
      <c r="D33" s="3">
        <v>50.086092</v>
      </c>
      <c r="E33" s="3">
        <v>-5.255711</v>
      </c>
      <c r="F33" s="3">
        <v>81.38</v>
      </c>
      <c r="G33" s="1" t="s">
        <v>178</v>
      </c>
      <c r="H33" s="1" t="s">
        <v>200</v>
      </c>
      <c r="I33" s="3">
        <v>99999.0</v>
      </c>
      <c r="J33" s="1" t="s">
        <v>180</v>
      </c>
      <c r="K33" s="2" t="s">
        <v>410</v>
      </c>
      <c r="L33" s="1" t="s">
        <v>425</v>
      </c>
      <c r="M33" s="1" t="s">
        <v>426</v>
      </c>
      <c r="N33" s="4" t="str">
        <f>+0120,1</f>
        <v>#ERROR!</v>
      </c>
      <c r="O33" s="4" t="str">
        <f>+0110,1</f>
        <v>#ERROR!</v>
      </c>
      <c r="P33" s="1" t="s">
        <v>203</v>
      </c>
      <c r="Q33" s="4"/>
      <c r="R33" s="1" t="s">
        <v>427</v>
      </c>
      <c r="S33" s="1" t="s">
        <v>428</v>
      </c>
      <c r="T33" s="1" t="s">
        <v>336</v>
      </c>
      <c r="V33" s="1" t="s">
        <v>188</v>
      </c>
      <c r="W33" s="1" t="s">
        <v>429</v>
      </c>
      <c r="Z33" s="1" t="s">
        <v>414</v>
      </c>
      <c r="AB33" s="1" t="s">
        <v>430</v>
      </c>
      <c r="AC33" s="4"/>
      <c r="AD33" s="1" t="s">
        <v>415</v>
      </c>
      <c r="AE33" s="4"/>
      <c r="AF33" s="4"/>
      <c r="AG33" s="1" t="s">
        <v>431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</row>
    <row r="34">
      <c r="A34" s="3">
        <v>3.809099999E9</v>
      </c>
      <c r="B34" s="1" t="s">
        <v>432</v>
      </c>
      <c r="C34" s="3">
        <v>4.0</v>
      </c>
      <c r="D34" s="3">
        <v>50.086092</v>
      </c>
      <c r="E34" s="3">
        <v>-5.255711</v>
      </c>
      <c r="F34" s="3">
        <v>81.38</v>
      </c>
      <c r="G34" s="1" t="s">
        <v>178</v>
      </c>
      <c r="H34" s="1" t="s">
        <v>179</v>
      </c>
      <c r="I34" s="3">
        <v>99999.0</v>
      </c>
      <c r="J34" s="1" t="s">
        <v>180</v>
      </c>
      <c r="K34" s="2" t="s">
        <v>410</v>
      </c>
      <c r="L34" s="1" t="s">
        <v>403</v>
      </c>
      <c r="M34" s="1" t="s">
        <v>426</v>
      </c>
      <c r="N34" s="4" t="str">
        <f>+0122,1</f>
        <v>#ERROR!</v>
      </c>
      <c r="O34" s="4" t="str">
        <f>+0108,1</f>
        <v>#ERROR!</v>
      </c>
      <c r="P34" s="1" t="s">
        <v>433</v>
      </c>
      <c r="Q34" s="4"/>
      <c r="R34" s="1" t="s">
        <v>434</v>
      </c>
      <c r="S34" s="1" t="s">
        <v>435</v>
      </c>
      <c r="T34" s="1" t="s">
        <v>339</v>
      </c>
      <c r="V34" s="1" t="s">
        <v>188</v>
      </c>
      <c r="W34" s="1" t="s">
        <v>436</v>
      </c>
      <c r="Z34" s="1" t="s">
        <v>437</v>
      </c>
      <c r="AA34" s="1" t="s">
        <v>438</v>
      </c>
      <c r="AB34" s="1" t="s">
        <v>439</v>
      </c>
      <c r="AC34" s="4"/>
      <c r="AD34" s="4"/>
      <c r="AE34" s="1" t="s">
        <v>421</v>
      </c>
      <c r="AF34" s="1" t="s">
        <v>422</v>
      </c>
      <c r="AG34" s="1" t="s">
        <v>440</v>
      </c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1" t="s">
        <v>238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1" t="s">
        <v>198</v>
      </c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</row>
    <row r="35">
      <c r="A35" s="3">
        <v>3.809099999E9</v>
      </c>
      <c r="B35" s="1" t="s">
        <v>441</v>
      </c>
      <c r="C35" s="3">
        <v>4.0</v>
      </c>
      <c r="D35" s="3">
        <v>50.086092</v>
      </c>
      <c r="E35" s="3">
        <v>-5.255711</v>
      </c>
      <c r="F35" s="3">
        <v>81.38</v>
      </c>
      <c r="G35" s="1" t="s">
        <v>178</v>
      </c>
      <c r="H35" s="1" t="s">
        <v>200</v>
      </c>
      <c r="I35" s="3">
        <v>99999.0</v>
      </c>
      <c r="J35" s="1" t="s">
        <v>180</v>
      </c>
      <c r="K35" s="2" t="s">
        <v>442</v>
      </c>
      <c r="L35" s="1" t="s">
        <v>312</v>
      </c>
      <c r="M35" s="1" t="s">
        <v>291</v>
      </c>
      <c r="N35" s="4" t="str">
        <f>+0120,1</f>
        <v>#ERROR!</v>
      </c>
      <c r="O35" s="4" t="str">
        <f>+0110,1</f>
        <v>#ERROR!</v>
      </c>
      <c r="P35" s="1" t="s">
        <v>203</v>
      </c>
      <c r="Q35" s="4"/>
      <c r="R35" s="1" t="s">
        <v>427</v>
      </c>
      <c r="S35" s="1" t="s">
        <v>313</v>
      </c>
      <c r="T35" s="1" t="s">
        <v>336</v>
      </c>
      <c r="V35" s="1" t="s">
        <v>188</v>
      </c>
      <c r="W35" s="1" t="s">
        <v>429</v>
      </c>
      <c r="Z35" s="1" t="s">
        <v>414</v>
      </c>
      <c r="AB35" s="1" t="s">
        <v>226</v>
      </c>
      <c r="AC35" s="4"/>
      <c r="AD35" s="1" t="s">
        <v>415</v>
      </c>
      <c r="AE35" s="4"/>
      <c r="AF35" s="4"/>
      <c r="AG35" s="1" t="s">
        <v>443</v>
      </c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</row>
    <row r="36">
      <c r="A36" s="3">
        <v>3.809099999E9</v>
      </c>
      <c r="B36" s="1" t="s">
        <v>444</v>
      </c>
      <c r="C36" s="3">
        <v>4.0</v>
      </c>
      <c r="D36" s="3">
        <v>50.086092</v>
      </c>
      <c r="E36" s="3">
        <v>-5.255711</v>
      </c>
      <c r="F36" s="3">
        <v>81.38</v>
      </c>
      <c r="G36" s="1" t="s">
        <v>178</v>
      </c>
      <c r="H36" s="1" t="s">
        <v>179</v>
      </c>
      <c r="I36" s="3">
        <v>99999.0</v>
      </c>
      <c r="J36" s="1" t="s">
        <v>180</v>
      </c>
      <c r="K36" s="2" t="s">
        <v>442</v>
      </c>
      <c r="L36" s="1" t="s">
        <v>316</v>
      </c>
      <c r="M36" s="1" t="s">
        <v>291</v>
      </c>
      <c r="N36" s="4" t="str">
        <f>+0120,1</f>
        <v>#ERROR!</v>
      </c>
      <c r="O36" s="4" t="str">
        <f>+0110,1</f>
        <v>#ERROR!</v>
      </c>
      <c r="P36" s="1" t="s">
        <v>445</v>
      </c>
      <c r="Q36" s="4"/>
      <c r="R36" s="1" t="s">
        <v>446</v>
      </c>
      <c r="S36" s="1" t="s">
        <v>447</v>
      </c>
      <c r="T36" s="1" t="s">
        <v>339</v>
      </c>
      <c r="V36" s="1" t="s">
        <v>188</v>
      </c>
      <c r="W36" s="1" t="s">
        <v>448</v>
      </c>
      <c r="Z36" s="1" t="s">
        <v>449</v>
      </c>
      <c r="AA36" s="1" t="s">
        <v>450</v>
      </c>
      <c r="AB36" s="1" t="s">
        <v>305</v>
      </c>
      <c r="AC36" s="4"/>
      <c r="AD36" s="4"/>
      <c r="AE36" s="1" t="s">
        <v>451</v>
      </c>
      <c r="AF36" s="1" t="s">
        <v>422</v>
      </c>
      <c r="AG36" s="1" t="s">
        <v>452</v>
      </c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1" t="s">
        <v>238</v>
      </c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1" t="s">
        <v>198</v>
      </c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</row>
    <row r="37">
      <c r="A37" s="3">
        <v>3.809099999E9</v>
      </c>
      <c r="B37" s="1" t="s">
        <v>453</v>
      </c>
      <c r="C37" s="3">
        <v>4.0</v>
      </c>
      <c r="D37" s="3">
        <v>50.086092</v>
      </c>
      <c r="E37" s="3">
        <v>-5.255711</v>
      </c>
      <c r="F37" s="3">
        <v>81.38</v>
      </c>
      <c r="G37" s="1" t="s">
        <v>178</v>
      </c>
      <c r="H37" s="1" t="s">
        <v>200</v>
      </c>
      <c r="I37" s="3">
        <v>99999.0</v>
      </c>
      <c r="J37" s="1" t="s">
        <v>180</v>
      </c>
      <c r="K37" s="2" t="s">
        <v>454</v>
      </c>
      <c r="L37" s="1" t="s">
        <v>324</v>
      </c>
      <c r="M37" s="1" t="s">
        <v>291</v>
      </c>
      <c r="N37" s="4" t="str">
        <f>+0120,1</f>
        <v>#ERROR!</v>
      </c>
      <c r="O37" s="4" t="str">
        <f>+0110,1</f>
        <v>#ERROR!</v>
      </c>
      <c r="P37" s="1" t="s">
        <v>203</v>
      </c>
      <c r="Q37" s="4"/>
      <c r="R37" s="1" t="s">
        <v>243</v>
      </c>
      <c r="S37" s="1" t="s">
        <v>326</v>
      </c>
      <c r="T37" s="1" t="s">
        <v>455</v>
      </c>
      <c r="V37" s="1" t="s">
        <v>188</v>
      </c>
      <c r="W37" s="1" t="s">
        <v>246</v>
      </c>
      <c r="Z37" s="1" t="s">
        <v>414</v>
      </c>
      <c r="AB37" s="1" t="s">
        <v>456</v>
      </c>
      <c r="AC37" s="4"/>
      <c r="AD37" s="1" t="s">
        <v>457</v>
      </c>
      <c r="AE37" s="4"/>
      <c r="AF37" s="4"/>
      <c r="AG37" s="1" t="s">
        <v>458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</row>
    <row r="38">
      <c r="A38" s="3">
        <v>3.809099999E9</v>
      </c>
      <c r="B38" s="1" t="s">
        <v>459</v>
      </c>
      <c r="C38" s="3">
        <v>4.0</v>
      </c>
      <c r="D38" s="3">
        <v>50.086092</v>
      </c>
      <c r="E38" s="3">
        <v>-5.255711</v>
      </c>
      <c r="F38" s="3">
        <v>81.38</v>
      </c>
      <c r="G38" s="1" t="s">
        <v>178</v>
      </c>
      <c r="H38" s="1" t="s">
        <v>179</v>
      </c>
      <c r="I38" s="3">
        <v>99999.0</v>
      </c>
      <c r="J38" s="1" t="s">
        <v>180</v>
      </c>
      <c r="K38" s="2" t="s">
        <v>454</v>
      </c>
      <c r="L38" s="1" t="s">
        <v>460</v>
      </c>
      <c r="M38" s="1" t="s">
        <v>291</v>
      </c>
      <c r="N38" s="4" t="str">
        <f>+0121,1</f>
        <v>#ERROR!</v>
      </c>
      <c r="O38" s="4" t="str">
        <f>+0113,1</f>
        <v>#ERROR!</v>
      </c>
      <c r="P38" s="1" t="s">
        <v>461</v>
      </c>
      <c r="Q38" s="4"/>
      <c r="R38" s="1" t="s">
        <v>251</v>
      </c>
      <c r="S38" s="1" t="s">
        <v>462</v>
      </c>
      <c r="T38" s="1" t="s">
        <v>463</v>
      </c>
      <c r="V38" s="1" t="s">
        <v>188</v>
      </c>
      <c r="W38" s="1" t="s">
        <v>254</v>
      </c>
      <c r="X38" s="1" t="s">
        <v>464</v>
      </c>
      <c r="Z38" s="1" t="s">
        <v>465</v>
      </c>
      <c r="AA38" s="1" t="s">
        <v>466</v>
      </c>
      <c r="AB38" s="1" t="s">
        <v>467</v>
      </c>
      <c r="AC38" s="4"/>
      <c r="AD38" s="4"/>
      <c r="AE38" s="1" t="s">
        <v>468</v>
      </c>
      <c r="AF38" s="1" t="s">
        <v>469</v>
      </c>
      <c r="AG38" s="1" t="s">
        <v>470</v>
      </c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1" t="s">
        <v>238</v>
      </c>
      <c r="BT38" s="4"/>
      <c r="BU38" s="4"/>
      <c r="BV38" s="4"/>
      <c r="BW38" s="4"/>
      <c r="BX38" s="4"/>
      <c r="BY38" s="4"/>
      <c r="BZ38" s="4"/>
      <c r="CA38" s="1" t="s">
        <v>471</v>
      </c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1" t="s">
        <v>198</v>
      </c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</row>
    <row r="39">
      <c r="A39" s="3">
        <v>3.809099999E9</v>
      </c>
      <c r="B39" s="1" t="s">
        <v>472</v>
      </c>
      <c r="C39" s="3">
        <v>4.0</v>
      </c>
      <c r="D39" s="3">
        <v>50.086092</v>
      </c>
      <c r="E39" s="3">
        <v>-5.255711</v>
      </c>
      <c r="F39" s="3">
        <v>81.38</v>
      </c>
      <c r="G39" s="1" t="s">
        <v>178</v>
      </c>
      <c r="H39" s="1" t="s">
        <v>200</v>
      </c>
      <c r="I39" s="3">
        <v>99999.0</v>
      </c>
      <c r="J39" s="1" t="s">
        <v>180</v>
      </c>
      <c r="K39" s="2" t="s">
        <v>454</v>
      </c>
      <c r="L39" s="1" t="s">
        <v>473</v>
      </c>
      <c r="M39" s="1" t="s">
        <v>272</v>
      </c>
      <c r="N39" s="4" t="str">
        <f>+0120,1</f>
        <v>#ERROR!</v>
      </c>
      <c r="O39" s="4" t="str">
        <f>+0120,1</f>
        <v>#ERROR!</v>
      </c>
      <c r="P39" s="1" t="s">
        <v>203</v>
      </c>
      <c r="Q39" s="4"/>
      <c r="R39" s="1" t="s">
        <v>292</v>
      </c>
      <c r="S39" s="1" t="s">
        <v>474</v>
      </c>
      <c r="T39" s="1" t="s">
        <v>455</v>
      </c>
      <c r="V39" s="1" t="s">
        <v>188</v>
      </c>
      <c r="W39" s="1" t="s">
        <v>293</v>
      </c>
      <c r="Z39" s="1" t="s">
        <v>414</v>
      </c>
      <c r="AB39" s="1" t="s">
        <v>456</v>
      </c>
      <c r="AC39" s="4"/>
      <c r="AD39" s="1" t="s">
        <v>415</v>
      </c>
      <c r="AE39" s="4"/>
      <c r="AF39" s="4"/>
      <c r="AG39" s="1" t="s">
        <v>475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</row>
    <row r="40">
      <c r="A40" s="3">
        <v>3.809099999E9</v>
      </c>
      <c r="B40" s="1" t="s">
        <v>476</v>
      </c>
      <c r="C40" s="3">
        <v>4.0</v>
      </c>
      <c r="D40" s="3">
        <v>50.086092</v>
      </c>
      <c r="E40" s="3">
        <v>-5.255711</v>
      </c>
      <c r="F40" s="3">
        <v>81.38</v>
      </c>
      <c r="G40" s="1" t="s">
        <v>178</v>
      </c>
      <c r="H40" s="1" t="s">
        <v>179</v>
      </c>
      <c r="I40" s="3">
        <v>99999.0</v>
      </c>
      <c r="J40" s="1" t="s">
        <v>180</v>
      </c>
      <c r="K40" s="2" t="s">
        <v>454</v>
      </c>
      <c r="L40" s="1" t="s">
        <v>477</v>
      </c>
      <c r="M40" s="1" t="s">
        <v>272</v>
      </c>
      <c r="N40" s="4" t="str">
        <f>+0119,1</f>
        <v>#ERROR!</v>
      </c>
      <c r="O40" s="4" t="str">
        <f>+0115,1</f>
        <v>#ERROR!</v>
      </c>
      <c r="P40" s="1" t="s">
        <v>478</v>
      </c>
      <c r="Q40" s="4"/>
      <c r="R40" s="1" t="s">
        <v>300</v>
      </c>
      <c r="S40" s="1" t="s">
        <v>479</v>
      </c>
      <c r="T40" s="1" t="s">
        <v>463</v>
      </c>
      <c r="V40" s="1" t="s">
        <v>188</v>
      </c>
      <c r="W40" s="1" t="s">
        <v>301</v>
      </c>
      <c r="Z40" s="1" t="s">
        <v>480</v>
      </c>
      <c r="AA40" s="1" t="s">
        <v>481</v>
      </c>
      <c r="AB40" s="1" t="s">
        <v>467</v>
      </c>
      <c r="AC40" s="4"/>
      <c r="AD40" s="4"/>
      <c r="AE40" s="1" t="s">
        <v>482</v>
      </c>
      <c r="AF40" s="1" t="s">
        <v>422</v>
      </c>
      <c r="AG40" s="1" t="s">
        <v>483</v>
      </c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1" t="s">
        <v>238</v>
      </c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1" t="s">
        <v>198</v>
      </c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</row>
    <row r="41">
      <c r="A41" s="3">
        <v>3.809099999E9</v>
      </c>
      <c r="B41" s="1" t="s">
        <v>484</v>
      </c>
      <c r="C41" s="3">
        <v>4.0</v>
      </c>
      <c r="D41" s="3">
        <v>50.086092</v>
      </c>
      <c r="E41" s="3">
        <v>-5.255711</v>
      </c>
      <c r="F41" s="3">
        <v>81.38</v>
      </c>
      <c r="G41" s="1" t="s">
        <v>178</v>
      </c>
      <c r="H41" s="1" t="s">
        <v>200</v>
      </c>
      <c r="I41" s="3">
        <v>99999.0</v>
      </c>
      <c r="J41" s="1" t="s">
        <v>180</v>
      </c>
      <c r="K41" s="2" t="s">
        <v>485</v>
      </c>
      <c r="L41" s="1" t="s">
        <v>486</v>
      </c>
      <c r="M41" s="1" t="s">
        <v>487</v>
      </c>
      <c r="N41" s="4" t="str">
        <f>+0120,1</f>
        <v>#ERROR!</v>
      </c>
      <c r="O41" s="4" t="str">
        <f>+0120,1</f>
        <v>#ERROR!</v>
      </c>
      <c r="P41" s="1" t="s">
        <v>203</v>
      </c>
      <c r="Q41" s="4"/>
      <c r="R41" s="1" t="s">
        <v>292</v>
      </c>
      <c r="S41" s="1" t="s">
        <v>488</v>
      </c>
      <c r="T41" s="1" t="s">
        <v>274</v>
      </c>
      <c r="V41" s="1" t="s">
        <v>188</v>
      </c>
      <c r="W41" s="1" t="s">
        <v>293</v>
      </c>
      <c r="Z41" s="1" t="s">
        <v>489</v>
      </c>
      <c r="AB41" s="1" t="s">
        <v>490</v>
      </c>
      <c r="AC41" s="4"/>
      <c r="AD41" s="1" t="s">
        <v>491</v>
      </c>
      <c r="AE41" s="4"/>
      <c r="AF41" s="4"/>
      <c r="AG41" s="1" t="s">
        <v>492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</row>
    <row r="42">
      <c r="A42" s="3">
        <v>3.809099999E9</v>
      </c>
      <c r="B42" s="1" t="s">
        <v>493</v>
      </c>
      <c r="C42" s="3">
        <v>4.0</v>
      </c>
      <c r="D42" s="3">
        <v>50.086092</v>
      </c>
      <c r="E42" s="3">
        <v>-5.255711</v>
      </c>
      <c r="F42" s="3">
        <v>81.38</v>
      </c>
      <c r="G42" s="1" t="s">
        <v>178</v>
      </c>
      <c r="H42" s="1" t="s">
        <v>200</v>
      </c>
      <c r="I42" s="3">
        <v>99999.0</v>
      </c>
      <c r="J42" s="1" t="s">
        <v>180</v>
      </c>
      <c r="K42" s="2" t="s">
        <v>485</v>
      </c>
      <c r="L42" s="1" t="s">
        <v>486</v>
      </c>
      <c r="M42" s="1" t="s">
        <v>487</v>
      </c>
      <c r="N42" s="4" t="str">
        <f>+0120,1</f>
        <v>#ERROR!</v>
      </c>
      <c r="O42" s="4" t="str">
        <f>+0120,1</f>
        <v>#ERROR!</v>
      </c>
      <c r="P42" s="1" t="s">
        <v>203</v>
      </c>
      <c r="Q42" s="4"/>
      <c r="R42" s="1" t="s">
        <v>292</v>
      </c>
      <c r="S42" s="1" t="s">
        <v>488</v>
      </c>
      <c r="T42" s="1" t="s">
        <v>274</v>
      </c>
      <c r="V42" s="1" t="s">
        <v>188</v>
      </c>
      <c r="W42" s="1" t="s">
        <v>293</v>
      </c>
      <c r="Z42" s="1" t="s">
        <v>489</v>
      </c>
      <c r="AB42" s="1" t="s">
        <v>490</v>
      </c>
      <c r="AC42" s="4"/>
      <c r="AD42" s="1" t="s">
        <v>491</v>
      </c>
      <c r="AE42" s="4"/>
      <c r="AF42" s="4"/>
      <c r="AG42" s="1" t="s">
        <v>494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</row>
    <row r="43">
      <c r="A43" s="3">
        <v>3.809099999E9</v>
      </c>
      <c r="B43" s="1" t="s">
        <v>495</v>
      </c>
      <c r="C43" s="3">
        <v>4.0</v>
      </c>
      <c r="D43" s="3">
        <v>50.086092</v>
      </c>
      <c r="E43" s="3">
        <v>-5.255711</v>
      </c>
      <c r="F43" s="3">
        <v>81.38</v>
      </c>
      <c r="G43" s="1" t="s">
        <v>178</v>
      </c>
      <c r="H43" s="1" t="s">
        <v>179</v>
      </c>
      <c r="I43" s="3">
        <v>99999.0</v>
      </c>
      <c r="J43" s="1" t="s">
        <v>180</v>
      </c>
      <c r="K43" s="2" t="s">
        <v>485</v>
      </c>
      <c r="L43" s="1" t="s">
        <v>496</v>
      </c>
      <c r="M43" s="1" t="s">
        <v>487</v>
      </c>
      <c r="N43" s="4" t="str">
        <f>+0119,1</f>
        <v>#ERROR!</v>
      </c>
      <c r="O43" s="4" t="str">
        <f>+0116,1</f>
        <v>#ERROR!</v>
      </c>
      <c r="P43" s="1" t="s">
        <v>497</v>
      </c>
      <c r="Q43" s="4"/>
      <c r="R43" s="1" t="s">
        <v>300</v>
      </c>
      <c r="S43" s="1" t="s">
        <v>498</v>
      </c>
      <c r="T43" s="1" t="s">
        <v>283</v>
      </c>
      <c r="V43" s="1" t="s">
        <v>188</v>
      </c>
      <c r="W43" s="1" t="s">
        <v>301</v>
      </c>
      <c r="Z43" s="1" t="s">
        <v>499</v>
      </c>
      <c r="AA43" s="1" t="s">
        <v>218</v>
      </c>
      <c r="AB43" s="1" t="s">
        <v>490</v>
      </c>
      <c r="AC43" s="4"/>
      <c r="AD43" s="4"/>
      <c r="AE43" s="1" t="s">
        <v>468</v>
      </c>
      <c r="AF43" s="1" t="s">
        <v>500</v>
      </c>
      <c r="AG43" s="1" t="s">
        <v>501</v>
      </c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1" t="s">
        <v>196</v>
      </c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1" t="s">
        <v>198</v>
      </c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</row>
    <row r="44">
      <c r="A44" s="3">
        <v>3.809099999E9</v>
      </c>
      <c r="B44" s="1" t="s">
        <v>502</v>
      </c>
      <c r="C44" s="3">
        <v>4.0</v>
      </c>
      <c r="D44" s="3">
        <v>50.086092</v>
      </c>
      <c r="E44" s="3">
        <v>-5.255711</v>
      </c>
      <c r="F44" s="3">
        <v>81.38</v>
      </c>
      <c r="G44" s="1" t="s">
        <v>178</v>
      </c>
      <c r="H44" s="1" t="s">
        <v>200</v>
      </c>
      <c r="I44" s="3">
        <v>99999.0</v>
      </c>
      <c r="J44" s="1" t="s">
        <v>180</v>
      </c>
      <c r="K44" s="2" t="s">
        <v>503</v>
      </c>
      <c r="L44" s="1" t="s">
        <v>504</v>
      </c>
      <c r="M44" s="1" t="s">
        <v>426</v>
      </c>
      <c r="N44" s="4" t="str">
        <f>+0120,1</f>
        <v>#ERROR!</v>
      </c>
      <c r="O44" s="4" t="str">
        <f>+0120,1</f>
        <v>#ERROR!</v>
      </c>
      <c r="P44" s="1" t="s">
        <v>203</v>
      </c>
      <c r="Q44" s="4"/>
      <c r="R44" s="1" t="s">
        <v>505</v>
      </c>
      <c r="S44" s="1" t="s">
        <v>506</v>
      </c>
      <c r="T44" s="1" t="s">
        <v>507</v>
      </c>
      <c r="V44" s="1" t="s">
        <v>188</v>
      </c>
      <c r="W44" s="1" t="s">
        <v>508</v>
      </c>
      <c r="Z44" s="1" t="s">
        <v>489</v>
      </c>
      <c r="AB44" s="1" t="s">
        <v>509</v>
      </c>
      <c r="AC44" s="4"/>
      <c r="AD44" s="1" t="s">
        <v>415</v>
      </c>
      <c r="AE44" s="4"/>
      <c r="AF44" s="4"/>
      <c r="AG44" s="1" t="s">
        <v>510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</row>
    <row r="45">
      <c r="A45" s="3">
        <v>3.809099999E9</v>
      </c>
      <c r="B45" s="1" t="s">
        <v>511</v>
      </c>
      <c r="C45" s="3">
        <v>4.0</v>
      </c>
      <c r="D45" s="3">
        <v>50.086092</v>
      </c>
      <c r="E45" s="3">
        <v>-5.255711</v>
      </c>
      <c r="F45" s="3">
        <v>81.38</v>
      </c>
      <c r="G45" s="1" t="s">
        <v>178</v>
      </c>
      <c r="H45" s="1" t="s">
        <v>179</v>
      </c>
      <c r="I45" s="3">
        <v>99999.0</v>
      </c>
      <c r="J45" s="1" t="s">
        <v>180</v>
      </c>
      <c r="K45" s="2" t="s">
        <v>503</v>
      </c>
      <c r="L45" s="1" t="s">
        <v>512</v>
      </c>
      <c r="M45" s="1" t="s">
        <v>426</v>
      </c>
      <c r="N45" s="4" t="str">
        <f>+0119,1</f>
        <v>#ERROR!</v>
      </c>
      <c r="O45" s="4" t="str">
        <f>+0117,1</f>
        <v>#ERROR!</v>
      </c>
      <c r="P45" s="1" t="s">
        <v>513</v>
      </c>
      <c r="Q45" s="4"/>
      <c r="R45" s="1" t="s">
        <v>514</v>
      </c>
      <c r="S45" s="1" t="s">
        <v>515</v>
      </c>
      <c r="T45" s="1" t="s">
        <v>516</v>
      </c>
      <c r="V45" s="1" t="s">
        <v>188</v>
      </c>
      <c r="W45" s="1" t="s">
        <v>517</v>
      </c>
      <c r="Z45" s="1" t="s">
        <v>499</v>
      </c>
      <c r="AA45" s="1" t="s">
        <v>518</v>
      </c>
      <c r="AB45" s="1" t="s">
        <v>519</v>
      </c>
      <c r="AC45" s="4"/>
      <c r="AD45" s="4"/>
      <c r="AE45" s="1" t="s">
        <v>421</v>
      </c>
      <c r="AF45" s="1" t="s">
        <v>422</v>
      </c>
      <c r="AG45" s="1" t="s">
        <v>520</v>
      </c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1" t="s">
        <v>196</v>
      </c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1" t="s">
        <v>198</v>
      </c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</row>
    <row r="46">
      <c r="A46" s="3">
        <v>3.809099999E9</v>
      </c>
      <c r="B46" s="1" t="s">
        <v>521</v>
      </c>
      <c r="C46" s="3">
        <v>4.0</v>
      </c>
      <c r="D46" s="3">
        <v>50.086092</v>
      </c>
      <c r="E46" s="3">
        <v>-5.255711</v>
      </c>
      <c r="F46" s="3">
        <v>81.38</v>
      </c>
      <c r="G46" s="1" t="s">
        <v>178</v>
      </c>
      <c r="H46" s="1" t="s">
        <v>200</v>
      </c>
      <c r="I46" s="3">
        <v>99999.0</v>
      </c>
      <c r="J46" s="1" t="s">
        <v>180</v>
      </c>
      <c r="K46" s="2" t="s">
        <v>522</v>
      </c>
      <c r="L46" s="1" t="s">
        <v>523</v>
      </c>
      <c r="M46" s="1" t="s">
        <v>524</v>
      </c>
      <c r="N46" s="4" t="str">
        <f>+0120,1</f>
        <v>#ERROR!</v>
      </c>
      <c r="O46" s="4" t="str">
        <f>+0120,1</f>
        <v>#ERROR!</v>
      </c>
      <c r="P46" s="1" t="s">
        <v>203</v>
      </c>
      <c r="Q46" s="4"/>
      <c r="R46" s="1" t="s">
        <v>525</v>
      </c>
      <c r="S46" s="1" t="s">
        <v>526</v>
      </c>
      <c r="T46" s="1" t="s">
        <v>507</v>
      </c>
      <c r="V46" s="1" t="s">
        <v>188</v>
      </c>
      <c r="W46" s="1" t="s">
        <v>527</v>
      </c>
      <c r="Z46" s="1" t="s">
        <v>414</v>
      </c>
      <c r="AB46" s="1" t="s">
        <v>509</v>
      </c>
      <c r="AC46" s="4"/>
      <c r="AD46" s="1" t="s">
        <v>415</v>
      </c>
      <c r="AE46" s="4"/>
      <c r="AF46" s="4"/>
      <c r="AG46" s="1" t="s">
        <v>528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</row>
    <row r="47">
      <c r="A47" s="3">
        <v>3.809099999E9</v>
      </c>
      <c r="B47" s="1" t="s">
        <v>529</v>
      </c>
      <c r="C47" s="3">
        <v>4.0</v>
      </c>
      <c r="D47" s="3">
        <v>50.086092</v>
      </c>
      <c r="E47" s="3">
        <v>-5.255711</v>
      </c>
      <c r="F47" s="3">
        <v>81.38</v>
      </c>
      <c r="G47" s="1" t="s">
        <v>178</v>
      </c>
      <c r="H47" s="1" t="s">
        <v>179</v>
      </c>
      <c r="I47" s="3">
        <v>99999.0</v>
      </c>
      <c r="J47" s="1" t="s">
        <v>180</v>
      </c>
      <c r="K47" s="2" t="s">
        <v>522</v>
      </c>
      <c r="L47" s="1" t="s">
        <v>504</v>
      </c>
      <c r="M47" s="1" t="s">
        <v>524</v>
      </c>
      <c r="N47" s="4" t="str">
        <f>+0119,1</f>
        <v>#ERROR!</v>
      </c>
      <c r="O47" s="4" t="str">
        <f>+0118,1</f>
        <v>#ERROR!</v>
      </c>
      <c r="P47" s="1" t="s">
        <v>478</v>
      </c>
      <c r="Q47" s="4"/>
      <c r="R47" s="1" t="s">
        <v>530</v>
      </c>
      <c r="S47" s="1" t="s">
        <v>531</v>
      </c>
      <c r="T47" s="1" t="s">
        <v>516</v>
      </c>
      <c r="V47" s="1" t="s">
        <v>188</v>
      </c>
      <c r="W47" s="1" t="s">
        <v>532</v>
      </c>
      <c r="Z47" s="1" t="s">
        <v>480</v>
      </c>
      <c r="AA47" s="1" t="s">
        <v>533</v>
      </c>
      <c r="AB47" s="1" t="s">
        <v>509</v>
      </c>
      <c r="AC47" s="4"/>
      <c r="AD47" s="4"/>
      <c r="AE47" s="1" t="s">
        <v>534</v>
      </c>
      <c r="AF47" s="1" t="s">
        <v>422</v>
      </c>
      <c r="AG47" s="1" t="s">
        <v>535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1" t="s">
        <v>238</v>
      </c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1" t="s">
        <v>196</v>
      </c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</row>
    <row r="48">
      <c r="A48" s="3">
        <v>3.809099999E9</v>
      </c>
      <c r="B48" s="1" t="s">
        <v>536</v>
      </c>
      <c r="C48" s="3">
        <v>4.0</v>
      </c>
      <c r="D48" s="3">
        <v>50.086092</v>
      </c>
      <c r="E48" s="3">
        <v>-5.255711</v>
      </c>
      <c r="F48" s="3">
        <v>81.38</v>
      </c>
      <c r="G48" s="1" t="s">
        <v>178</v>
      </c>
      <c r="H48" s="1" t="s">
        <v>200</v>
      </c>
      <c r="I48" s="3">
        <v>99999.0</v>
      </c>
      <c r="J48" s="1" t="s">
        <v>180</v>
      </c>
      <c r="K48" s="2" t="s">
        <v>537</v>
      </c>
      <c r="L48" s="1" t="s">
        <v>523</v>
      </c>
      <c r="M48" s="1" t="s">
        <v>538</v>
      </c>
      <c r="N48" s="4" t="str">
        <f>+0120,1</f>
        <v>#ERROR!</v>
      </c>
      <c r="O48" s="4" t="str">
        <f>+0120,1</f>
        <v>#ERROR!</v>
      </c>
      <c r="P48" s="1" t="s">
        <v>203</v>
      </c>
      <c r="Q48" s="4"/>
      <c r="R48" s="1" t="s">
        <v>525</v>
      </c>
      <c r="S48" s="1" t="s">
        <v>526</v>
      </c>
      <c r="T48" s="1" t="s">
        <v>274</v>
      </c>
      <c r="V48" s="1" t="s">
        <v>188</v>
      </c>
      <c r="W48" s="1" t="s">
        <v>527</v>
      </c>
      <c r="Z48" s="1" t="s">
        <v>414</v>
      </c>
      <c r="AB48" s="1" t="s">
        <v>539</v>
      </c>
      <c r="AC48" s="1" t="s">
        <v>509</v>
      </c>
      <c r="AD48" s="1" t="s">
        <v>540</v>
      </c>
      <c r="AE48" s="4"/>
      <c r="AF48" s="4"/>
      <c r="AG48" s="1" t="s">
        <v>541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</row>
    <row r="49">
      <c r="A49" s="3">
        <v>3.809099999E9</v>
      </c>
      <c r="B49" s="1" t="s">
        <v>542</v>
      </c>
      <c r="C49" s="3">
        <v>4.0</v>
      </c>
      <c r="D49" s="3">
        <v>50.086092</v>
      </c>
      <c r="E49" s="3">
        <v>-5.255711</v>
      </c>
      <c r="F49" s="3">
        <v>81.38</v>
      </c>
      <c r="G49" s="1" t="s">
        <v>178</v>
      </c>
      <c r="H49" s="1" t="s">
        <v>179</v>
      </c>
      <c r="I49" s="3">
        <v>99999.0</v>
      </c>
      <c r="J49" s="1" t="s">
        <v>180</v>
      </c>
      <c r="K49" s="2" t="s">
        <v>537</v>
      </c>
      <c r="L49" s="1" t="s">
        <v>504</v>
      </c>
      <c r="M49" s="1" t="s">
        <v>538</v>
      </c>
      <c r="N49" s="4" t="str">
        <f>+0119,1</f>
        <v>#ERROR!</v>
      </c>
      <c r="O49" s="4" t="str">
        <f>+0118,1</f>
        <v>#ERROR!</v>
      </c>
      <c r="P49" s="1" t="s">
        <v>543</v>
      </c>
      <c r="Q49" s="4"/>
      <c r="R49" s="1" t="s">
        <v>530</v>
      </c>
      <c r="S49" s="1" t="s">
        <v>531</v>
      </c>
      <c r="T49" s="1" t="s">
        <v>283</v>
      </c>
      <c r="V49" s="1" t="s">
        <v>188</v>
      </c>
      <c r="W49" s="1" t="s">
        <v>532</v>
      </c>
      <c r="Z49" s="1" t="s">
        <v>544</v>
      </c>
      <c r="AA49" s="1" t="s">
        <v>545</v>
      </c>
      <c r="AB49" s="1" t="s">
        <v>509</v>
      </c>
      <c r="AC49" s="4"/>
      <c r="AD49" s="4"/>
      <c r="AE49" s="1" t="s">
        <v>421</v>
      </c>
      <c r="AF49" s="1" t="s">
        <v>546</v>
      </c>
      <c r="AG49" s="1" t="s">
        <v>547</v>
      </c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1" t="s">
        <v>196</v>
      </c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1" t="s">
        <v>196</v>
      </c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</row>
    <row r="50">
      <c r="A50" s="3">
        <v>3.809099999E9</v>
      </c>
      <c r="B50" s="1" t="s">
        <v>548</v>
      </c>
      <c r="C50" s="3">
        <v>4.0</v>
      </c>
      <c r="D50" s="3">
        <v>50.086092</v>
      </c>
      <c r="E50" s="3">
        <v>-5.255711</v>
      </c>
      <c r="F50" s="3">
        <v>81.38</v>
      </c>
      <c r="G50" s="1" t="s">
        <v>178</v>
      </c>
      <c r="H50" s="1" t="s">
        <v>200</v>
      </c>
      <c r="I50" s="3">
        <v>99999.0</v>
      </c>
      <c r="J50" s="1" t="s">
        <v>180</v>
      </c>
      <c r="K50" s="2" t="s">
        <v>549</v>
      </c>
      <c r="L50" s="1" t="s">
        <v>550</v>
      </c>
      <c r="M50" s="1" t="s">
        <v>551</v>
      </c>
      <c r="N50" s="4" t="str">
        <f>+0120,1</f>
        <v>#ERROR!</v>
      </c>
      <c r="O50" s="4" t="str">
        <f>+0120,1</f>
        <v>#ERROR!</v>
      </c>
      <c r="P50" s="1" t="s">
        <v>203</v>
      </c>
      <c r="Q50" s="4"/>
      <c r="R50" s="1" t="s">
        <v>552</v>
      </c>
      <c r="S50" s="1" t="s">
        <v>553</v>
      </c>
      <c r="U50" s="4"/>
      <c r="V50" s="1" t="s">
        <v>188</v>
      </c>
      <c r="W50" s="1" t="s">
        <v>554</v>
      </c>
      <c r="Z50" s="1" t="s">
        <v>414</v>
      </c>
      <c r="AB50" s="1" t="s">
        <v>539</v>
      </c>
      <c r="AC50" s="1" t="s">
        <v>192</v>
      </c>
      <c r="AD50" s="1" t="s">
        <v>387</v>
      </c>
      <c r="AE50" s="4"/>
      <c r="AF50" s="4"/>
      <c r="AG50" s="1" t="s">
        <v>555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</row>
    <row r="51">
      <c r="A51" s="3">
        <v>3.809099999E9</v>
      </c>
      <c r="B51" s="1" t="s">
        <v>556</v>
      </c>
      <c r="C51" s="3">
        <v>4.0</v>
      </c>
      <c r="D51" s="3">
        <v>50.086092</v>
      </c>
      <c r="E51" s="3">
        <v>-5.255711</v>
      </c>
      <c r="F51" s="3">
        <v>81.38</v>
      </c>
      <c r="G51" s="1" t="s">
        <v>178</v>
      </c>
      <c r="H51" s="1" t="s">
        <v>179</v>
      </c>
      <c r="I51" s="3">
        <v>99999.0</v>
      </c>
      <c r="J51" s="1" t="s">
        <v>180</v>
      </c>
      <c r="K51" s="2" t="s">
        <v>549</v>
      </c>
      <c r="L51" s="1" t="s">
        <v>557</v>
      </c>
      <c r="M51" s="1" t="s">
        <v>551</v>
      </c>
      <c r="N51" s="4" t="str">
        <f>+0119,1</f>
        <v>#ERROR!</v>
      </c>
      <c r="O51" s="4" t="str">
        <f>+0119,1</f>
        <v>#ERROR!</v>
      </c>
      <c r="P51" s="1" t="s">
        <v>433</v>
      </c>
      <c r="Q51" s="4"/>
      <c r="R51" s="1" t="s">
        <v>558</v>
      </c>
      <c r="S51" s="1" t="s">
        <v>559</v>
      </c>
      <c r="U51" s="4"/>
      <c r="V51" s="1" t="s">
        <v>188</v>
      </c>
      <c r="W51" s="1" t="s">
        <v>560</v>
      </c>
      <c r="Z51" s="1" t="s">
        <v>561</v>
      </c>
      <c r="AA51" s="1" t="s">
        <v>562</v>
      </c>
      <c r="AB51" s="1" t="s">
        <v>192</v>
      </c>
      <c r="AC51" s="4"/>
      <c r="AD51" s="4"/>
      <c r="AE51" s="1" t="s">
        <v>563</v>
      </c>
      <c r="AF51" s="1" t="s">
        <v>395</v>
      </c>
      <c r="AG51" s="1" t="s">
        <v>564</v>
      </c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1" t="s">
        <v>196</v>
      </c>
      <c r="BT51" s="4"/>
      <c r="BU51" s="4"/>
      <c r="BV51" s="4"/>
      <c r="BW51" s="4"/>
      <c r="BX51" s="4"/>
      <c r="BY51" s="4"/>
      <c r="BZ51" s="4"/>
      <c r="CA51" s="1" t="s">
        <v>565</v>
      </c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1" t="s">
        <v>198</v>
      </c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</row>
    <row r="52">
      <c r="A52" s="3">
        <v>3.809099999E9</v>
      </c>
      <c r="B52" s="1" t="s">
        <v>566</v>
      </c>
      <c r="C52" s="3">
        <v>4.0</v>
      </c>
      <c r="D52" s="3">
        <v>50.086092</v>
      </c>
      <c r="E52" s="3">
        <v>-5.255711</v>
      </c>
      <c r="F52" s="3">
        <v>81.38</v>
      </c>
      <c r="G52" s="1" t="s">
        <v>178</v>
      </c>
      <c r="H52" s="1" t="s">
        <v>200</v>
      </c>
      <c r="I52" s="3">
        <v>99999.0</v>
      </c>
      <c r="J52" s="1" t="s">
        <v>180</v>
      </c>
      <c r="K52" s="2" t="s">
        <v>567</v>
      </c>
      <c r="L52" s="1" t="s">
        <v>504</v>
      </c>
      <c r="M52" s="1" t="s">
        <v>426</v>
      </c>
      <c r="N52" s="4" t="str">
        <f>+0120,1</f>
        <v>#ERROR!</v>
      </c>
      <c r="O52" s="4" t="str">
        <f>+0120,1</f>
        <v>#ERROR!</v>
      </c>
      <c r="P52" s="1" t="s">
        <v>203</v>
      </c>
      <c r="Q52" s="4"/>
      <c r="R52" s="1" t="s">
        <v>505</v>
      </c>
      <c r="S52" s="1" t="s">
        <v>506</v>
      </c>
      <c r="T52" s="1" t="s">
        <v>553</v>
      </c>
      <c r="V52" s="1" t="s">
        <v>188</v>
      </c>
      <c r="W52" s="1" t="s">
        <v>508</v>
      </c>
      <c r="Z52" s="1" t="s">
        <v>400</v>
      </c>
      <c r="AB52" s="1" t="s">
        <v>192</v>
      </c>
      <c r="AC52" s="4"/>
      <c r="AD52" s="1" t="s">
        <v>227</v>
      </c>
      <c r="AE52" s="4"/>
      <c r="AF52" s="4"/>
      <c r="AG52" s="1" t="s">
        <v>568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</row>
    <row r="53">
      <c r="A53" s="3">
        <v>3.809099999E9</v>
      </c>
      <c r="B53" s="1" t="s">
        <v>569</v>
      </c>
      <c r="C53" s="3">
        <v>4.0</v>
      </c>
      <c r="D53" s="3">
        <v>50.086092</v>
      </c>
      <c r="E53" s="3">
        <v>-5.255711</v>
      </c>
      <c r="F53" s="3">
        <v>81.38</v>
      </c>
      <c r="G53" s="1" t="s">
        <v>178</v>
      </c>
      <c r="H53" s="1" t="s">
        <v>179</v>
      </c>
      <c r="I53" s="3">
        <v>99999.0</v>
      </c>
      <c r="J53" s="1" t="s">
        <v>180</v>
      </c>
      <c r="K53" s="2" t="s">
        <v>567</v>
      </c>
      <c r="L53" s="1" t="s">
        <v>570</v>
      </c>
      <c r="M53" s="1" t="s">
        <v>426</v>
      </c>
      <c r="N53" s="4" t="str">
        <f>+0118,1</f>
        <v>#ERROR!</v>
      </c>
      <c r="O53" s="4" t="str">
        <f>+0117,1</f>
        <v>#ERROR!</v>
      </c>
      <c r="P53" s="1" t="s">
        <v>571</v>
      </c>
      <c r="Q53" s="4"/>
      <c r="R53" s="1" t="s">
        <v>514</v>
      </c>
      <c r="S53" s="1" t="s">
        <v>515</v>
      </c>
      <c r="T53" s="1" t="s">
        <v>559</v>
      </c>
      <c r="V53" s="1" t="s">
        <v>188</v>
      </c>
      <c r="W53" s="1" t="s">
        <v>517</v>
      </c>
      <c r="Z53" s="1" t="s">
        <v>572</v>
      </c>
      <c r="AA53" s="1" t="s">
        <v>573</v>
      </c>
      <c r="AB53" s="1" t="s">
        <v>192</v>
      </c>
      <c r="AC53" s="4"/>
      <c r="AD53" s="4"/>
      <c r="AE53" s="1" t="s">
        <v>368</v>
      </c>
      <c r="AF53" s="1" t="s">
        <v>236</v>
      </c>
      <c r="AG53" s="1" t="s">
        <v>574</v>
      </c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1" t="s">
        <v>196</v>
      </c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1" t="s">
        <v>196</v>
      </c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</row>
    <row r="54">
      <c r="A54" s="3">
        <v>3.809099999E9</v>
      </c>
      <c r="B54" s="1" t="s">
        <v>575</v>
      </c>
      <c r="C54" s="3">
        <v>4.0</v>
      </c>
      <c r="D54" s="3">
        <v>50.086092</v>
      </c>
      <c r="E54" s="3">
        <v>-5.255711</v>
      </c>
      <c r="F54" s="3">
        <v>81.38</v>
      </c>
      <c r="G54" s="1" t="s">
        <v>178</v>
      </c>
      <c r="H54" s="1" t="s">
        <v>200</v>
      </c>
      <c r="I54" s="3">
        <v>99999.0</v>
      </c>
      <c r="J54" s="1" t="s">
        <v>180</v>
      </c>
      <c r="K54" s="2" t="s">
        <v>576</v>
      </c>
      <c r="L54" s="1" t="s">
        <v>577</v>
      </c>
      <c r="M54" s="1" t="s">
        <v>411</v>
      </c>
      <c r="N54" s="4" t="str">
        <f>+0110,1</f>
        <v>#ERROR!</v>
      </c>
      <c r="O54" s="4" t="str">
        <f>+0090,1</f>
        <v>#ERROR!</v>
      </c>
      <c r="P54" s="1" t="s">
        <v>203</v>
      </c>
      <c r="Q54" s="4"/>
      <c r="R54" s="1" t="s">
        <v>243</v>
      </c>
      <c r="S54" s="1" t="s">
        <v>578</v>
      </c>
      <c r="T54" s="1" t="s">
        <v>579</v>
      </c>
      <c r="V54" s="1" t="s">
        <v>188</v>
      </c>
      <c r="W54" s="1" t="s">
        <v>246</v>
      </c>
      <c r="Z54" s="1" t="s">
        <v>386</v>
      </c>
      <c r="AB54" s="4"/>
      <c r="AC54" s="4"/>
      <c r="AD54" s="1" t="s">
        <v>277</v>
      </c>
      <c r="AE54" s="4"/>
      <c r="AF54" s="4"/>
      <c r="AG54" s="1" t="s">
        <v>580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</row>
    <row r="55">
      <c r="A55" s="3">
        <v>3.809099999E9</v>
      </c>
      <c r="B55" s="1" t="s">
        <v>581</v>
      </c>
      <c r="C55" s="3">
        <v>4.0</v>
      </c>
      <c r="D55" s="3">
        <v>50.086092</v>
      </c>
      <c r="E55" s="3">
        <v>-5.255711</v>
      </c>
      <c r="F55" s="3">
        <v>81.38</v>
      </c>
      <c r="G55" s="1" t="s">
        <v>178</v>
      </c>
      <c r="H55" s="1" t="s">
        <v>179</v>
      </c>
      <c r="I55" s="3">
        <v>99999.0</v>
      </c>
      <c r="J55" s="1" t="s">
        <v>180</v>
      </c>
      <c r="K55" s="2" t="s">
        <v>576</v>
      </c>
      <c r="L55" s="1" t="s">
        <v>582</v>
      </c>
      <c r="M55" s="1" t="s">
        <v>583</v>
      </c>
      <c r="N55" s="4" t="str">
        <f>+0112,1</f>
        <v>#ERROR!</v>
      </c>
      <c r="O55" s="4" t="str">
        <f>+0094,1</f>
        <v>#ERROR!</v>
      </c>
      <c r="P55" s="1" t="s">
        <v>584</v>
      </c>
      <c r="Q55" s="4"/>
      <c r="R55" s="1" t="s">
        <v>251</v>
      </c>
      <c r="S55" s="1" t="s">
        <v>585</v>
      </c>
      <c r="T55" s="1" t="s">
        <v>586</v>
      </c>
      <c r="V55" s="1" t="s">
        <v>188</v>
      </c>
      <c r="W55" s="1" t="s">
        <v>587</v>
      </c>
      <c r="Z55" s="1" t="s">
        <v>588</v>
      </c>
      <c r="AA55" s="1" t="s">
        <v>589</v>
      </c>
      <c r="AB55" s="1" t="s">
        <v>234</v>
      </c>
      <c r="AC55" s="4"/>
      <c r="AD55" s="4"/>
      <c r="AE55" s="1" t="s">
        <v>235</v>
      </c>
      <c r="AF55" s="1" t="s">
        <v>286</v>
      </c>
      <c r="AG55" s="1" t="s">
        <v>590</v>
      </c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1" t="s">
        <v>238</v>
      </c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1" t="s">
        <v>196</v>
      </c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</row>
    <row r="56">
      <c r="A56" s="3">
        <v>3.809099999E9</v>
      </c>
      <c r="B56" s="1" t="s">
        <v>591</v>
      </c>
      <c r="C56" s="3">
        <v>4.0</v>
      </c>
      <c r="D56" s="3">
        <v>50.086092</v>
      </c>
      <c r="E56" s="3">
        <v>-5.255711</v>
      </c>
      <c r="F56" s="3">
        <v>81.38</v>
      </c>
      <c r="G56" s="1" t="s">
        <v>178</v>
      </c>
      <c r="H56" s="1" t="s">
        <v>200</v>
      </c>
      <c r="I56" s="3">
        <v>99999.0</v>
      </c>
      <c r="J56" s="1" t="s">
        <v>180</v>
      </c>
      <c r="K56" s="2" t="s">
        <v>592</v>
      </c>
      <c r="L56" s="1" t="s">
        <v>593</v>
      </c>
      <c r="M56" s="1" t="s">
        <v>411</v>
      </c>
      <c r="N56" s="4" t="str">
        <f>+0110,1</f>
        <v>#ERROR!</v>
      </c>
      <c r="O56" s="4" t="str">
        <f>+0080,1</f>
        <v>#ERROR!</v>
      </c>
      <c r="P56" s="1" t="s">
        <v>203</v>
      </c>
      <c r="Q56" s="4"/>
      <c r="R56" s="1" t="s">
        <v>594</v>
      </c>
      <c r="S56" s="1" t="s">
        <v>595</v>
      </c>
      <c r="T56" s="1" t="s">
        <v>596</v>
      </c>
      <c r="V56" s="1" t="s">
        <v>188</v>
      </c>
      <c r="W56" s="1" t="s">
        <v>597</v>
      </c>
      <c r="Z56" s="1" t="s">
        <v>294</v>
      </c>
      <c r="AB56" s="4"/>
      <c r="AC56" s="4"/>
      <c r="AD56" s="4"/>
      <c r="AE56" s="4"/>
      <c r="AF56" s="4"/>
      <c r="AG56" s="1" t="s">
        <v>598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</row>
    <row r="57">
      <c r="A57" s="3">
        <v>3.809099999E9</v>
      </c>
      <c r="B57" s="1" t="s">
        <v>599</v>
      </c>
      <c r="C57" s="3">
        <v>4.0</v>
      </c>
      <c r="D57" s="3">
        <v>50.086092</v>
      </c>
      <c r="E57" s="3">
        <v>-5.255711</v>
      </c>
      <c r="F57" s="3">
        <v>81.38</v>
      </c>
      <c r="G57" s="1" t="s">
        <v>178</v>
      </c>
      <c r="H57" s="1" t="s">
        <v>179</v>
      </c>
      <c r="I57" s="3">
        <v>99999.0</v>
      </c>
      <c r="J57" s="1" t="s">
        <v>180</v>
      </c>
      <c r="K57" s="2" t="s">
        <v>592</v>
      </c>
      <c r="L57" s="1" t="s">
        <v>600</v>
      </c>
      <c r="M57" s="1" t="s">
        <v>601</v>
      </c>
      <c r="N57" s="4" t="str">
        <f>+0106,1</f>
        <v>#ERROR!</v>
      </c>
      <c r="O57" s="4" t="str">
        <f>+0083,1</f>
        <v>#ERROR!</v>
      </c>
      <c r="P57" s="1" t="s">
        <v>317</v>
      </c>
      <c r="Q57" s="4"/>
      <c r="R57" s="1" t="s">
        <v>602</v>
      </c>
      <c r="S57" s="1" t="s">
        <v>603</v>
      </c>
      <c r="T57" s="1" t="s">
        <v>604</v>
      </c>
      <c r="V57" s="1" t="s">
        <v>188</v>
      </c>
      <c r="W57" s="1" t="s">
        <v>605</v>
      </c>
      <c r="Z57" s="1" t="s">
        <v>303</v>
      </c>
      <c r="AA57" s="1" t="s">
        <v>606</v>
      </c>
      <c r="AB57" s="1" t="s">
        <v>226</v>
      </c>
      <c r="AC57" s="4"/>
      <c r="AD57" s="4"/>
      <c r="AE57" s="1" t="s">
        <v>269</v>
      </c>
      <c r="AG57" s="1" t="s">
        <v>607</v>
      </c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1" t="s">
        <v>608</v>
      </c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1" t="s">
        <v>196</v>
      </c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</row>
    <row r="58">
      <c r="A58" s="3">
        <v>3.809099999E9</v>
      </c>
      <c r="B58" s="1" t="s">
        <v>609</v>
      </c>
      <c r="C58" s="3">
        <v>4.0</v>
      </c>
      <c r="D58" s="3">
        <v>50.086092</v>
      </c>
      <c r="E58" s="3">
        <v>-5.255711</v>
      </c>
      <c r="F58" s="3">
        <v>81.38</v>
      </c>
      <c r="G58" s="1" t="s">
        <v>178</v>
      </c>
      <c r="H58" s="1" t="s">
        <v>200</v>
      </c>
      <c r="I58" s="3">
        <v>99999.0</v>
      </c>
      <c r="J58" s="1" t="s">
        <v>180</v>
      </c>
      <c r="K58" s="2" t="s">
        <v>610</v>
      </c>
      <c r="L58" s="1" t="s">
        <v>611</v>
      </c>
      <c r="M58" s="1" t="s">
        <v>411</v>
      </c>
      <c r="N58" s="4" t="str">
        <f>+0100,1</f>
        <v>#ERROR!</v>
      </c>
      <c r="O58" s="4" t="str">
        <f>+0070,1</f>
        <v>#ERROR!</v>
      </c>
      <c r="P58" s="1" t="s">
        <v>203</v>
      </c>
      <c r="Q58" s="4"/>
      <c r="R58" s="1" t="s">
        <v>612</v>
      </c>
      <c r="S58" s="1" t="s">
        <v>596</v>
      </c>
      <c r="U58" s="4"/>
      <c r="V58" s="1" t="s">
        <v>188</v>
      </c>
      <c r="W58" s="1" t="s">
        <v>613</v>
      </c>
      <c r="Z58" s="1" t="s">
        <v>261</v>
      </c>
      <c r="AB58" s="4"/>
      <c r="AC58" s="4"/>
      <c r="AD58" s="4"/>
      <c r="AE58" s="4"/>
      <c r="AF58" s="4"/>
      <c r="AG58" s="1" t="s">
        <v>614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</row>
    <row r="59">
      <c r="A59" s="3">
        <v>3.809099999E9</v>
      </c>
      <c r="B59" s="1" t="s">
        <v>615</v>
      </c>
      <c r="C59" s="3">
        <v>4.0</v>
      </c>
      <c r="D59" s="3">
        <v>50.086092</v>
      </c>
      <c r="E59" s="3">
        <v>-5.255711</v>
      </c>
      <c r="F59" s="3">
        <v>81.38</v>
      </c>
      <c r="G59" s="1" t="s">
        <v>178</v>
      </c>
      <c r="H59" s="1" t="s">
        <v>179</v>
      </c>
      <c r="I59" s="3">
        <v>99999.0</v>
      </c>
      <c r="J59" s="1" t="s">
        <v>180</v>
      </c>
      <c r="K59" s="2" t="s">
        <v>610</v>
      </c>
      <c r="L59" s="1" t="s">
        <v>616</v>
      </c>
      <c r="M59" s="1" t="s">
        <v>601</v>
      </c>
      <c r="N59" s="4" t="str">
        <f>+0099,1</f>
        <v>#ERROR!</v>
      </c>
      <c r="O59" s="4" t="str">
        <f>+0068,1</f>
        <v>#ERROR!</v>
      </c>
      <c r="P59" s="1" t="s">
        <v>351</v>
      </c>
      <c r="Q59" s="4"/>
      <c r="R59" s="1" t="s">
        <v>617</v>
      </c>
      <c r="S59" s="1" t="s">
        <v>604</v>
      </c>
      <c r="U59" s="4"/>
      <c r="V59" s="1" t="s">
        <v>188</v>
      </c>
      <c r="W59" s="1" t="s">
        <v>618</v>
      </c>
      <c r="Z59" s="1" t="s">
        <v>355</v>
      </c>
      <c r="AA59" s="1" t="s">
        <v>619</v>
      </c>
      <c r="AB59" s="1" t="s">
        <v>226</v>
      </c>
      <c r="AC59" s="4"/>
      <c r="AD59" s="4"/>
      <c r="AE59" s="4"/>
      <c r="AF59" s="4"/>
      <c r="AG59" s="1" t="s">
        <v>620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1" t="s">
        <v>238</v>
      </c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1" t="s">
        <v>238</v>
      </c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</row>
    <row r="60">
      <c r="A60" s="3">
        <v>3.809099999E9</v>
      </c>
      <c r="B60" s="1" t="s">
        <v>621</v>
      </c>
      <c r="C60" s="3">
        <v>4.0</v>
      </c>
      <c r="D60" s="3">
        <v>50.086092</v>
      </c>
      <c r="E60" s="3">
        <v>-5.255711</v>
      </c>
      <c r="F60" s="3">
        <v>81.38</v>
      </c>
      <c r="G60" s="1" t="s">
        <v>178</v>
      </c>
      <c r="H60" s="1" t="s">
        <v>200</v>
      </c>
      <c r="I60" s="3">
        <v>99999.0</v>
      </c>
      <c r="J60" s="1" t="s">
        <v>180</v>
      </c>
      <c r="K60" s="2" t="s">
        <v>592</v>
      </c>
      <c r="L60" s="1" t="s">
        <v>622</v>
      </c>
      <c r="M60" s="1" t="s">
        <v>411</v>
      </c>
      <c r="N60" s="4" t="str">
        <f>+0090,1</f>
        <v>#ERROR!</v>
      </c>
      <c r="O60" s="4" t="str">
        <f>+0060,1</f>
        <v>#ERROR!</v>
      </c>
      <c r="P60" s="1" t="s">
        <v>203</v>
      </c>
      <c r="Q60" s="4"/>
      <c r="R60" s="1" t="s">
        <v>623</v>
      </c>
      <c r="S60" s="1" t="s">
        <v>624</v>
      </c>
      <c r="T60" s="1" t="s">
        <v>625</v>
      </c>
      <c r="V60" s="1" t="s">
        <v>188</v>
      </c>
      <c r="W60" s="1" t="s">
        <v>626</v>
      </c>
      <c r="Z60" s="1" t="s">
        <v>208</v>
      </c>
      <c r="AB60" s="4"/>
      <c r="AC60" s="4"/>
      <c r="AD60" s="4"/>
      <c r="AE60" s="4"/>
      <c r="AF60" s="4"/>
      <c r="AG60" s="1" t="s">
        <v>627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</row>
    <row r="61">
      <c r="A61" s="3">
        <v>3.809099999E9</v>
      </c>
      <c r="B61" s="1" t="s">
        <v>628</v>
      </c>
      <c r="C61" s="3">
        <v>4.0</v>
      </c>
      <c r="D61" s="3">
        <v>50.086092</v>
      </c>
      <c r="E61" s="3">
        <v>-5.255711</v>
      </c>
      <c r="F61" s="3">
        <v>81.38</v>
      </c>
      <c r="G61" s="1" t="s">
        <v>178</v>
      </c>
      <c r="H61" s="1" t="s">
        <v>179</v>
      </c>
      <c r="I61" s="3">
        <v>99999.0</v>
      </c>
      <c r="J61" s="1" t="s">
        <v>180</v>
      </c>
      <c r="K61" s="2" t="s">
        <v>592</v>
      </c>
      <c r="L61" s="1" t="s">
        <v>629</v>
      </c>
      <c r="M61" s="1" t="s">
        <v>601</v>
      </c>
      <c r="N61" s="4" t="str">
        <f>+0092,1</f>
        <v>#ERROR!</v>
      </c>
      <c r="O61" s="4" t="str">
        <f>+0060,1</f>
        <v>#ERROR!</v>
      </c>
      <c r="P61" s="1" t="s">
        <v>630</v>
      </c>
      <c r="Q61" s="4"/>
      <c r="R61" s="1" t="s">
        <v>631</v>
      </c>
      <c r="S61" s="1" t="s">
        <v>632</v>
      </c>
      <c r="T61" s="1" t="s">
        <v>633</v>
      </c>
      <c r="V61" s="1" t="s">
        <v>188</v>
      </c>
      <c r="W61" s="1" t="s">
        <v>634</v>
      </c>
      <c r="Z61" s="1" t="s">
        <v>255</v>
      </c>
      <c r="AA61" s="1" t="s">
        <v>635</v>
      </c>
      <c r="AB61" s="1" t="s">
        <v>226</v>
      </c>
      <c r="AC61" s="4"/>
      <c r="AD61" s="4"/>
      <c r="AE61" s="4"/>
      <c r="AF61" s="4"/>
      <c r="AG61" s="1" t="s">
        <v>636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1" t="s">
        <v>238</v>
      </c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1" t="s">
        <v>238</v>
      </c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</row>
    <row r="62">
      <c r="A62" s="3">
        <v>3.809099999E9</v>
      </c>
      <c r="B62" s="1" t="s">
        <v>637</v>
      </c>
      <c r="C62" s="3">
        <v>4.0</v>
      </c>
      <c r="D62" s="3">
        <v>50.086092</v>
      </c>
      <c r="E62" s="3">
        <v>-5.255711</v>
      </c>
      <c r="F62" s="3">
        <v>81.38</v>
      </c>
      <c r="G62" s="1" t="s">
        <v>178</v>
      </c>
      <c r="H62" s="1" t="s">
        <v>200</v>
      </c>
      <c r="I62" s="3">
        <v>99999.0</v>
      </c>
      <c r="J62" s="1" t="s">
        <v>180</v>
      </c>
      <c r="K62" s="2" t="s">
        <v>610</v>
      </c>
      <c r="L62" s="1" t="s">
        <v>638</v>
      </c>
      <c r="M62" s="1" t="s">
        <v>411</v>
      </c>
      <c r="N62" s="4" t="str">
        <f>+0090,1</f>
        <v>#ERROR!</v>
      </c>
      <c r="O62" s="4" t="str">
        <f>+0050,1</f>
        <v>#ERROR!</v>
      </c>
      <c r="P62" s="1" t="s">
        <v>203</v>
      </c>
      <c r="Q62" s="4"/>
      <c r="R62" s="1" t="s">
        <v>639</v>
      </c>
      <c r="S62" s="1" t="s">
        <v>640</v>
      </c>
      <c r="T62" s="1" t="s">
        <v>641</v>
      </c>
      <c r="V62" s="1" t="s">
        <v>188</v>
      </c>
      <c r="W62" s="1" t="s">
        <v>642</v>
      </c>
      <c r="Z62" s="1" t="s">
        <v>643</v>
      </c>
      <c r="AB62" s="4"/>
      <c r="AC62" s="4"/>
      <c r="AD62" s="4"/>
      <c r="AE62" s="4"/>
      <c r="AF62" s="4"/>
      <c r="AG62" s="1" t="s">
        <v>644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</row>
    <row r="63">
      <c r="A63" s="3">
        <v>3.809099999E9</v>
      </c>
      <c r="B63" s="1" t="s">
        <v>645</v>
      </c>
      <c r="C63" s="3">
        <v>4.0</v>
      </c>
      <c r="D63" s="3">
        <v>50.086092</v>
      </c>
      <c r="E63" s="3">
        <v>-5.255711</v>
      </c>
      <c r="F63" s="3">
        <v>81.38</v>
      </c>
      <c r="G63" s="1" t="s">
        <v>178</v>
      </c>
      <c r="H63" s="1" t="s">
        <v>179</v>
      </c>
      <c r="I63" s="3">
        <v>99999.0</v>
      </c>
      <c r="J63" s="1" t="s">
        <v>180</v>
      </c>
      <c r="K63" s="2" t="s">
        <v>610</v>
      </c>
      <c r="L63" s="1" t="s">
        <v>646</v>
      </c>
      <c r="M63" s="1" t="s">
        <v>601</v>
      </c>
      <c r="N63" s="4" t="str">
        <f>+0087,1</f>
        <v>#ERROR!</v>
      </c>
      <c r="O63" s="4" t="str">
        <f>+0046,1</f>
        <v>#ERROR!</v>
      </c>
      <c r="P63" s="1" t="s">
        <v>647</v>
      </c>
      <c r="Q63" s="4"/>
      <c r="R63" s="1" t="s">
        <v>648</v>
      </c>
      <c r="S63" s="1" t="s">
        <v>649</v>
      </c>
      <c r="T63" s="1" t="s">
        <v>650</v>
      </c>
      <c r="V63" s="1" t="s">
        <v>188</v>
      </c>
      <c r="W63" s="1" t="s">
        <v>651</v>
      </c>
      <c r="X63" s="1" t="s">
        <v>652</v>
      </c>
      <c r="Z63" s="1" t="s">
        <v>190</v>
      </c>
      <c r="AA63" s="1" t="s">
        <v>653</v>
      </c>
      <c r="AB63" s="1" t="s">
        <v>226</v>
      </c>
      <c r="AC63" s="4"/>
      <c r="AD63" s="4"/>
      <c r="AE63" s="4"/>
      <c r="AF63" s="4"/>
      <c r="AG63" s="1" t="s">
        <v>654</v>
      </c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1" t="s">
        <v>608</v>
      </c>
      <c r="BT63" s="4"/>
      <c r="BU63" s="4"/>
      <c r="BV63" s="4"/>
      <c r="BW63" s="4"/>
      <c r="BX63" s="4"/>
      <c r="BY63" s="4"/>
      <c r="BZ63" s="4"/>
      <c r="CA63" s="1" t="s">
        <v>655</v>
      </c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1" t="s">
        <v>656</v>
      </c>
      <c r="DZ63" s="4"/>
      <c r="EA63" s="1" t="s">
        <v>196</v>
      </c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</row>
    <row r="64">
      <c r="A64" s="3">
        <v>3.809099999E9</v>
      </c>
      <c r="B64" s="1" t="s">
        <v>657</v>
      </c>
      <c r="C64" s="3">
        <v>4.0</v>
      </c>
      <c r="D64" s="3">
        <v>50.086092</v>
      </c>
      <c r="E64" s="3">
        <v>-5.255711</v>
      </c>
      <c r="F64" s="3">
        <v>81.38</v>
      </c>
      <c r="G64" s="1" t="s">
        <v>178</v>
      </c>
      <c r="H64" s="1" t="s">
        <v>200</v>
      </c>
      <c r="I64" s="3">
        <v>99999.0</v>
      </c>
      <c r="J64" s="1" t="s">
        <v>180</v>
      </c>
      <c r="K64" s="2" t="s">
        <v>658</v>
      </c>
      <c r="L64" s="1" t="s">
        <v>659</v>
      </c>
      <c r="M64" s="1" t="s">
        <v>411</v>
      </c>
      <c r="N64" s="4" t="str">
        <f>+0090,1</f>
        <v>#ERROR!</v>
      </c>
      <c r="O64" s="4" t="str">
        <f>+0030,1</f>
        <v>#ERROR!</v>
      </c>
      <c r="P64" s="1" t="s">
        <v>203</v>
      </c>
      <c r="Q64" s="4"/>
      <c r="R64" s="1" t="s">
        <v>623</v>
      </c>
      <c r="S64" s="1" t="s">
        <v>660</v>
      </c>
      <c r="U64" s="4"/>
      <c r="V64" s="1" t="s">
        <v>188</v>
      </c>
      <c r="W64" s="1" t="s">
        <v>626</v>
      </c>
      <c r="Z64" s="1" t="s">
        <v>661</v>
      </c>
      <c r="AB64" s="4"/>
      <c r="AC64" s="4"/>
      <c r="AD64" s="4"/>
      <c r="AE64" s="4"/>
      <c r="AF64" s="4"/>
      <c r="AG64" s="1" t="s">
        <v>662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</row>
    <row r="65">
      <c r="A65" s="3">
        <v>3.809099999E9</v>
      </c>
      <c r="B65" s="1" t="s">
        <v>663</v>
      </c>
      <c r="C65" s="3">
        <v>4.0</v>
      </c>
      <c r="D65" s="3">
        <v>50.086092</v>
      </c>
      <c r="E65" s="3">
        <v>-5.255711</v>
      </c>
      <c r="F65" s="3">
        <v>81.38</v>
      </c>
      <c r="G65" s="1" t="s">
        <v>178</v>
      </c>
      <c r="H65" s="1" t="s">
        <v>179</v>
      </c>
      <c r="I65" s="3">
        <v>99999.0</v>
      </c>
      <c r="J65" s="1" t="s">
        <v>180</v>
      </c>
      <c r="K65" s="2" t="s">
        <v>658</v>
      </c>
      <c r="L65" s="1" t="s">
        <v>664</v>
      </c>
      <c r="M65" s="1" t="s">
        <v>665</v>
      </c>
      <c r="N65" s="4" t="str">
        <f>+0085,1</f>
        <v>#ERROR!</v>
      </c>
      <c r="O65" s="4" t="str">
        <f>+0032,1</f>
        <v>#ERROR!</v>
      </c>
      <c r="P65" s="1" t="s">
        <v>666</v>
      </c>
      <c r="Q65" s="4"/>
      <c r="R65" s="1" t="s">
        <v>667</v>
      </c>
      <c r="S65" s="1" t="s">
        <v>668</v>
      </c>
      <c r="T65" s="1" t="s">
        <v>669</v>
      </c>
      <c r="V65" s="1" t="s">
        <v>188</v>
      </c>
      <c r="W65" s="1" t="s">
        <v>670</v>
      </c>
      <c r="Z65" s="1" t="s">
        <v>671</v>
      </c>
      <c r="AA65" s="1" t="s">
        <v>672</v>
      </c>
      <c r="AC65" s="4"/>
      <c r="AD65" s="4"/>
      <c r="AE65" s="4"/>
      <c r="AF65" s="4"/>
      <c r="AG65" s="1" t="s">
        <v>673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</row>
    <row r="66">
      <c r="A66" s="3">
        <v>3.809099999E9</v>
      </c>
      <c r="B66" s="1" t="s">
        <v>674</v>
      </c>
      <c r="C66" s="3">
        <v>4.0</v>
      </c>
      <c r="D66" s="3">
        <v>50.086092</v>
      </c>
      <c r="E66" s="3">
        <v>-5.255711</v>
      </c>
      <c r="F66" s="3">
        <v>81.38</v>
      </c>
      <c r="G66" s="1" t="s">
        <v>178</v>
      </c>
      <c r="H66" s="1" t="s">
        <v>200</v>
      </c>
      <c r="I66" s="3">
        <v>99999.0</v>
      </c>
      <c r="J66" s="1" t="s">
        <v>180</v>
      </c>
      <c r="K66" s="2" t="s">
        <v>610</v>
      </c>
      <c r="L66" s="1" t="s">
        <v>659</v>
      </c>
      <c r="M66" s="1" t="s">
        <v>411</v>
      </c>
      <c r="N66" s="4" t="str">
        <f>+0080,1</f>
        <v>#ERROR!</v>
      </c>
      <c r="O66" s="4" t="str">
        <f>+0020,1</f>
        <v>#ERROR!</v>
      </c>
      <c r="P66" s="1" t="s">
        <v>203</v>
      </c>
      <c r="Q66" s="4"/>
      <c r="R66" s="1" t="s">
        <v>612</v>
      </c>
      <c r="S66" s="1" t="s">
        <v>660</v>
      </c>
      <c r="U66" s="4"/>
      <c r="V66" s="1" t="s">
        <v>188</v>
      </c>
      <c r="W66" s="1" t="s">
        <v>613</v>
      </c>
      <c r="Z66" s="1" t="s">
        <v>675</v>
      </c>
      <c r="AB66" s="1" t="s">
        <v>226</v>
      </c>
      <c r="AC66" s="4"/>
      <c r="AD66" s="4"/>
      <c r="AE66" s="4"/>
      <c r="AF66" s="4"/>
      <c r="AG66" s="1" t="s">
        <v>676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</row>
    <row r="67">
      <c r="A67" s="3">
        <v>3.809099999E9</v>
      </c>
      <c r="B67" s="1" t="s">
        <v>677</v>
      </c>
      <c r="C67" s="3">
        <v>4.0</v>
      </c>
      <c r="D67" s="3">
        <v>50.086092</v>
      </c>
      <c r="E67" s="3">
        <v>-5.255711</v>
      </c>
      <c r="F67" s="3">
        <v>81.38</v>
      </c>
      <c r="G67" s="1" t="s">
        <v>178</v>
      </c>
      <c r="H67" s="1" t="s">
        <v>179</v>
      </c>
      <c r="I67" s="3">
        <v>99999.0</v>
      </c>
      <c r="J67" s="1" t="s">
        <v>180</v>
      </c>
      <c r="K67" s="2" t="s">
        <v>610</v>
      </c>
      <c r="L67" s="1" t="s">
        <v>664</v>
      </c>
      <c r="M67" s="1" t="s">
        <v>601</v>
      </c>
      <c r="N67" s="4" t="str">
        <f>+0081,1</f>
        <v>#ERROR!</v>
      </c>
      <c r="O67" s="4" t="str">
        <f>+0019,1</f>
        <v>#ERROR!</v>
      </c>
      <c r="P67" s="1" t="s">
        <v>678</v>
      </c>
      <c r="Q67" s="4"/>
      <c r="R67" s="1" t="s">
        <v>679</v>
      </c>
      <c r="S67" s="1" t="s">
        <v>680</v>
      </c>
      <c r="T67" s="1" t="s">
        <v>681</v>
      </c>
      <c r="V67" s="1" t="s">
        <v>188</v>
      </c>
      <c r="W67" s="1" t="s">
        <v>682</v>
      </c>
      <c r="Z67" s="1" t="s">
        <v>683</v>
      </c>
      <c r="AA67" s="1" t="s">
        <v>684</v>
      </c>
      <c r="AB67" s="1" t="s">
        <v>226</v>
      </c>
      <c r="AC67" s="4"/>
      <c r="AD67" s="4"/>
      <c r="AE67" s="4"/>
      <c r="AF67" s="4"/>
      <c r="AG67" s="1" t="s">
        <v>685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1" t="s">
        <v>238</v>
      </c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1" t="s">
        <v>238</v>
      </c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</row>
    <row r="68">
      <c r="A68" s="3">
        <v>3.809099999E9</v>
      </c>
      <c r="B68" s="1" t="s">
        <v>686</v>
      </c>
      <c r="C68" s="3">
        <v>4.0</v>
      </c>
      <c r="D68" s="3">
        <v>50.086092</v>
      </c>
      <c r="E68" s="3">
        <v>-5.255711</v>
      </c>
      <c r="F68" s="3">
        <v>81.38</v>
      </c>
      <c r="G68" s="1" t="s">
        <v>178</v>
      </c>
      <c r="H68" s="1" t="s">
        <v>200</v>
      </c>
      <c r="I68" s="3">
        <v>99999.0</v>
      </c>
      <c r="J68" s="1" t="s">
        <v>180</v>
      </c>
      <c r="K68" s="2" t="s">
        <v>687</v>
      </c>
      <c r="L68" s="1" t="s">
        <v>659</v>
      </c>
      <c r="M68" s="1" t="s">
        <v>411</v>
      </c>
      <c r="N68" s="4" t="str">
        <f>+0080,1</f>
        <v>#ERROR!</v>
      </c>
      <c r="O68" s="4" t="str">
        <f>+0030,1</f>
        <v>#ERROR!</v>
      </c>
      <c r="P68" s="1" t="s">
        <v>203</v>
      </c>
      <c r="Q68" s="4"/>
      <c r="R68" s="1" t="s">
        <v>612</v>
      </c>
      <c r="S68" s="1" t="s">
        <v>660</v>
      </c>
      <c r="U68" s="4"/>
      <c r="V68" s="1" t="s">
        <v>188</v>
      </c>
      <c r="W68" s="1" t="s">
        <v>613</v>
      </c>
      <c r="Z68" s="1" t="s">
        <v>688</v>
      </c>
      <c r="AB68" s="1" t="s">
        <v>226</v>
      </c>
      <c r="AC68" s="4"/>
      <c r="AD68" s="4"/>
      <c r="AE68" s="4"/>
      <c r="AF68" s="4"/>
      <c r="AG68" s="1" t="s">
        <v>689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</row>
    <row r="69">
      <c r="A69" s="3">
        <v>3.809099999E9</v>
      </c>
      <c r="B69" s="1" t="s">
        <v>690</v>
      </c>
      <c r="C69" s="3">
        <v>4.0</v>
      </c>
      <c r="D69" s="3">
        <v>50.086092</v>
      </c>
      <c r="E69" s="3">
        <v>-5.255711</v>
      </c>
      <c r="F69" s="3">
        <v>81.38</v>
      </c>
      <c r="G69" s="1" t="s">
        <v>178</v>
      </c>
      <c r="H69" s="1" t="s">
        <v>179</v>
      </c>
      <c r="I69" s="3">
        <v>99999.0</v>
      </c>
      <c r="J69" s="1" t="s">
        <v>180</v>
      </c>
      <c r="K69" s="2" t="s">
        <v>687</v>
      </c>
      <c r="L69" s="1" t="s">
        <v>664</v>
      </c>
      <c r="M69" s="1" t="s">
        <v>601</v>
      </c>
      <c r="N69" s="4" t="str">
        <f>+0077,1</f>
        <v>#ERROR!</v>
      </c>
      <c r="O69" s="4" t="str">
        <f>+0026,1</f>
        <v>#ERROR!</v>
      </c>
      <c r="P69" s="1" t="s">
        <v>691</v>
      </c>
      <c r="Q69" s="4"/>
      <c r="R69" s="1" t="s">
        <v>679</v>
      </c>
      <c r="S69" s="1" t="s">
        <v>680</v>
      </c>
      <c r="U69" s="4"/>
      <c r="V69" s="1" t="s">
        <v>188</v>
      </c>
      <c r="W69" s="1" t="s">
        <v>682</v>
      </c>
      <c r="Z69" s="1" t="s">
        <v>692</v>
      </c>
      <c r="AA69" s="1" t="s">
        <v>635</v>
      </c>
      <c r="AB69" s="1" t="s">
        <v>226</v>
      </c>
      <c r="AC69" s="4"/>
      <c r="AD69" s="4"/>
      <c r="AE69" s="4"/>
      <c r="AF69" s="4"/>
      <c r="AG69" s="1" t="s">
        <v>693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1" t="s">
        <v>238</v>
      </c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1" t="s">
        <v>238</v>
      </c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</row>
    <row r="70">
      <c r="A70" s="3">
        <v>3.809099999E9</v>
      </c>
      <c r="B70" s="1" t="s">
        <v>694</v>
      </c>
      <c r="C70" s="3">
        <v>4.0</v>
      </c>
      <c r="D70" s="3">
        <v>50.086092</v>
      </c>
      <c r="E70" s="3">
        <v>-5.255711</v>
      </c>
      <c r="F70" s="3">
        <v>81.38</v>
      </c>
      <c r="G70" s="1" t="s">
        <v>178</v>
      </c>
      <c r="H70" s="1" t="s">
        <v>200</v>
      </c>
      <c r="I70" s="3">
        <v>99999.0</v>
      </c>
      <c r="J70" s="1" t="s">
        <v>180</v>
      </c>
      <c r="K70" s="2" t="s">
        <v>592</v>
      </c>
      <c r="L70" s="1" t="s">
        <v>659</v>
      </c>
      <c r="M70" s="1" t="s">
        <v>411</v>
      </c>
      <c r="N70" s="4" t="str">
        <f>+0080,1</f>
        <v>#ERROR!</v>
      </c>
      <c r="O70" s="4" t="str">
        <f>+0030,1</f>
        <v>#ERROR!</v>
      </c>
      <c r="P70" s="1" t="s">
        <v>203</v>
      </c>
      <c r="Q70" s="4"/>
      <c r="R70" s="1" t="s">
        <v>695</v>
      </c>
      <c r="S70" s="1" t="s">
        <v>660</v>
      </c>
      <c r="U70" s="4"/>
      <c r="V70" s="1" t="s">
        <v>188</v>
      </c>
      <c r="W70" s="1" t="s">
        <v>696</v>
      </c>
      <c r="Z70" s="1" t="s">
        <v>697</v>
      </c>
      <c r="AB70" s="4"/>
      <c r="AC70" s="4"/>
      <c r="AD70" s="4"/>
      <c r="AE70" s="4"/>
      <c r="AF70" s="4"/>
      <c r="AG70" s="1" t="s">
        <v>698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</row>
    <row r="71">
      <c r="A71" s="3">
        <v>3.809099999E9</v>
      </c>
      <c r="B71" s="1" t="s">
        <v>699</v>
      </c>
      <c r="C71" s="3">
        <v>4.0</v>
      </c>
      <c r="D71" s="3">
        <v>50.086092</v>
      </c>
      <c r="E71" s="3">
        <v>-5.255711</v>
      </c>
      <c r="F71" s="3">
        <v>81.38</v>
      </c>
      <c r="G71" s="1" t="s">
        <v>178</v>
      </c>
      <c r="H71" s="1" t="s">
        <v>179</v>
      </c>
      <c r="I71" s="3">
        <v>99999.0</v>
      </c>
      <c r="J71" s="1" t="s">
        <v>180</v>
      </c>
      <c r="K71" s="2" t="s">
        <v>592</v>
      </c>
      <c r="L71" s="1" t="s">
        <v>664</v>
      </c>
      <c r="M71" s="1" t="s">
        <v>665</v>
      </c>
      <c r="N71" s="4" t="str">
        <f>+0078,1</f>
        <v>#ERROR!</v>
      </c>
      <c r="O71" s="4" t="str">
        <f>+0031,1</f>
        <v>#ERROR!</v>
      </c>
      <c r="P71" s="1" t="s">
        <v>700</v>
      </c>
      <c r="Q71" s="4"/>
      <c r="R71" s="1" t="s">
        <v>701</v>
      </c>
      <c r="S71" s="1" t="s">
        <v>680</v>
      </c>
      <c r="U71" s="4"/>
      <c r="V71" s="1" t="s">
        <v>188</v>
      </c>
      <c r="W71" s="1" t="s">
        <v>702</v>
      </c>
      <c r="Z71" s="1" t="s">
        <v>703</v>
      </c>
      <c r="AA71" s="1" t="s">
        <v>704</v>
      </c>
      <c r="AC71" s="4"/>
      <c r="AD71" s="4"/>
      <c r="AE71" s="4"/>
      <c r="AF71" s="4"/>
      <c r="AG71" s="1" t="s">
        <v>705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</row>
    <row r="72">
      <c r="A72" s="3">
        <v>3.809099999E9</v>
      </c>
      <c r="B72" s="1" t="s">
        <v>706</v>
      </c>
      <c r="C72" s="3">
        <v>4.0</v>
      </c>
      <c r="D72" s="3">
        <v>50.086092</v>
      </c>
      <c r="E72" s="3">
        <v>-5.255711</v>
      </c>
      <c r="F72" s="3">
        <v>81.38</v>
      </c>
      <c r="G72" s="1" t="s">
        <v>178</v>
      </c>
      <c r="H72" s="1" t="s">
        <v>200</v>
      </c>
      <c r="I72" s="3">
        <v>99999.0</v>
      </c>
      <c r="J72" s="1" t="s">
        <v>180</v>
      </c>
      <c r="K72" s="2" t="s">
        <v>707</v>
      </c>
      <c r="L72" s="1" t="s">
        <v>708</v>
      </c>
      <c r="M72" s="1" t="s">
        <v>411</v>
      </c>
      <c r="N72" s="4" t="str">
        <f>+0090,1</f>
        <v>#ERROR!</v>
      </c>
      <c r="O72" s="4" t="str">
        <f>+0020,1</f>
        <v>#ERROR!</v>
      </c>
      <c r="P72" s="1" t="s">
        <v>203</v>
      </c>
      <c r="Q72" s="4"/>
      <c r="R72" s="1" t="s">
        <v>709</v>
      </c>
      <c r="S72" s="1" t="s">
        <v>710</v>
      </c>
      <c r="U72" s="4"/>
      <c r="V72" s="1" t="s">
        <v>188</v>
      </c>
      <c r="W72" s="1" t="s">
        <v>711</v>
      </c>
      <c r="Z72" s="1" t="s">
        <v>712</v>
      </c>
      <c r="AB72" s="4"/>
      <c r="AC72" s="4"/>
      <c r="AD72" s="4"/>
      <c r="AE72" s="4"/>
      <c r="AF72" s="4"/>
      <c r="AG72" s="1" t="s">
        <v>713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</row>
    <row r="73">
      <c r="A73" s="3">
        <v>3.809099999E9</v>
      </c>
      <c r="B73" s="1" t="s">
        <v>714</v>
      </c>
      <c r="C73" s="3">
        <v>4.0</v>
      </c>
      <c r="D73" s="3">
        <v>50.086092</v>
      </c>
      <c r="E73" s="3">
        <v>-5.255711</v>
      </c>
      <c r="F73" s="3">
        <v>81.38</v>
      </c>
      <c r="G73" s="1" t="s">
        <v>178</v>
      </c>
      <c r="H73" s="1" t="s">
        <v>179</v>
      </c>
      <c r="I73" s="3">
        <v>99999.0</v>
      </c>
      <c r="J73" s="1" t="s">
        <v>180</v>
      </c>
      <c r="K73" s="2" t="s">
        <v>707</v>
      </c>
      <c r="L73" s="1" t="s">
        <v>557</v>
      </c>
      <c r="M73" s="1" t="s">
        <v>665</v>
      </c>
      <c r="N73" s="4" t="str">
        <f>+0090,1</f>
        <v>#ERROR!</v>
      </c>
      <c r="O73" s="4" t="str">
        <f>+0024,1</f>
        <v>#ERROR!</v>
      </c>
      <c r="P73" s="1" t="s">
        <v>715</v>
      </c>
      <c r="Q73" s="4"/>
      <c r="R73" s="1" t="s">
        <v>716</v>
      </c>
      <c r="S73" s="1" t="s">
        <v>717</v>
      </c>
      <c r="U73" s="4"/>
      <c r="V73" s="1" t="s">
        <v>188</v>
      </c>
      <c r="W73" s="1" t="s">
        <v>718</v>
      </c>
      <c r="Z73" s="1" t="s">
        <v>719</v>
      </c>
      <c r="AA73" s="1" t="s">
        <v>720</v>
      </c>
      <c r="AC73" s="4"/>
      <c r="AD73" s="4"/>
      <c r="AE73" s="4"/>
      <c r="AF73" s="4"/>
      <c r="AG73" s="1" t="s">
        <v>721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</row>
    <row r="74">
      <c r="A74" s="3">
        <v>3.809099999E9</v>
      </c>
      <c r="B74" s="1" t="s">
        <v>722</v>
      </c>
      <c r="C74" s="3">
        <v>4.0</v>
      </c>
      <c r="D74" s="3">
        <v>50.086092</v>
      </c>
      <c r="E74" s="3">
        <v>-5.255711</v>
      </c>
      <c r="F74" s="3">
        <v>81.38</v>
      </c>
      <c r="G74" s="1" t="s">
        <v>178</v>
      </c>
      <c r="H74" s="1" t="s">
        <v>200</v>
      </c>
      <c r="I74" s="3">
        <v>99999.0</v>
      </c>
      <c r="J74" s="1" t="s">
        <v>180</v>
      </c>
      <c r="K74" s="2" t="s">
        <v>723</v>
      </c>
      <c r="L74" s="1" t="s">
        <v>659</v>
      </c>
      <c r="M74" s="1" t="s">
        <v>411</v>
      </c>
      <c r="N74" s="4" t="str">
        <f>+0100,1</f>
        <v>#ERROR!</v>
      </c>
      <c r="O74" s="4" t="str">
        <f>+0020,1</f>
        <v>#ERROR!</v>
      </c>
      <c r="P74" s="1" t="s">
        <v>203</v>
      </c>
      <c r="Q74" s="4"/>
      <c r="R74" s="1" t="s">
        <v>709</v>
      </c>
      <c r="S74" s="1" t="s">
        <v>660</v>
      </c>
      <c r="U74" s="4"/>
      <c r="V74" s="1" t="s">
        <v>188</v>
      </c>
      <c r="W74" s="1" t="s">
        <v>711</v>
      </c>
      <c r="Z74" s="1" t="s">
        <v>712</v>
      </c>
      <c r="AB74" s="1" t="s">
        <v>226</v>
      </c>
      <c r="AC74" s="4"/>
      <c r="AD74" s="4"/>
      <c r="AE74" s="4"/>
      <c r="AF74" s="4"/>
      <c r="AG74" s="1" t="s">
        <v>724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</row>
    <row r="75">
      <c r="A75" s="3">
        <v>3.809099999E9</v>
      </c>
      <c r="B75" s="1" t="s">
        <v>725</v>
      </c>
      <c r="C75" s="3">
        <v>4.0</v>
      </c>
      <c r="D75" s="3">
        <v>50.086092</v>
      </c>
      <c r="E75" s="3">
        <v>-5.255711</v>
      </c>
      <c r="F75" s="3">
        <v>81.38</v>
      </c>
      <c r="G75" s="1" t="s">
        <v>178</v>
      </c>
      <c r="H75" s="1" t="s">
        <v>179</v>
      </c>
      <c r="I75" s="3">
        <v>99999.0</v>
      </c>
      <c r="J75" s="1" t="s">
        <v>180</v>
      </c>
      <c r="K75" s="2" t="s">
        <v>723</v>
      </c>
      <c r="L75" s="1" t="s">
        <v>664</v>
      </c>
      <c r="M75" s="1" t="s">
        <v>601</v>
      </c>
      <c r="N75" s="4" t="str">
        <f>+0096,1</f>
        <v>#ERROR!</v>
      </c>
      <c r="O75" s="4" t="str">
        <f>+0017,1</f>
        <v>#ERROR!</v>
      </c>
      <c r="P75" s="1" t="s">
        <v>726</v>
      </c>
      <c r="Q75" s="4"/>
      <c r="R75" s="1" t="s">
        <v>716</v>
      </c>
      <c r="S75" s="1" t="s">
        <v>727</v>
      </c>
      <c r="U75" s="4"/>
      <c r="V75" s="1" t="s">
        <v>188</v>
      </c>
      <c r="W75" s="1" t="s">
        <v>728</v>
      </c>
      <c r="Z75" s="1" t="s">
        <v>729</v>
      </c>
      <c r="AA75" s="1" t="s">
        <v>730</v>
      </c>
      <c r="AB75" s="1" t="s">
        <v>226</v>
      </c>
      <c r="AC75" s="4"/>
      <c r="AD75" s="4"/>
      <c r="AE75" s="4"/>
      <c r="AF75" s="4"/>
      <c r="AG75" s="1" t="s">
        <v>731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1" t="s">
        <v>732</v>
      </c>
      <c r="BT75" s="4"/>
      <c r="BU75" s="4"/>
      <c r="BV75" s="4"/>
      <c r="BW75" s="4"/>
      <c r="BX75" s="4"/>
      <c r="BY75" s="4"/>
      <c r="BZ75" s="4"/>
      <c r="CA75" s="1" t="s">
        <v>383</v>
      </c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1" t="s">
        <v>732</v>
      </c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</row>
    <row r="76">
      <c r="A76" s="3">
        <v>3.809099999E9</v>
      </c>
      <c r="B76" s="1" t="s">
        <v>733</v>
      </c>
      <c r="C76" s="3">
        <v>4.0</v>
      </c>
      <c r="D76" s="3">
        <v>50.086092</v>
      </c>
      <c r="E76" s="3">
        <v>-5.255711</v>
      </c>
      <c r="F76" s="3">
        <v>81.38</v>
      </c>
      <c r="G76" s="1" t="s">
        <v>178</v>
      </c>
      <c r="H76" s="1" t="s">
        <v>200</v>
      </c>
      <c r="I76" s="3">
        <v>99999.0</v>
      </c>
      <c r="J76" s="1" t="s">
        <v>180</v>
      </c>
      <c r="K76" s="2" t="s">
        <v>734</v>
      </c>
      <c r="L76" s="1" t="s">
        <v>659</v>
      </c>
      <c r="M76" s="1" t="s">
        <v>411</v>
      </c>
      <c r="N76" s="4" t="str">
        <f>+0090,1</f>
        <v>#ERROR!</v>
      </c>
      <c r="O76" s="4" t="str">
        <f>+0020,1</f>
        <v>#ERROR!</v>
      </c>
      <c r="P76" s="1" t="s">
        <v>203</v>
      </c>
      <c r="Q76" s="4"/>
      <c r="R76" s="1" t="s">
        <v>709</v>
      </c>
      <c r="S76" s="1" t="s">
        <v>660</v>
      </c>
      <c r="U76" s="4"/>
      <c r="V76" s="1" t="s">
        <v>188</v>
      </c>
      <c r="W76" s="1" t="s">
        <v>711</v>
      </c>
      <c r="Z76" s="1" t="s">
        <v>712</v>
      </c>
      <c r="AB76" s="1" t="s">
        <v>226</v>
      </c>
      <c r="AC76" s="4"/>
      <c r="AD76" s="4"/>
      <c r="AE76" s="4"/>
      <c r="AF76" s="4"/>
      <c r="AG76" s="1" t="s">
        <v>735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</row>
    <row r="77">
      <c r="A77" s="3">
        <v>3.809099999E9</v>
      </c>
      <c r="B77" s="1" t="s">
        <v>736</v>
      </c>
      <c r="C77" s="3">
        <v>4.0</v>
      </c>
      <c r="D77" s="3">
        <v>50.086092</v>
      </c>
      <c r="E77" s="3">
        <v>-5.255711</v>
      </c>
      <c r="F77" s="3">
        <v>81.38</v>
      </c>
      <c r="G77" s="1" t="s">
        <v>178</v>
      </c>
      <c r="H77" s="1" t="s">
        <v>179</v>
      </c>
      <c r="I77" s="3">
        <v>99999.0</v>
      </c>
      <c r="J77" s="1" t="s">
        <v>180</v>
      </c>
      <c r="K77" s="2" t="s">
        <v>734</v>
      </c>
      <c r="L77" s="1" t="s">
        <v>664</v>
      </c>
      <c r="M77" s="1" t="s">
        <v>601</v>
      </c>
      <c r="N77" s="4" t="str">
        <f>+0094,1</f>
        <v>#ERROR!</v>
      </c>
      <c r="O77" s="4" t="str">
        <f>+0015,1</f>
        <v>#ERROR!</v>
      </c>
      <c r="P77" s="1" t="s">
        <v>726</v>
      </c>
      <c r="Q77" s="4"/>
      <c r="R77" s="1" t="s">
        <v>716</v>
      </c>
      <c r="S77" s="1" t="s">
        <v>737</v>
      </c>
      <c r="U77" s="4"/>
      <c r="V77" s="1" t="s">
        <v>188</v>
      </c>
      <c r="W77" s="1" t="s">
        <v>738</v>
      </c>
      <c r="Z77" s="1" t="s">
        <v>739</v>
      </c>
      <c r="AA77" s="1" t="s">
        <v>740</v>
      </c>
      <c r="AB77" s="1" t="s">
        <v>226</v>
      </c>
      <c r="AC77" s="4"/>
      <c r="AD77" s="4"/>
      <c r="AE77" s="4"/>
      <c r="AF77" s="4"/>
      <c r="AG77" s="1" t="s">
        <v>741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1" t="s">
        <v>238</v>
      </c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1" t="s">
        <v>238</v>
      </c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</row>
    <row r="78">
      <c r="A78" s="3">
        <v>3.809099999E9</v>
      </c>
      <c r="B78" s="1" t="s">
        <v>742</v>
      </c>
      <c r="C78" s="3">
        <v>4.0</v>
      </c>
      <c r="D78" s="3">
        <v>50.086092</v>
      </c>
      <c r="E78" s="3">
        <v>-5.255711</v>
      </c>
      <c r="F78" s="3">
        <v>81.38</v>
      </c>
      <c r="G78" s="1" t="s">
        <v>178</v>
      </c>
      <c r="H78" s="1" t="s">
        <v>200</v>
      </c>
      <c r="I78" s="3">
        <v>99999.0</v>
      </c>
      <c r="J78" s="1" t="s">
        <v>180</v>
      </c>
      <c r="K78" s="2" t="s">
        <v>743</v>
      </c>
      <c r="L78" s="1" t="s">
        <v>659</v>
      </c>
      <c r="M78" s="1" t="s">
        <v>411</v>
      </c>
      <c r="N78" s="4" t="str">
        <f>+0100,1</f>
        <v>#ERROR!</v>
      </c>
      <c r="O78" s="4" t="str">
        <f>+0010,1</f>
        <v>#ERROR!</v>
      </c>
      <c r="P78" s="1" t="s">
        <v>203</v>
      </c>
      <c r="Q78" s="4"/>
      <c r="R78" s="1" t="s">
        <v>709</v>
      </c>
      <c r="S78" s="1" t="s">
        <v>660</v>
      </c>
      <c r="U78" s="4"/>
      <c r="V78" s="1" t="s">
        <v>188</v>
      </c>
      <c r="W78" s="1" t="s">
        <v>711</v>
      </c>
      <c r="Z78" s="1" t="s">
        <v>712</v>
      </c>
      <c r="AB78" s="1" t="s">
        <v>226</v>
      </c>
      <c r="AC78" s="4"/>
      <c r="AD78" s="4"/>
      <c r="AE78" s="4"/>
      <c r="AF78" s="4"/>
      <c r="AG78" s="1" t="s">
        <v>744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</row>
    <row r="79">
      <c r="A79" s="3">
        <v>3.809099999E9</v>
      </c>
      <c r="B79" s="1" t="s">
        <v>745</v>
      </c>
      <c r="C79" s="3">
        <v>4.0</v>
      </c>
      <c r="D79" s="3">
        <v>50.086092</v>
      </c>
      <c r="E79" s="3">
        <v>-5.255711</v>
      </c>
      <c r="F79" s="3">
        <v>81.38</v>
      </c>
      <c r="G79" s="1" t="s">
        <v>178</v>
      </c>
      <c r="H79" s="1" t="s">
        <v>179</v>
      </c>
      <c r="I79" s="3">
        <v>99999.0</v>
      </c>
      <c r="J79" s="1" t="s">
        <v>180</v>
      </c>
      <c r="K79" s="2" t="s">
        <v>743</v>
      </c>
      <c r="L79" s="1" t="s">
        <v>664</v>
      </c>
      <c r="M79" s="1" t="s">
        <v>601</v>
      </c>
      <c r="N79" s="4" t="str">
        <f>+0098,1</f>
        <v>#ERROR!</v>
      </c>
      <c r="O79" s="4" t="str">
        <f>+0011,1</f>
        <v>#ERROR!</v>
      </c>
      <c r="P79" s="1" t="s">
        <v>746</v>
      </c>
      <c r="Q79" s="4"/>
      <c r="R79" s="1" t="s">
        <v>716</v>
      </c>
      <c r="S79" s="1" t="s">
        <v>680</v>
      </c>
      <c r="U79" s="4"/>
      <c r="V79" s="1" t="s">
        <v>188</v>
      </c>
      <c r="W79" s="1" t="s">
        <v>747</v>
      </c>
      <c r="Z79" s="1" t="s">
        <v>748</v>
      </c>
      <c r="AA79" s="1" t="s">
        <v>545</v>
      </c>
      <c r="AB79" s="1" t="s">
        <v>226</v>
      </c>
      <c r="AC79" s="4"/>
      <c r="AD79" s="4"/>
      <c r="AE79" s="4"/>
      <c r="AF79" s="4"/>
      <c r="AG79" s="1" t="s">
        <v>749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1" t="s">
        <v>238</v>
      </c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1" t="s">
        <v>238</v>
      </c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</row>
    <row r="80">
      <c r="A80" s="3">
        <v>3.809099999E9</v>
      </c>
      <c r="B80" s="1" t="s">
        <v>750</v>
      </c>
      <c r="C80" s="3">
        <v>4.0</v>
      </c>
      <c r="D80" s="3">
        <v>50.086092</v>
      </c>
      <c r="E80" s="3">
        <v>-5.255711</v>
      </c>
      <c r="F80" s="3">
        <v>81.38</v>
      </c>
      <c r="G80" s="1" t="s">
        <v>178</v>
      </c>
      <c r="H80" s="1" t="s">
        <v>200</v>
      </c>
      <c r="I80" s="3">
        <v>99999.0</v>
      </c>
      <c r="J80" s="1" t="s">
        <v>180</v>
      </c>
      <c r="K80" s="2" t="s">
        <v>743</v>
      </c>
      <c r="L80" s="1" t="s">
        <v>708</v>
      </c>
      <c r="M80" s="1" t="s">
        <v>411</v>
      </c>
      <c r="N80" s="4" t="str">
        <f>+0090,1</f>
        <v>#ERROR!</v>
      </c>
      <c r="O80" s="4" t="str">
        <f>+0020,1</f>
        <v>#ERROR!</v>
      </c>
      <c r="P80" s="1" t="s">
        <v>203</v>
      </c>
      <c r="Q80" s="4"/>
      <c r="R80" s="1" t="s">
        <v>709</v>
      </c>
      <c r="S80" s="1" t="s">
        <v>710</v>
      </c>
      <c r="U80" s="4"/>
      <c r="V80" s="1" t="s">
        <v>188</v>
      </c>
      <c r="W80" s="1" t="s">
        <v>711</v>
      </c>
      <c r="Z80" s="1" t="s">
        <v>712</v>
      </c>
      <c r="AB80" s="1" t="s">
        <v>226</v>
      </c>
      <c r="AC80" s="4"/>
      <c r="AD80" s="4"/>
      <c r="AE80" s="4"/>
      <c r="AF80" s="4"/>
      <c r="AG80" s="1" t="s">
        <v>751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</row>
    <row r="81">
      <c r="A81" s="3">
        <v>3.809099999E9</v>
      </c>
      <c r="B81" s="1" t="s">
        <v>752</v>
      </c>
      <c r="C81" s="3">
        <v>4.0</v>
      </c>
      <c r="D81" s="3">
        <v>50.086092</v>
      </c>
      <c r="E81" s="3">
        <v>-5.255711</v>
      </c>
      <c r="F81" s="3">
        <v>81.38</v>
      </c>
      <c r="G81" s="1" t="s">
        <v>178</v>
      </c>
      <c r="H81" s="1" t="s">
        <v>179</v>
      </c>
      <c r="I81" s="3">
        <v>99999.0</v>
      </c>
      <c r="J81" s="1" t="s">
        <v>180</v>
      </c>
      <c r="K81" s="2" t="s">
        <v>743</v>
      </c>
      <c r="L81" s="1" t="s">
        <v>557</v>
      </c>
      <c r="M81" s="1" t="s">
        <v>601</v>
      </c>
      <c r="N81" s="4" t="str">
        <f>+0087,1</f>
        <v>#ERROR!</v>
      </c>
      <c r="O81" s="4" t="str">
        <f>+0015,1</f>
        <v>#ERROR!</v>
      </c>
      <c r="P81" s="1" t="s">
        <v>753</v>
      </c>
      <c r="Q81" s="4"/>
      <c r="R81" s="1" t="s">
        <v>716</v>
      </c>
      <c r="S81" s="1" t="s">
        <v>717</v>
      </c>
      <c r="U81" s="4"/>
      <c r="V81" s="1" t="s">
        <v>188</v>
      </c>
      <c r="W81" s="1" t="s">
        <v>718</v>
      </c>
      <c r="Z81" s="1" t="s">
        <v>754</v>
      </c>
      <c r="AA81" s="1" t="s">
        <v>755</v>
      </c>
      <c r="AB81" s="1" t="s">
        <v>226</v>
      </c>
      <c r="AC81" s="4"/>
      <c r="AD81" s="4"/>
      <c r="AE81" s="4"/>
      <c r="AF81" s="4"/>
      <c r="AG81" s="1" t="s">
        <v>756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1" t="s">
        <v>732</v>
      </c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1" t="s">
        <v>732</v>
      </c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</row>
    <row r="82">
      <c r="A82" s="3">
        <v>3.809099999E9</v>
      </c>
      <c r="B82" s="1" t="s">
        <v>757</v>
      </c>
      <c r="C82" s="3">
        <v>4.0</v>
      </c>
      <c r="D82" s="3">
        <v>50.086092</v>
      </c>
      <c r="E82" s="3">
        <v>-5.255711</v>
      </c>
      <c r="F82" s="3">
        <v>81.38</v>
      </c>
      <c r="G82" s="1" t="s">
        <v>178</v>
      </c>
      <c r="H82" s="1" t="s">
        <v>200</v>
      </c>
      <c r="I82" s="3">
        <v>99999.0</v>
      </c>
      <c r="J82" s="1" t="s">
        <v>180</v>
      </c>
      <c r="K82" s="2" t="s">
        <v>758</v>
      </c>
      <c r="L82" s="1" t="s">
        <v>659</v>
      </c>
      <c r="M82" s="1" t="s">
        <v>411</v>
      </c>
      <c r="N82" s="4" t="str">
        <f>+0080,1</f>
        <v>#ERROR!</v>
      </c>
      <c r="O82" s="4" t="str">
        <f>+0020,1</f>
        <v>#ERROR!</v>
      </c>
      <c r="P82" s="1" t="s">
        <v>203</v>
      </c>
      <c r="Q82" s="4"/>
      <c r="R82" s="1" t="s">
        <v>709</v>
      </c>
      <c r="S82" s="1" t="s">
        <v>660</v>
      </c>
      <c r="U82" s="4"/>
      <c r="V82" s="1" t="s">
        <v>188</v>
      </c>
      <c r="W82" s="1" t="s">
        <v>711</v>
      </c>
      <c r="Z82" s="1" t="s">
        <v>759</v>
      </c>
      <c r="AB82" s="1" t="s">
        <v>226</v>
      </c>
      <c r="AC82" s="4"/>
      <c r="AD82" s="4"/>
      <c r="AE82" s="4"/>
      <c r="AF82" s="4"/>
      <c r="AG82" s="1" t="s">
        <v>760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</row>
    <row r="83">
      <c r="A83" s="3">
        <v>3.809099999E9</v>
      </c>
      <c r="B83" s="1" t="s">
        <v>761</v>
      </c>
      <c r="C83" s="3">
        <v>4.0</v>
      </c>
      <c r="D83" s="3">
        <v>50.086092</v>
      </c>
      <c r="E83" s="3">
        <v>-5.255711</v>
      </c>
      <c r="F83" s="3">
        <v>81.38</v>
      </c>
      <c r="G83" s="1" t="s">
        <v>178</v>
      </c>
      <c r="H83" s="1" t="s">
        <v>179</v>
      </c>
      <c r="I83" s="3">
        <v>99999.0</v>
      </c>
      <c r="J83" s="1" t="s">
        <v>180</v>
      </c>
      <c r="K83" s="2" t="s">
        <v>758</v>
      </c>
      <c r="L83" s="1" t="s">
        <v>664</v>
      </c>
      <c r="M83" s="1" t="s">
        <v>601</v>
      </c>
      <c r="N83" s="4" t="str">
        <f>+0080,1</f>
        <v>#ERROR!</v>
      </c>
      <c r="O83" s="4" t="str">
        <f>+0022,1</f>
        <v>#ERROR!</v>
      </c>
      <c r="P83" s="1" t="s">
        <v>762</v>
      </c>
      <c r="Q83" s="4"/>
      <c r="R83" s="1" t="s">
        <v>716</v>
      </c>
      <c r="S83" s="1" t="s">
        <v>727</v>
      </c>
      <c r="U83" s="4"/>
      <c r="V83" s="1" t="s">
        <v>188</v>
      </c>
      <c r="W83" s="1" t="s">
        <v>728</v>
      </c>
      <c r="Z83" s="1" t="s">
        <v>763</v>
      </c>
      <c r="AA83" s="1" t="s">
        <v>340</v>
      </c>
      <c r="AB83" s="1" t="s">
        <v>226</v>
      </c>
      <c r="AC83" s="4"/>
      <c r="AD83" s="4"/>
      <c r="AE83" s="4"/>
      <c r="AF83" s="4"/>
      <c r="AG83" s="1" t="s">
        <v>764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1" t="s">
        <v>732</v>
      </c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1" t="s">
        <v>732</v>
      </c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</row>
    <row r="84">
      <c r="A84" s="3">
        <v>3.809099999E9</v>
      </c>
      <c r="B84" s="1" t="s">
        <v>765</v>
      </c>
      <c r="C84" s="3">
        <v>4.0</v>
      </c>
      <c r="D84" s="3">
        <v>50.086092</v>
      </c>
      <c r="E84" s="3">
        <v>-5.255711</v>
      </c>
      <c r="F84" s="3">
        <v>81.38</v>
      </c>
      <c r="G84" s="1" t="s">
        <v>178</v>
      </c>
      <c r="H84" s="1" t="s">
        <v>200</v>
      </c>
      <c r="I84" s="3">
        <v>99999.0</v>
      </c>
      <c r="J84" s="1" t="s">
        <v>180</v>
      </c>
      <c r="K84" s="2" t="s">
        <v>766</v>
      </c>
      <c r="L84" s="1" t="s">
        <v>659</v>
      </c>
      <c r="M84" s="1" t="s">
        <v>411</v>
      </c>
      <c r="N84" s="4" t="str">
        <f>+0080,1</f>
        <v>#ERROR!</v>
      </c>
      <c r="O84" s="4" t="str">
        <f>+0020,1</f>
        <v>#ERROR!</v>
      </c>
      <c r="P84" s="1" t="s">
        <v>203</v>
      </c>
      <c r="Q84" s="4"/>
      <c r="R84" s="1" t="s">
        <v>709</v>
      </c>
      <c r="S84" s="1" t="s">
        <v>660</v>
      </c>
      <c r="U84" s="4"/>
      <c r="V84" s="1" t="s">
        <v>188</v>
      </c>
      <c r="W84" s="1" t="s">
        <v>711</v>
      </c>
      <c r="Z84" s="1" t="s">
        <v>759</v>
      </c>
      <c r="AB84" s="1" t="s">
        <v>226</v>
      </c>
      <c r="AC84" s="4"/>
      <c r="AD84" s="4"/>
      <c r="AE84" s="4"/>
      <c r="AF84" s="4"/>
      <c r="AG84" s="1" t="s">
        <v>767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</row>
    <row r="85">
      <c r="A85" s="3">
        <v>3.809099999E9</v>
      </c>
      <c r="B85" s="1" t="s">
        <v>768</v>
      </c>
      <c r="C85" s="3">
        <v>4.0</v>
      </c>
      <c r="D85" s="3">
        <v>50.086092</v>
      </c>
      <c r="E85" s="3">
        <v>-5.255711</v>
      </c>
      <c r="F85" s="3">
        <v>81.38</v>
      </c>
      <c r="G85" s="1" t="s">
        <v>178</v>
      </c>
      <c r="H85" s="1" t="s">
        <v>179</v>
      </c>
      <c r="I85" s="3">
        <v>99999.0</v>
      </c>
      <c r="J85" s="1" t="s">
        <v>180</v>
      </c>
      <c r="K85" s="2" t="s">
        <v>766</v>
      </c>
      <c r="L85" s="1" t="s">
        <v>664</v>
      </c>
      <c r="M85" s="1" t="s">
        <v>601</v>
      </c>
      <c r="N85" s="4" t="str">
        <f>+0078,1</f>
        <v>#ERROR!</v>
      </c>
      <c r="O85" s="4" t="str">
        <f>+0023,1</f>
        <v>#ERROR!</v>
      </c>
      <c r="P85" s="1" t="s">
        <v>769</v>
      </c>
      <c r="Q85" s="4"/>
      <c r="R85" s="1" t="s">
        <v>716</v>
      </c>
      <c r="S85" s="1" t="s">
        <v>680</v>
      </c>
      <c r="U85" s="4"/>
      <c r="V85" s="1" t="s">
        <v>188</v>
      </c>
      <c r="W85" s="1" t="s">
        <v>747</v>
      </c>
      <c r="Z85" s="1" t="s">
        <v>770</v>
      </c>
      <c r="AA85" s="1" t="s">
        <v>740</v>
      </c>
      <c r="AB85" s="1" t="s">
        <v>226</v>
      </c>
      <c r="AC85" s="4"/>
      <c r="AD85" s="4"/>
      <c r="AE85" s="4"/>
      <c r="AF85" s="4"/>
      <c r="AG85" s="1" t="s">
        <v>771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1" t="s">
        <v>238</v>
      </c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1" t="s">
        <v>238</v>
      </c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</row>
    <row r="86">
      <c r="A86" s="3">
        <v>3.809099999E9</v>
      </c>
      <c r="B86" s="1" t="s">
        <v>772</v>
      </c>
      <c r="C86" s="3">
        <v>4.0</v>
      </c>
      <c r="D86" s="3">
        <v>50.086092</v>
      </c>
      <c r="E86" s="3">
        <v>-5.255711</v>
      </c>
      <c r="F86" s="3">
        <v>81.38</v>
      </c>
      <c r="G86" s="1" t="s">
        <v>178</v>
      </c>
      <c r="H86" s="1" t="s">
        <v>200</v>
      </c>
      <c r="I86" s="3">
        <v>99999.0</v>
      </c>
      <c r="J86" s="1" t="s">
        <v>180</v>
      </c>
      <c r="K86" s="2" t="s">
        <v>773</v>
      </c>
      <c r="L86" s="1" t="s">
        <v>774</v>
      </c>
      <c r="M86" s="1" t="s">
        <v>411</v>
      </c>
      <c r="N86" s="4" t="str">
        <f>+0070,1</f>
        <v>#ERROR!</v>
      </c>
      <c r="O86" s="4" t="str">
        <f>+0030,1</f>
        <v>#ERROR!</v>
      </c>
      <c r="P86" s="1" t="s">
        <v>203</v>
      </c>
      <c r="Q86" s="4"/>
      <c r="R86" s="1" t="s">
        <v>695</v>
      </c>
      <c r="S86" s="1" t="s">
        <v>775</v>
      </c>
      <c r="U86" s="4"/>
      <c r="V86" s="1" t="s">
        <v>188</v>
      </c>
      <c r="W86" s="1" t="s">
        <v>696</v>
      </c>
      <c r="Z86" s="1" t="s">
        <v>712</v>
      </c>
      <c r="AB86" s="4"/>
      <c r="AC86" s="4"/>
      <c r="AD86" s="4"/>
      <c r="AE86" s="4"/>
      <c r="AF86" s="4"/>
      <c r="AG86" s="1" t="s">
        <v>776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</row>
    <row r="87">
      <c r="A87" s="3">
        <v>3.809099999E9</v>
      </c>
      <c r="B87" s="1" t="s">
        <v>777</v>
      </c>
      <c r="C87" s="3">
        <v>4.0</v>
      </c>
      <c r="D87" s="3">
        <v>50.086092</v>
      </c>
      <c r="E87" s="3">
        <v>-5.255711</v>
      </c>
      <c r="F87" s="3">
        <v>81.38</v>
      </c>
      <c r="G87" s="1" t="s">
        <v>178</v>
      </c>
      <c r="H87" s="1" t="s">
        <v>179</v>
      </c>
      <c r="I87" s="3">
        <v>99999.0</v>
      </c>
      <c r="J87" s="1" t="s">
        <v>180</v>
      </c>
      <c r="K87" s="2" t="s">
        <v>773</v>
      </c>
      <c r="L87" s="1" t="s">
        <v>778</v>
      </c>
      <c r="M87" s="1" t="s">
        <v>665</v>
      </c>
      <c r="N87" s="4" t="str">
        <f>+0065,1</f>
        <v>#ERROR!</v>
      </c>
      <c r="O87" s="4" t="str">
        <f>+0027,1</f>
        <v>#ERROR!</v>
      </c>
      <c r="P87" s="1" t="s">
        <v>779</v>
      </c>
      <c r="Q87" s="4"/>
      <c r="R87" s="1" t="s">
        <v>701</v>
      </c>
      <c r="S87" s="1" t="s">
        <v>780</v>
      </c>
      <c r="U87" s="4"/>
      <c r="V87" s="1" t="s">
        <v>188</v>
      </c>
      <c r="W87" s="1" t="s">
        <v>781</v>
      </c>
      <c r="X87" s="1" t="s">
        <v>782</v>
      </c>
      <c r="Z87" s="1" t="s">
        <v>783</v>
      </c>
      <c r="AA87" s="1" t="s">
        <v>784</v>
      </c>
      <c r="AC87" s="4"/>
      <c r="AD87" s="4"/>
      <c r="AE87" s="4"/>
      <c r="AF87" s="4"/>
      <c r="AG87" s="1" t="s">
        <v>785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1" t="s">
        <v>786</v>
      </c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</row>
    <row r="88">
      <c r="A88" s="3">
        <v>3.809099999E9</v>
      </c>
      <c r="B88" s="1" t="s">
        <v>787</v>
      </c>
      <c r="C88" s="3">
        <v>4.0</v>
      </c>
      <c r="D88" s="3">
        <v>50.086092</v>
      </c>
      <c r="E88" s="3">
        <v>-5.255711</v>
      </c>
      <c r="F88" s="3">
        <v>81.38</v>
      </c>
      <c r="G88" s="1" t="s">
        <v>178</v>
      </c>
      <c r="H88" s="1" t="s">
        <v>200</v>
      </c>
      <c r="I88" s="3">
        <v>99999.0</v>
      </c>
      <c r="J88" s="1" t="s">
        <v>180</v>
      </c>
      <c r="K88" s="2" t="s">
        <v>788</v>
      </c>
      <c r="L88" s="1" t="s">
        <v>789</v>
      </c>
      <c r="M88" s="1" t="s">
        <v>411</v>
      </c>
      <c r="N88" s="4" t="str">
        <f>+0030,1</f>
        <v>#ERROR!</v>
      </c>
      <c r="O88" s="4" t="str">
        <f>+0010,1</f>
        <v>#ERROR!</v>
      </c>
      <c r="P88" s="1" t="s">
        <v>203</v>
      </c>
      <c r="Q88" s="4"/>
      <c r="R88" s="1" t="s">
        <v>695</v>
      </c>
      <c r="S88" s="1" t="s">
        <v>790</v>
      </c>
      <c r="T88" s="1" t="s">
        <v>775</v>
      </c>
      <c r="V88" s="1" t="s">
        <v>188</v>
      </c>
      <c r="W88" s="1" t="s">
        <v>696</v>
      </c>
      <c r="Z88" s="1" t="s">
        <v>712</v>
      </c>
      <c r="AB88" s="4"/>
      <c r="AC88" s="4"/>
      <c r="AD88" s="4"/>
      <c r="AE88" s="4"/>
      <c r="AF88" s="4"/>
      <c r="AG88" s="1" t="s">
        <v>791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</row>
    <row r="89">
      <c r="A89" s="3">
        <v>3.809099999E9</v>
      </c>
      <c r="B89" s="1" t="s">
        <v>792</v>
      </c>
      <c r="C89" s="3">
        <v>4.0</v>
      </c>
      <c r="D89" s="3">
        <v>50.086092</v>
      </c>
      <c r="E89" s="3">
        <v>-5.255711</v>
      </c>
      <c r="F89" s="3">
        <v>81.38</v>
      </c>
      <c r="G89" s="1" t="s">
        <v>178</v>
      </c>
      <c r="H89" s="1" t="s">
        <v>179</v>
      </c>
      <c r="I89" s="3">
        <v>99999.0</v>
      </c>
      <c r="J89" s="1" t="s">
        <v>180</v>
      </c>
      <c r="K89" s="2" t="s">
        <v>788</v>
      </c>
      <c r="L89" s="1" t="s">
        <v>793</v>
      </c>
      <c r="M89" s="1" t="s">
        <v>665</v>
      </c>
      <c r="N89" s="4" t="str">
        <f>+0033,1</f>
        <v>#ERROR!</v>
      </c>
      <c r="O89" s="4" t="str">
        <f>+0013,1</f>
        <v>#ERROR!</v>
      </c>
      <c r="P89" s="1" t="s">
        <v>746</v>
      </c>
      <c r="Q89" s="4"/>
      <c r="R89" s="1" t="s">
        <v>701</v>
      </c>
      <c r="S89" s="1" t="s">
        <v>794</v>
      </c>
      <c r="T89" s="1" t="s">
        <v>795</v>
      </c>
      <c r="V89" s="1" t="s">
        <v>188</v>
      </c>
      <c r="W89" s="1" t="s">
        <v>796</v>
      </c>
      <c r="Z89" s="1" t="s">
        <v>729</v>
      </c>
      <c r="AA89" s="1" t="s">
        <v>797</v>
      </c>
      <c r="AC89" s="4"/>
      <c r="AD89" s="4"/>
      <c r="AE89" s="4"/>
      <c r="AF89" s="4"/>
      <c r="AG89" s="1" t="s">
        <v>798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</row>
    <row r="90">
      <c r="A90" s="3">
        <v>3.809099999E9</v>
      </c>
      <c r="B90" s="1" t="s">
        <v>799</v>
      </c>
      <c r="C90" s="3">
        <v>4.0</v>
      </c>
      <c r="D90" s="3">
        <v>50.086092</v>
      </c>
      <c r="E90" s="3">
        <v>-5.255711</v>
      </c>
      <c r="F90" s="3">
        <v>81.38</v>
      </c>
      <c r="G90" s="1" t="s">
        <v>178</v>
      </c>
      <c r="H90" s="1" t="s">
        <v>200</v>
      </c>
      <c r="I90" s="3">
        <v>99999.0</v>
      </c>
      <c r="J90" s="1" t="s">
        <v>180</v>
      </c>
      <c r="K90" s="2" t="s">
        <v>800</v>
      </c>
      <c r="L90" s="1" t="s">
        <v>801</v>
      </c>
      <c r="M90" s="1" t="s">
        <v>411</v>
      </c>
      <c r="N90" s="4" t="str">
        <f>+0040,1</f>
        <v>#ERROR!</v>
      </c>
      <c r="O90" s="4" t="str">
        <f>+0030,1</f>
        <v>#ERROR!</v>
      </c>
      <c r="P90" s="1" t="s">
        <v>203</v>
      </c>
      <c r="Q90" s="4"/>
      <c r="R90" s="1" t="s">
        <v>695</v>
      </c>
      <c r="S90" s="1" t="s">
        <v>802</v>
      </c>
      <c r="U90" s="4"/>
      <c r="V90" s="1" t="s">
        <v>188</v>
      </c>
      <c r="W90" s="1" t="s">
        <v>696</v>
      </c>
      <c r="Z90" s="1" t="s">
        <v>712</v>
      </c>
      <c r="AB90" s="1" t="s">
        <v>226</v>
      </c>
      <c r="AC90" s="4"/>
      <c r="AD90" s="4"/>
      <c r="AE90" s="4"/>
      <c r="AF90" s="4"/>
      <c r="AG90" s="1" t="s">
        <v>803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</row>
    <row r="91">
      <c r="A91" s="3">
        <v>3.809099999E9</v>
      </c>
      <c r="B91" s="1" t="s">
        <v>804</v>
      </c>
      <c r="C91" s="3">
        <v>4.0</v>
      </c>
      <c r="D91" s="3">
        <v>50.086092</v>
      </c>
      <c r="E91" s="3">
        <v>-5.255711</v>
      </c>
      <c r="F91" s="3">
        <v>81.38</v>
      </c>
      <c r="G91" s="1" t="s">
        <v>178</v>
      </c>
      <c r="H91" s="1" t="s">
        <v>179</v>
      </c>
      <c r="I91" s="3">
        <v>99999.0</v>
      </c>
      <c r="J91" s="1" t="s">
        <v>180</v>
      </c>
      <c r="K91" s="2" t="s">
        <v>800</v>
      </c>
      <c r="L91" s="1" t="s">
        <v>805</v>
      </c>
      <c r="M91" s="1" t="s">
        <v>806</v>
      </c>
      <c r="N91" s="4" t="str">
        <f>+0043,1</f>
        <v>#ERROR!</v>
      </c>
      <c r="O91" s="4" t="str">
        <f>+0026,1</f>
        <v>#ERROR!</v>
      </c>
      <c r="P91" s="1" t="s">
        <v>807</v>
      </c>
      <c r="Q91" s="4"/>
      <c r="R91" s="1" t="s">
        <v>701</v>
      </c>
      <c r="S91" s="1" t="s">
        <v>808</v>
      </c>
      <c r="U91" s="4"/>
      <c r="V91" s="1" t="s">
        <v>188</v>
      </c>
      <c r="W91" s="1" t="s">
        <v>809</v>
      </c>
      <c r="Z91" s="1" t="s">
        <v>810</v>
      </c>
      <c r="AA91" s="1" t="s">
        <v>811</v>
      </c>
      <c r="AB91" s="1" t="s">
        <v>226</v>
      </c>
      <c r="AC91" s="4"/>
      <c r="AD91" s="4"/>
      <c r="AE91" s="4"/>
      <c r="AF91" s="4"/>
      <c r="AG91" s="1" t="s">
        <v>812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1" t="s">
        <v>238</v>
      </c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1" t="s">
        <v>238</v>
      </c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</row>
    <row r="92">
      <c r="A92" s="3">
        <v>3.809099999E9</v>
      </c>
      <c r="B92" s="1" t="s">
        <v>813</v>
      </c>
      <c r="C92" s="3">
        <v>4.0</v>
      </c>
      <c r="D92" s="3">
        <v>50.086092</v>
      </c>
      <c r="E92" s="3">
        <v>-5.255711</v>
      </c>
      <c r="F92" s="3">
        <v>81.38</v>
      </c>
      <c r="G92" s="1" t="s">
        <v>178</v>
      </c>
      <c r="H92" s="1" t="s">
        <v>200</v>
      </c>
      <c r="I92" s="3">
        <v>99999.0</v>
      </c>
      <c r="J92" s="1" t="s">
        <v>180</v>
      </c>
      <c r="K92" s="2" t="s">
        <v>814</v>
      </c>
      <c r="L92" s="1" t="s">
        <v>801</v>
      </c>
      <c r="M92" s="1" t="s">
        <v>411</v>
      </c>
      <c r="N92" s="4" t="str">
        <f>+0070,1</f>
        <v>#ERROR!</v>
      </c>
      <c r="O92" s="4" t="str">
        <f>+0040,1</f>
        <v>#ERROR!</v>
      </c>
      <c r="P92" s="1" t="s">
        <v>203</v>
      </c>
      <c r="Q92" s="4"/>
      <c r="R92" s="1" t="s">
        <v>815</v>
      </c>
      <c r="S92" s="1" t="s">
        <v>802</v>
      </c>
      <c r="U92" s="4"/>
      <c r="V92" s="1" t="s">
        <v>188</v>
      </c>
      <c r="W92" s="1" t="s">
        <v>816</v>
      </c>
      <c r="Z92" s="1" t="s">
        <v>697</v>
      </c>
      <c r="AB92" s="1" t="s">
        <v>226</v>
      </c>
      <c r="AC92" s="4"/>
      <c r="AD92" s="4"/>
      <c r="AE92" s="4"/>
      <c r="AF92" s="4"/>
      <c r="AG92" s="1" t="s">
        <v>817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</row>
    <row r="93">
      <c r="A93" s="3">
        <v>3.809099999E9</v>
      </c>
      <c r="B93" s="1" t="s">
        <v>818</v>
      </c>
      <c r="C93" s="3">
        <v>4.0</v>
      </c>
      <c r="D93" s="3">
        <v>50.086092</v>
      </c>
      <c r="E93" s="3">
        <v>-5.255711</v>
      </c>
      <c r="F93" s="3">
        <v>81.38</v>
      </c>
      <c r="G93" s="1" t="s">
        <v>178</v>
      </c>
      <c r="H93" s="1" t="s">
        <v>179</v>
      </c>
      <c r="I93" s="3">
        <v>99999.0</v>
      </c>
      <c r="J93" s="1" t="s">
        <v>180</v>
      </c>
      <c r="K93" s="2" t="s">
        <v>814</v>
      </c>
      <c r="L93" s="1" t="s">
        <v>805</v>
      </c>
      <c r="M93" s="1" t="s">
        <v>819</v>
      </c>
      <c r="N93" s="4" t="str">
        <f>+0070,1</f>
        <v>#ERROR!</v>
      </c>
      <c r="O93" s="4" t="str">
        <f>+0037,1</f>
        <v>#ERROR!</v>
      </c>
      <c r="P93" s="1" t="s">
        <v>820</v>
      </c>
      <c r="Q93" s="4"/>
      <c r="R93" s="1" t="s">
        <v>821</v>
      </c>
      <c r="S93" s="1" t="s">
        <v>808</v>
      </c>
      <c r="U93" s="4"/>
      <c r="V93" s="1" t="s">
        <v>188</v>
      </c>
      <c r="W93" s="1" t="s">
        <v>822</v>
      </c>
      <c r="Z93" s="1" t="s">
        <v>823</v>
      </c>
      <c r="AA93" s="1" t="s">
        <v>824</v>
      </c>
      <c r="AB93" s="1" t="s">
        <v>226</v>
      </c>
      <c r="AC93" s="4"/>
      <c r="AD93" s="4"/>
      <c r="AE93" s="4"/>
      <c r="AF93" s="4"/>
      <c r="AG93" s="1" t="s">
        <v>825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1" t="s">
        <v>238</v>
      </c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1" t="s">
        <v>238</v>
      </c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</row>
    <row r="94">
      <c r="A94" s="3">
        <v>3.809099999E9</v>
      </c>
      <c r="B94" s="1" t="s">
        <v>826</v>
      </c>
      <c r="C94" s="3">
        <v>4.0</v>
      </c>
      <c r="D94" s="3">
        <v>50.086092</v>
      </c>
      <c r="E94" s="3">
        <v>-5.255711</v>
      </c>
      <c r="F94" s="3">
        <v>81.38</v>
      </c>
      <c r="G94" s="1" t="s">
        <v>178</v>
      </c>
      <c r="H94" s="1" t="s">
        <v>200</v>
      </c>
      <c r="I94" s="3">
        <v>99999.0</v>
      </c>
      <c r="J94" s="1" t="s">
        <v>180</v>
      </c>
      <c r="K94" s="2" t="s">
        <v>827</v>
      </c>
      <c r="L94" s="1" t="s">
        <v>828</v>
      </c>
      <c r="M94" s="1" t="s">
        <v>411</v>
      </c>
      <c r="N94" s="4" t="str">
        <f>+0080,1</f>
        <v>#ERROR!</v>
      </c>
      <c r="O94" s="4" t="str">
        <f>+0030,1</f>
        <v>#ERROR!</v>
      </c>
      <c r="P94" s="1" t="s">
        <v>203</v>
      </c>
      <c r="Q94" s="4"/>
      <c r="R94" s="1" t="s">
        <v>829</v>
      </c>
      <c r="S94" s="1" t="s">
        <v>830</v>
      </c>
      <c r="U94" s="4"/>
      <c r="V94" s="1" t="s">
        <v>188</v>
      </c>
      <c r="W94" s="1" t="s">
        <v>831</v>
      </c>
      <c r="Z94" s="1" t="s">
        <v>688</v>
      </c>
      <c r="AB94" s="1" t="s">
        <v>226</v>
      </c>
      <c r="AC94" s="4"/>
      <c r="AD94" s="4"/>
      <c r="AE94" s="4"/>
      <c r="AF94" s="4"/>
      <c r="AG94" s="1" t="s">
        <v>832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</row>
    <row r="95">
      <c r="A95" s="3">
        <v>3.809099999E9</v>
      </c>
      <c r="B95" s="1" t="s">
        <v>833</v>
      </c>
      <c r="C95" s="3">
        <v>4.0</v>
      </c>
      <c r="D95" s="3">
        <v>50.086092</v>
      </c>
      <c r="E95" s="3">
        <v>-5.255711</v>
      </c>
      <c r="F95" s="3">
        <v>81.38</v>
      </c>
      <c r="G95" s="1" t="s">
        <v>178</v>
      </c>
      <c r="H95" s="1" t="s">
        <v>179</v>
      </c>
      <c r="I95" s="3">
        <v>99999.0</v>
      </c>
      <c r="J95" s="1" t="s">
        <v>180</v>
      </c>
      <c r="K95" s="2" t="s">
        <v>827</v>
      </c>
      <c r="L95" s="1" t="s">
        <v>834</v>
      </c>
      <c r="M95" s="1" t="s">
        <v>806</v>
      </c>
      <c r="N95" s="4" t="str">
        <f>+0083,1</f>
        <v>#ERROR!</v>
      </c>
      <c r="O95" s="4" t="str">
        <f>+0034,1</f>
        <v>#ERROR!</v>
      </c>
      <c r="P95" s="1" t="s">
        <v>835</v>
      </c>
      <c r="Q95" s="4"/>
      <c r="R95" s="1" t="s">
        <v>836</v>
      </c>
      <c r="S95" s="1" t="s">
        <v>837</v>
      </c>
      <c r="U95" s="4"/>
      <c r="V95" s="1" t="s">
        <v>188</v>
      </c>
      <c r="W95" s="1" t="s">
        <v>838</v>
      </c>
      <c r="Z95" s="1" t="s">
        <v>839</v>
      </c>
      <c r="AA95" s="1" t="s">
        <v>840</v>
      </c>
      <c r="AB95" s="1" t="s">
        <v>226</v>
      </c>
      <c r="AC95" s="4"/>
      <c r="AD95" s="4"/>
      <c r="AE95" s="4"/>
      <c r="AF95" s="4"/>
      <c r="AG95" s="1" t="s">
        <v>841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1" t="s">
        <v>238</v>
      </c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1" t="s">
        <v>238</v>
      </c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</row>
    <row r="96">
      <c r="A96" s="3">
        <v>3.809099999E9</v>
      </c>
      <c r="B96" s="1" t="s">
        <v>842</v>
      </c>
      <c r="C96" s="3">
        <v>4.0</v>
      </c>
      <c r="D96" s="3">
        <v>50.086092</v>
      </c>
      <c r="E96" s="3">
        <v>-5.255711</v>
      </c>
      <c r="F96" s="3">
        <v>81.38</v>
      </c>
      <c r="G96" s="1" t="s">
        <v>178</v>
      </c>
      <c r="H96" s="1" t="s">
        <v>200</v>
      </c>
      <c r="I96" s="3">
        <v>99999.0</v>
      </c>
      <c r="J96" s="1" t="s">
        <v>180</v>
      </c>
      <c r="K96" s="2" t="s">
        <v>843</v>
      </c>
      <c r="L96" s="1" t="s">
        <v>844</v>
      </c>
      <c r="M96" s="1" t="s">
        <v>411</v>
      </c>
      <c r="N96" s="4" t="str">
        <f>+0080,1</f>
        <v>#ERROR!</v>
      </c>
      <c r="O96" s="4" t="str">
        <f>+0040,1</f>
        <v>#ERROR!</v>
      </c>
      <c r="P96" s="1" t="s">
        <v>203</v>
      </c>
      <c r="Q96" s="4"/>
      <c r="R96" s="1" t="s">
        <v>845</v>
      </c>
      <c r="S96" s="1" t="s">
        <v>846</v>
      </c>
      <c r="T96" s="1" t="s">
        <v>847</v>
      </c>
      <c r="V96" s="1" t="s">
        <v>188</v>
      </c>
      <c r="W96" s="1" t="s">
        <v>848</v>
      </c>
      <c r="Z96" s="1" t="s">
        <v>675</v>
      </c>
      <c r="AB96" s="1" t="s">
        <v>226</v>
      </c>
      <c r="AC96" s="4"/>
      <c r="AD96" s="4"/>
      <c r="AE96" s="4"/>
      <c r="AF96" s="4"/>
      <c r="AG96" s="1" t="s">
        <v>849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</row>
    <row r="97">
      <c r="A97" s="3">
        <v>3.809099999E9</v>
      </c>
      <c r="B97" s="1" t="s">
        <v>850</v>
      </c>
      <c r="C97" s="3">
        <v>4.0</v>
      </c>
      <c r="D97" s="3">
        <v>50.086092</v>
      </c>
      <c r="E97" s="3">
        <v>-5.255711</v>
      </c>
      <c r="F97" s="3">
        <v>81.38</v>
      </c>
      <c r="G97" s="1" t="s">
        <v>178</v>
      </c>
      <c r="H97" s="1" t="s">
        <v>179</v>
      </c>
      <c r="I97" s="3">
        <v>99999.0</v>
      </c>
      <c r="J97" s="1" t="s">
        <v>180</v>
      </c>
      <c r="K97" s="2" t="s">
        <v>843</v>
      </c>
      <c r="L97" s="1" t="s">
        <v>851</v>
      </c>
      <c r="M97" s="1" t="s">
        <v>806</v>
      </c>
      <c r="N97" s="4" t="str">
        <f>+0084,1</f>
        <v>#ERROR!</v>
      </c>
      <c r="O97" s="4" t="str">
        <f>+0041,1</f>
        <v>#ERROR!</v>
      </c>
      <c r="P97" s="1" t="s">
        <v>852</v>
      </c>
      <c r="Q97" s="4"/>
      <c r="R97" s="1" t="s">
        <v>853</v>
      </c>
      <c r="S97" s="1" t="s">
        <v>854</v>
      </c>
      <c r="T97" s="1" t="s">
        <v>855</v>
      </c>
      <c r="V97" s="1" t="s">
        <v>188</v>
      </c>
      <c r="W97" s="1" t="s">
        <v>856</v>
      </c>
      <c r="Z97" s="1" t="s">
        <v>857</v>
      </c>
      <c r="AA97" s="1" t="s">
        <v>858</v>
      </c>
      <c r="AB97" s="1" t="s">
        <v>226</v>
      </c>
      <c r="AC97" s="4"/>
      <c r="AD97" s="4"/>
      <c r="AE97" s="4"/>
      <c r="AF97" s="4"/>
      <c r="AG97" s="1" t="s">
        <v>859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1" t="s">
        <v>238</v>
      </c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1" t="s">
        <v>238</v>
      </c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</row>
    <row r="98">
      <c r="A98" s="3">
        <v>3.809099999E9</v>
      </c>
      <c r="B98" s="1" t="s">
        <v>860</v>
      </c>
      <c r="C98" s="3">
        <v>4.0</v>
      </c>
      <c r="D98" s="3">
        <v>50.086092</v>
      </c>
      <c r="E98" s="3">
        <v>-5.255711</v>
      </c>
      <c r="F98" s="3">
        <v>81.38</v>
      </c>
      <c r="G98" s="1" t="s">
        <v>178</v>
      </c>
      <c r="H98" s="1" t="s">
        <v>200</v>
      </c>
      <c r="I98" s="3">
        <v>99999.0</v>
      </c>
      <c r="J98" s="1" t="s">
        <v>180</v>
      </c>
      <c r="K98" s="2" t="s">
        <v>861</v>
      </c>
      <c r="L98" s="1" t="s">
        <v>862</v>
      </c>
      <c r="M98" s="1" t="s">
        <v>411</v>
      </c>
      <c r="N98" s="4" t="str">
        <f>+0080,1</f>
        <v>#ERROR!</v>
      </c>
      <c r="O98" s="4" t="str">
        <f>+0050,1</f>
        <v>#ERROR!</v>
      </c>
      <c r="P98" s="1" t="s">
        <v>203</v>
      </c>
      <c r="Q98" s="4"/>
      <c r="R98" s="1" t="s">
        <v>863</v>
      </c>
      <c r="S98" s="1" t="s">
        <v>864</v>
      </c>
      <c r="U98" s="4"/>
      <c r="V98" s="1" t="s">
        <v>188</v>
      </c>
      <c r="W98" s="1" t="s">
        <v>865</v>
      </c>
      <c r="Z98" s="1" t="s">
        <v>661</v>
      </c>
      <c r="AB98" s="1" t="s">
        <v>430</v>
      </c>
      <c r="AC98" s="4"/>
      <c r="AD98" s="4"/>
      <c r="AE98" s="4"/>
      <c r="AF98" s="4"/>
      <c r="AG98" s="1" t="s">
        <v>866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</row>
    <row r="99">
      <c r="A99" s="3">
        <v>3.809099999E9</v>
      </c>
      <c r="B99" s="1" t="s">
        <v>867</v>
      </c>
      <c r="C99" s="3">
        <v>4.0</v>
      </c>
      <c r="D99" s="3">
        <v>50.086092</v>
      </c>
      <c r="E99" s="3">
        <v>-5.255711</v>
      </c>
      <c r="F99" s="3">
        <v>81.38</v>
      </c>
      <c r="G99" s="1" t="s">
        <v>178</v>
      </c>
      <c r="H99" s="1" t="s">
        <v>179</v>
      </c>
      <c r="I99" s="3">
        <v>99999.0</v>
      </c>
      <c r="J99" s="1" t="s">
        <v>180</v>
      </c>
      <c r="K99" s="2" t="s">
        <v>861</v>
      </c>
      <c r="L99" s="1" t="s">
        <v>868</v>
      </c>
      <c r="M99" s="1" t="s">
        <v>583</v>
      </c>
      <c r="N99" s="4" t="str">
        <f>+0080,1</f>
        <v>#ERROR!</v>
      </c>
      <c r="O99" s="4" t="str">
        <f>+0050,1</f>
        <v>#ERROR!</v>
      </c>
      <c r="P99" s="1" t="s">
        <v>869</v>
      </c>
      <c r="Q99" s="4"/>
      <c r="R99" s="1" t="s">
        <v>870</v>
      </c>
      <c r="S99" s="1" t="s">
        <v>871</v>
      </c>
      <c r="U99" s="4"/>
      <c r="V99" s="1" t="s">
        <v>188</v>
      </c>
      <c r="W99" s="1" t="s">
        <v>872</v>
      </c>
      <c r="Z99" s="1" t="s">
        <v>873</v>
      </c>
      <c r="AA99" s="1" t="s">
        <v>874</v>
      </c>
      <c r="AB99" s="1" t="s">
        <v>439</v>
      </c>
      <c r="AC99" s="4"/>
      <c r="AD99" s="4"/>
      <c r="AE99" s="4"/>
      <c r="AF99" s="4"/>
      <c r="AG99" s="1" t="s">
        <v>875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1" t="s">
        <v>238</v>
      </c>
      <c r="BT99" s="4"/>
      <c r="BU99" s="4"/>
      <c r="BV99" s="4"/>
      <c r="BW99" s="4"/>
      <c r="BX99" s="4"/>
      <c r="BY99" s="4"/>
      <c r="BZ99" s="4"/>
      <c r="CA99" s="1" t="s">
        <v>197</v>
      </c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1" t="s">
        <v>198</v>
      </c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</row>
    <row r="100">
      <c r="A100" s="3">
        <v>3.809099999E9</v>
      </c>
      <c r="B100" s="1" t="s">
        <v>876</v>
      </c>
      <c r="C100" s="3">
        <v>4.0</v>
      </c>
      <c r="D100" s="3">
        <v>50.086092</v>
      </c>
      <c r="E100" s="3">
        <v>-5.255711</v>
      </c>
      <c r="F100" s="3">
        <v>81.38</v>
      </c>
      <c r="G100" s="1" t="s">
        <v>178</v>
      </c>
      <c r="H100" s="1" t="s">
        <v>200</v>
      </c>
      <c r="I100" s="3">
        <v>99999.0</v>
      </c>
      <c r="J100" s="1" t="s">
        <v>180</v>
      </c>
      <c r="K100" s="2" t="s">
        <v>877</v>
      </c>
      <c r="L100" s="1" t="s">
        <v>878</v>
      </c>
      <c r="M100" s="1" t="s">
        <v>411</v>
      </c>
      <c r="N100" s="4" t="str">
        <f>+0080,1</f>
        <v>#ERROR!</v>
      </c>
      <c r="O100" s="4" t="str">
        <f>+0060,1</f>
        <v>#ERROR!</v>
      </c>
      <c r="P100" s="1" t="s">
        <v>203</v>
      </c>
      <c r="Q100" s="4"/>
      <c r="R100" s="1" t="s">
        <v>594</v>
      </c>
      <c r="S100" s="1" t="s">
        <v>863</v>
      </c>
      <c r="T100" s="1" t="s">
        <v>864</v>
      </c>
      <c r="V100" s="1" t="s">
        <v>188</v>
      </c>
      <c r="W100" s="1" t="s">
        <v>597</v>
      </c>
      <c r="Z100" s="1" t="s">
        <v>261</v>
      </c>
      <c r="AB100" s="1" t="s">
        <v>226</v>
      </c>
      <c r="AC100" s="4"/>
      <c r="AD100" s="4"/>
      <c r="AE100" s="4"/>
      <c r="AF100" s="4"/>
      <c r="AG100" s="1" t="s">
        <v>879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</row>
    <row r="101">
      <c r="A101" s="3">
        <v>3.809099999E9</v>
      </c>
      <c r="B101" s="1" t="s">
        <v>880</v>
      </c>
      <c r="C101" s="3">
        <v>4.0</v>
      </c>
      <c r="D101" s="3">
        <v>50.086092</v>
      </c>
      <c r="E101" s="3">
        <v>-5.255711</v>
      </c>
      <c r="F101" s="3">
        <v>81.38</v>
      </c>
      <c r="G101" s="1" t="s">
        <v>178</v>
      </c>
      <c r="H101" s="1" t="s">
        <v>179</v>
      </c>
      <c r="I101" s="3">
        <v>99999.0</v>
      </c>
      <c r="J101" s="1" t="s">
        <v>180</v>
      </c>
      <c r="K101" s="2" t="s">
        <v>877</v>
      </c>
      <c r="L101" s="1" t="s">
        <v>868</v>
      </c>
      <c r="M101" s="1" t="s">
        <v>806</v>
      </c>
      <c r="N101" s="4" t="str">
        <f>+0079,1</f>
        <v>#ERROR!</v>
      </c>
      <c r="O101" s="4" t="str">
        <f>+0055,1</f>
        <v>#ERROR!</v>
      </c>
      <c r="P101" s="1" t="s">
        <v>881</v>
      </c>
      <c r="Q101" s="4"/>
      <c r="R101" s="1" t="s">
        <v>602</v>
      </c>
      <c r="S101" s="1" t="s">
        <v>870</v>
      </c>
      <c r="T101" s="1" t="s">
        <v>871</v>
      </c>
      <c r="V101" s="1" t="s">
        <v>188</v>
      </c>
      <c r="W101" s="1" t="s">
        <v>882</v>
      </c>
      <c r="Z101" s="1" t="s">
        <v>355</v>
      </c>
      <c r="AA101" s="1" t="s">
        <v>883</v>
      </c>
      <c r="AB101" s="1" t="s">
        <v>305</v>
      </c>
      <c r="AC101" s="4"/>
      <c r="AD101" s="4"/>
      <c r="AE101" s="4"/>
      <c r="AF101" s="4"/>
      <c r="AG101" s="1" t="s">
        <v>884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1" t="s">
        <v>238</v>
      </c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1" t="s">
        <v>198</v>
      </c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</row>
    <row r="102">
      <c r="A102" s="3">
        <v>3.809099999E9</v>
      </c>
      <c r="B102" s="1" t="s">
        <v>885</v>
      </c>
      <c r="C102" s="3">
        <v>4.0</v>
      </c>
      <c r="D102" s="3">
        <v>50.086092</v>
      </c>
      <c r="E102" s="3">
        <v>-5.255711</v>
      </c>
      <c r="F102" s="3">
        <v>81.38</v>
      </c>
      <c r="G102" s="1" t="s">
        <v>178</v>
      </c>
      <c r="H102" s="1" t="s">
        <v>200</v>
      </c>
      <c r="I102" s="3">
        <v>99999.0</v>
      </c>
      <c r="J102" s="1" t="s">
        <v>180</v>
      </c>
      <c r="K102" s="2" t="s">
        <v>886</v>
      </c>
      <c r="L102" s="1" t="s">
        <v>887</v>
      </c>
      <c r="M102" s="1" t="s">
        <v>411</v>
      </c>
      <c r="N102" s="4" t="str">
        <f>+0090,1</f>
        <v>#ERROR!</v>
      </c>
      <c r="O102" s="4" t="str">
        <f>+0060,1</f>
        <v>#ERROR!</v>
      </c>
      <c r="P102" s="1" t="s">
        <v>203</v>
      </c>
      <c r="Q102" s="4"/>
      <c r="R102" s="1" t="s">
        <v>888</v>
      </c>
      <c r="S102" s="1" t="s">
        <v>889</v>
      </c>
      <c r="T102" s="1" t="s">
        <v>890</v>
      </c>
      <c r="V102" s="1" t="s">
        <v>188</v>
      </c>
      <c r="W102" s="1" t="s">
        <v>891</v>
      </c>
      <c r="Z102" s="1" t="s">
        <v>386</v>
      </c>
      <c r="AB102" s="1" t="s">
        <v>430</v>
      </c>
      <c r="AC102" s="4"/>
      <c r="AD102" s="4"/>
      <c r="AE102" s="4"/>
      <c r="AF102" s="4"/>
      <c r="AG102" s="1" t="s">
        <v>892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</row>
    <row r="103">
      <c r="A103" s="3">
        <v>3.809099999E9</v>
      </c>
      <c r="B103" s="1" t="s">
        <v>893</v>
      </c>
      <c r="C103" s="3">
        <v>4.0</v>
      </c>
      <c r="D103" s="3">
        <v>50.086092</v>
      </c>
      <c r="E103" s="3">
        <v>-5.255711</v>
      </c>
      <c r="F103" s="3">
        <v>81.38</v>
      </c>
      <c r="G103" s="1" t="s">
        <v>178</v>
      </c>
      <c r="H103" s="1" t="s">
        <v>179</v>
      </c>
      <c r="I103" s="3">
        <v>99999.0</v>
      </c>
      <c r="J103" s="1" t="s">
        <v>180</v>
      </c>
      <c r="K103" s="2" t="s">
        <v>886</v>
      </c>
      <c r="L103" s="1" t="s">
        <v>894</v>
      </c>
      <c r="M103" s="1" t="s">
        <v>418</v>
      </c>
      <c r="N103" s="4" t="str">
        <f>+0092,1</f>
        <v>#ERROR!</v>
      </c>
      <c r="O103" s="4" t="str">
        <f>+0060,1</f>
        <v>#ERROR!</v>
      </c>
      <c r="P103" s="1" t="s">
        <v>895</v>
      </c>
      <c r="Q103" s="4"/>
      <c r="R103" s="1" t="s">
        <v>896</v>
      </c>
      <c r="S103" s="1" t="s">
        <v>897</v>
      </c>
      <c r="T103" s="1" t="s">
        <v>898</v>
      </c>
      <c r="V103" s="1" t="s">
        <v>188</v>
      </c>
      <c r="W103" s="1" t="s">
        <v>899</v>
      </c>
      <c r="Z103" s="1" t="s">
        <v>900</v>
      </c>
      <c r="AA103" s="1" t="s">
        <v>901</v>
      </c>
      <c r="AB103" s="1" t="s">
        <v>439</v>
      </c>
      <c r="AC103" s="4"/>
      <c r="AD103" s="4"/>
      <c r="AE103" s="4"/>
      <c r="AF103" s="4"/>
      <c r="AG103" s="1" t="s">
        <v>902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1" t="s">
        <v>238</v>
      </c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1" t="s">
        <v>198</v>
      </c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</row>
    <row r="104">
      <c r="A104" s="3">
        <v>3.809099999E9</v>
      </c>
      <c r="B104" s="1" t="s">
        <v>903</v>
      </c>
      <c r="C104" s="3">
        <v>4.0</v>
      </c>
      <c r="D104" s="3">
        <v>50.086092</v>
      </c>
      <c r="E104" s="3">
        <v>-5.255711</v>
      </c>
      <c r="F104" s="3">
        <v>81.38</v>
      </c>
      <c r="G104" s="1" t="s">
        <v>178</v>
      </c>
      <c r="H104" s="1" t="s">
        <v>200</v>
      </c>
      <c r="I104" s="3">
        <v>99999.0</v>
      </c>
      <c r="J104" s="1" t="s">
        <v>180</v>
      </c>
      <c r="K104" s="2" t="s">
        <v>904</v>
      </c>
      <c r="L104" s="1" t="s">
        <v>312</v>
      </c>
      <c r="M104" s="1" t="s">
        <v>426</v>
      </c>
      <c r="N104" s="4" t="str">
        <f>+0090,1</f>
        <v>#ERROR!</v>
      </c>
      <c r="O104" s="4" t="str">
        <f>+0080,1</f>
        <v>#ERROR!</v>
      </c>
      <c r="P104" s="1" t="s">
        <v>203</v>
      </c>
      <c r="Q104" s="4"/>
      <c r="R104" s="1" t="s">
        <v>326</v>
      </c>
      <c r="S104" s="1" t="s">
        <v>313</v>
      </c>
      <c r="T104" s="1" t="s">
        <v>245</v>
      </c>
      <c r="V104" s="1" t="s">
        <v>188</v>
      </c>
      <c r="W104" s="1" t="s">
        <v>905</v>
      </c>
      <c r="Z104" s="1" t="s">
        <v>414</v>
      </c>
      <c r="AB104" s="1" t="s">
        <v>490</v>
      </c>
      <c r="AC104" s="4"/>
      <c r="AD104" s="1" t="s">
        <v>906</v>
      </c>
      <c r="AE104" s="4"/>
      <c r="AF104" s="4"/>
      <c r="AG104" s="1" t="s">
        <v>907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</row>
    <row r="105">
      <c r="A105" s="3">
        <v>3.809099999E9</v>
      </c>
      <c r="B105" s="1" t="s">
        <v>908</v>
      </c>
      <c r="C105" s="3">
        <v>4.0</v>
      </c>
      <c r="D105" s="3">
        <v>50.086092</v>
      </c>
      <c r="E105" s="3">
        <v>-5.255711</v>
      </c>
      <c r="F105" s="3">
        <v>81.38</v>
      </c>
      <c r="G105" s="1" t="s">
        <v>178</v>
      </c>
      <c r="H105" s="1" t="s">
        <v>179</v>
      </c>
      <c r="I105" s="3">
        <v>99999.0</v>
      </c>
      <c r="J105" s="1" t="s">
        <v>180</v>
      </c>
      <c r="K105" s="2" t="s">
        <v>904</v>
      </c>
      <c r="L105" s="1" t="s">
        <v>316</v>
      </c>
      <c r="M105" s="1" t="s">
        <v>426</v>
      </c>
      <c r="N105" s="4" t="str">
        <f>+0085,1</f>
        <v>#ERROR!</v>
      </c>
      <c r="O105" s="4" t="str">
        <f>+0080,1</f>
        <v>#ERROR!</v>
      </c>
      <c r="P105" s="1" t="s">
        <v>909</v>
      </c>
      <c r="Q105" s="4"/>
      <c r="R105" s="1" t="s">
        <v>462</v>
      </c>
      <c r="S105" s="1" t="s">
        <v>318</v>
      </c>
      <c r="T105" s="1" t="s">
        <v>253</v>
      </c>
      <c r="V105" s="1" t="s">
        <v>188</v>
      </c>
      <c r="W105" s="1" t="s">
        <v>910</v>
      </c>
      <c r="Z105" s="1" t="s">
        <v>561</v>
      </c>
      <c r="AA105" s="1" t="s">
        <v>911</v>
      </c>
      <c r="AB105" s="1" t="s">
        <v>490</v>
      </c>
      <c r="AC105" s="4"/>
      <c r="AD105" s="4"/>
      <c r="AE105" s="1" t="s">
        <v>912</v>
      </c>
      <c r="AF105" s="1" t="s">
        <v>913</v>
      </c>
      <c r="AG105" s="1" t="s">
        <v>914</v>
      </c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1" t="s">
        <v>196</v>
      </c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1" t="s">
        <v>198</v>
      </c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</row>
    <row r="106">
      <c r="A106" s="3">
        <v>3.809099999E9</v>
      </c>
      <c r="B106" s="1" t="s">
        <v>915</v>
      </c>
      <c r="C106" s="3">
        <v>4.0</v>
      </c>
      <c r="D106" s="3">
        <v>50.086092</v>
      </c>
      <c r="E106" s="3">
        <v>-5.255711</v>
      </c>
      <c r="F106" s="3">
        <v>81.38</v>
      </c>
      <c r="G106" s="1" t="s">
        <v>178</v>
      </c>
      <c r="H106" s="1" t="s">
        <v>200</v>
      </c>
      <c r="I106" s="3">
        <v>99999.0</v>
      </c>
      <c r="J106" s="1" t="s">
        <v>180</v>
      </c>
      <c r="K106" s="2" t="s">
        <v>916</v>
      </c>
      <c r="L106" s="1" t="s">
        <v>486</v>
      </c>
      <c r="M106" s="1" t="s">
        <v>426</v>
      </c>
      <c r="N106" s="4" t="str">
        <f>+0110,1</f>
        <v>#ERROR!</v>
      </c>
      <c r="O106" s="4" t="str">
        <f>+0110,1</f>
        <v>#ERROR!</v>
      </c>
      <c r="P106" s="1" t="s">
        <v>203</v>
      </c>
      <c r="Q106" s="4"/>
      <c r="R106" s="1" t="s">
        <v>506</v>
      </c>
      <c r="S106" s="1" t="s">
        <v>488</v>
      </c>
      <c r="T106" s="1" t="s">
        <v>455</v>
      </c>
      <c r="V106" s="1" t="s">
        <v>188</v>
      </c>
      <c r="W106" s="1" t="s">
        <v>917</v>
      </c>
      <c r="Z106" s="1" t="s">
        <v>918</v>
      </c>
      <c r="AB106" s="1" t="s">
        <v>490</v>
      </c>
      <c r="AC106" s="4"/>
      <c r="AD106" s="1" t="s">
        <v>227</v>
      </c>
      <c r="AE106" s="4"/>
      <c r="AF106" s="4"/>
      <c r="AG106" s="1" t="s">
        <v>919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</row>
    <row r="107">
      <c r="A107" s="3">
        <v>3.809099999E9</v>
      </c>
      <c r="B107" s="1" t="s">
        <v>920</v>
      </c>
      <c r="C107" s="3">
        <v>4.0</v>
      </c>
      <c r="D107" s="3">
        <v>50.086092</v>
      </c>
      <c r="E107" s="3">
        <v>-5.255711</v>
      </c>
      <c r="F107" s="3">
        <v>81.38</v>
      </c>
      <c r="G107" s="1" t="s">
        <v>178</v>
      </c>
      <c r="H107" s="1" t="s">
        <v>179</v>
      </c>
      <c r="I107" s="3">
        <v>99999.0</v>
      </c>
      <c r="J107" s="1" t="s">
        <v>180</v>
      </c>
      <c r="K107" s="2" t="s">
        <v>916</v>
      </c>
      <c r="L107" s="1" t="s">
        <v>496</v>
      </c>
      <c r="M107" s="1" t="s">
        <v>426</v>
      </c>
      <c r="N107" s="4" t="str">
        <f>+0108,1</f>
        <v>#ERROR!</v>
      </c>
      <c r="O107" s="4" t="str">
        <f>+0106,1</f>
        <v>#ERROR!</v>
      </c>
      <c r="P107" s="1" t="s">
        <v>921</v>
      </c>
      <c r="Q107" s="4"/>
      <c r="R107" s="1" t="s">
        <v>515</v>
      </c>
      <c r="S107" s="1" t="s">
        <v>498</v>
      </c>
      <c r="T107" s="1" t="s">
        <v>463</v>
      </c>
      <c r="V107" s="1" t="s">
        <v>188</v>
      </c>
      <c r="W107" s="1" t="s">
        <v>922</v>
      </c>
      <c r="Z107" s="1" t="s">
        <v>923</v>
      </c>
      <c r="AA107" s="1" t="s">
        <v>924</v>
      </c>
      <c r="AB107" s="1" t="s">
        <v>490</v>
      </c>
      <c r="AC107" s="4"/>
      <c r="AD107" s="4"/>
      <c r="AE107" s="1" t="s">
        <v>451</v>
      </c>
      <c r="AF107" s="1" t="s">
        <v>236</v>
      </c>
      <c r="AG107" s="1" t="s">
        <v>925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1" t="s">
        <v>196</v>
      </c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1" t="s">
        <v>198</v>
      </c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</row>
    <row r="108">
      <c r="A108" s="3">
        <v>3.809099999E9</v>
      </c>
      <c r="B108" s="1" t="s">
        <v>926</v>
      </c>
      <c r="C108" s="3">
        <v>4.0</v>
      </c>
      <c r="D108" s="3">
        <v>50.086092</v>
      </c>
      <c r="E108" s="3">
        <v>-5.255711</v>
      </c>
      <c r="F108" s="3">
        <v>81.38</v>
      </c>
      <c r="G108" s="1" t="s">
        <v>178</v>
      </c>
      <c r="H108" s="1" t="s">
        <v>200</v>
      </c>
      <c r="I108" s="3">
        <v>99999.0</v>
      </c>
      <c r="J108" s="1" t="s">
        <v>180</v>
      </c>
      <c r="K108" s="2" t="s">
        <v>927</v>
      </c>
      <c r="L108" s="1" t="s">
        <v>550</v>
      </c>
      <c r="M108" s="1" t="s">
        <v>538</v>
      </c>
      <c r="N108" s="4" t="str">
        <f>+0120,1</f>
        <v>#ERROR!</v>
      </c>
      <c r="O108" s="4" t="str">
        <f>+0120,1</f>
        <v>#ERROR!</v>
      </c>
      <c r="P108" s="1" t="s">
        <v>203</v>
      </c>
      <c r="Q108" s="4"/>
      <c r="R108" s="1" t="s">
        <v>552</v>
      </c>
      <c r="S108" s="1" t="s">
        <v>928</v>
      </c>
      <c r="U108" s="4"/>
      <c r="V108" s="1" t="s">
        <v>188</v>
      </c>
      <c r="W108" s="1" t="s">
        <v>554</v>
      </c>
      <c r="Z108" s="1" t="s">
        <v>929</v>
      </c>
      <c r="AB108" s="1" t="s">
        <v>490</v>
      </c>
      <c r="AC108" s="4"/>
      <c r="AD108" s="1" t="s">
        <v>415</v>
      </c>
      <c r="AE108" s="4"/>
      <c r="AF108" s="4"/>
      <c r="AG108" s="1" t="s">
        <v>930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</row>
    <row r="109">
      <c r="A109" s="3">
        <v>3.809099999E9</v>
      </c>
      <c r="B109" s="1" t="s">
        <v>931</v>
      </c>
      <c r="C109" s="3">
        <v>4.0</v>
      </c>
      <c r="D109" s="3">
        <v>50.086092</v>
      </c>
      <c r="E109" s="3">
        <v>-5.255711</v>
      </c>
      <c r="F109" s="3">
        <v>81.38</v>
      </c>
      <c r="G109" s="1" t="s">
        <v>178</v>
      </c>
      <c r="H109" s="1" t="s">
        <v>179</v>
      </c>
      <c r="I109" s="3">
        <v>99999.0</v>
      </c>
      <c r="J109" s="1" t="s">
        <v>180</v>
      </c>
      <c r="K109" s="2" t="s">
        <v>927</v>
      </c>
      <c r="L109" s="1" t="s">
        <v>557</v>
      </c>
      <c r="M109" s="1" t="s">
        <v>538</v>
      </c>
      <c r="N109" s="4" t="str">
        <f>+0118,1</f>
        <v>#ERROR!</v>
      </c>
      <c r="O109" s="4" t="str">
        <f>+0117,1</f>
        <v>#ERROR!</v>
      </c>
      <c r="P109" s="1" t="s">
        <v>932</v>
      </c>
      <c r="Q109" s="4"/>
      <c r="R109" s="1" t="s">
        <v>558</v>
      </c>
      <c r="S109" s="1" t="s">
        <v>933</v>
      </c>
      <c r="U109" s="4"/>
      <c r="V109" s="1" t="s">
        <v>188</v>
      </c>
      <c r="W109" s="1" t="s">
        <v>560</v>
      </c>
      <c r="Z109" s="1" t="s">
        <v>934</v>
      </c>
      <c r="AA109" s="1" t="s">
        <v>935</v>
      </c>
      <c r="AB109" s="1" t="s">
        <v>490</v>
      </c>
      <c r="AC109" s="4"/>
      <c r="AD109" s="4"/>
      <c r="AE109" s="1" t="s">
        <v>421</v>
      </c>
      <c r="AF109" s="1" t="s">
        <v>422</v>
      </c>
      <c r="AG109" s="1" t="s">
        <v>936</v>
      </c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1" t="s">
        <v>196</v>
      </c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1" t="s">
        <v>198</v>
      </c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</row>
    <row r="110">
      <c r="A110" s="3">
        <v>3.809099999E9</v>
      </c>
      <c r="B110" s="1" t="s">
        <v>937</v>
      </c>
      <c r="C110" s="3">
        <v>4.0</v>
      </c>
      <c r="D110" s="3">
        <v>50.086092</v>
      </c>
      <c r="E110" s="3">
        <v>-5.255711</v>
      </c>
      <c r="F110" s="3">
        <v>81.38</v>
      </c>
      <c r="G110" s="1" t="s">
        <v>178</v>
      </c>
      <c r="H110" s="1" t="s">
        <v>200</v>
      </c>
      <c r="I110" s="3">
        <v>99999.0</v>
      </c>
      <c r="J110" s="1" t="s">
        <v>180</v>
      </c>
      <c r="K110" s="2" t="s">
        <v>938</v>
      </c>
      <c r="L110" s="1" t="s">
        <v>523</v>
      </c>
      <c r="M110" s="1" t="s">
        <v>272</v>
      </c>
      <c r="N110" s="4" t="str">
        <f>+0120,1</f>
        <v>#ERROR!</v>
      </c>
      <c r="O110" s="4" t="str">
        <f>+0120,1</f>
        <v>#ERROR!</v>
      </c>
      <c r="P110" s="1" t="s">
        <v>203</v>
      </c>
      <c r="Q110" s="4"/>
      <c r="R110" s="1" t="s">
        <v>505</v>
      </c>
      <c r="S110" s="1" t="s">
        <v>526</v>
      </c>
      <c r="T110" s="1" t="s">
        <v>553</v>
      </c>
      <c r="V110" s="1" t="s">
        <v>188</v>
      </c>
      <c r="W110" s="1" t="s">
        <v>508</v>
      </c>
      <c r="Z110" s="1" t="s">
        <v>929</v>
      </c>
      <c r="AB110" s="1" t="s">
        <v>295</v>
      </c>
      <c r="AC110" s="4"/>
      <c r="AD110" s="1" t="s">
        <v>939</v>
      </c>
      <c r="AE110" s="4"/>
      <c r="AF110" s="4"/>
      <c r="AG110" s="1" t="s">
        <v>940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</row>
    <row r="111">
      <c r="A111" s="3">
        <v>3.809099999E9</v>
      </c>
      <c r="B111" s="1" t="s">
        <v>941</v>
      </c>
      <c r="C111" s="3">
        <v>4.0</v>
      </c>
      <c r="D111" s="3">
        <v>50.086092</v>
      </c>
      <c r="E111" s="3">
        <v>-5.255711</v>
      </c>
      <c r="F111" s="3">
        <v>81.38</v>
      </c>
      <c r="G111" s="1" t="s">
        <v>178</v>
      </c>
      <c r="H111" s="1" t="s">
        <v>179</v>
      </c>
      <c r="I111" s="3">
        <v>99999.0</v>
      </c>
      <c r="J111" s="1" t="s">
        <v>180</v>
      </c>
      <c r="K111" s="2" t="s">
        <v>938</v>
      </c>
      <c r="L111" s="1" t="s">
        <v>504</v>
      </c>
      <c r="M111" s="1" t="s">
        <v>272</v>
      </c>
      <c r="N111" s="4" t="str">
        <f>+0118,1</f>
        <v>#ERROR!</v>
      </c>
      <c r="O111" s="4" t="str">
        <f>+0117,1</f>
        <v>#ERROR!</v>
      </c>
      <c r="P111" s="1" t="s">
        <v>942</v>
      </c>
      <c r="Q111" s="4"/>
      <c r="R111" s="1" t="s">
        <v>514</v>
      </c>
      <c r="S111" s="1" t="s">
        <v>531</v>
      </c>
      <c r="T111" s="1" t="s">
        <v>559</v>
      </c>
      <c r="V111" s="1" t="s">
        <v>188</v>
      </c>
      <c r="W111" s="1" t="s">
        <v>517</v>
      </c>
      <c r="X111" s="1" t="s">
        <v>943</v>
      </c>
      <c r="Z111" s="1" t="s">
        <v>944</v>
      </c>
      <c r="AA111" s="1" t="s">
        <v>945</v>
      </c>
      <c r="AB111" s="1" t="s">
        <v>305</v>
      </c>
      <c r="AC111" s="4"/>
      <c r="AD111" s="4"/>
      <c r="AE111" s="1" t="s">
        <v>394</v>
      </c>
      <c r="AF111" s="1" t="s">
        <v>946</v>
      </c>
      <c r="AG111" s="1" t="s">
        <v>947</v>
      </c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1" t="s">
        <v>196</v>
      </c>
      <c r="BT111" s="4"/>
      <c r="BU111" s="4"/>
      <c r="BV111" s="4"/>
      <c r="BW111" s="4"/>
      <c r="BX111" s="4"/>
      <c r="BY111" s="4"/>
      <c r="BZ111" s="4"/>
      <c r="CA111" s="1" t="s">
        <v>948</v>
      </c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1" t="s">
        <v>949</v>
      </c>
      <c r="DZ111" s="4"/>
      <c r="EA111" s="1" t="s">
        <v>198</v>
      </c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</row>
    <row r="112">
      <c r="A112" s="3">
        <v>3.809099999E9</v>
      </c>
      <c r="B112" s="1" t="s">
        <v>950</v>
      </c>
      <c r="C112" s="3">
        <v>4.0</v>
      </c>
      <c r="D112" s="3">
        <v>50.086092</v>
      </c>
      <c r="E112" s="3">
        <v>-5.255711</v>
      </c>
      <c r="F112" s="3">
        <v>81.38</v>
      </c>
      <c r="G112" s="1" t="s">
        <v>178</v>
      </c>
      <c r="H112" s="1" t="s">
        <v>200</v>
      </c>
      <c r="I112" s="3">
        <v>99999.0</v>
      </c>
      <c r="J112" s="1" t="s">
        <v>180</v>
      </c>
      <c r="K112" s="2" t="s">
        <v>938</v>
      </c>
      <c r="L112" s="1" t="s">
        <v>504</v>
      </c>
      <c r="M112" s="1" t="s">
        <v>951</v>
      </c>
      <c r="N112" s="4" t="str">
        <f>+0120,1</f>
        <v>#ERROR!</v>
      </c>
      <c r="O112" s="4" t="str">
        <f>+0120,1</f>
        <v>#ERROR!</v>
      </c>
      <c r="P112" s="1" t="s">
        <v>203</v>
      </c>
      <c r="Q112" s="4"/>
      <c r="R112" s="1" t="s">
        <v>505</v>
      </c>
      <c r="S112" s="1" t="s">
        <v>506</v>
      </c>
      <c r="T112" s="1" t="s">
        <v>553</v>
      </c>
      <c r="V112" s="1" t="s">
        <v>188</v>
      </c>
      <c r="W112" s="1" t="s">
        <v>508</v>
      </c>
      <c r="Z112" s="1" t="s">
        <v>952</v>
      </c>
      <c r="AB112" s="1" t="s">
        <v>276</v>
      </c>
      <c r="AC112" s="4"/>
      <c r="AD112" s="1" t="s">
        <v>540</v>
      </c>
      <c r="AE112" s="4"/>
      <c r="AF112" s="4"/>
      <c r="AG112" s="1" t="s">
        <v>953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</row>
    <row r="113">
      <c r="A113" s="3">
        <v>3.809099999E9</v>
      </c>
      <c r="B113" s="1" t="s">
        <v>954</v>
      </c>
      <c r="C113" s="3">
        <v>4.0</v>
      </c>
      <c r="D113" s="3">
        <v>50.086092</v>
      </c>
      <c r="E113" s="3">
        <v>-5.255711</v>
      </c>
      <c r="F113" s="3">
        <v>81.38</v>
      </c>
      <c r="G113" s="1" t="s">
        <v>178</v>
      </c>
      <c r="H113" s="1" t="s">
        <v>179</v>
      </c>
      <c r="I113" s="3">
        <v>99999.0</v>
      </c>
      <c r="J113" s="1" t="s">
        <v>180</v>
      </c>
      <c r="K113" s="2" t="s">
        <v>938</v>
      </c>
      <c r="L113" s="1" t="s">
        <v>570</v>
      </c>
      <c r="M113" s="1" t="s">
        <v>951</v>
      </c>
      <c r="N113" s="4" t="str">
        <f>+0118,1</f>
        <v>#ERROR!</v>
      </c>
      <c r="O113" s="4" t="str">
        <f>+0117,1</f>
        <v>#ERROR!</v>
      </c>
      <c r="P113" s="1" t="s">
        <v>955</v>
      </c>
      <c r="Q113" s="4"/>
      <c r="R113" s="1" t="s">
        <v>514</v>
      </c>
      <c r="S113" s="1" t="s">
        <v>515</v>
      </c>
      <c r="T113" s="1" t="s">
        <v>559</v>
      </c>
      <c r="V113" s="1" t="s">
        <v>188</v>
      </c>
      <c r="W113" s="1" t="s">
        <v>517</v>
      </c>
      <c r="Z113" s="1" t="s">
        <v>956</v>
      </c>
      <c r="AA113" s="1" t="s">
        <v>957</v>
      </c>
      <c r="AB113" s="1" t="s">
        <v>276</v>
      </c>
      <c r="AC113" s="4"/>
      <c r="AD113" s="4"/>
      <c r="AE113" s="1" t="s">
        <v>380</v>
      </c>
      <c r="AF113" s="1" t="s">
        <v>546</v>
      </c>
      <c r="AG113" s="1" t="s">
        <v>958</v>
      </c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1" t="s">
        <v>196</v>
      </c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1" t="s">
        <v>198</v>
      </c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</row>
    <row r="114">
      <c r="A114" s="3">
        <v>3.809099999E9</v>
      </c>
      <c r="B114" s="1" t="s">
        <v>959</v>
      </c>
      <c r="C114" s="3">
        <v>4.0</v>
      </c>
      <c r="D114" s="3">
        <v>50.086092</v>
      </c>
      <c r="E114" s="3">
        <v>-5.255711</v>
      </c>
      <c r="F114" s="3">
        <v>81.38</v>
      </c>
      <c r="G114" s="1" t="s">
        <v>178</v>
      </c>
      <c r="H114" s="1" t="s">
        <v>200</v>
      </c>
      <c r="I114" s="3">
        <v>99999.0</v>
      </c>
      <c r="J114" s="1" t="s">
        <v>180</v>
      </c>
      <c r="K114" s="2" t="s">
        <v>938</v>
      </c>
      <c r="L114" s="1" t="s">
        <v>290</v>
      </c>
      <c r="M114" s="1" t="s">
        <v>426</v>
      </c>
      <c r="N114" s="4" t="str">
        <f>+0120,1</f>
        <v>#ERROR!</v>
      </c>
      <c r="O114" s="4" t="str">
        <f>+0120,1</f>
        <v>#ERROR!</v>
      </c>
      <c r="P114" s="1" t="s">
        <v>203</v>
      </c>
      <c r="Q114" s="4"/>
      <c r="R114" s="1" t="s">
        <v>292</v>
      </c>
      <c r="S114" s="1" t="s">
        <v>273</v>
      </c>
      <c r="T114" s="1" t="s">
        <v>313</v>
      </c>
      <c r="V114" s="1" t="s">
        <v>188</v>
      </c>
      <c r="W114" s="1" t="s">
        <v>293</v>
      </c>
      <c r="Z114" s="1" t="s">
        <v>952</v>
      </c>
      <c r="AB114" s="1" t="s">
        <v>456</v>
      </c>
      <c r="AC114" s="4"/>
      <c r="AD114" s="1" t="s">
        <v>939</v>
      </c>
      <c r="AE114" s="4"/>
      <c r="AF114" s="4"/>
      <c r="AG114" s="1" t="s">
        <v>960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</row>
    <row r="115">
      <c r="A115" s="3">
        <v>3.809099999E9</v>
      </c>
      <c r="B115" s="1" t="s">
        <v>961</v>
      </c>
      <c r="C115" s="3">
        <v>4.0</v>
      </c>
      <c r="D115" s="3">
        <v>50.086092</v>
      </c>
      <c r="E115" s="3">
        <v>-5.255711</v>
      </c>
      <c r="F115" s="3">
        <v>81.38</v>
      </c>
      <c r="G115" s="1" t="s">
        <v>178</v>
      </c>
      <c r="H115" s="1" t="s">
        <v>179</v>
      </c>
      <c r="I115" s="3">
        <v>99999.0</v>
      </c>
      <c r="J115" s="1" t="s">
        <v>180</v>
      </c>
      <c r="K115" s="2" t="s">
        <v>938</v>
      </c>
      <c r="L115" s="1" t="s">
        <v>460</v>
      </c>
      <c r="M115" s="1" t="s">
        <v>426</v>
      </c>
      <c r="N115" s="4" t="str">
        <f>+0119,1</f>
        <v>#ERROR!</v>
      </c>
      <c r="O115" s="4" t="str">
        <f>+0118,1</f>
        <v>#ERROR!</v>
      </c>
      <c r="P115" s="1" t="s">
        <v>955</v>
      </c>
      <c r="Q115" s="4"/>
      <c r="R115" s="1" t="s">
        <v>300</v>
      </c>
      <c r="S115" s="1" t="s">
        <v>282</v>
      </c>
      <c r="T115" s="1" t="s">
        <v>447</v>
      </c>
      <c r="V115" s="1" t="s">
        <v>188</v>
      </c>
      <c r="W115" s="1" t="s">
        <v>301</v>
      </c>
      <c r="Z115" s="1" t="s">
        <v>962</v>
      </c>
      <c r="AA115" s="1" t="s">
        <v>450</v>
      </c>
      <c r="AB115" s="1" t="s">
        <v>456</v>
      </c>
      <c r="AC115" s="4"/>
      <c r="AD115" s="4"/>
      <c r="AE115" s="1" t="s">
        <v>963</v>
      </c>
      <c r="AF115" s="1" t="s">
        <v>946</v>
      </c>
      <c r="AG115" s="1" t="s">
        <v>964</v>
      </c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1" t="s">
        <v>196</v>
      </c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1" t="s">
        <v>198</v>
      </c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</row>
    <row r="116">
      <c r="A116" s="3">
        <v>3.809099999E9</v>
      </c>
      <c r="B116" s="1" t="s">
        <v>965</v>
      </c>
      <c r="C116" s="3">
        <v>4.0</v>
      </c>
      <c r="D116" s="3">
        <v>50.086092</v>
      </c>
      <c r="E116" s="3">
        <v>-5.255711</v>
      </c>
      <c r="F116" s="3">
        <v>81.38</v>
      </c>
      <c r="G116" s="1" t="s">
        <v>178</v>
      </c>
      <c r="H116" s="1" t="s">
        <v>200</v>
      </c>
      <c r="I116" s="3">
        <v>99999.0</v>
      </c>
      <c r="J116" s="1" t="s">
        <v>180</v>
      </c>
      <c r="K116" s="2" t="s">
        <v>966</v>
      </c>
      <c r="L116" s="1" t="s">
        <v>290</v>
      </c>
      <c r="M116" s="1" t="s">
        <v>487</v>
      </c>
      <c r="N116" s="4" t="str">
        <f>+0120,1</f>
        <v>#ERROR!</v>
      </c>
      <c r="O116" s="4" t="str">
        <f>+0120,1</f>
        <v>#ERROR!</v>
      </c>
      <c r="P116" s="1" t="s">
        <v>203</v>
      </c>
      <c r="Q116" s="4"/>
      <c r="R116" s="1" t="s">
        <v>292</v>
      </c>
      <c r="S116" s="1" t="s">
        <v>273</v>
      </c>
      <c r="T116" s="1" t="s">
        <v>455</v>
      </c>
      <c r="V116" s="1" t="s">
        <v>188</v>
      </c>
      <c r="W116" s="1" t="s">
        <v>293</v>
      </c>
      <c r="Z116" s="1" t="s">
        <v>952</v>
      </c>
      <c r="AB116" s="1" t="s">
        <v>276</v>
      </c>
      <c r="AC116" s="4"/>
      <c r="AD116" s="1" t="s">
        <v>967</v>
      </c>
      <c r="AE116" s="4"/>
      <c r="AF116" s="4"/>
      <c r="AG116" s="1" t="s">
        <v>968</v>
      </c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</row>
    <row r="117">
      <c r="A117" s="3">
        <v>3.809099999E9</v>
      </c>
      <c r="B117" s="1" t="s">
        <v>969</v>
      </c>
      <c r="C117" s="3">
        <v>4.0</v>
      </c>
      <c r="D117" s="3">
        <v>50.086092</v>
      </c>
      <c r="E117" s="3">
        <v>-5.255711</v>
      </c>
      <c r="F117" s="3">
        <v>81.38</v>
      </c>
      <c r="G117" s="1" t="s">
        <v>178</v>
      </c>
      <c r="H117" s="1" t="s">
        <v>179</v>
      </c>
      <c r="I117" s="3">
        <v>99999.0</v>
      </c>
      <c r="J117" s="1" t="s">
        <v>180</v>
      </c>
      <c r="K117" s="2" t="s">
        <v>966</v>
      </c>
      <c r="L117" s="1" t="s">
        <v>460</v>
      </c>
      <c r="M117" s="1" t="s">
        <v>487</v>
      </c>
      <c r="N117" s="4" t="str">
        <f>+0119,1</f>
        <v>#ERROR!</v>
      </c>
      <c r="O117" s="4" t="str">
        <f>+0117,1</f>
        <v>#ERROR!</v>
      </c>
      <c r="P117" s="1" t="s">
        <v>970</v>
      </c>
      <c r="Q117" s="4"/>
      <c r="R117" s="1" t="s">
        <v>300</v>
      </c>
      <c r="S117" s="1" t="s">
        <v>282</v>
      </c>
      <c r="T117" s="1" t="s">
        <v>463</v>
      </c>
      <c r="V117" s="1" t="s">
        <v>188</v>
      </c>
      <c r="W117" s="1" t="s">
        <v>301</v>
      </c>
      <c r="Z117" s="1" t="s">
        <v>971</v>
      </c>
      <c r="AA117" s="1" t="s">
        <v>518</v>
      </c>
      <c r="AB117" s="1" t="s">
        <v>276</v>
      </c>
      <c r="AC117" s="4"/>
      <c r="AD117" s="4"/>
      <c r="AE117" s="1" t="s">
        <v>421</v>
      </c>
      <c r="AF117" s="1" t="s">
        <v>972</v>
      </c>
      <c r="AG117" s="1" t="s">
        <v>973</v>
      </c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1" t="s">
        <v>196</v>
      </c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1" t="s">
        <v>198</v>
      </c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</row>
    <row r="118">
      <c r="A118" s="3">
        <v>3.809099999E9</v>
      </c>
      <c r="B118" s="1" t="s">
        <v>974</v>
      </c>
      <c r="C118" s="3">
        <v>4.0</v>
      </c>
      <c r="D118" s="3">
        <v>50.086092</v>
      </c>
      <c r="E118" s="3">
        <v>-5.255711</v>
      </c>
      <c r="F118" s="3">
        <v>81.38</v>
      </c>
      <c r="G118" s="1" t="s">
        <v>178</v>
      </c>
      <c r="H118" s="1" t="s">
        <v>200</v>
      </c>
      <c r="I118" s="3">
        <v>99999.0</v>
      </c>
      <c r="J118" s="1" t="s">
        <v>180</v>
      </c>
      <c r="K118" s="2" t="s">
        <v>975</v>
      </c>
      <c r="L118" s="1" t="s">
        <v>425</v>
      </c>
      <c r="M118" s="1" t="s">
        <v>976</v>
      </c>
      <c r="N118" s="4" t="str">
        <f>+0120,1</f>
        <v>#ERROR!</v>
      </c>
      <c r="O118" s="4" t="str">
        <f>+0120,1</f>
        <v>#ERROR!</v>
      </c>
      <c r="P118" s="1" t="s">
        <v>203</v>
      </c>
      <c r="Q118" s="4"/>
      <c r="R118" s="1" t="s">
        <v>427</v>
      </c>
      <c r="S118" s="1" t="s">
        <v>428</v>
      </c>
      <c r="T118" s="1" t="s">
        <v>336</v>
      </c>
      <c r="V118" s="1" t="s">
        <v>188</v>
      </c>
      <c r="W118" s="1" t="s">
        <v>429</v>
      </c>
      <c r="Z118" s="1" t="s">
        <v>929</v>
      </c>
      <c r="AB118" s="1" t="s">
        <v>295</v>
      </c>
      <c r="AC118" s="4"/>
      <c r="AD118" s="1" t="s">
        <v>227</v>
      </c>
      <c r="AE118" s="4"/>
      <c r="AF118" s="4"/>
      <c r="AG118" s="1" t="s">
        <v>977</v>
      </c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</row>
    <row r="119">
      <c r="A119" s="3">
        <v>3.809099999E9</v>
      </c>
      <c r="B119" s="1" t="s">
        <v>978</v>
      </c>
      <c r="C119" s="3">
        <v>4.0</v>
      </c>
      <c r="D119" s="3">
        <v>50.086092</v>
      </c>
      <c r="E119" s="3">
        <v>-5.255711</v>
      </c>
      <c r="F119" s="3">
        <v>81.38</v>
      </c>
      <c r="G119" s="1" t="s">
        <v>178</v>
      </c>
      <c r="H119" s="1" t="s">
        <v>179</v>
      </c>
      <c r="I119" s="3">
        <v>99999.0</v>
      </c>
      <c r="J119" s="1" t="s">
        <v>180</v>
      </c>
      <c r="K119" s="2" t="s">
        <v>975</v>
      </c>
      <c r="L119" s="1" t="s">
        <v>316</v>
      </c>
      <c r="M119" s="1" t="s">
        <v>976</v>
      </c>
      <c r="N119" s="4" t="str">
        <f>+0120,1</f>
        <v>#ERROR!</v>
      </c>
      <c r="O119" s="4" t="str">
        <f>+0115,1</f>
        <v>#ERROR!</v>
      </c>
      <c r="P119" s="1" t="s">
        <v>979</v>
      </c>
      <c r="Q119" s="4"/>
      <c r="R119" s="1" t="s">
        <v>446</v>
      </c>
      <c r="S119" s="1" t="s">
        <v>435</v>
      </c>
      <c r="T119" s="1" t="s">
        <v>339</v>
      </c>
      <c r="V119" s="1" t="s">
        <v>188</v>
      </c>
      <c r="W119" s="1" t="s">
        <v>448</v>
      </c>
      <c r="Z119" s="1" t="s">
        <v>980</v>
      </c>
      <c r="AA119" s="1" t="s">
        <v>981</v>
      </c>
      <c r="AB119" s="1" t="s">
        <v>305</v>
      </c>
      <c r="AC119" s="4"/>
      <c r="AD119" s="4"/>
      <c r="AE119" s="1" t="s">
        <v>563</v>
      </c>
      <c r="AF119" s="1" t="s">
        <v>236</v>
      </c>
      <c r="AG119" s="1" t="s">
        <v>982</v>
      </c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1" t="s">
        <v>196</v>
      </c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1" t="s">
        <v>198</v>
      </c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</row>
    <row r="120">
      <c r="A120" s="3">
        <v>3.809099999E9</v>
      </c>
      <c r="B120" s="1" t="s">
        <v>983</v>
      </c>
      <c r="C120" s="3">
        <v>4.0</v>
      </c>
      <c r="D120" s="3">
        <v>50.086092</v>
      </c>
      <c r="E120" s="3">
        <v>-5.255711</v>
      </c>
      <c r="F120" s="3">
        <v>81.38</v>
      </c>
      <c r="G120" s="1" t="s">
        <v>178</v>
      </c>
      <c r="H120" s="1" t="s">
        <v>200</v>
      </c>
      <c r="I120" s="3">
        <v>99999.0</v>
      </c>
      <c r="J120" s="1" t="s">
        <v>180</v>
      </c>
      <c r="K120" s="2" t="s">
        <v>975</v>
      </c>
      <c r="L120" s="1" t="s">
        <v>312</v>
      </c>
      <c r="M120" s="1" t="s">
        <v>291</v>
      </c>
      <c r="N120" s="4" t="str">
        <f>+0120,1</f>
        <v>#ERROR!</v>
      </c>
      <c r="O120" s="4" t="str">
        <f>+0110,1</f>
        <v>#ERROR!</v>
      </c>
      <c r="P120" s="1" t="s">
        <v>203</v>
      </c>
      <c r="Q120" s="4"/>
      <c r="R120" s="1" t="s">
        <v>427</v>
      </c>
      <c r="S120" s="1" t="s">
        <v>313</v>
      </c>
      <c r="T120" s="1" t="s">
        <v>336</v>
      </c>
      <c r="V120" s="1" t="s">
        <v>188</v>
      </c>
      <c r="W120" s="1" t="s">
        <v>429</v>
      </c>
      <c r="Z120" s="1" t="s">
        <v>929</v>
      </c>
      <c r="AB120" s="1" t="s">
        <v>192</v>
      </c>
      <c r="AC120" s="4"/>
      <c r="AD120" s="1" t="s">
        <v>939</v>
      </c>
      <c r="AE120" s="4"/>
      <c r="AF120" s="4"/>
      <c r="AG120" s="1" t="s">
        <v>984</v>
      </c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</row>
    <row r="121">
      <c r="A121" s="3">
        <v>3.809099999E9</v>
      </c>
      <c r="B121" s="1" t="s">
        <v>985</v>
      </c>
      <c r="C121" s="3">
        <v>4.0</v>
      </c>
      <c r="D121" s="3">
        <v>50.086092</v>
      </c>
      <c r="E121" s="3">
        <v>-5.255711</v>
      </c>
      <c r="F121" s="3">
        <v>81.38</v>
      </c>
      <c r="G121" s="1" t="s">
        <v>178</v>
      </c>
      <c r="H121" s="1" t="s">
        <v>179</v>
      </c>
      <c r="I121" s="3">
        <v>99999.0</v>
      </c>
      <c r="J121" s="1" t="s">
        <v>180</v>
      </c>
      <c r="K121" s="2" t="s">
        <v>975</v>
      </c>
      <c r="L121" s="1" t="s">
        <v>316</v>
      </c>
      <c r="M121" s="1" t="s">
        <v>291</v>
      </c>
      <c r="N121" s="4" t="str">
        <f>+0121,1</f>
        <v>#ERROR!</v>
      </c>
      <c r="O121" s="4" t="str">
        <f>+0112,1</f>
        <v>#ERROR!</v>
      </c>
      <c r="P121" s="1" t="s">
        <v>986</v>
      </c>
      <c r="Q121" s="4"/>
      <c r="R121" s="1" t="s">
        <v>434</v>
      </c>
      <c r="S121" s="1" t="s">
        <v>318</v>
      </c>
      <c r="T121" s="1" t="s">
        <v>339</v>
      </c>
      <c r="V121" s="1" t="s">
        <v>188</v>
      </c>
      <c r="W121" s="1" t="s">
        <v>436</v>
      </c>
      <c r="Z121" s="1" t="s">
        <v>934</v>
      </c>
      <c r="AA121" s="1" t="s">
        <v>987</v>
      </c>
      <c r="AB121" s="1" t="s">
        <v>257</v>
      </c>
      <c r="AC121" s="4"/>
      <c r="AD121" s="4"/>
      <c r="AE121" s="1" t="s">
        <v>963</v>
      </c>
      <c r="AF121" s="1" t="s">
        <v>946</v>
      </c>
      <c r="AG121" s="1" t="s">
        <v>988</v>
      </c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1" t="s">
        <v>238</v>
      </c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1" t="s">
        <v>196</v>
      </c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</row>
    <row r="122">
      <c r="A122" s="3">
        <v>3.809099999E9</v>
      </c>
      <c r="B122" s="1" t="s">
        <v>989</v>
      </c>
      <c r="C122" s="3">
        <v>4.0</v>
      </c>
      <c r="D122" s="3">
        <v>50.086092</v>
      </c>
      <c r="E122" s="3">
        <v>-5.255711</v>
      </c>
      <c r="F122" s="3">
        <v>81.38</v>
      </c>
      <c r="G122" s="1" t="s">
        <v>178</v>
      </c>
      <c r="H122" s="1" t="s">
        <v>200</v>
      </c>
      <c r="I122" s="3">
        <v>99999.0</v>
      </c>
      <c r="J122" s="1" t="s">
        <v>180</v>
      </c>
      <c r="K122" s="2" t="s">
        <v>567</v>
      </c>
      <c r="L122" s="1" t="s">
        <v>990</v>
      </c>
      <c r="M122" s="1" t="s">
        <v>344</v>
      </c>
      <c r="N122" s="4" t="str">
        <f>+0120,1</f>
        <v>#ERROR!</v>
      </c>
      <c r="O122" s="4" t="str">
        <f>+0110,1</f>
        <v>#ERROR!</v>
      </c>
      <c r="P122" s="1" t="s">
        <v>203</v>
      </c>
      <c r="Q122" s="4"/>
      <c r="R122" s="1" t="s">
        <v>205</v>
      </c>
      <c r="S122" s="1" t="s">
        <v>991</v>
      </c>
      <c r="U122" s="4"/>
      <c r="V122" s="1" t="s">
        <v>188</v>
      </c>
      <c r="W122" s="1" t="s">
        <v>225</v>
      </c>
      <c r="Z122" s="1" t="s">
        <v>992</v>
      </c>
      <c r="AB122" s="1" t="s">
        <v>226</v>
      </c>
      <c r="AC122" s="4"/>
      <c r="AD122" s="1" t="s">
        <v>277</v>
      </c>
      <c r="AE122" s="4"/>
      <c r="AF122" s="4"/>
      <c r="AG122" s="1" t="s">
        <v>993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</row>
    <row r="123">
      <c r="A123" s="3">
        <v>3.809099999E9</v>
      </c>
      <c r="B123" s="1" t="s">
        <v>994</v>
      </c>
      <c r="C123" s="3">
        <v>4.0</v>
      </c>
      <c r="D123" s="3">
        <v>50.086092</v>
      </c>
      <c r="E123" s="3">
        <v>-5.255711</v>
      </c>
      <c r="F123" s="3">
        <v>81.38</v>
      </c>
      <c r="G123" s="1" t="s">
        <v>178</v>
      </c>
      <c r="H123" s="1" t="s">
        <v>179</v>
      </c>
      <c r="I123" s="3">
        <v>99999.0</v>
      </c>
      <c r="J123" s="1" t="s">
        <v>180</v>
      </c>
      <c r="K123" s="2" t="s">
        <v>567</v>
      </c>
      <c r="L123" s="1" t="s">
        <v>995</v>
      </c>
      <c r="M123" s="1" t="s">
        <v>344</v>
      </c>
      <c r="N123" s="4" t="str">
        <f>+0120,1</f>
        <v>#ERROR!</v>
      </c>
      <c r="O123" s="4" t="str">
        <f>+0111,1</f>
        <v>#ERROR!</v>
      </c>
      <c r="P123" s="1" t="s">
        <v>996</v>
      </c>
      <c r="Q123" s="4"/>
      <c r="R123" s="1" t="s">
        <v>214</v>
      </c>
      <c r="S123" s="1" t="s">
        <v>997</v>
      </c>
      <c r="U123" s="4"/>
      <c r="V123" s="1" t="s">
        <v>188</v>
      </c>
      <c r="W123" s="1" t="s">
        <v>231</v>
      </c>
      <c r="Z123" s="1" t="s">
        <v>998</v>
      </c>
      <c r="AA123" s="1" t="s">
        <v>999</v>
      </c>
      <c r="AB123" s="1" t="s">
        <v>234</v>
      </c>
      <c r="AC123" s="4"/>
      <c r="AD123" s="4"/>
      <c r="AE123" s="1" t="s">
        <v>1000</v>
      </c>
      <c r="AF123" s="1" t="s">
        <v>286</v>
      </c>
      <c r="AG123" s="1" t="s">
        <v>1001</v>
      </c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1" t="s">
        <v>196</v>
      </c>
      <c r="BT123" s="4"/>
      <c r="BU123" s="4"/>
      <c r="BV123" s="4"/>
      <c r="BW123" s="4"/>
      <c r="BX123" s="4"/>
      <c r="BY123" s="4"/>
      <c r="BZ123" s="4"/>
      <c r="CA123" s="1" t="s">
        <v>1002</v>
      </c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1" t="s">
        <v>198</v>
      </c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</row>
    <row r="124">
      <c r="A124" s="3">
        <v>3.809099999E9</v>
      </c>
      <c r="B124" s="1" t="s">
        <v>1003</v>
      </c>
      <c r="C124" s="3">
        <v>4.0</v>
      </c>
      <c r="D124" s="3">
        <v>50.086092</v>
      </c>
      <c r="E124" s="3">
        <v>-5.255711</v>
      </c>
      <c r="F124" s="3">
        <v>81.38</v>
      </c>
      <c r="G124" s="1" t="s">
        <v>178</v>
      </c>
      <c r="H124" s="1" t="s">
        <v>200</v>
      </c>
      <c r="I124" s="3">
        <v>99999.0</v>
      </c>
      <c r="J124" s="1" t="s">
        <v>180</v>
      </c>
      <c r="K124" s="2" t="s">
        <v>1004</v>
      </c>
      <c r="L124" s="1" t="s">
        <v>312</v>
      </c>
      <c r="M124" s="1" t="s">
        <v>183</v>
      </c>
      <c r="N124" s="4" t="str">
        <f>+0120,1</f>
        <v>#ERROR!</v>
      </c>
      <c r="O124" s="4" t="str">
        <f>+0110,1</f>
        <v>#ERROR!</v>
      </c>
      <c r="P124" s="1" t="s">
        <v>203</v>
      </c>
      <c r="Q124" s="4"/>
      <c r="R124" s="1" t="s">
        <v>313</v>
      </c>
      <c r="S124" s="1" t="s">
        <v>336</v>
      </c>
      <c r="U124" s="4"/>
      <c r="V124" s="1" t="s">
        <v>188</v>
      </c>
      <c r="W124" s="1" t="s">
        <v>1005</v>
      </c>
      <c r="Z124" s="1" t="s">
        <v>992</v>
      </c>
      <c r="AB124" s="1" t="s">
        <v>226</v>
      </c>
      <c r="AC124" s="4"/>
      <c r="AD124" s="1" t="s">
        <v>227</v>
      </c>
      <c r="AE124" s="4"/>
      <c r="AF124" s="4"/>
      <c r="AG124" s="1" t="s">
        <v>1006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</row>
    <row r="125">
      <c r="A125" s="3">
        <v>3.809099999E9</v>
      </c>
      <c r="B125" s="1" t="s">
        <v>1007</v>
      </c>
      <c r="C125" s="3">
        <v>4.0</v>
      </c>
      <c r="D125" s="3">
        <v>50.086092</v>
      </c>
      <c r="E125" s="3">
        <v>-5.255711</v>
      </c>
      <c r="F125" s="3">
        <v>81.38</v>
      </c>
      <c r="G125" s="1" t="s">
        <v>178</v>
      </c>
      <c r="H125" s="1" t="s">
        <v>179</v>
      </c>
      <c r="I125" s="3">
        <v>99999.0</v>
      </c>
      <c r="J125" s="1" t="s">
        <v>180</v>
      </c>
      <c r="K125" s="2" t="s">
        <v>1004</v>
      </c>
      <c r="L125" s="1" t="s">
        <v>460</v>
      </c>
      <c r="M125" s="1" t="s">
        <v>183</v>
      </c>
      <c r="N125" s="4" t="str">
        <f>+0122,1</f>
        <v>#ERROR!</v>
      </c>
      <c r="O125" s="4" t="str">
        <f>+0110,1</f>
        <v>#ERROR!</v>
      </c>
      <c r="P125" s="1" t="s">
        <v>996</v>
      </c>
      <c r="Q125" s="4"/>
      <c r="R125" s="1" t="s">
        <v>318</v>
      </c>
      <c r="S125" s="1" t="s">
        <v>339</v>
      </c>
      <c r="U125" s="4"/>
      <c r="V125" s="1" t="s">
        <v>188</v>
      </c>
      <c r="W125" s="1" t="s">
        <v>1008</v>
      </c>
      <c r="Z125" s="1" t="s">
        <v>998</v>
      </c>
      <c r="AA125" s="1" t="s">
        <v>1009</v>
      </c>
      <c r="AB125" s="1" t="s">
        <v>226</v>
      </c>
      <c r="AC125" s="4"/>
      <c r="AD125" s="4"/>
      <c r="AE125" s="1" t="s">
        <v>235</v>
      </c>
      <c r="AF125" s="1" t="s">
        <v>236</v>
      </c>
      <c r="AG125" s="1" t="s">
        <v>1010</v>
      </c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1" t="s">
        <v>238</v>
      </c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1" t="s">
        <v>238</v>
      </c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</row>
    <row r="126">
      <c r="A126" s="3">
        <v>3.809099999E9</v>
      </c>
      <c r="B126" s="1" t="s">
        <v>1011</v>
      </c>
      <c r="C126" s="3">
        <v>4.0</v>
      </c>
      <c r="D126" s="3">
        <v>50.086092</v>
      </c>
      <c r="E126" s="3">
        <v>-5.255711</v>
      </c>
      <c r="F126" s="3">
        <v>81.38</v>
      </c>
      <c r="G126" s="1" t="s">
        <v>178</v>
      </c>
      <c r="H126" s="1" t="s">
        <v>200</v>
      </c>
      <c r="I126" s="3">
        <v>99999.0</v>
      </c>
      <c r="J126" s="1" t="s">
        <v>180</v>
      </c>
      <c r="K126" s="2" t="s">
        <v>1012</v>
      </c>
      <c r="L126" s="1" t="s">
        <v>223</v>
      </c>
      <c r="M126" s="1" t="s">
        <v>183</v>
      </c>
      <c r="N126" s="4" t="str">
        <f>+0120,1</f>
        <v>#ERROR!</v>
      </c>
      <c r="O126" s="4" t="str">
        <f>+0110,1</f>
        <v>#ERROR!</v>
      </c>
      <c r="P126" s="1" t="s">
        <v>203</v>
      </c>
      <c r="Q126" s="4"/>
      <c r="R126" s="1" t="s">
        <v>1013</v>
      </c>
      <c r="S126" s="1" t="s">
        <v>224</v>
      </c>
      <c r="U126" s="4"/>
      <c r="V126" s="1" t="s">
        <v>188</v>
      </c>
      <c r="W126" s="1" t="s">
        <v>1014</v>
      </c>
      <c r="Z126" s="1" t="s">
        <v>992</v>
      </c>
      <c r="AB126" s="1" t="s">
        <v>226</v>
      </c>
      <c r="AC126" s="4"/>
      <c r="AD126" s="1" t="s">
        <v>1015</v>
      </c>
      <c r="AE126" s="4"/>
      <c r="AF126" s="4"/>
      <c r="AG126" s="1" t="s">
        <v>1016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</row>
    <row r="127">
      <c r="A127" s="3">
        <v>3.809099999E9</v>
      </c>
      <c r="B127" s="1" t="s">
        <v>1017</v>
      </c>
      <c r="C127" s="3">
        <v>4.0</v>
      </c>
      <c r="D127" s="3">
        <v>50.086092</v>
      </c>
      <c r="E127" s="3">
        <v>-5.255711</v>
      </c>
      <c r="F127" s="3">
        <v>81.38</v>
      </c>
      <c r="G127" s="1" t="s">
        <v>178</v>
      </c>
      <c r="H127" s="1" t="s">
        <v>179</v>
      </c>
      <c r="I127" s="3">
        <v>99999.0</v>
      </c>
      <c r="J127" s="1" t="s">
        <v>180</v>
      </c>
      <c r="K127" s="2" t="s">
        <v>1012</v>
      </c>
      <c r="L127" s="1" t="s">
        <v>182</v>
      </c>
      <c r="M127" s="1" t="s">
        <v>183</v>
      </c>
      <c r="N127" s="4" t="str">
        <f>+0121,1</f>
        <v>#ERROR!</v>
      </c>
      <c r="O127" s="4" t="str">
        <f>+0106,1</f>
        <v>#ERROR!</v>
      </c>
      <c r="P127" s="1" t="s">
        <v>1018</v>
      </c>
      <c r="Q127" s="4"/>
      <c r="R127" s="1" t="s">
        <v>1019</v>
      </c>
      <c r="S127" s="1" t="s">
        <v>405</v>
      </c>
      <c r="U127" s="4"/>
      <c r="V127" s="1" t="s">
        <v>188</v>
      </c>
      <c r="W127" s="1" t="s">
        <v>1020</v>
      </c>
      <c r="Z127" s="1" t="s">
        <v>1021</v>
      </c>
      <c r="AA127" s="1" t="s">
        <v>1022</v>
      </c>
      <c r="AB127" s="1" t="s">
        <v>226</v>
      </c>
      <c r="AC127" s="4"/>
      <c r="AD127" s="4"/>
      <c r="AE127" s="1" t="s">
        <v>368</v>
      </c>
      <c r="AF127" s="1" t="s">
        <v>1023</v>
      </c>
      <c r="AG127" s="1" t="s">
        <v>1024</v>
      </c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1" t="s">
        <v>238</v>
      </c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1" t="s">
        <v>238</v>
      </c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</row>
    <row r="128">
      <c r="A128" s="3">
        <v>3.809099999E9</v>
      </c>
      <c r="B128" s="1" t="s">
        <v>1025</v>
      </c>
      <c r="C128" s="3">
        <v>4.0</v>
      </c>
      <c r="D128" s="3">
        <v>50.086092</v>
      </c>
      <c r="E128" s="3">
        <v>-5.255711</v>
      </c>
      <c r="F128" s="3">
        <v>81.38</v>
      </c>
      <c r="G128" s="1" t="s">
        <v>178</v>
      </c>
      <c r="H128" s="1" t="s">
        <v>200</v>
      </c>
      <c r="I128" s="3">
        <v>99999.0</v>
      </c>
      <c r="J128" s="1" t="s">
        <v>180</v>
      </c>
      <c r="K128" s="2" t="s">
        <v>1026</v>
      </c>
      <c r="L128" s="1" t="s">
        <v>343</v>
      </c>
      <c r="M128" s="1" t="s">
        <v>242</v>
      </c>
      <c r="N128" s="4" t="str">
        <f>+0120,1</f>
        <v>#ERROR!</v>
      </c>
      <c r="O128" s="4" t="str">
        <f>+0110,1</f>
        <v>#ERROR!</v>
      </c>
      <c r="P128" s="1" t="s">
        <v>203</v>
      </c>
      <c r="Q128" s="4"/>
      <c r="R128" s="1" t="s">
        <v>1013</v>
      </c>
      <c r="S128" s="1" t="s">
        <v>346</v>
      </c>
      <c r="U128" s="4"/>
      <c r="V128" s="1" t="s">
        <v>188</v>
      </c>
      <c r="W128" s="1" t="s">
        <v>1014</v>
      </c>
      <c r="Z128" s="1" t="s">
        <v>918</v>
      </c>
      <c r="AB128" s="1" t="s">
        <v>192</v>
      </c>
      <c r="AC128" s="4"/>
      <c r="AD128" s="1" t="s">
        <v>939</v>
      </c>
      <c r="AE128" s="4"/>
      <c r="AF128" s="4"/>
      <c r="AG128" s="1" t="s">
        <v>1027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</row>
    <row r="129">
      <c r="A129" s="3">
        <v>3.809099999E9</v>
      </c>
      <c r="B129" s="1" t="s">
        <v>1028</v>
      </c>
      <c r="C129" s="3">
        <v>4.0</v>
      </c>
      <c r="D129" s="3">
        <v>50.086092</v>
      </c>
      <c r="E129" s="3">
        <v>-5.255711</v>
      </c>
      <c r="F129" s="3">
        <v>81.38</v>
      </c>
      <c r="G129" s="1" t="s">
        <v>178</v>
      </c>
      <c r="H129" s="1" t="s">
        <v>179</v>
      </c>
      <c r="I129" s="3">
        <v>99999.0</v>
      </c>
      <c r="J129" s="1" t="s">
        <v>180</v>
      </c>
      <c r="K129" s="2" t="s">
        <v>1026</v>
      </c>
      <c r="L129" s="1" t="s">
        <v>350</v>
      </c>
      <c r="M129" s="1" t="s">
        <v>242</v>
      </c>
      <c r="N129" s="4" t="str">
        <f>+0118,1</f>
        <v>#ERROR!</v>
      </c>
      <c r="O129" s="4" t="str">
        <f>+0107,1</f>
        <v>#ERROR!</v>
      </c>
      <c r="P129" s="1" t="s">
        <v>1029</v>
      </c>
      <c r="Q129" s="4"/>
      <c r="R129" s="1" t="s">
        <v>1019</v>
      </c>
      <c r="S129" s="1" t="s">
        <v>1030</v>
      </c>
      <c r="U129" s="4"/>
      <c r="V129" s="1" t="s">
        <v>188</v>
      </c>
      <c r="W129" s="1" t="s">
        <v>1020</v>
      </c>
      <c r="Z129" s="1" t="s">
        <v>1031</v>
      </c>
      <c r="AA129" s="1" t="s">
        <v>1032</v>
      </c>
      <c r="AB129" s="1" t="s">
        <v>257</v>
      </c>
      <c r="AC129" s="4"/>
      <c r="AD129" s="4"/>
      <c r="AE129" s="1" t="s">
        <v>963</v>
      </c>
      <c r="AF129" s="1" t="s">
        <v>946</v>
      </c>
      <c r="AG129" s="1" t="s">
        <v>1033</v>
      </c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1" t="s">
        <v>196</v>
      </c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1" t="s">
        <v>198</v>
      </c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</row>
    <row r="130">
      <c r="A130" s="3">
        <v>3.809099999E9</v>
      </c>
      <c r="B130" s="1" t="s">
        <v>1034</v>
      </c>
      <c r="C130" s="3">
        <v>4.0</v>
      </c>
      <c r="D130" s="3">
        <v>50.086092</v>
      </c>
      <c r="E130" s="3">
        <v>-5.255711</v>
      </c>
      <c r="F130" s="3">
        <v>81.38</v>
      </c>
      <c r="G130" s="1" t="s">
        <v>178</v>
      </c>
      <c r="H130" s="1" t="s">
        <v>200</v>
      </c>
      <c r="I130" s="3">
        <v>99999.0</v>
      </c>
      <c r="J130" s="1" t="s">
        <v>180</v>
      </c>
      <c r="K130" s="2" t="s">
        <v>1035</v>
      </c>
      <c r="L130" s="1" t="s">
        <v>343</v>
      </c>
      <c r="M130" s="1" t="s">
        <v>242</v>
      </c>
      <c r="N130" s="4" t="str">
        <f>+0110,1</f>
        <v>#ERROR!</v>
      </c>
      <c r="O130" s="4" t="str">
        <f>+0110,1</f>
        <v>#ERROR!</v>
      </c>
      <c r="P130" s="1" t="s">
        <v>203</v>
      </c>
      <c r="Q130" s="4"/>
      <c r="R130" s="1" t="s">
        <v>1013</v>
      </c>
      <c r="S130" s="1" t="s">
        <v>346</v>
      </c>
      <c r="U130" s="4"/>
      <c r="V130" s="1" t="s">
        <v>188</v>
      </c>
      <c r="W130" s="1" t="s">
        <v>1014</v>
      </c>
      <c r="Z130" s="1" t="s">
        <v>918</v>
      </c>
      <c r="AB130" s="1" t="s">
        <v>295</v>
      </c>
      <c r="AC130" s="4"/>
      <c r="AD130" s="1" t="s">
        <v>296</v>
      </c>
      <c r="AE130" s="4"/>
      <c r="AF130" s="4"/>
      <c r="AG130" s="1" t="s">
        <v>1036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</row>
    <row r="131">
      <c r="A131" s="3">
        <v>3.809099999E9</v>
      </c>
      <c r="B131" s="1" t="s">
        <v>1037</v>
      </c>
      <c r="C131" s="3">
        <v>4.0</v>
      </c>
      <c r="D131" s="3">
        <v>50.086092</v>
      </c>
      <c r="E131" s="3">
        <v>-5.255711</v>
      </c>
      <c r="F131" s="3">
        <v>81.38</v>
      </c>
      <c r="G131" s="1" t="s">
        <v>178</v>
      </c>
      <c r="H131" s="1" t="s">
        <v>179</v>
      </c>
      <c r="I131" s="3">
        <v>99999.0</v>
      </c>
      <c r="J131" s="1" t="s">
        <v>180</v>
      </c>
      <c r="K131" s="2" t="s">
        <v>1035</v>
      </c>
      <c r="L131" s="1" t="s">
        <v>350</v>
      </c>
      <c r="M131" s="1" t="s">
        <v>242</v>
      </c>
      <c r="N131" s="4" t="str">
        <f>+0114,1</f>
        <v>#ERROR!</v>
      </c>
      <c r="O131" s="4" t="str">
        <f>+0108,1</f>
        <v>#ERROR!</v>
      </c>
      <c r="P131" s="1" t="s">
        <v>1038</v>
      </c>
      <c r="Q131" s="4"/>
      <c r="R131" s="1" t="s">
        <v>1019</v>
      </c>
      <c r="S131" s="1" t="s">
        <v>353</v>
      </c>
      <c r="U131" s="4"/>
      <c r="V131" s="1" t="s">
        <v>188</v>
      </c>
      <c r="W131" s="1" t="s">
        <v>1039</v>
      </c>
      <c r="Z131" s="1" t="s">
        <v>1040</v>
      </c>
      <c r="AA131" s="1" t="s">
        <v>1041</v>
      </c>
      <c r="AB131" s="1" t="s">
        <v>305</v>
      </c>
      <c r="AC131" s="4"/>
      <c r="AD131" s="4"/>
      <c r="AE131" s="1" t="s">
        <v>1000</v>
      </c>
      <c r="AF131" s="1" t="s">
        <v>306</v>
      </c>
      <c r="AG131" s="1" t="s">
        <v>1042</v>
      </c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1" t="s">
        <v>238</v>
      </c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1" t="s">
        <v>198</v>
      </c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</row>
    <row r="132">
      <c r="A132" s="3">
        <v>3.809099999E9</v>
      </c>
      <c r="B132" s="1" t="s">
        <v>1043</v>
      </c>
      <c r="C132" s="3">
        <v>4.0</v>
      </c>
      <c r="D132" s="3">
        <v>50.086092</v>
      </c>
      <c r="E132" s="3">
        <v>-5.255711</v>
      </c>
      <c r="F132" s="3">
        <v>81.38</v>
      </c>
      <c r="G132" s="1" t="s">
        <v>178</v>
      </c>
      <c r="H132" s="1" t="s">
        <v>200</v>
      </c>
      <c r="I132" s="3">
        <v>99999.0</v>
      </c>
      <c r="J132" s="1" t="s">
        <v>180</v>
      </c>
      <c r="K132" s="2" t="s">
        <v>1044</v>
      </c>
      <c r="L132" s="1" t="s">
        <v>425</v>
      </c>
      <c r="M132" s="1" t="s">
        <v>291</v>
      </c>
      <c r="N132" s="4" t="str">
        <f>+0110,1</f>
        <v>#ERROR!</v>
      </c>
      <c r="O132" s="4" t="str">
        <f>+0110,1</f>
        <v>#ERROR!</v>
      </c>
      <c r="P132" s="1" t="s">
        <v>203</v>
      </c>
      <c r="Q132" s="4"/>
      <c r="R132" s="1" t="s">
        <v>204</v>
      </c>
      <c r="S132" s="1" t="s">
        <v>428</v>
      </c>
      <c r="T132" s="1" t="s">
        <v>336</v>
      </c>
      <c r="V132" s="1" t="s">
        <v>188</v>
      </c>
      <c r="W132" s="1" t="s">
        <v>207</v>
      </c>
      <c r="Z132" s="1" t="s">
        <v>489</v>
      </c>
      <c r="AB132" s="1" t="s">
        <v>276</v>
      </c>
      <c r="AC132" s="4"/>
      <c r="AD132" s="1" t="s">
        <v>906</v>
      </c>
      <c r="AE132" s="4"/>
      <c r="AF132" s="4"/>
      <c r="AG132" s="1" t="s">
        <v>1045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</row>
    <row r="133">
      <c r="A133" s="3">
        <v>3.809099999E9</v>
      </c>
      <c r="B133" s="1" t="s">
        <v>1046</v>
      </c>
      <c r="C133" s="3">
        <v>4.0</v>
      </c>
      <c r="D133" s="3">
        <v>50.086092</v>
      </c>
      <c r="E133" s="3">
        <v>-5.255711</v>
      </c>
      <c r="F133" s="3">
        <v>81.38</v>
      </c>
      <c r="G133" s="1" t="s">
        <v>178</v>
      </c>
      <c r="H133" s="1" t="s">
        <v>179</v>
      </c>
      <c r="I133" s="3">
        <v>99999.0</v>
      </c>
      <c r="J133" s="1" t="s">
        <v>180</v>
      </c>
      <c r="K133" s="2" t="s">
        <v>1044</v>
      </c>
      <c r="L133" s="1" t="s">
        <v>403</v>
      </c>
      <c r="M133" s="1" t="s">
        <v>291</v>
      </c>
      <c r="N133" s="4" t="str">
        <f>+0113,1</f>
        <v>#ERROR!</v>
      </c>
      <c r="O133" s="4" t="str">
        <f>+0107,1</f>
        <v>#ERROR!</v>
      </c>
      <c r="P133" s="1" t="s">
        <v>1047</v>
      </c>
      <c r="Q133" s="4"/>
      <c r="R133" s="1" t="s">
        <v>213</v>
      </c>
      <c r="S133" s="1" t="s">
        <v>435</v>
      </c>
      <c r="T133" s="1" t="s">
        <v>339</v>
      </c>
      <c r="V133" s="1" t="s">
        <v>188</v>
      </c>
      <c r="W133" s="1" t="s">
        <v>216</v>
      </c>
      <c r="Z133" s="1" t="s">
        <v>1048</v>
      </c>
      <c r="AA133" s="1" t="s">
        <v>1049</v>
      </c>
      <c r="AB133" s="1" t="s">
        <v>276</v>
      </c>
      <c r="AC133" s="4"/>
      <c r="AD133" s="4"/>
      <c r="AE133" s="1" t="s">
        <v>1000</v>
      </c>
      <c r="AF133" s="1" t="s">
        <v>913</v>
      </c>
      <c r="AG133" s="1" t="s">
        <v>1050</v>
      </c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1" t="s">
        <v>196</v>
      </c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1" t="s">
        <v>198</v>
      </c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</row>
    <row r="134">
      <c r="A134" s="3">
        <v>3.809099999E9</v>
      </c>
      <c r="B134" s="1" t="s">
        <v>1051</v>
      </c>
      <c r="C134" s="3">
        <v>4.0</v>
      </c>
      <c r="D134" s="3">
        <v>50.086092</v>
      </c>
      <c r="E134" s="3">
        <v>-5.255711</v>
      </c>
      <c r="F134" s="3">
        <v>81.38</v>
      </c>
      <c r="G134" s="1" t="s">
        <v>178</v>
      </c>
      <c r="H134" s="1" t="s">
        <v>200</v>
      </c>
      <c r="I134" s="3">
        <v>99999.0</v>
      </c>
      <c r="J134" s="1" t="s">
        <v>180</v>
      </c>
      <c r="K134" s="2" t="s">
        <v>1044</v>
      </c>
      <c r="L134" s="1" t="s">
        <v>312</v>
      </c>
      <c r="M134" s="1" t="s">
        <v>976</v>
      </c>
      <c r="N134" s="4" t="str">
        <f>+0110,1</f>
        <v>#ERROR!</v>
      </c>
      <c r="O134" s="4" t="str">
        <f>+0110,1</f>
        <v>#ERROR!</v>
      </c>
      <c r="P134" s="1" t="s">
        <v>203</v>
      </c>
      <c r="Q134" s="4"/>
      <c r="R134" s="1" t="s">
        <v>204</v>
      </c>
      <c r="S134" s="1" t="s">
        <v>313</v>
      </c>
      <c r="T134" s="1" t="s">
        <v>336</v>
      </c>
      <c r="V134" s="1" t="s">
        <v>188</v>
      </c>
      <c r="W134" s="1" t="s">
        <v>207</v>
      </c>
      <c r="Z134" s="1" t="s">
        <v>414</v>
      </c>
      <c r="AB134" s="1" t="s">
        <v>276</v>
      </c>
      <c r="AC134" s="4"/>
      <c r="AD134" s="4"/>
      <c r="AE134" s="4"/>
      <c r="AF134" s="4"/>
      <c r="AG134" s="1" t="s">
        <v>1052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</row>
    <row r="135">
      <c r="A135" s="3">
        <v>3.809099999E9</v>
      </c>
      <c r="B135" s="1" t="s">
        <v>1053</v>
      </c>
      <c r="C135" s="3">
        <v>4.0</v>
      </c>
      <c r="D135" s="3">
        <v>50.086092</v>
      </c>
      <c r="E135" s="3">
        <v>-5.255711</v>
      </c>
      <c r="F135" s="3">
        <v>81.38</v>
      </c>
      <c r="G135" s="1" t="s">
        <v>178</v>
      </c>
      <c r="H135" s="1" t="s">
        <v>179</v>
      </c>
      <c r="I135" s="3">
        <v>99999.0</v>
      </c>
      <c r="J135" s="1" t="s">
        <v>180</v>
      </c>
      <c r="K135" s="2" t="s">
        <v>1044</v>
      </c>
      <c r="L135" s="1" t="s">
        <v>316</v>
      </c>
      <c r="M135" s="1" t="s">
        <v>976</v>
      </c>
      <c r="N135" s="4" t="str">
        <f>+0112,1</f>
        <v>#ERROR!</v>
      </c>
      <c r="O135" s="4" t="str">
        <f>+0106,1</f>
        <v>#ERROR!</v>
      </c>
      <c r="P135" s="1" t="s">
        <v>909</v>
      </c>
      <c r="Q135" s="4"/>
      <c r="R135" s="1" t="s">
        <v>213</v>
      </c>
      <c r="S135" s="1" t="s">
        <v>447</v>
      </c>
      <c r="T135" s="1" t="s">
        <v>339</v>
      </c>
      <c r="V135" s="1" t="s">
        <v>188</v>
      </c>
      <c r="W135" s="1" t="s">
        <v>216</v>
      </c>
      <c r="X135" s="1" t="s">
        <v>464</v>
      </c>
      <c r="Z135" s="1" t="s">
        <v>1054</v>
      </c>
      <c r="AA135" s="1" t="s">
        <v>1055</v>
      </c>
      <c r="AB135" s="1" t="s">
        <v>276</v>
      </c>
      <c r="AC135" s="4"/>
      <c r="AD135" s="4"/>
      <c r="AE135" s="4"/>
      <c r="AF135" s="4"/>
      <c r="AG135" s="1" t="s">
        <v>1056</v>
      </c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1" t="s">
        <v>196</v>
      </c>
      <c r="BT135" s="4"/>
      <c r="BU135" s="4"/>
      <c r="BV135" s="4"/>
      <c r="BW135" s="4"/>
      <c r="BX135" s="4"/>
      <c r="BY135" s="4"/>
      <c r="BZ135" s="4"/>
      <c r="CA135" s="1" t="s">
        <v>1057</v>
      </c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1" t="s">
        <v>198</v>
      </c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</row>
    <row r="136">
      <c r="A136" s="3">
        <v>3.809099999E9</v>
      </c>
      <c r="B136" s="1" t="s">
        <v>1058</v>
      </c>
      <c r="C136" s="3">
        <v>4.0</v>
      </c>
      <c r="D136" s="3">
        <v>50.086092</v>
      </c>
      <c r="E136" s="3">
        <v>-5.255711</v>
      </c>
      <c r="F136" s="3">
        <v>81.38</v>
      </c>
      <c r="G136" s="1" t="s">
        <v>178</v>
      </c>
      <c r="H136" s="1" t="s">
        <v>200</v>
      </c>
      <c r="I136" s="3">
        <v>99999.0</v>
      </c>
      <c r="J136" s="1" t="s">
        <v>180</v>
      </c>
      <c r="K136" s="2" t="s">
        <v>687</v>
      </c>
      <c r="L136" s="1" t="s">
        <v>241</v>
      </c>
      <c r="M136" s="1" t="s">
        <v>976</v>
      </c>
      <c r="N136" s="4" t="str">
        <f>+0110,1</f>
        <v>#ERROR!</v>
      </c>
      <c r="O136" s="4" t="str">
        <f>+0100,1</f>
        <v>#ERROR!</v>
      </c>
      <c r="P136" s="1" t="s">
        <v>203</v>
      </c>
      <c r="Q136" s="4"/>
      <c r="R136" s="1" t="s">
        <v>427</v>
      </c>
      <c r="S136" s="1" t="s">
        <v>244</v>
      </c>
      <c r="T136" s="1" t="s">
        <v>260</v>
      </c>
      <c r="V136" s="1" t="s">
        <v>188</v>
      </c>
      <c r="W136" s="1" t="s">
        <v>429</v>
      </c>
      <c r="Z136" s="1" t="s">
        <v>400</v>
      </c>
      <c r="AB136" s="1" t="s">
        <v>276</v>
      </c>
      <c r="AC136" s="4"/>
      <c r="AD136" s="4"/>
      <c r="AE136" s="4"/>
      <c r="AF136" s="4"/>
      <c r="AG136" s="1" t="s">
        <v>1059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</row>
    <row r="137">
      <c r="A137" s="3">
        <v>3.809099999E9</v>
      </c>
      <c r="B137" s="1" t="s">
        <v>1060</v>
      </c>
      <c r="C137" s="3">
        <v>4.0</v>
      </c>
      <c r="D137" s="3">
        <v>50.086092</v>
      </c>
      <c r="E137" s="3">
        <v>-5.255711</v>
      </c>
      <c r="F137" s="3">
        <v>81.38</v>
      </c>
      <c r="G137" s="1" t="s">
        <v>178</v>
      </c>
      <c r="H137" s="1" t="s">
        <v>179</v>
      </c>
      <c r="I137" s="3">
        <v>99999.0</v>
      </c>
      <c r="J137" s="1" t="s">
        <v>180</v>
      </c>
      <c r="K137" s="2" t="s">
        <v>687</v>
      </c>
      <c r="L137" s="1" t="s">
        <v>249</v>
      </c>
      <c r="M137" s="1" t="s">
        <v>976</v>
      </c>
      <c r="N137" s="4" t="str">
        <f>+0110,1</f>
        <v>#ERROR!</v>
      </c>
      <c r="O137" s="4" t="str">
        <f>+0104,1</f>
        <v>#ERROR!</v>
      </c>
      <c r="P137" s="1" t="s">
        <v>1061</v>
      </c>
      <c r="Q137" s="4"/>
      <c r="R137" s="1" t="s">
        <v>446</v>
      </c>
      <c r="S137" s="1" t="s">
        <v>252</v>
      </c>
      <c r="T137" s="1" t="s">
        <v>266</v>
      </c>
      <c r="V137" s="1" t="s">
        <v>188</v>
      </c>
      <c r="W137" s="1" t="s">
        <v>448</v>
      </c>
      <c r="Z137" s="1" t="s">
        <v>1062</v>
      </c>
      <c r="AA137" s="1" t="s">
        <v>720</v>
      </c>
      <c r="AB137" s="1" t="s">
        <v>276</v>
      </c>
      <c r="AC137" s="4"/>
      <c r="AD137" s="4"/>
      <c r="AE137" s="4"/>
      <c r="AF137" s="4"/>
      <c r="AG137" s="1" t="s">
        <v>1063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1" t="s">
        <v>196</v>
      </c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1" t="s">
        <v>198</v>
      </c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</row>
    <row r="138">
      <c r="A138" s="3">
        <v>3.809099999E9</v>
      </c>
      <c r="B138" s="1" t="s">
        <v>1064</v>
      </c>
      <c r="C138" s="3">
        <v>4.0</v>
      </c>
      <c r="D138" s="3">
        <v>50.086092</v>
      </c>
      <c r="E138" s="3">
        <v>-5.255711</v>
      </c>
      <c r="F138" s="3">
        <v>81.38</v>
      </c>
      <c r="G138" s="1" t="s">
        <v>178</v>
      </c>
      <c r="H138" s="1" t="s">
        <v>200</v>
      </c>
      <c r="I138" s="3">
        <v>99999.0</v>
      </c>
      <c r="J138" s="1" t="s">
        <v>180</v>
      </c>
      <c r="K138" s="2" t="s">
        <v>1065</v>
      </c>
      <c r="L138" s="1" t="s">
        <v>1066</v>
      </c>
      <c r="M138" s="1" t="s">
        <v>411</v>
      </c>
      <c r="N138" s="4" t="str">
        <f>+0100,1</f>
        <v>#ERROR!</v>
      </c>
      <c r="O138" s="4" t="str">
        <f>+0100,1</f>
        <v>#ERROR!</v>
      </c>
      <c r="P138" s="1" t="s">
        <v>203</v>
      </c>
      <c r="Q138" s="4"/>
      <c r="R138" s="1" t="s">
        <v>1067</v>
      </c>
      <c r="S138" s="1" t="s">
        <v>579</v>
      </c>
      <c r="U138" s="4"/>
      <c r="V138" s="1" t="s">
        <v>188</v>
      </c>
      <c r="W138" s="1" t="s">
        <v>1068</v>
      </c>
      <c r="Z138" s="1" t="s">
        <v>386</v>
      </c>
      <c r="AB138" s="1" t="s">
        <v>295</v>
      </c>
      <c r="AC138" s="4"/>
      <c r="AD138" s="4"/>
      <c r="AE138" s="4"/>
      <c r="AF138" s="4"/>
      <c r="AG138" s="1" t="s">
        <v>1069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</row>
    <row r="139">
      <c r="A139" s="3">
        <v>3.809099999E9</v>
      </c>
      <c r="B139" s="1" t="s">
        <v>1070</v>
      </c>
      <c r="C139" s="3">
        <v>4.0</v>
      </c>
      <c r="D139" s="3">
        <v>50.086092</v>
      </c>
      <c r="E139" s="3">
        <v>-5.255711</v>
      </c>
      <c r="F139" s="3">
        <v>81.38</v>
      </c>
      <c r="G139" s="1" t="s">
        <v>178</v>
      </c>
      <c r="H139" s="1" t="s">
        <v>179</v>
      </c>
      <c r="I139" s="3">
        <v>99999.0</v>
      </c>
      <c r="J139" s="1" t="s">
        <v>180</v>
      </c>
      <c r="K139" s="2" t="s">
        <v>1065</v>
      </c>
      <c r="L139" s="1" t="s">
        <v>582</v>
      </c>
      <c r="M139" s="1" t="s">
        <v>418</v>
      </c>
      <c r="N139" s="4" t="str">
        <f>+0100,1</f>
        <v>#ERROR!</v>
      </c>
      <c r="O139" s="4" t="str">
        <f>+0096,1</f>
        <v>#ERROR!</v>
      </c>
      <c r="P139" s="1" t="s">
        <v>390</v>
      </c>
      <c r="Q139" s="4"/>
      <c r="R139" s="1" t="s">
        <v>1071</v>
      </c>
      <c r="S139" s="1" t="s">
        <v>1072</v>
      </c>
      <c r="U139" s="4"/>
      <c r="V139" s="1" t="s">
        <v>188</v>
      </c>
      <c r="W139" s="1" t="s">
        <v>1073</v>
      </c>
      <c r="Z139" s="1" t="s">
        <v>1074</v>
      </c>
      <c r="AA139" s="1" t="s">
        <v>1075</v>
      </c>
      <c r="AB139" s="1" t="s">
        <v>305</v>
      </c>
      <c r="AC139" s="4"/>
      <c r="AD139" s="4"/>
      <c r="AE139" s="4"/>
      <c r="AF139" s="4"/>
      <c r="AG139" s="1" t="s">
        <v>1076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1" t="s">
        <v>196</v>
      </c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1" t="s">
        <v>198</v>
      </c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</row>
    <row r="140">
      <c r="A140" s="3">
        <v>3.809099999E9</v>
      </c>
      <c r="B140" s="1" t="s">
        <v>1077</v>
      </c>
      <c r="C140" s="3">
        <v>4.0</v>
      </c>
      <c r="D140" s="3">
        <v>50.086092</v>
      </c>
      <c r="E140" s="3">
        <v>-5.255711</v>
      </c>
      <c r="F140" s="3">
        <v>81.38</v>
      </c>
      <c r="G140" s="1" t="s">
        <v>178</v>
      </c>
      <c r="H140" s="1" t="s">
        <v>200</v>
      </c>
      <c r="I140" s="3">
        <v>99999.0</v>
      </c>
      <c r="J140" s="1" t="s">
        <v>180</v>
      </c>
      <c r="K140" s="2" t="s">
        <v>1078</v>
      </c>
      <c r="L140" s="1" t="s">
        <v>577</v>
      </c>
      <c r="M140" s="1" t="s">
        <v>1079</v>
      </c>
      <c r="N140" s="4" t="str">
        <f>+0090,1</f>
        <v>#ERROR!</v>
      </c>
      <c r="O140" s="4" t="str">
        <f>+0090,1</f>
        <v>#ERROR!</v>
      </c>
      <c r="P140" s="1" t="s">
        <v>203</v>
      </c>
      <c r="Q140" s="4"/>
      <c r="R140" s="1" t="s">
        <v>412</v>
      </c>
      <c r="S140" s="1" t="s">
        <v>578</v>
      </c>
      <c r="T140" s="1" t="s">
        <v>1080</v>
      </c>
      <c r="V140" s="1" t="s">
        <v>188</v>
      </c>
      <c r="W140" s="1" t="s">
        <v>413</v>
      </c>
      <c r="Z140" s="1" t="s">
        <v>294</v>
      </c>
      <c r="AB140" s="1" t="s">
        <v>276</v>
      </c>
      <c r="AC140" s="4"/>
      <c r="AD140" s="4"/>
      <c r="AE140" s="4"/>
      <c r="AF140" s="4"/>
      <c r="AG140" s="1" t="s">
        <v>1081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</row>
    <row r="141">
      <c r="A141" s="3">
        <v>3.809099999E9</v>
      </c>
      <c r="B141" s="1" t="s">
        <v>1082</v>
      </c>
      <c r="C141" s="3">
        <v>4.0</v>
      </c>
      <c r="D141" s="3">
        <v>50.086092</v>
      </c>
      <c r="E141" s="3">
        <v>-5.255711</v>
      </c>
      <c r="F141" s="3">
        <v>81.38</v>
      </c>
      <c r="G141" s="1" t="s">
        <v>178</v>
      </c>
      <c r="H141" s="1" t="s">
        <v>179</v>
      </c>
      <c r="I141" s="3">
        <v>99999.0</v>
      </c>
      <c r="J141" s="1" t="s">
        <v>180</v>
      </c>
      <c r="K141" s="2" t="s">
        <v>1078</v>
      </c>
      <c r="L141" s="1" t="s">
        <v>582</v>
      </c>
      <c r="M141" s="1" t="s">
        <v>1079</v>
      </c>
      <c r="N141" s="4" t="str">
        <f>+0092,1</f>
        <v>#ERROR!</v>
      </c>
      <c r="O141" s="4" t="str">
        <f>+0090,1</f>
        <v>#ERROR!</v>
      </c>
      <c r="P141" s="1" t="s">
        <v>299</v>
      </c>
      <c r="Q141" s="4"/>
      <c r="R141" s="1" t="s">
        <v>185</v>
      </c>
      <c r="S141" s="1" t="s">
        <v>585</v>
      </c>
      <c r="T141" s="1" t="s">
        <v>1083</v>
      </c>
      <c r="V141" s="1" t="s">
        <v>188</v>
      </c>
      <c r="W141" s="1" t="s">
        <v>189</v>
      </c>
      <c r="Z141" s="1" t="s">
        <v>1084</v>
      </c>
      <c r="AA141" s="1" t="s">
        <v>1085</v>
      </c>
      <c r="AB141" s="1" t="s">
        <v>276</v>
      </c>
      <c r="AC141" s="4"/>
      <c r="AD141" s="4"/>
      <c r="AE141" s="4"/>
      <c r="AF141" s="4"/>
      <c r="AG141" s="1" t="s">
        <v>1086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1" t="s">
        <v>196</v>
      </c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1" t="s">
        <v>198</v>
      </c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</row>
    <row r="142">
      <c r="A142" s="3">
        <v>3.809099999E9</v>
      </c>
      <c r="B142" s="1" t="s">
        <v>1087</v>
      </c>
      <c r="C142" s="3">
        <v>4.0</v>
      </c>
      <c r="D142" s="3">
        <v>50.086092</v>
      </c>
      <c r="E142" s="3">
        <v>-5.255711</v>
      </c>
      <c r="F142" s="3">
        <v>81.38</v>
      </c>
      <c r="G142" s="1" t="s">
        <v>178</v>
      </c>
      <c r="H142" s="1" t="s">
        <v>200</v>
      </c>
      <c r="I142" s="3">
        <v>99999.0</v>
      </c>
      <c r="J142" s="1" t="s">
        <v>180</v>
      </c>
      <c r="K142" s="2" t="s">
        <v>1088</v>
      </c>
      <c r="L142" s="1" t="s">
        <v>1066</v>
      </c>
      <c r="M142" s="1" t="s">
        <v>411</v>
      </c>
      <c r="N142" s="4" t="str">
        <f>+0080,1</f>
        <v>#ERROR!</v>
      </c>
      <c r="O142" s="4" t="str">
        <f>+0070,1</f>
        <v>#ERROR!</v>
      </c>
      <c r="P142" s="1" t="s">
        <v>203</v>
      </c>
      <c r="Q142" s="4"/>
      <c r="R142" s="1" t="s">
        <v>1089</v>
      </c>
      <c r="S142" s="1" t="s">
        <v>579</v>
      </c>
      <c r="U142" s="4"/>
      <c r="V142" s="1" t="s">
        <v>188</v>
      </c>
      <c r="W142" s="1" t="s">
        <v>1090</v>
      </c>
      <c r="Z142" s="1" t="s">
        <v>261</v>
      </c>
      <c r="AB142" s="1" t="s">
        <v>295</v>
      </c>
      <c r="AC142" s="4"/>
      <c r="AD142" s="4"/>
      <c r="AE142" s="4"/>
      <c r="AF142" s="4"/>
      <c r="AG142" s="1" t="s">
        <v>1091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</row>
    <row r="143">
      <c r="A143" s="3">
        <v>3.809099999E9</v>
      </c>
      <c r="B143" s="1" t="s">
        <v>1092</v>
      </c>
      <c r="C143" s="3">
        <v>4.0</v>
      </c>
      <c r="D143" s="3">
        <v>50.086092</v>
      </c>
      <c r="E143" s="3">
        <v>-5.255711</v>
      </c>
      <c r="F143" s="3">
        <v>81.38</v>
      </c>
      <c r="G143" s="1" t="s">
        <v>178</v>
      </c>
      <c r="H143" s="1" t="s">
        <v>179</v>
      </c>
      <c r="I143" s="3">
        <v>99999.0</v>
      </c>
      <c r="J143" s="1" t="s">
        <v>180</v>
      </c>
      <c r="K143" s="2" t="s">
        <v>1088</v>
      </c>
      <c r="L143" s="1" t="s">
        <v>582</v>
      </c>
      <c r="M143" s="1" t="s">
        <v>418</v>
      </c>
      <c r="N143" s="4" t="str">
        <f>+0076,1</f>
        <v>#ERROR!</v>
      </c>
      <c r="O143" s="4" t="str">
        <f>+0072,1</f>
        <v>#ERROR!</v>
      </c>
      <c r="P143" s="1" t="s">
        <v>1093</v>
      </c>
      <c r="Q143" s="4"/>
      <c r="R143" s="1" t="s">
        <v>1094</v>
      </c>
      <c r="S143" s="1" t="s">
        <v>1072</v>
      </c>
      <c r="U143" s="4"/>
      <c r="V143" s="1" t="s">
        <v>188</v>
      </c>
      <c r="W143" s="1" t="s">
        <v>1095</v>
      </c>
      <c r="Z143" s="1" t="s">
        <v>355</v>
      </c>
      <c r="AA143" s="1" t="s">
        <v>1096</v>
      </c>
      <c r="AB143" s="1" t="s">
        <v>305</v>
      </c>
      <c r="AC143" s="4"/>
      <c r="AD143" s="4"/>
      <c r="AE143" s="4"/>
      <c r="AF143" s="4"/>
      <c r="AG143" s="1" t="s">
        <v>1097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1" t="s">
        <v>196</v>
      </c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1" t="s">
        <v>198</v>
      </c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</row>
    <row r="144">
      <c r="A144" s="3">
        <v>3.809099999E9</v>
      </c>
      <c r="B144" s="1" t="s">
        <v>1098</v>
      </c>
      <c r="C144" s="3">
        <v>4.0</v>
      </c>
      <c r="D144" s="3">
        <v>50.086092</v>
      </c>
      <c r="E144" s="3">
        <v>-5.255711</v>
      </c>
      <c r="F144" s="3">
        <v>81.38</v>
      </c>
      <c r="G144" s="1" t="s">
        <v>178</v>
      </c>
      <c r="H144" s="1" t="s">
        <v>200</v>
      </c>
      <c r="I144" s="3">
        <v>99999.0</v>
      </c>
      <c r="J144" s="1" t="s">
        <v>180</v>
      </c>
      <c r="K144" s="2" t="s">
        <v>1099</v>
      </c>
      <c r="L144" s="1" t="s">
        <v>887</v>
      </c>
      <c r="M144" s="1" t="s">
        <v>411</v>
      </c>
      <c r="N144" s="4" t="str">
        <f>+0070,1</f>
        <v>#ERROR!</v>
      </c>
      <c r="O144" s="4" t="str">
        <f>+0070,1</f>
        <v>#ERROR!</v>
      </c>
      <c r="P144" s="1" t="s">
        <v>203</v>
      </c>
      <c r="Q144" s="4"/>
      <c r="R144" s="1" t="s">
        <v>594</v>
      </c>
      <c r="S144" s="1" t="s">
        <v>889</v>
      </c>
      <c r="T144" s="1" t="s">
        <v>1100</v>
      </c>
      <c r="V144" s="1" t="s">
        <v>188</v>
      </c>
      <c r="W144" s="1" t="s">
        <v>597</v>
      </c>
      <c r="Z144" s="1" t="s">
        <v>208</v>
      </c>
      <c r="AB144" s="1" t="s">
        <v>226</v>
      </c>
      <c r="AC144" s="4"/>
      <c r="AD144" s="4"/>
      <c r="AE144" s="4"/>
      <c r="AF144" s="4"/>
      <c r="AG144" s="1" t="s">
        <v>1101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</row>
    <row r="145">
      <c r="A145" s="3">
        <v>3.809099999E9</v>
      </c>
      <c r="B145" s="1" t="s">
        <v>1102</v>
      </c>
      <c r="C145" s="3">
        <v>4.0</v>
      </c>
      <c r="D145" s="3">
        <v>50.086092</v>
      </c>
      <c r="E145" s="3">
        <v>-5.255711</v>
      </c>
      <c r="F145" s="3">
        <v>81.38</v>
      </c>
      <c r="G145" s="1" t="s">
        <v>178</v>
      </c>
      <c r="H145" s="1" t="s">
        <v>179</v>
      </c>
      <c r="I145" s="3">
        <v>99999.0</v>
      </c>
      <c r="J145" s="1" t="s">
        <v>180</v>
      </c>
      <c r="K145" s="2" t="s">
        <v>1099</v>
      </c>
      <c r="L145" s="1" t="s">
        <v>1103</v>
      </c>
      <c r="M145" s="1" t="s">
        <v>806</v>
      </c>
      <c r="N145" s="4" t="str">
        <f>+0072,1</f>
        <v>#ERROR!</v>
      </c>
      <c r="O145" s="4" t="str">
        <f>+0065,1</f>
        <v>#ERROR!</v>
      </c>
      <c r="P145" s="1" t="s">
        <v>1104</v>
      </c>
      <c r="Q145" s="4"/>
      <c r="R145" s="1" t="s">
        <v>602</v>
      </c>
      <c r="S145" s="1" t="s">
        <v>897</v>
      </c>
      <c r="T145" s="1" t="s">
        <v>1105</v>
      </c>
      <c r="V145" s="1" t="s">
        <v>188</v>
      </c>
      <c r="W145" s="1" t="s">
        <v>1106</v>
      </c>
      <c r="Z145" s="1" t="s">
        <v>1107</v>
      </c>
      <c r="AA145" s="1" t="s">
        <v>1108</v>
      </c>
      <c r="AB145" s="1" t="s">
        <v>226</v>
      </c>
      <c r="AC145" s="4"/>
      <c r="AD145" s="4"/>
      <c r="AE145" s="4"/>
      <c r="AF145" s="4"/>
      <c r="AG145" s="1" t="s">
        <v>1109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1" t="s">
        <v>238</v>
      </c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1" t="s">
        <v>238</v>
      </c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</row>
    <row r="146">
      <c r="A146" s="3">
        <v>3.809099999E9</v>
      </c>
      <c r="B146" s="1" t="s">
        <v>1110</v>
      </c>
      <c r="C146" s="3">
        <v>4.0</v>
      </c>
      <c r="D146" s="3">
        <v>50.086092</v>
      </c>
      <c r="E146" s="3">
        <v>-5.255711</v>
      </c>
      <c r="F146" s="3">
        <v>81.38</v>
      </c>
      <c r="G146" s="1" t="s">
        <v>178</v>
      </c>
      <c r="H146" s="1" t="s">
        <v>200</v>
      </c>
      <c r="I146" s="3">
        <v>99999.0</v>
      </c>
      <c r="J146" s="1" t="s">
        <v>180</v>
      </c>
      <c r="K146" s="2" t="s">
        <v>1111</v>
      </c>
      <c r="L146" s="1" t="s">
        <v>1112</v>
      </c>
      <c r="M146" s="1" t="s">
        <v>411</v>
      </c>
      <c r="N146" s="4" t="str">
        <f>+0070,1</f>
        <v>#ERROR!</v>
      </c>
      <c r="O146" s="4" t="str">
        <f>+0060,1</f>
        <v>#ERROR!</v>
      </c>
      <c r="P146" s="1" t="s">
        <v>203</v>
      </c>
      <c r="Q146" s="4"/>
      <c r="R146" s="1" t="s">
        <v>888</v>
      </c>
      <c r="S146" s="1" t="s">
        <v>1113</v>
      </c>
      <c r="U146" s="4"/>
      <c r="V146" s="1" t="s">
        <v>188</v>
      </c>
      <c r="W146" s="1" t="s">
        <v>891</v>
      </c>
      <c r="Z146" s="1" t="s">
        <v>208</v>
      </c>
      <c r="AB146" s="1" t="s">
        <v>226</v>
      </c>
      <c r="AC146" s="4"/>
      <c r="AD146" s="4"/>
      <c r="AE146" s="4"/>
      <c r="AF146" s="4"/>
      <c r="AG146" s="1" t="s">
        <v>1114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</row>
    <row r="147">
      <c r="A147" s="3">
        <v>3.809099999E9</v>
      </c>
      <c r="B147" s="1" t="s">
        <v>1115</v>
      </c>
      <c r="C147" s="3">
        <v>4.0</v>
      </c>
      <c r="D147" s="3">
        <v>50.086092</v>
      </c>
      <c r="E147" s="3">
        <v>-5.255711</v>
      </c>
      <c r="F147" s="3">
        <v>81.38</v>
      </c>
      <c r="G147" s="1" t="s">
        <v>178</v>
      </c>
      <c r="H147" s="1" t="s">
        <v>179</v>
      </c>
      <c r="I147" s="3">
        <v>99999.0</v>
      </c>
      <c r="J147" s="1" t="s">
        <v>180</v>
      </c>
      <c r="K147" s="2" t="s">
        <v>1111</v>
      </c>
      <c r="L147" s="1" t="s">
        <v>1116</v>
      </c>
      <c r="M147" s="1" t="s">
        <v>806</v>
      </c>
      <c r="N147" s="4" t="str">
        <f>+0070,1</f>
        <v>#ERROR!</v>
      </c>
      <c r="O147" s="4" t="str">
        <f>+0063,1</f>
        <v>#ERROR!</v>
      </c>
      <c r="P147" s="1" t="s">
        <v>1117</v>
      </c>
      <c r="Q147" s="4"/>
      <c r="R147" s="1" t="s">
        <v>1118</v>
      </c>
      <c r="S147" s="1" t="s">
        <v>1119</v>
      </c>
      <c r="U147" s="4"/>
      <c r="V147" s="1" t="s">
        <v>188</v>
      </c>
      <c r="W147" s="1" t="s">
        <v>1120</v>
      </c>
      <c r="Z147" s="1" t="s">
        <v>1121</v>
      </c>
      <c r="AA147" s="1" t="s">
        <v>1122</v>
      </c>
      <c r="AB147" s="1" t="s">
        <v>226</v>
      </c>
      <c r="AC147" s="4"/>
      <c r="AD147" s="4"/>
      <c r="AE147" s="4"/>
      <c r="AF147" s="4"/>
      <c r="AG147" s="1" t="s">
        <v>1123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1" t="s">
        <v>196</v>
      </c>
      <c r="BT147" s="4"/>
      <c r="BU147" s="4"/>
      <c r="BV147" s="4"/>
      <c r="BW147" s="4"/>
      <c r="BX147" s="4"/>
      <c r="BY147" s="4"/>
      <c r="BZ147" s="4"/>
      <c r="CA147" s="1" t="s">
        <v>197</v>
      </c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1" t="s">
        <v>198</v>
      </c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</row>
    <row r="148">
      <c r="A148" s="3">
        <v>3.809099999E9</v>
      </c>
      <c r="B148" s="1" t="s">
        <v>1124</v>
      </c>
      <c r="C148" s="3">
        <v>4.0</v>
      </c>
      <c r="D148" s="3">
        <v>50.086092</v>
      </c>
      <c r="E148" s="3">
        <v>-5.255711</v>
      </c>
      <c r="F148" s="3">
        <v>81.38</v>
      </c>
      <c r="G148" s="1" t="s">
        <v>178</v>
      </c>
      <c r="H148" s="1" t="s">
        <v>200</v>
      </c>
      <c r="I148" s="3">
        <v>99999.0</v>
      </c>
      <c r="J148" s="1" t="s">
        <v>180</v>
      </c>
      <c r="K148" s="2" t="s">
        <v>1125</v>
      </c>
      <c r="L148" s="1" t="s">
        <v>1112</v>
      </c>
      <c r="M148" s="1" t="s">
        <v>411</v>
      </c>
      <c r="N148" s="4" t="str">
        <f>+0060,1</f>
        <v>#ERROR!</v>
      </c>
      <c r="O148" s="4" t="str">
        <f>+0060,1</f>
        <v>#ERROR!</v>
      </c>
      <c r="P148" s="1" t="s">
        <v>203</v>
      </c>
      <c r="Q148" s="4"/>
      <c r="R148" s="1" t="s">
        <v>1126</v>
      </c>
      <c r="S148" s="1" t="s">
        <v>1113</v>
      </c>
      <c r="U148" s="4"/>
      <c r="V148" s="1" t="s">
        <v>188</v>
      </c>
      <c r="W148" s="1" t="s">
        <v>1127</v>
      </c>
      <c r="Z148" s="1" t="s">
        <v>643</v>
      </c>
      <c r="AB148" s="4"/>
      <c r="AC148" s="4"/>
      <c r="AD148" s="4"/>
      <c r="AE148" s="4"/>
      <c r="AF148" s="4"/>
      <c r="AG148" s="1" t="s">
        <v>1128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</row>
    <row r="149">
      <c r="A149" s="3">
        <v>3.809099999E9</v>
      </c>
      <c r="B149" s="1" t="s">
        <v>1129</v>
      </c>
      <c r="C149" s="3">
        <v>4.0</v>
      </c>
      <c r="D149" s="3">
        <v>50.086092</v>
      </c>
      <c r="E149" s="3">
        <v>-5.255711</v>
      </c>
      <c r="F149" s="3">
        <v>81.38</v>
      </c>
      <c r="G149" s="1" t="s">
        <v>178</v>
      </c>
      <c r="H149" s="1" t="s">
        <v>179</v>
      </c>
      <c r="I149" s="3">
        <v>99999.0</v>
      </c>
      <c r="J149" s="1" t="s">
        <v>180</v>
      </c>
      <c r="K149" s="2" t="s">
        <v>1125</v>
      </c>
      <c r="L149" s="1" t="s">
        <v>1116</v>
      </c>
      <c r="M149" s="1" t="s">
        <v>665</v>
      </c>
      <c r="N149" s="4" t="str">
        <f>+0057,1</f>
        <v>#ERROR!</v>
      </c>
      <c r="O149" s="4" t="str">
        <f>+0055,1</f>
        <v>#ERROR!</v>
      </c>
      <c r="P149" s="1" t="s">
        <v>647</v>
      </c>
      <c r="Q149" s="4"/>
      <c r="R149" s="1" t="s">
        <v>1130</v>
      </c>
      <c r="S149" s="1" t="s">
        <v>1131</v>
      </c>
      <c r="U149" s="4"/>
      <c r="V149" s="1" t="s">
        <v>188</v>
      </c>
      <c r="W149" s="1" t="s">
        <v>1132</v>
      </c>
      <c r="Z149" s="1" t="s">
        <v>1133</v>
      </c>
      <c r="AA149" s="1" t="s">
        <v>1134</v>
      </c>
      <c r="AC149" s="4"/>
      <c r="AD149" s="4"/>
      <c r="AE149" s="4"/>
      <c r="AF149" s="4"/>
      <c r="AG149" s="1" t="s">
        <v>1135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</row>
    <row r="150">
      <c r="A150" s="3">
        <v>3.809099999E9</v>
      </c>
      <c r="B150" s="1" t="s">
        <v>1136</v>
      </c>
      <c r="C150" s="3">
        <v>4.0</v>
      </c>
      <c r="D150" s="3">
        <v>50.086092</v>
      </c>
      <c r="E150" s="3">
        <v>-5.255711</v>
      </c>
      <c r="F150" s="3">
        <v>81.38</v>
      </c>
      <c r="G150" s="1" t="s">
        <v>178</v>
      </c>
      <c r="H150" s="1" t="s">
        <v>200</v>
      </c>
      <c r="I150" s="3">
        <v>99999.0</v>
      </c>
      <c r="J150" s="1" t="s">
        <v>180</v>
      </c>
      <c r="K150" s="2" t="s">
        <v>1137</v>
      </c>
      <c r="L150" s="1" t="s">
        <v>1112</v>
      </c>
      <c r="M150" s="1" t="s">
        <v>411</v>
      </c>
      <c r="N150" s="4" t="str">
        <f>+0070,1</f>
        <v>#ERROR!</v>
      </c>
      <c r="O150" s="4" t="str">
        <f>+0060,1</f>
        <v>#ERROR!</v>
      </c>
      <c r="P150" s="1" t="s">
        <v>203</v>
      </c>
      <c r="Q150" s="4"/>
      <c r="R150" s="1" t="s">
        <v>1126</v>
      </c>
      <c r="S150" s="1" t="s">
        <v>1113</v>
      </c>
      <c r="U150" s="4"/>
      <c r="V150" s="1" t="s">
        <v>188</v>
      </c>
      <c r="W150" s="1" t="s">
        <v>1127</v>
      </c>
      <c r="Z150" s="1" t="s">
        <v>661</v>
      </c>
      <c r="AB150" s="4"/>
      <c r="AC150" s="4"/>
      <c r="AD150" s="4"/>
      <c r="AE150" s="4"/>
      <c r="AF150" s="4"/>
      <c r="AG150" s="1" t="s">
        <v>1138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</row>
    <row r="151">
      <c r="A151" s="3">
        <v>3.809099999E9</v>
      </c>
      <c r="B151" s="1" t="s">
        <v>1139</v>
      </c>
      <c r="C151" s="3">
        <v>4.0</v>
      </c>
      <c r="D151" s="3">
        <v>50.086092</v>
      </c>
      <c r="E151" s="3">
        <v>-5.255711</v>
      </c>
      <c r="F151" s="3">
        <v>81.38</v>
      </c>
      <c r="G151" s="1" t="s">
        <v>178</v>
      </c>
      <c r="H151" s="1" t="s">
        <v>179</v>
      </c>
      <c r="I151" s="3">
        <v>99999.0</v>
      </c>
      <c r="J151" s="1" t="s">
        <v>180</v>
      </c>
      <c r="K151" s="2" t="s">
        <v>1137</v>
      </c>
      <c r="L151" s="1" t="s">
        <v>1116</v>
      </c>
      <c r="M151" s="1" t="s">
        <v>665</v>
      </c>
      <c r="N151" s="4" t="str">
        <f>+0065,1</f>
        <v>#ERROR!</v>
      </c>
      <c r="O151" s="4" t="str">
        <f>+0061,1</f>
        <v>#ERROR!</v>
      </c>
      <c r="P151" s="1" t="s">
        <v>1140</v>
      </c>
      <c r="Q151" s="4"/>
      <c r="R151" s="1" t="s">
        <v>1130</v>
      </c>
      <c r="S151" s="1" t="s">
        <v>1141</v>
      </c>
      <c r="U151" s="4"/>
      <c r="V151" s="1" t="s">
        <v>188</v>
      </c>
      <c r="W151" s="1" t="s">
        <v>1142</v>
      </c>
      <c r="Z151" s="1" t="s">
        <v>1143</v>
      </c>
      <c r="AA151" s="1" t="s">
        <v>1144</v>
      </c>
      <c r="AC151" s="4"/>
      <c r="AD151" s="4"/>
      <c r="AE151" s="4"/>
      <c r="AF151" s="4"/>
      <c r="AG151" s="1" t="s">
        <v>1145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</row>
    <row r="152">
      <c r="A152" s="3">
        <v>3.809099999E9</v>
      </c>
      <c r="B152" s="1" t="s">
        <v>1146</v>
      </c>
      <c r="C152" s="3">
        <v>4.0</v>
      </c>
      <c r="D152" s="3">
        <v>50.086092</v>
      </c>
      <c r="E152" s="3">
        <v>-5.255711</v>
      </c>
      <c r="F152" s="3">
        <v>81.38</v>
      </c>
      <c r="G152" s="1" t="s">
        <v>178</v>
      </c>
      <c r="H152" s="1" t="s">
        <v>200</v>
      </c>
      <c r="I152" s="3">
        <v>99999.0</v>
      </c>
      <c r="J152" s="1" t="s">
        <v>180</v>
      </c>
      <c r="K152" s="2" t="s">
        <v>1147</v>
      </c>
      <c r="L152" s="1" t="s">
        <v>1148</v>
      </c>
      <c r="M152" s="1" t="s">
        <v>411</v>
      </c>
      <c r="N152" s="4" t="str">
        <f>+0070,1</f>
        <v>#ERROR!</v>
      </c>
      <c r="O152" s="4" t="str">
        <f>+0060,1</f>
        <v>#ERROR!</v>
      </c>
      <c r="P152" s="1" t="s">
        <v>203</v>
      </c>
      <c r="Q152" s="4"/>
      <c r="R152" s="1" t="s">
        <v>1067</v>
      </c>
      <c r="S152" s="1" t="s">
        <v>1149</v>
      </c>
      <c r="U152" s="4"/>
      <c r="V152" s="1" t="s">
        <v>188</v>
      </c>
      <c r="W152" s="1" t="s">
        <v>1068</v>
      </c>
      <c r="Z152" s="1" t="s">
        <v>661</v>
      </c>
      <c r="AB152" s="4"/>
      <c r="AC152" s="4"/>
      <c r="AD152" s="4"/>
      <c r="AE152" s="4"/>
      <c r="AF152" s="4"/>
      <c r="AG152" s="1" t="s">
        <v>1150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</row>
    <row r="153">
      <c r="A153" s="3">
        <v>3.809099999E9</v>
      </c>
      <c r="B153" s="1" t="s">
        <v>1151</v>
      </c>
      <c r="C153" s="3">
        <v>4.0</v>
      </c>
      <c r="D153" s="3">
        <v>50.086092</v>
      </c>
      <c r="E153" s="3">
        <v>-5.255711</v>
      </c>
      <c r="F153" s="3">
        <v>81.38</v>
      </c>
      <c r="G153" s="1" t="s">
        <v>178</v>
      </c>
      <c r="H153" s="1" t="s">
        <v>179</v>
      </c>
      <c r="I153" s="3">
        <v>99999.0</v>
      </c>
      <c r="J153" s="1" t="s">
        <v>180</v>
      </c>
      <c r="K153" s="2" t="s">
        <v>1147</v>
      </c>
      <c r="L153" s="1" t="s">
        <v>1152</v>
      </c>
      <c r="M153" s="1" t="s">
        <v>665</v>
      </c>
      <c r="N153" s="4" t="str">
        <f>+0070,1</f>
        <v>#ERROR!</v>
      </c>
      <c r="O153" s="4" t="str">
        <f>+0064,1</f>
        <v>#ERROR!</v>
      </c>
      <c r="P153" s="1" t="s">
        <v>1153</v>
      </c>
      <c r="Q153" s="4"/>
      <c r="R153" s="1" t="s">
        <v>1071</v>
      </c>
      <c r="S153" s="1" t="s">
        <v>1154</v>
      </c>
      <c r="U153" s="4"/>
      <c r="V153" s="1" t="s">
        <v>188</v>
      </c>
      <c r="W153" s="1" t="s">
        <v>1073</v>
      </c>
      <c r="Z153" s="1" t="s">
        <v>1155</v>
      </c>
      <c r="AA153" s="1" t="s">
        <v>1049</v>
      </c>
      <c r="AC153" s="4"/>
      <c r="AD153" s="4"/>
      <c r="AE153" s="4"/>
      <c r="AF153" s="4"/>
      <c r="AG153" s="1" t="s">
        <v>1156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</row>
    <row r="154">
      <c r="A154" s="3">
        <v>3.809099999E9</v>
      </c>
      <c r="B154" s="1" t="s">
        <v>1157</v>
      </c>
      <c r="C154" s="3">
        <v>4.0</v>
      </c>
      <c r="D154" s="3">
        <v>50.086092</v>
      </c>
      <c r="E154" s="3">
        <v>-5.255711</v>
      </c>
      <c r="F154" s="3">
        <v>81.38</v>
      </c>
      <c r="G154" s="1" t="s">
        <v>178</v>
      </c>
      <c r="H154" s="1" t="s">
        <v>200</v>
      </c>
      <c r="I154" s="3">
        <v>99999.0</v>
      </c>
      <c r="J154" s="1" t="s">
        <v>180</v>
      </c>
      <c r="K154" s="2" t="s">
        <v>1158</v>
      </c>
      <c r="L154" s="1" t="s">
        <v>1159</v>
      </c>
      <c r="M154" s="1" t="s">
        <v>411</v>
      </c>
      <c r="N154" s="4" t="str">
        <f>+0070,1</f>
        <v>#ERROR!</v>
      </c>
      <c r="O154" s="4" t="str">
        <f>+0070,1</f>
        <v>#ERROR!</v>
      </c>
      <c r="P154" s="1" t="s">
        <v>203</v>
      </c>
      <c r="Q154" s="4"/>
      <c r="R154" s="1" t="s">
        <v>1067</v>
      </c>
      <c r="S154" s="1" t="s">
        <v>1160</v>
      </c>
      <c r="T154" s="1" t="s">
        <v>1161</v>
      </c>
      <c r="V154" s="1" t="s">
        <v>188</v>
      </c>
      <c r="W154" s="1" t="s">
        <v>1068</v>
      </c>
      <c r="Z154" s="1" t="s">
        <v>675</v>
      </c>
      <c r="AB154" s="4"/>
      <c r="AC154" s="4"/>
      <c r="AD154" s="4"/>
      <c r="AE154" s="4"/>
      <c r="AF154" s="4"/>
      <c r="AG154" s="1" t="s">
        <v>1162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</row>
    <row r="155">
      <c r="A155" s="3">
        <v>3.809099999E9</v>
      </c>
      <c r="B155" s="1" t="s">
        <v>1163</v>
      </c>
      <c r="C155" s="3">
        <v>4.0</v>
      </c>
      <c r="D155" s="3">
        <v>50.086092</v>
      </c>
      <c r="E155" s="3">
        <v>-5.255711</v>
      </c>
      <c r="F155" s="3">
        <v>81.38</v>
      </c>
      <c r="G155" s="1" t="s">
        <v>178</v>
      </c>
      <c r="H155" s="1" t="s">
        <v>179</v>
      </c>
      <c r="I155" s="3">
        <v>99999.0</v>
      </c>
      <c r="J155" s="1" t="s">
        <v>180</v>
      </c>
      <c r="K155" s="2" t="s">
        <v>1158</v>
      </c>
      <c r="L155" s="1" t="s">
        <v>1164</v>
      </c>
      <c r="M155" s="1" t="s">
        <v>665</v>
      </c>
      <c r="N155" s="4" t="str">
        <f>+0071,1</f>
        <v>#ERROR!</v>
      </c>
      <c r="O155" s="4" t="str">
        <f>+0065,1</f>
        <v>#ERROR!</v>
      </c>
      <c r="P155" s="1" t="s">
        <v>1165</v>
      </c>
      <c r="Q155" s="4"/>
      <c r="R155" s="1" t="s">
        <v>1071</v>
      </c>
      <c r="S155" s="1" t="s">
        <v>1166</v>
      </c>
      <c r="T155" s="1" t="s">
        <v>1167</v>
      </c>
      <c r="V155" s="1" t="s">
        <v>188</v>
      </c>
      <c r="W155" s="1" t="s">
        <v>1168</v>
      </c>
      <c r="Z155" s="1" t="s">
        <v>1169</v>
      </c>
      <c r="AA155" s="1" t="s">
        <v>1170</v>
      </c>
      <c r="AC155" s="4"/>
      <c r="AD155" s="4"/>
      <c r="AE155" s="4"/>
      <c r="AF155" s="4"/>
      <c r="AG155" s="1" t="s">
        <v>1171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</row>
    <row r="156">
      <c r="A156" s="3">
        <v>3.809099999E9</v>
      </c>
      <c r="B156" s="1" t="s">
        <v>1172</v>
      </c>
      <c r="C156" s="3">
        <v>4.0</v>
      </c>
      <c r="D156" s="3">
        <v>50.086092</v>
      </c>
      <c r="E156" s="3">
        <v>-5.255711</v>
      </c>
      <c r="F156" s="3">
        <v>81.38</v>
      </c>
      <c r="G156" s="1" t="s">
        <v>178</v>
      </c>
      <c r="H156" s="1" t="s">
        <v>200</v>
      </c>
      <c r="I156" s="3">
        <v>99999.0</v>
      </c>
      <c r="J156" s="1" t="s">
        <v>180</v>
      </c>
      <c r="K156" s="2" t="s">
        <v>1173</v>
      </c>
      <c r="L156" s="1" t="s">
        <v>1159</v>
      </c>
      <c r="M156" s="1" t="s">
        <v>411</v>
      </c>
      <c r="N156" s="4" t="str">
        <f>+0070,1</f>
        <v>#ERROR!</v>
      </c>
      <c r="O156" s="4" t="str">
        <f>+0070,1</f>
        <v>#ERROR!</v>
      </c>
      <c r="P156" s="1" t="s">
        <v>203</v>
      </c>
      <c r="Q156" s="4"/>
      <c r="R156" s="1" t="s">
        <v>888</v>
      </c>
      <c r="S156" s="1" t="s">
        <v>1160</v>
      </c>
      <c r="T156" s="1" t="s">
        <v>1161</v>
      </c>
      <c r="V156" s="1" t="s">
        <v>188</v>
      </c>
      <c r="W156" s="1" t="s">
        <v>891</v>
      </c>
      <c r="Z156" s="1" t="s">
        <v>675</v>
      </c>
      <c r="AB156" s="4"/>
      <c r="AC156" s="4"/>
      <c r="AD156" s="4"/>
      <c r="AE156" s="4"/>
      <c r="AF156" s="4"/>
      <c r="AG156" s="1" t="s">
        <v>1174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</row>
    <row r="157">
      <c r="A157" s="3">
        <v>3.809099999E9</v>
      </c>
      <c r="B157" s="1" t="s">
        <v>1175</v>
      </c>
      <c r="C157" s="3">
        <v>4.0</v>
      </c>
      <c r="D157" s="3">
        <v>50.086092</v>
      </c>
      <c r="E157" s="3">
        <v>-5.255711</v>
      </c>
      <c r="F157" s="3">
        <v>81.38</v>
      </c>
      <c r="G157" s="1" t="s">
        <v>178</v>
      </c>
      <c r="H157" s="1" t="s">
        <v>179</v>
      </c>
      <c r="I157" s="3">
        <v>99999.0</v>
      </c>
      <c r="J157" s="1" t="s">
        <v>180</v>
      </c>
      <c r="K157" s="2" t="s">
        <v>1173</v>
      </c>
      <c r="L157" s="1" t="s">
        <v>1176</v>
      </c>
      <c r="M157" s="1" t="s">
        <v>665</v>
      </c>
      <c r="N157" s="4" t="str">
        <f>+0073,1</f>
        <v>#ERROR!</v>
      </c>
      <c r="O157" s="4" t="str">
        <f>+0067,1</f>
        <v>#ERROR!</v>
      </c>
      <c r="P157" s="1" t="s">
        <v>1177</v>
      </c>
      <c r="Q157" s="4"/>
      <c r="R157" s="1" t="s">
        <v>896</v>
      </c>
      <c r="S157" s="1" t="s">
        <v>1178</v>
      </c>
      <c r="T157" s="1" t="s">
        <v>1167</v>
      </c>
      <c r="V157" s="1" t="s">
        <v>188</v>
      </c>
      <c r="W157" s="1" t="s">
        <v>899</v>
      </c>
      <c r="Z157" s="1" t="s">
        <v>1179</v>
      </c>
      <c r="AA157" s="1" t="s">
        <v>1180</v>
      </c>
      <c r="AC157" s="4"/>
      <c r="AD157" s="4"/>
      <c r="AE157" s="4"/>
      <c r="AF157" s="4"/>
      <c r="AG157" s="1" t="s">
        <v>1181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</row>
    <row r="158">
      <c r="A158" s="3">
        <v>3.809099999E9</v>
      </c>
      <c r="B158" s="1" t="s">
        <v>1182</v>
      </c>
      <c r="C158" s="3">
        <v>4.0</v>
      </c>
      <c r="D158" s="3">
        <v>50.086092</v>
      </c>
      <c r="E158" s="3">
        <v>-5.255711</v>
      </c>
      <c r="F158" s="3">
        <v>81.38</v>
      </c>
      <c r="G158" s="1" t="s">
        <v>178</v>
      </c>
      <c r="H158" s="1" t="s">
        <v>200</v>
      </c>
      <c r="I158" s="3">
        <v>99999.0</v>
      </c>
      <c r="J158" s="1" t="s">
        <v>180</v>
      </c>
      <c r="K158" s="2" t="s">
        <v>1183</v>
      </c>
      <c r="L158" s="1" t="s">
        <v>1159</v>
      </c>
      <c r="M158" s="1" t="s">
        <v>411</v>
      </c>
      <c r="N158" s="4" t="str">
        <f>+0080,1</f>
        <v>#ERROR!</v>
      </c>
      <c r="O158" s="4" t="str">
        <f>+0070,1</f>
        <v>#ERROR!</v>
      </c>
      <c r="P158" s="1" t="s">
        <v>203</v>
      </c>
      <c r="Q158" s="4"/>
      <c r="R158" s="1" t="s">
        <v>1089</v>
      </c>
      <c r="S158" s="1" t="s">
        <v>1160</v>
      </c>
      <c r="T158" s="1" t="s">
        <v>1161</v>
      </c>
      <c r="V158" s="1" t="s">
        <v>188</v>
      </c>
      <c r="W158" s="1" t="s">
        <v>1090</v>
      </c>
      <c r="Z158" s="1" t="s">
        <v>675</v>
      </c>
      <c r="AB158" s="1" t="s">
        <v>226</v>
      </c>
      <c r="AC158" s="4"/>
      <c r="AD158" s="4"/>
      <c r="AE158" s="4"/>
      <c r="AF158" s="4"/>
      <c r="AG158" s="1" t="s">
        <v>1184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</row>
    <row r="159">
      <c r="A159" s="3">
        <v>3.809099999E9</v>
      </c>
      <c r="B159" s="1" t="s">
        <v>1185</v>
      </c>
      <c r="C159" s="3">
        <v>4.0</v>
      </c>
      <c r="D159" s="3">
        <v>50.086092</v>
      </c>
      <c r="E159" s="3">
        <v>-5.255711</v>
      </c>
      <c r="F159" s="3">
        <v>81.38</v>
      </c>
      <c r="G159" s="1" t="s">
        <v>178</v>
      </c>
      <c r="H159" s="1" t="s">
        <v>179</v>
      </c>
      <c r="I159" s="3">
        <v>99999.0</v>
      </c>
      <c r="J159" s="1" t="s">
        <v>180</v>
      </c>
      <c r="K159" s="2" t="s">
        <v>1183</v>
      </c>
      <c r="L159" s="1" t="s">
        <v>1164</v>
      </c>
      <c r="M159" s="1" t="s">
        <v>601</v>
      </c>
      <c r="N159" s="4" t="str">
        <f>+0078,1</f>
        <v>#ERROR!</v>
      </c>
      <c r="O159" s="4" t="str">
        <f>+0069,1</f>
        <v>#ERROR!</v>
      </c>
      <c r="P159" s="1" t="s">
        <v>1186</v>
      </c>
      <c r="Q159" s="4"/>
      <c r="R159" s="1" t="s">
        <v>1094</v>
      </c>
      <c r="S159" s="1" t="s">
        <v>1166</v>
      </c>
      <c r="T159" s="1" t="s">
        <v>1167</v>
      </c>
      <c r="V159" s="1" t="s">
        <v>188</v>
      </c>
      <c r="W159" s="1" t="s">
        <v>1187</v>
      </c>
      <c r="X159" s="1" t="s">
        <v>1188</v>
      </c>
      <c r="Z159" s="1" t="s">
        <v>1189</v>
      </c>
      <c r="AA159" s="1" t="s">
        <v>1190</v>
      </c>
      <c r="AB159" s="1" t="s">
        <v>226</v>
      </c>
      <c r="AC159" s="4"/>
      <c r="AD159" s="4"/>
      <c r="AE159" s="4"/>
      <c r="AF159" s="4"/>
      <c r="AG159" s="1" t="s">
        <v>1191</v>
      </c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1" t="s">
        <v>238</v>
      </c>
      <c r="BT159" s="4"/>
      <c r="BU159" s="4"/>
      <c r="BV159" s="4"/>
      <c r="BW159" s="4"/>
      <c r="BX159" s="4"/>
      <c r="BY159" s="4"/>
      <c r="BZ159" s="4"/>
      <c r="CA159" s="1" t="s">
        <v>308</v>
      </c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1" t="s">
        <v>1192</v>
      </c>
      <c r="DZ159" s="4"/>
      <c r="EA159" s="1" t="s">
        <v>238</v>
      </c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</row>
    <row r="160">
      <c r="A160" s="3">
        <v>3.809099999E9</v>
      </c>
      <c r="B160" s="1" t="s">
        <v>1193</v>
      </c>
      <c r="C160" s="3">
        <v>4.0</v>
      </c>
      <c r="D160" s="3">
        <v>50.086092</v>
      </c>
      <c r="E160" s="3">
        <v>-5.255711</v>
      </c>
      <c r="F160" s="3">
        <v>81.38</v>
      </c>
      <c r="G160" s="1" t="s">
        <v>178</v>
      </c>
      <c r="H160" s="1" t="s">
        <v>200</v>
      </c>
      <c r="I160" s="3">
        <v>99999.0</v>
      </c>
      <c r="J160" s="1" t="s">
        <v>180</v>
      </c>
      <c r="K160" s="2" t="s">
        <v>1194</v>
      </c>
      <c r="L160" s="1" t="s">
        <v>1159</v>
      </c>
      <c r="M160" s="1" t="s">
        <v>411</v>
      </c>
      <c r="N160" s="4" t="str">
        <f>+0070,1</f>
        <v>#ERROR!</v>
      </c>
      <c r="O160" s="4" t="str">
        <f>+0070,1</f>
        <v>#ERROR!</v>
      </c>
      <c r="P160" s="1" t="s">
        <v>203</v>
      </c>
      <c r="Q160" s="4"/>
      <c r="R160" s="1" t="s">
        <v>594</v>
      </c>
      <c r="S160" s="1" t="s">
        <v>1160</v>
      </c>
      <c r="T160" s="1" t="s">
        <v>1195</v>
      </c>
      <c r="V160" s="1" t="s">
        <v>188</v>
      </c>
      <c r="W160" s="1" t="s">
        <v>597</v>
      </c>
      <c r="Z160" s="1" t="s">
        <v>675</v>
      </c>
      <c r="AB160" s="1" t="s">
        <v>192</v>
      </c>
      <c r="AC160" s="4"/>
      <c r="AD160" s="4"/>
      <c r="AE160" s="4"/>
      <c r="AF160" s="4"/>
      <c r="AG160" s="1" t="s">
        <v>1196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</row>
    <row r="161">
      <c r="A161" s="3">
        <v>3.809099999E9</v>
      </c>
      <c r="B161" s="1" t="s">
        <v>1197</v>
      </c>
      <c r="C161" s="3">
        <v>4.0</v>
      </c>
      <c r="D161" s="3">
        <v>50.086092</v>
      </c>
      <c r="E161" s="3">
        <v>-5.255711</v>
      </c>
      <c r="F161" s="3">
        <v>81.38</v>
      </c>
      <c r="G161" s="1" t="s">
        <v>178</v>
      </c>
      <c r="H161" s="1" t="s">
        <v>179</v>
      </c>
      <c r="I161" s="3">
        <v>99999.0</v>
      </c>
      <c r="J161" s="1" t="s">
        <v>180</v>
      </c>
      <c r="K161" s="2" t="s">
        <v>1194</v>
      </c>
      <c r="L161" s="1" t="s">
        <v>1176</v>
      </c>
      <c r="M161" s="1" t="s">
        <v>601</v>
      </c>
      <c r="N161" s="4" t="str">
        <f>+0074,1</f>
        <v>#ERROR!</v>
      </c>
      <c r="O161" s="4" t="str">
        <f>+0069,1</f>
        <v>#ERROR!</v>
      </c>
      <c r="P161" s="1" t="s">
        <v>1165</v>
      </c>
      <c r="Q161" s="4"/>
      <c r="R161" s="1" t="s">
        <v>602</v>
      </c>
      <c r="S161" s="1" t="s">
        <v>1166</v>
      </c>
      <c r="T161" s="1" t="s">
        <v>1198</v>
      </c>
      <c r="V161" s="1" t="s">
        <v>188</v>
      </c>
      <c r="W161" s="1" t="s">
        <v>882</v>
      </c>
      <c r="Z161" s="1" t="s">
        <v>1169</v>
      </c>
      <c r="AA161" s="1" t="s">
        <v>367</v>
      </c>
      <c r="AB161" s="1" t="s">
        <v>257</v>
      </c>
      <c r="AC161" s="4"/>
      <c r="AD161" s="4"/>
      <c r="AE161" s="4"/>
      <c r="AF161" s="4"/>
      <c r="AG161" s="1" t="s">
        <v>1199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1" t="s">
        <v>238</v>
      </c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1" t="s">
        <v>196</v>
      </c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</row>
    <row r="162">
      <c r="A162" s="3">
        <v>3.809099999E9</v>
      </c>
      <c r="B162" s="1" t="s">
        <v>1200</v>
      </c>
      <c r="C162" s="3">
        <v>4.0</v>
      </c>
      <c r="D162" s="3">
        <v>50.086092</v>
      </c>
      <c r="E162" s="3">
        <v>-5.255711</v>
      </c>
      <c r="F162" s="3">
        <v>81.38</v>
      </c>
      <c r="G162" s="1" t="s">
        <v>178</v>
      </c>
      <c r="H162" s="1" t="s">
        <v>200</v>
      </c>
      <c r="I162" s="3">
        <v>99999.0</v>
      </c>
      <c r="J162" s="1" t="s">
        <v>180</v>
      </c>
      <c r="K162" s="2" t="s">
        <v>1201</v>
      </c>
      <c r="L162" s="1" t="s">
        <v>1159</v>
      </c>
      <c r="M162" s="1" t="s">
        <v>411</v>
      </c>
      <c r="N162" s="4" t="str">
        <f>+0080,1</f>
        <v>#ERROR!</v>
      </c>
      <c r="O162" s="4" t="str">
        <f>+0070,1</f>
        <v>#ERROR!</v>
      </c>
      <c r="P162" s="1" t="s">
        <v>203</v>
      </c>
      <c r="Q162" s="4"/>
      <c r="R162" s="1" t="s">
        <v>594</v>
      </c>
      <c r="S162" s="1" t="s">
        <v>1160</v>
      </c>
      <c r="T162" s="1" t="s">
        <v>1195</v>
      </c>
      <c r="V162" s="1" t="s">
        <v>188</v>
      </c>
      <c r="W162" s="1" t="s">
        <v>597</v>
      </c>
      <c r="Z162" s="1" t="s">
        <v>675</v>
      </c>
      <c r="AB162" s="1" t="s">
        <v>295</v>
      </c>
      <c r="AC162" s="4"/>
      <c r="AD162" s="4"/>
      <c r="AE162" s="4"/>
      <c r="AF162" s="4"/>
      <c r="AG162" s="1" t="s">
        <v>1202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</row>
    <row r="163">
      <c r="A163" s="3">
        <v>3.809099999E9</v>
      </c>
      <c r="B163" s="1" t="s">
        <v>1203</v>
      </c>
      <c r="C163" s="3">
        <v>4.0</v>
      </c>
      <c r="D163" s="3">
        <v>50.086092</v>
      </c>
      <c r="E163" s="3">
        <v>-5.255711</v>
      </c>
      <c r="F163" s="3">
        <v>81.38</v>
      </c>
      <c r="G163" s="1" t="s">
        <v>178</v>
      </c>
      <c r="H163" s="1" t="s">
        <v>179</v>
      </c>
      <c r="I163" s="3">
        <v>99999.0</v>
      </c>
      <c r="J163" s="1" t="s">
        <v>180</v>
      </c>
      <c r="K163" s="2" t="s">
        <v>1201</v>
      </c>
      <c r="L163" s="1" t="s">
        <v>1176</v>
      </c>
      <c r="M163" s="1" t="s">
        <v>601</v>
      </c>
      <c r="N163" s="4" t="str">
        <f>+0076,1</f>
        <v>#ERROR!</v>
      </c>
      <c r="O163" s="4" t="str">
        <f>+0070,1</f>
        <v>#ERROR!</v>
      </c>
      <c r="P163" s="1" t="s">
        <v>852</v>
      </c>
      <c r="Q163" s="4"/>
      <c r="R163" s="1" t="s">
        <v>602</v>
      </c>
      <c r="S163" s="1" t="s">
        <v>1178</v>
      </c>
      <c r="T163" s="1" t="s">
        <v>1198</v>
      </c>
      <c r="V163" s="1" t="s">
        <v>188</v>
      </c>
      <c r="W163" s="1" t="s">
        <v>882</v>
      </c>
      <c r="Z163" s="1" t="s">
        <v>1204</v>
      </c>
      <c r="AA163" s="1" t="s">
        <v>340</v>
      </c>
      <c r="AB163" s="1" t="s">
        <v>234</v>
      </c>
      <c r="AC163" s="4"/>
      <c r="AD163" s="4"/>
      <c r="AE163" s="4"/>
      <c r="AF163" s="4"/>
      <c r="AG163" s="1" t="s">
        <v>1205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1" t="s">
        <v>238</v>
      </c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1" t="s">
        <v>196</v>
      </c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</row>
    <row r="164">
      <c r="A164" s="3">
        <v>3.809099999E9</v>
      </c>
      <c r="B164" s="1" t="s">
        <v>1206</v>
      </c>
      <c r="C164" s="3">
        <v>4.0</v>
      </c>
      <c r="D164" s="3">
        <v>50.086092</v>
      </c>
      <c r="E164" s="3">
        <v>-5.255711</v>
      </c>
      <c r="F164" s="3">
        <v>81.38</v>
      </c>
      <c r="G164" s="1" t="s">
        <v>178</v>
      </c>
      <c r="H164" s="1" t="s">
        <v>200</v>
      </c>
      <c r="I164" s="3">
        <v>99999.0</v>
      </c>
      <c r="J164" s="1" t="s">
        <v>180</v>
      </c>
      <c r="K164" s="2" t="s">
        <v>1207</v>
      </c>
      <c r="L164" s="1" t="s">
        <v>1159</v>
      </c>
      <c r="M164" s="1" t="s">
        <v>411</v>
      </c>
      <c r="N164" s="4" t="str">
        <f>+0080,1</f>
        <v>#ERROR!</v>
      </c>
      <c r="O164" s="4" t="str">
        <f>+0070,1</f>
        <v>#ERROR!</v>
      </c>
      <c r="P164" s="1" t="s">
        <v>203</v>
      </c>
      <c r="Q164" s="4"/>
      <c r="R164" s="1" t="s">
        <v>594</v>
      </c>
      <c r="S164" s="1" t="s">
        <v>1160</v>
      </c>
      <c r="T164" s="1" t="s">
        <v>1208</v>
      </c>
      <c r="V164" s="1" t="s">
        <v>188</v>
      </c>
      <c r="W164" s="1" t="s">
        <v>597</v>
      </c>
      <c r="Z164" s="1" t="s">
        <v>688</v>
      </c>
      <c r="AB164" s="1" t="s">
        <v>226</v>
      </c>
      <c r="AC164" s="4"/>
      <c r="AD164" s="4"/>
      <c r="AE164" s="4"/>
      <c r="AF164" s="4"/>
      <c r="AG164" s="1" t="s">
        <v>1209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</row>
    <row r="165">
      <c r="A165" s="3">
        <v>3.809099999E9</v>
      </c>
      <c r="B165" s="1" t="s">
        <v>1210</v>
      </c>
      <c r="C165" s="3">
        <v>4.0</v>
      </c>
      <c r="D165" s="3">
        <v>50.086092</v>
      </c>
      <c r="E165" s="3">
        <v>-5.255711</v>
      </c>
      <c r="F165" s="3">
        <v>81.38</v>
      </c>
      <c r="G165" s="1" t="s">
        <v>178</v>
      </c>
      <c r="H165" s="1" t="s">
        <v>179</v>
      </c>
      <c r="I165" s="3">
        <v>99999.0</v>
      </c>
      <c r="J165" s="1" t="s">
        <v>180</v>
      </c>
      <c r="K165" s="2" t="s">
        <v>1207</v>
      </c>
      <c r="L165" s="1" t="s">
        <v>1176</v>
      </c>
      <c r="M165" s="1" t="s">
        <v>601</v>
      </c>
      <c r="N165" s="4" t="str">
        <f>+0080,1</f>
        <v>#ERROR!</v>
      </c>
      <c r="O165" s="4" t="str">
        <f>+0070,1</f>
        <v>#ERROR!</v>
      </c>
      <c r="P165" s="1" t="s">
        <v>1211</v>
      </c>
      <c r="Q165" s="4"/>
      <c r="R165" s="1" t="s">
        <v>602</v>
      </c>
      <c r="S165" s="1" t="s">
        <v>1178</v>
      </c>
      <c r="T165" s="1" t="s">
        <v>1212</v>
      </c>
      <c r="V165" s="1" t="s">
        <v>188</v>
      </c>
      <c r="W165" s="1" t="s">
        <v>882</v>
      </c>
      <c r="Z165" s="1" t="s">
        <v>1213</v>
      </c>
      <c r="AA165" s="1" t="s">
        <v>1214</v>
      </c>
      <c r="AB165" s="1" t="s">
        <v>226</v>
      </c>
      <c r="AC165" s="4"/>
      <c r="AD165" s="4"/>
      <c r="AE165" s="4"/>
      <c r="AF165" s="4"/>
      <c r="AG165" s="1" t="s">
        <v>1215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1" t="s">
        <v>238</v>
      </c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1" t="s">
        <v>196</v>
      </c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</row>
    <row r="166">
      <c r="A166" s="3">
        <v>3.809099999E9</v>
      </c>
      <c r="B166" s="1" t="s">
        <v>1216</v>
      </c>
      <c r="C166" s="3">
        <v>4.0</v>
      </c>
      <c r="D166" s="3">
        <v>50.086092</v>
      </c>
      <c r="E166" s="3">
        <v>-5.255711</v>
      </c>
      <c r="F166" s="3">
        <v>81.38</v>
      </c>
      <c r="G166" s="1" t="s">
        <v>178</v>
      </c>
      <c r="H166" s="1" t="s">
        <v>200</v>
      </c>
      <c r="I166" s="3">
        <v>99999.0</v>
      </c>
      <c r="J166" s="1" t="s">
        <v>180</v>
      </c>
      <c r="K166" s="2" t="s">
        <v>1217</v>
      </c>
      <c r="L166" s="1" t="s">
        <v>1218</v>
      </c>
      <c r="M166" s="1" t="s">
        <v>411</v>
      </c>
      <c r="N166" s="4" t="str">
        <f>+0080,1</f>
        <v>#ERROR!</v>
      </c>
      <c r="O166" s="4" t="str">
        <f>+0080,1</f>
        <v>#ERROR!</v>
      </c>
      <c r="P166" s="1" t="s">
        <v>203</v>
      </c>
      <c r="Q166" s="4"/>
      <c r="R166" s="1" t="s">
        <v>594</v>
      </c>
      <c r="S166" s="1" t="s">
        <v>1219</v>
      </c>
      <c r="T166" s="1" t="s">
        <v>1113</v>
      </c>
      <c r="V166" s="1" t="s">
        <v>188</v>
      </c>
      <c r="W166" s="1" t="s">
        <v>597</v>
      </c>
      <c r="Z166" s="1" t="s">
        <v>688</v>
      </c>
      <c r="AB166" s="1" t="s">
        <v>295</v>
      </c>
      <c r="AC166" s="4"/>
      <c r="AD166" s="4"/>
      <c r="AE166" s="4"/>
      <c r="AF166" s="4"/>
      <c r="AG166" s="1" t="s">
        <v>1220</v>
      </c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</row>
    <row r="167">
      <c r="A167" s="3">
        <v>3.809099999E9</v>
      </c>
      <c r="B167" s="1" t="s">
        <v>1221</v>
      </c>
      <c r="C167" s="3">
        <v>4.0</v>
      </c>
      <c r="D167" s="3">
        <v>50.086092</v>
      </c>
      <c r="E167" s="3">
        <v>-5.255711</v>
      </c>
      <c r="F167" s="3">
        <v>81.38</v>
      </c>
      <c r="G167" s="1" t="s">
        <v>178</v>
      </c>
      <c r="H167" s="1" t="s">
        <v>179</v>
      </c>
      <c r="I167" s="3">
        <v>99999.0</v>
      </c>
      <c r="J167" s="1" t="s">
        <v>180</v>
      </c>
      <c r="K167" s="2" t="s">
        <v>1217</v>
      </c>
      <c r="L167" s="1" t="s">
        <v>1176</v>
      </c>
      <c r="M167" s="1" t="s">
        <v>806</v>
      </c>
      <c r="N167" s="4" t="str">
        <f>+0084,1</f>
        <v>#ERROR!</v>
      </c>
      <c r="O167" s="4" t="str">
        <f>+0077,1</f>
        <v>#ERROR!</v>
      </c>
      <c r="P167" s="1" t="s">
        <v>1222</v>
      </c>
      <c r="Q167" s="4"/>
      <c r="R167" s="1" t="s">
        <v>1223</v>
      </c>
      <c r="S167" s="1" t="s">
        <v>1224</v>
      </c>
      <c r="T167" s="1" t="s">
        <v>1141</v>
      </c>
      <c r="V167" s="1" t="s">
        <v>188</v>
      </c>
      <c r="W167" s="1" t="s">
        <v>1225</v>
      </c>
      <c r="Z167" s="1" t="s">
        <v>1226</v>
      </c>
      <c r="AA167" s="1" t="s">
        <v>1227</v>
      </c>
      <c r="AB167" s="1" t="s">
        <v>234</v>
      </c>
      <c r="AC167" s="4"/>
      <c r="AD167" s="4"/>
      <c r="AE167" s="4"/>
      <c r="AF167" s="4"/>
      <c r="AG167" s="1" t="s">
        <v>1228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1" t="s">
        <v>238</v>
      </c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1" t="s">
        <v>196</v>
      </c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</row>
    <row r="168">
      <c r="A168" s="3">
        <v>3.809099999E9</v>
      </c>
      <c r="B168" s="1" t="s">
        <v>1229</v>
      </c>
      <c r="C168" s="3">
        <v>4.0</v>
      </c>
      <c r="D168" s="3">
        <v>50.086092</v>
      </c>
      <c r="E168" s="3">
        <v>-5.255711</v>
      </c>
      <c r="F168" s="3">
        <v>81.38</v>
      </c>
      <c r="G168" s="1" t="s">
        <v>178</v>
      </c>
      <c r="H168" s="1" t="s">
        <v>200</v>
      </c>
      <c r="I168" s="3">
        <v>99999.0</v>
      </c>
      <c r="J168" s="1" t="s">
        <v>180</v>
      </c>
      <c r="K168" s="2" t="s">
        <v>1230</v>
      </c>
      <c r="L168" s="1" t="s">
        <v>1218</v>
      </c>
      <c r="M168" s="1" t="s">
        <v>411</v>
      </c>
      <c r="N168" s="4" t="str">
        <f>+0100,1</f>
        <v>#ERROR!</v>
      </c>
      <c r="O168" s="4" t="str">
        <f>+0090,1</f>
        <v>#ERROR!</v>
      </c>
      <c r="P168" s="1" t="s">
        <v>203</v>
      </c>
      <c r="Q168" s="4"/>
      <c r="R168" s="1" t="s">
        <v>594</v>
      </c>
      <c r="S168" s="1" t="s">
        <v>1219</v>
      </c>
      <c r="T168" s="1" t="s">
        <v>1113</v>
      </c>
      <c r="V168" s="1" t="s">
        <v>188</v>
      </c>
      <c r="W168" s="1" t="s">
        <v>597</v>
      </c>
      <c r="Z168" s="1" t="s">
        <v>688</v>
      </c>
      <c r="AB168" s="1" t="s">
        <v>295</v>
      </c>
      <c r="AC168" s="4"/>
      <c r="AD168" s="4"/>
      <c r="AE168" s="4"/>
      <c r="AF168" s="4"/>
      <c r="AG168" s="1" t="s">
        <v>1231</v>
      </c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</row>
    <row r="169">
      <c r="A169" s="3">
        <v>3.809099999E9</v>
      </c>
      <c r="B169" s="1" t="s">
        <v>1232</v>
      </c>
      <c r="C169" s="3">
        <v>4.0</v>
      </c>
      <c r="D169" s="3">
        <v>50.086092</v>
      </c>
      <c r="E169" s="3">
        <v>-5.255711</v>
      </c>
      <c r="F169" s="3">
        <v>81.38</v>
      </c>
      <c r="G169" s="1" t="s">
        <v>178</v>
      </c>
      <c r="H169" s="1" t="s">
        <v>179</v>
      </c>
      <c r="I169" s="3">
        <v>99999.0</v>
      </c>
      <c r="J169" s="1" t="s">
        <v>180</v>
      </c>
      <c r="K169" s="2" t="s">
        <v>1230</v>
      </c>
      <c r="L169" s="1" t="s">
        <v>1176</v>
      </c>
      <c r="M169" s="1" t="s">
        <v>418</v>
      </c>
      <c r="N169" s="4" t="str">
        <f>+0097,1</f>
        <v>#ERROR!</v>
      </c>
      <c r="O169" s="4" t="str">
        <f>+0091,1</f>
        <v>#ERROR!</v>
      </c>
      <c r="P169" s="1" t="s">
        <v>1233</v>
      </c>
      <c r="Q169" s="4"/>
      <c r="R169" s="1" t="s">
        <v>1223</v>
      </c>
      <c r="S169" s="1" t="s">
        <v>1234</v>
      </c>
      <c r="T169" s="1" t="s">
        <v>1131</v>
      </c>
      <c r="V169" s="1" t="s">
        <v>188</v>
      </c>
      <c r="W169" s="1" t="s">
        <v>1225</v>
      </c>
      <c r="Z169" s="1" t="s">
        <v>839</v>
      </c>
      <c r="AA169" s="1" t="s">
        <v>1235</v>
      </c>
      <c r="AB169" s="1" t="s">
        <v>234</v>
      </c>
      <c r="AC169" s="4"/>
      <c r="AD169" s="4"/>
      <c r="AE169" s="4"/>
      <c r="AF169" s="4"/>
      <c r="AG169" s="1" t="s">
        <v>1236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1" t="s">
        <v>238</v>
      </c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1" t="s">
        <v>196</v>
      </c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</row>
    <row r="170">
      <c r="A170" s="3">
        <v>3.809099999E9</v>
      </c>
      <c r="B170" s="1" t="s">
        <v>1237</v>
      </c>
      <c r="C170" s="3">
        <v>4.0</v>
      </c>
      <c r="D170" s="3">
        <v>50.086092</v>
      </c>
      <c r="E170" s="3">
        <v>-5.255711</v>
      </c>
      <c r="F170" s="3">
        <v>81.38</v>
      </c>
      <c r="G170" s="1" t="s">
        <v>178</v>
      </c>
      <c r="H170" s="1" t="s">
        <v>200</v>
      </c>
      <c r="I170" s="3">
        <v>99999.0</v>
      </c>
      <c r="J170" s="1" t="s">
        <v>180</v>
      </c>
      <c r="K170" s="2" t="s">
        <v>1238</v>
      </c>
      <c r="L170" s="1" t="s">
        <v>1239</v>
      </c>
      <c r="M170" s="1" t="s">
        <v>411</v>
      </c>
      <c r="N170" s="4" t="str">
        <f>+0100,1</f>
        <v>#ERROR!</v>
      </c>
      <c r="O170" s="4" t="str">
        <f>+0090,1</f>
        <v>#ERROR!</v>
      </c>
      <c r="P170" s="1" t="s">
        <v>203</v>
      </c>
      <c r="Q170" s="4"/>
      <c r="R170" s="1" t="s">
        <v>1240</v>
      </c>
      <c r="S170" s="1" t="s">
        <v>1067</v>
      </c>
      <c r="T170" s="1" t="s">
        <v>1113</v>
      </c>
      <c r="V170" s="1" t="s">
        <v>188</v>
      </c>
      <c r="W170" s="1" t="s">
        <v>1241</v>
      </c>
      <c r="Z170" s="1" t="s">
        <v>688</v>
      </c>
      <c r="AB170" s="4"/>
      <c r="AC170" s="4"/>
      <c r="AD170" s="4"/>
      <c r="AE170" s="4"/>
      <c r="AF170" s="4"/>
      <c r="AG170" s="1" t="s">
        <v>1242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</row>
    <row r="171">
      <c r="A171" s="3">
        <v>3.809099999E9</v>
      </c>
      <c r="B171" s="1" t="s">
        <v>1243</v>
      </c>
      <c r="C171" s="3">
        <v>4.0</v>
      </c>
      <c r="D171" s="3">
        <v>50.086092</v>
      </c>
      <c r="E171" s="3">
        <v>-5.255711</v>
      </c>
      <c r="F171" s="3">
        <v>81.38</v>
      </c>
      <c r="G171" s="1" t="s">
        <v>178</v>
      </c>
      <c r="H171" s="1" t="s">
        <v>179</v>
      </c>
      <c r="I171" s="3">
        <v>99999.0</v>
      </c>
      <c r="J171" s="1" t="s">
        <v>180</v>
      </c>
      <c r="K171" s="2" t="s">
        <v>1238</v>
      </c>
      <c r="L171" s="1" t="s">
        <v>1244</v>
      </c>
      <c r="M171" s="1" t="s">
        <v>583</v>
      </c>
      <c r="N171" s="4" t="str">
        <f>+0104,1</f>
        <v>#ERROR!</v>
      </c>
      <c r="O171" s="4" t="str">
        <f>+0093,1</f>
        <v>#ERROR!</v>
      </c>
      <c r="P171" s="1" t="s">
        <v>835</v>
      </c>
      <c r="Q171" s="4"/>
      <c r="R171" s="1" t="s">
        <v>1245</v>
      </c>
      <c r="S171" s="1" t="s">
        <v>1246</v>
      </c>
      <c r="T171" s="1" t="s">
        <v>1141</v>
      </c>
      <c r="V171" s="1" t="s">
        <v>188</v>
      </c>
      <c r="W171" s="1" t="s">
        <v>1247</v>
      </c>
      <c r="Z171" s="1" t="s">
        <v>1226</v>
      </c>
      <c r="AA171" s="1" t="s">
        <v>1248</v>
      </c>
      <c r="AB171" s="1" t="s">
        <v>226</v>
      </c>
      <c r="AC171" s="4"/>
      <c r="AD171" s="4"/>
      <c r="AE171" s="4"/>
      <c r="AF171" s="4"/>
      <c r="AG171" s="1" t="s">
        <v>1249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1" t="s">
        <v>238</v>
      </c>
      <c r="BT171" s="4"/>
      <c r="BU171" s="4"/>
      <c r="BV171" s="4"/>
      <c r="BW171" s="4"/>
      <c r="BX171" s="4"/>
      <c r="BY171" s="4"/>
      <c r="BZ171" s="4"/>
      <c r="CA171" s="1" t="s">
        <v>197</v>
      </c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1" t="s">
        <v>196</v>
      </c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</row>
    <row r="172">
      <c r="A172" s="3">
        <v>3.809099999E9</v>
      </c>
      <c r="B172" s="1" t="s">
        <v>1250</v>
      </c>
      <c r="C172" s="3">
        <v>4.0</v>
      </c>
      <c r="D172" s="3">
        <v>50.086092</v>
      </c>
      <c r="E172" s="3">
        <v>-5.255711</v>
      </c>
      <c r="F172" s="3">
        <v>81.38</v>
      </c>
      <c r="G172" s="1" t="s">
        <v>178</v>
      </c>
      <c r="H172" s="1" t="s">
        <v>200</v>
      </c>
      <c r="I172" s="3">
        <v>99999.0</v>
      </c>
      <c r="J172" s="1" t="s">
        <v>180</v>
      </c>
      <c r="K172" s="2" t="s">
        <v>1251</v>
      </c>
      <c r="L172" s="1" t="s">
        <v>312</v>
      </c>
      <c r="M172" s="1" t="s">
        <v>291</v>
      </c>
      <c r="N172" s="4" t="str">
        <f>+0100,1</f>
        <v>#ERROR!</v>
      </c>
      <c r="O172" s="4" t="str">
        <f>+0090,1</f>
        <v>#ERROR!</v>
      </c>
      <c r="P172" s="1" t="s">
        <v>203</v>
      </c>
      <c r="Q172" s="4"/>
      <c r="R172" s="1" t="s">
        <v>243</v>
      </c>
      <c r="S172" s="1" t="s">
        <v>313</v>
      </c>
      <c r="T172" s="1" t="s">
        <v>1161</v>
      </c>
      <c r="V172" s="1" t="s">
        <v>188</v>
      </c>
      <c r="W172" s="1" t="s">
        <v>246</v>
      </c>
      <c r="Z172" s="1" t="s">
        <v>688</v>
      </c>
      <c r="AB172" s="1" t="s">
        <v>192</v>
      </c>
      <c r="AC172" s="4"/>
      <c r="AD172" s="4"/>
      <c r="AE172" s="4"/>
      <c r="AF172" s="4"/>
      <c r="AG172" s="1" t="s">
        <v>1252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</row>
    <row r="173">
      <c r="A173" s="3">
        <v>3.809099999E9</v>
      </c>
      <c r="B173" s="1" t="s">
        <v>1253</v>
      </c>
      <c r="C173" s="3">
        <v>4.0</v>
      </c>
      <c r="D173" s="3">
        <v>50.086092</v>
      </c>
      <c r="E173" s="3">
        <v>-5.255711</v>
      </c>
      <c r="F173" s="3">
        <v>81.38</v>
      </c>
      <c r="G173" s="1" t="s">
        <v>178</v>
      </c>
      <c r="H173" s="1" t="s">
        <v>179</v>
      </c>
      <c r="I173" s="3">
        <v>99999.0</v>
      </c>
      <c r="J173" s="1" t="s">
        <v>180</v>
      </c>
      <c r="K173" s="2" t="s">
        <v>1251</v>
      </c>
      <c r="L173" s="1" t="s">
        <v>316</v>
      </c>
      <c r="M173" s="1" t="s">
        <v>291</v>
      </c>
      <c r="N173" s="4" t="str">
        <f>+0102,1</f>
        <v>#ERROR!</v>
      </c>
      <c r="O173" s="4" t="str">
        <f>+0091,1</f>
        <v>#ERROR!</v>
      </c>
      <c r="P173" s="1" t="s">
        <v>1254</v>
      </c>
      <c r="Q173" s="4"/>
      <c r="R173" s="1" t="s">
        <v>251</v>
      </c>
      <c r="S173" s="1" t="s">
        <v>318</v>
      </c>
      <c r="T173" s="1" t="s">
        <v>1167</v>
      </c>
      <c r="V173" s="1" t="s">
        <v>188</v>
      </c>
      <c r="W173" s="1" t="s">
        <v>254</v>
      </c>
      <c r="Z173" s="1" t="s">
        <v>1255</v>
      </c>
      <c r="AA173" s="1" t="s">
        <v>1256</v>
      </c>
      <c r="AB173" s="1" t="s">
        <v>257</v>
      </c>
      <c r="AC173" s="4"/>
      <c r="AD173" s="4"/>
      <c r="AE173" s="4"/>
      <c r="AF173" s="4"/>
      <c r="AG173" s="1" t="s">
        <v>1257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1" t="s">
        <v>238</v>
      </c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1" t="s">
        <v>196</v>
      </c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</row>
    <row r="174">
      <c r="A174" s="3">
        <v>3.809099999E9</v>
      </c>
      <c r="B174" s="1" t="s">
        <v>1258</v>
      </c>
      <c r="C174" s="3">
        <v>4.0</v>
      </c>
      <c r="D174" s="3">
        <v>50.086092</v>
      </c>
      <c r="E174" s="3">
        <v>-5.255711</v>
      </c>
      <c r="F174" s="3">
        <v>81.38</v>
      </c>
      <c r="G174" s="1" t="s">
        <v>178</v>
      </c>
      <c r="H174" s="1" t="s">
        <v>200</v>
      </c>
      <c r="I174" s="3">
        <v>99999.0</v>
      </c>
      <c r="J174" s="1" t="s">
        <v>180</v>
      </c>
      <c r="K174" s="2" t="s">
        <v>1259</v>
      </c>
      <c r="L174" s="1" t="s">
        <v>1260</v>
      </c>
      <c r="M174" s="1" t="s">
        <v>1261</v>
      </c>
      <c r="N174" s="4" t="str">
        <f>+0100,1</f>
        <v>#ERROR!</v>
      </c>
      <c r="O174" s="4" t="str">
        <f>+0100,1</f>
        <v>#ERROR!</v>
      </c>
      <c r="P174" s="1" t="s">
        <v>203</v>
      </c>
      <c r="Q174" s="4"/>
      <c r="R174" s="1" t="s">
        <v>1240</v>
      </c>
      <c r="S174" s="1" t="s">
        <v>1262</v>
      </c>
      <c r="T174" s="1" t="s">
        <v>1208</v>
      </c>
      <c r="V174" s="1" t="s">
        <v>188</v>
      </c>
      <c r="W174" s="1" t="s">
        <v>1241</v>
      </c>
      <c r="Z174" s="1" t="s">
        <v>688</v>
      </c>
      <c r="AB174" s="1" t="s">
        <v>192</v>
      </c>
      <c r="AC174" s="4"/>
      <c r="AD174" s="4"/>
      <c r="AE174" s="4"/>
      <c r="AF174" s="4"/>
      <c r="AG174" s="1" t="s">
        <v>1263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</row>
    <row r="175">
      <c r="A175" s="3">
        <v>3.809099999E9</v>
      </c>
      <c r="B175" s="1" t="s">
        <v>1264</v>
      </c>
      <c r="C175" s="3">
        <v>4.0</v>
      </c>
      <c r="D175" s="3">
        <v>50.086092</v>
      </c>
      <c r="E175" s="3">
        <v>-5.255711</v>
      </c>
      <c r="F175" s="3">
        <v>81.38</v>
      </c>
      <c r="G175" s="1" t="s">
        <v>178</v>
      </c>
      <c r="H175" s="1" t="s">
        <v>179</v>
      </c>
      <c r="I175" s="3">
        <v>99999.0</v>
      </c>
      <c r="J175" s="1" t="s">
        <v>180</v>
      </c>
      <c r="K175" s="2" t="s">
        <v>1259</v>
      </c>
      <c r="L175" s="1" t="s">
        <v>1265</v>
      </c>
      <c r="M175" s="1" t="s">
        <v>1261</v>
      </c>
      <c r="N175" s="4" t="str">
        <f>+0099,1</f>
        <v>#ERROR!</v>
      </c>
      <c r="O175" s="4" t="str">
        <f>+0095,1</f>
        <v>#ERROR!</v>
      </c>
      <c r="P175" s="1" t="s">
        <v>1211</v>
      </c>
      <c r="Q175" s="4"/>
      <c r="R175" s="1" t="s">
        <v>1245</v>
      </c>
      <c r="S175" s="1" t="s">
        <v>1266</v>
      </c>
      <c r="T175" s="1" t="s">
        <v>1212</v>
      </c>
      <c r="V175" s="1" t="s">
        <v>188</v>
      </c>
      <c r="W175" s="1" t="s">
        <v>1247</v>
      </c>
      <c r="Z175" s="1" t="s">
        <v>1213</v>
      </c>
      <c r="AA175" s="1" t="s">
        <v>1267</v>
      </c>
      <c r="AB175" s="1" t="s">
        <v>257</v>
      </c>
      <c r="AC175" s="4"/>
      <c r="AD175" s="4"/>
      <c r="AE175" s="4"/>
      <c r="AF175" s="4"/>
      <c r="AG175" s="1" t="s">
        <v>1268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1" t="s">
        <v>238</v>
      </c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1" t="s">
        <v>196</v>
      </c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</row>
    <row r="176">
      <c r="A176" s="3">
        <v>3.809099999E9</v>
      </c>
      <c r="B176" s="1" t="s">
        <v>1269</v>
      </c>
      <c r="C176" s="3">
        <v>4.0</v>
      </c>
      <c r="D176" s="3">
        <v>50.086092</v>
      </c>
      <c r="E176" s="3">
        <v>-5.255711</v>
      </c>
      <c r="F176" s="3">
        <v>81.38</v>
      </c>
      <c r="G176" s="1" t="s">
        <v>178</v>
      </c>
      <c r="H176" s="1" t="s">
        <v>200</v>
      </c>
      <c r="I176" s="3">
        <v>99999.0</v>
      </c>
      <c r="J176" s="1" t="s">
        <v>180</v>
      </c>
      <c r="K176" s="2" t="s">
        <v>1270</v>
      </c>
      <c r="L176" s="1" t="s">
        <v>1271</v>
      </c>
      <c r="M176" s="1" t="s">
        <v>1261</v>
      </c>
      <c r="N176" s="4" t="str">
        <f>+0100,1</f>
        <v>#ERROR!</v>
      </c>
      <c r="O176" s="4" t="str">
        <f>+0090,1</f>
        <v>#ERROR!</v>
      </c>
      <c r="P176" s="1" t="s">
        <v>203</v>
      </c>
      <c r="Q176" s="4"/>
      <c r="R176" s="1" t="s">
        <v>1013</v>
      </c>
      <c r="S176" s="1" t="s">
        <v>1272</v>
      </c>
      <c r="T176" s="1" t="s">
        <v>1273</v>
      </c>
      <c r="V176" s="1" t="s">
        <v>188</v>
      </c>
      <c r="W176" s="1" t="s">
        <v>1014</v>
      </c>
      <c r="Z176" s="1" t="s">
        <v>688</v>
      </c>
      <c r="AB176" s="1" t="s">
        <v>226</v>
      </c>
      <c r="AC176" s="4"/>
      <c r="AD176" s="4"/>
      <c r="AE176" s="4"/>
      <c r="AF176" s="4"/>
      <c r="AG176" s="1" t="s">
        <v>1274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</row>
    <row r="177">
      <c r="A177" s="3">
        <v>3.809099999E9</v>
      </c>
      <c r="B177" s="1" t="s">
        <v>1275</v>
      </c>
      <c r="C177" s="3">
        <v>4.0</v>
      </c>
      <c r="D177" s="3">
        <v>50.086092</v>
      </c>
      <c r="E177" s="3">
        <v>-5.255711</v>
      </c>
      <c r="F177" s="3">
        <v>81.38</v>
      </c>
      <c r="G177" s="1" t="s">
        <v>178</v>
      </c>
      <c r="H177" s="1" t="s">
        <v>179</v>
      </c>
      <c r="I177" s="3">
        <v>99999.0</v>
      </c>
      <c r="J177" s="1" t="s">
        <v>180</v>
      </c>
      <c r="K177" s="2" t="s">
        <v>1270</v>
      </c>
      <c r="L177" s="1" t="s">
        <v>1276</v>
      </c>
      <c r="M177" s="1" t="s">
        <v>1261</v>
      </c>
      <c r="N177" s="4" t="str">
        <f>+0099,1</f>
        <v>#ERROR!</v>
      </c>
      <c r="O177" s="4" t="str">
        <f>+0090,1</f>
        <v>#ERROR!</v>
      </c>
      <c r="P177" s="1" t="s">
        <v>1277</v>
      </c>
      <c r="Q177" s="4"/>
      <c r="R177" s="1" t="s">
        <v>1019</v>
      </c>
      <c r="S177" s="1" t="s">
        <v>1278</v>
      </c>
      <c r="T177" s="1" t="s">
        <v>1279</v>
      </c>
      <c r="V177" s="1" t="s">
        <v>188</v>
      </c>
      <c r="W177" s="1" t="s">
        <v>1039</v>
      </c>
      <c r="Z177" s="1" t="s">
        <v>1213</v>
      </c>
      <c r="AA177" s="1" t="s">
        <v>1280</v>
      </c>
      <c r="AB177" s="1" t="s">
        <v>234</v>
      </c>
      <c r="AC177" s="4"/>
      <c r="AD177" s="4"/>
      <c r="AE177" s="4"/>
      <c r="AF177" s="4"/>
      <c r="AG177" s="1" t="s">
        <v>1281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1" t="s">
        <v>238</v>
      </c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1" t="s">
        <v>196</v>
      </c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</row>
    <row r="178">
      <c r="A178" s="3">
        <v>3.809099999E9</v>
      </c>
      <c r="B178" s="1" t="s">
        <v>1282</v>
      </c>
      <c r="C178" s="3">
        <v>4.0</v>
      </c>
      <c r="D178" s="3">
        <v>50.086092</v>
      </c>
      <c r="E178" s="3">
        <v>-5.255711</v>
      </c>
      <c r="F178" s="3">
        <v>81.38</v>
      </c>
      <c r="G178" s="1" t="s">
        <v>178</v>
      </c>
      <c r="H178" s="1" t="s">
        <v>200</v>
      </c>
      <c r="I178" s="3">
        <v>99999.0</v>
      </c>
      <c r="J178" s="1" t="s">
        <v>180</v>
      </c>
      <c r="K178" s="2" t="s">
        <v>1238</v>
      </c>
      <c r="L178" s="1" t="s">
        <v>1271</v>
      </c>
      <c r="M178" s="1" t="s">
        <v>183</v>
      </c>
      <c r="N178" s="4" t="str">
        <f>+0100,1</f>
        <v>#ERROR!</v>
      </c>
      <c r="O178" s="4" t="str">
        <f>+0080,1</f>
        <v>#ERROR!</v>
      </c>
      <c r="P178" s="1" t="s">
        <v>203</v>
      </c>
      <c r="Q178" s="4"/>
      <c r="R178" s="1" t="s">
        <v>1013</v>
      </c>
      <c r="S178" s="1" t="s">
        <v>1272</v>
      </c>
      <c r="T178" s="1" t="s">
        <v>1113</v>
      </c>
      <c r="V178" s="1" t="s">
        <v>188</v>
      </c>
      <c r="W178" s="1" t="s">
        <v>1014</v>
      </c>
      <c r="Z178" s="1" t="s">
        <v>688</v>
      </c>
      <c r="AB178" s="1" t="s">
        <v>226</v>
      </c>
      <c r="AC178" s="4"/>
      <c r="AD178" s="4"/>
      <c r="AE178" s="4"/>
      <c r="AF178" s="4"/>
      <c r="AG178" s="1" t="s">
        <v>1283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</row>
    <row r="179">
      <c r="A179" s="3">
        <v>3.809099999E9</v>
      </c>
      <c r="B179" s="1" t="s">
        <v>1284</v>
      </c>
      <c r="C179" s="3">
        <v>4.0</v>
      </c>
      <c r="D179" s="3">
        <v>50.086092</v>
      </c>
      <c r="E179" s="3">
        <v>-5.255711</v>
      </c>
      <c r="F179" s="3">
        <v>81.38</v>
      </c>
      <c r="G179" s="1" t="s">
        <v>178</v>
      </c>
      <c r="H179" s="1" t="s">
        <v>179</v>
      </c>
      <c r="I179" s="3">
        <v>99999.0</v>
      </c>
      <c r="J179" s="1" t="s">
        <v>180</v>
      </c>
      <c r="K179" s="2" t="s">
        <v>1238</v>
      </c>
      <c r="L179" s="1" t="s">
        <v>350</v>
      </c>
      <c r="M179" s="1" t="s">
        <v>183</v>
      </c>
      <c r="N179" s="4" t="str">
        <f>+0099,1</f>
        <v>#ERROR!</v>
      </c>
      <c r="O179" s="4" t="str">
        <f>+0080,1</f>
        <v>#ERROR!</v>
      </c>
      <c r="P179" s="1" t="s">
        <v>1285</v>
      </c>
      <c r="Q179" s="4"/>
      <c r="R179" s="1" t="s">
        <v>1286</v>
      </c>
      <c r="S179" s="1" t="s">
        <v>1287</v>
      </c>
      <c r="T179" s="1" t="s">
        <v>1131</v>
      </c>
      <c r="V179" s="1" t="s">
        <v>188</v>
      </c>
      <c r="W179" s="1" t="s">
        <v>1288</v>
      </c>
      <c r="Z179" s="1" t="s">
        <v>1289</v>
      </c>
      <c r="AA179" s="1" t="s">
        <v>481</v>
      </c>
      <c r="AB179" s="1" t="s">
        <v>234</v>
      </c>
      <c r="AC179" s="4"/>
      <c r="AD179" s="4"/>
      <c r="AE179" s="4"/>
      <c r="AF179" s="4"/>
      <c r="AG179" s="1" t="s">
        <v>1290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1" t="s">
        <v>238</v>
      </c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1" t="s">
        <v>196</v>
      </c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</row>
    <row r="180">
      <c r="A180" s="3">
        <v>3.809099999E9</v>
      </c>
      <c r="B180" s="1" t="s">
        <v>1291</v>
      </c>
      <c r="C180" s="3">
        <v>4.0</v>
      </c>
      <c r="D180" s="3">
        <v>50.086092</v>
      </c>
      <c r="E180" s="3">
        <v>-5.255711</v>
      </c>
      <c r="F180" s="3">
        <v>81.38</v>
      </c>
      <c r="G180" s="1" t="s">
        <v>178</v>
      </c>
      <c r="H180" s="1" t="s">
        <v>200</v>
      </c>
      <c r="I180" s="3">
        <v>99999.0</v>
      </c>
      <c r="J180" s="1" t="s">
        <v>180</v>
      </c>
      <c r="K180" s="2" t="s">
        <v>814</v>
      </c>
      <c r="L180" s="1" t="s">
        <v>1271</v>
      </c>
      <c r="M180" s="1" t="s">
        <v>242</v>
      </c>
      <c r="N180" s="4" t="str">
        <f>+0100,1</f>
        <v>#ERROR!</v>
      </c>
      <c r="O180" s="4" t="str">
        <f>+0090,1</f>
        <v>#ERROR!</v>
      </c>
      <c r="P180" s="1" t="s">
        <v>203</v>
      </c>
      <c r="Q180" s="4"/>
      <c r="R180" s="1" t="s">
        <v>1013</v>
      </c>
      <c r="S180" s="1" t="s">
        <v>1272</v>
      </c>
      <c r="T180" s="1" t="s">
        <v>1273</v>
      </c>
      <c r="V180" s="1" t="s">
        <v>188</v>
      </c>
      <c r="W180" s="1" t="s">
        <v>1014</v>
      </c>
      <c r="Z180" s="1" t="s">
        <v>688</v>
      </c>
      <c r="AB180" s="1" t="s">
        <v>192</v>
      </c>
      <c r="AC180" s="4"/>
      <c r="AD180" s="4"/>
      <c r="AE180" s="4"/>
      <c r="AF180" s="4"/>
      <c r="AG180" s="1" t="s">
        <v>1292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</row>
    <row r="181">
      <c r="A181" s="3">
        <v>3.809099999E9</v>
      </c>
      <c r="B181" s="1" t="s">
        <v>1293</v>
      </c>
      <c r="C181" s="3">
        <v>4.0</v>
      </c>
      <c r="D181" s="3">
        <v>50.086092</v>
      </c>
      <c r="E181" s="3">
        <v>-5.255711</v>
      </c>
      <c r="F181" s="3">
        <v>81.38</v>
      </c>
      <c r="G181" s="1" t="s">
        <v>178</v>
      </c>
      <c r="H181" s="1" t="s">
        <v>179</v>
      </c>
      <c r="I181" s="3">
        <v>99999.0</v>
      </c>
      <c r="J181" s="1" t="s">
        <v>180</v>
      </c>
      <c r="K181" s="2" t="s">
        <v>814</v>
      </c>
      <c r="L181" s="1" t="s">
        <v>1276</v>
      </c>
      <c r="M181" s="1" t="s">
        <v>242</v>
      </c>
      <c r="N181" s="4" t="str">
        <f>+0097,1</f>
        <v>#ERROR!</v>
      </c>
      <c r="O181" s="4" t="str">
        <f>+0085,1</f>
        <v>#ERROR!</v>
      </c>
      <c r="P181" s="1" t="s">
        <v>1294</v>
      </c>
      <c r="Q181" s="4"/>
      <c r="R181" s="1" t="s">
        <v>1019</v>
      </c>
      <c r="S181" s="1" t="s">
        <v>1287</v>
      </c>
      <c r="T181" s="1" t="s">
        <v>1279</v>
      </c>
      <c r="V181" s="1" t="s">
        <v>188</v>
      </c>
      <c r="W181" s="1" t="s">
        <v>1020</v>
      </c>
      <c r="Z181" s="1" t="s">
        <v>1295</v>
      </c>
      <c r="AA181" s="1" t="s">
        <v>1296</v>
      </c>
      <c r="AB181" s="1" t="s">
        <v>257</v>
      </c>
      <c r="AC181" s="4"/>
      <c r="AD181" s="4"/>
      <c r="AE181" s="4"/>
      <c r="AF181" s="4"/>
      <c r="AG181" s="1" t="s">
        <v>1297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1" t="s">
        <v>238</v>
      </c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1" t="s">
        <v>196</v>
      </c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</row>
    <row r="182">
      <c r="A182" s="3">
        <v>3.809099999E9</v>
      </c>
      <c r="B182" s="1" t="s">
        <v>1298</v>
      </c>
      <c r="C182" s="3">
        <v>4.0</v>
      </c>
      <c r="D182" s="3">
        <v>50.086092</v>
      </c>
      <c r="E182" s="3">
        <v>-5.255711</v>
      </c>
      <c r="F182" s="3">
        <v>81.38</v>
      </c>
      <c r="G182" s="1" t="s">
        <v>178</v>
      </c>
      <c r="H182" s="1" t="s">
        <v>200</v>
      </c>
      <c r="I182" s="3">
        <v>99999.0</v>
      </c>
      <c r="J182" s="1" t="s">
        <v>180</v>
      </c>
      <c r="K182" s="2" t="s">
        <v>843</v>
      </c>
      <c r="L182" s="1" t="s">
        <v>343</v>
      </c>
      <c r="M182" s="1" t="s">
        <v>1079</v>
      </c>
      <c r="N182" s="4" t="str">
        <f>+0090,1</f>
        <v>#ERROR!</v>
      </c>
      <c r="O182" s="4" t="str">
        <f>+0090,1</f>
        <v>#ERROR!</v>
      </c>
      <c r="P182" s="1" t="s">
        <v>203</v>
      </c>
      <c r="Q182" s="4"/>
      <c r="R182" s="1" t="s">
        <v>1013</v>
      </c>
      <c r="S182" s="1" t="s">
        <v>346</v>
      </c>
      <c r="U182" s="4"/>
      <c r="V182" s="1" t="s">
        <v>188</v>
      </c>
      <c r="W182" s="1" t="s">
        <v>1014</v>
      </c>
      <c r="Z182" s="1" t="s">
        <v>675</v>
      </c>
      <c r="AB182" s="1" t="s">
        <v>192</v>
      </c>
      <c r="AC182" s="4"/>
      <c r="AD182" s="4"/>
      <c r="AE182" s="4"/>
      <c r="AF182" s="4"/>
      <c r="AG182" s="1" t="s">
        <v>1299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</row>
    <row r="183">
      <c r="A183" s="3">
        <v>3.809099999E9</v>
      </c>
      <c r="B183" s="1" t="s">
        <v>1300</v>
      </c>
      <c r="C183" s="3">
        <v>4.0</v>
      </c>
      <c r="D183" s="3">
        <v>50.086092</v>
      </c>
      <c r="E183" s="3">
        <v>-5.255711</v>
      </c>
      <c r="F183" s="3">
        <v>81.38</v>
      </c>
      <c r="G183" s="1" t="s">
        <v>178</v>
      </c>
      <c r="H183" s="1" t="s">
        <v>179</v>
      </c>
      <c r="I183" s="3">
        <v>99999.0</v>
      </c>
      <c r="J183" s="1" t="s">
        <v>180</v>
      </c>
      <c r="K183" s="2" t="s">
        <v>843</v>
      </c>
      <c r="L183" s="1" t="s">
        <v>350</v>
      </c>
      <c r="M183" s="1" t="s">
        <v>1079</v>
      </c>
      <c r="N183" s="4" t="str">
        <f>+0092,1</f>
        <v>#ERROR!</v>
      </c>
      <c r="O183" s="4" t="str">
        <f>+0087,1</f>
        <v>#ERROR!</v>
      </c>
      <c r="P183" s="1" t="s">
        <v>678</v>
      </c>
      <c r="Q183" s="4"/>
      <c r="R183" s="1" t="s">
        <v>1019</v>
      </c>
      <c r="S183" s="1" t="s">
        <v>1030</v>
      </c>
      <c r="U183" s="4"/>
      <c r="V183" s="1" t="s">
        <v>188</v>
      </c>
      <c r="W183" s="1" t="s">
        <v>1020</v>
      </c>
      <c r="X183" s="1" t="s">
        <v>1301</v>
      </c>
      <c r="Z183" s="1" t="s">
        <v>1204</v>
      </c>
      <c r="AA183" s="1" t="s">
        <v>1302</v>
      </c>
      <c r="AB183" s="1" t="s">
        <v>257</v>
      </c>
      <c r="AC183" s="4"/>
      <c r="AD183" s="4"/>
      <c r="AE183" s="4"/>
      <c r="AF183" s="4"/>
      <c r="AG183" s="1" t="s">
        <v>1303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1" t="s">
        <v>238</v>
      </c>
      <c r="BT183" s="4"/>
      <c r="BU183" s="4"/>
      <c r="BV183" s="4"/>
      <c r="BW183" s="4"/>
      <c r="BX183" s="4"/>
      <c r="BY183" s="4"/>
      <c r="BZ183" s="4"/>
      <c r="CA183" s="1" t="s">
        <v>1304</v>
      </c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1" t="s">
        <v>196</v>
      </c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</row>
    <row r="184">
      <c r="A184" s="3">
        <v>3.809099999E9</v>
      </c>
      <c r="B184" s="1" t="s">
        <v>1305</v>
      </c>
      <c r="C184" s="3">
        <v>4.0</v>
      </c>
      <c r="D184" s="3">
        <v>50.086092</v>
      </c>
      <c r="E184" s="3">
        <v>-5.255711</v>
      </c>
      <c r="F184" s="3">
        <v>81.38</v>
      </c>
      <c r="G184" s="1" t="s">
        <v>178</v>
      </c>
      <c r="H184" s="1" t="s">
        <v>200</v>
      </c>
      <c r="I184" s="3">
        <v>99999.0</v>
      </c>
      <c r="J184" s="1" t="s">
        <v>180</v>
      </c>
      <c r="K184" s="2" t="s">
        <v>1306</v>
      </c>
      <c r="L184" s="1" t="s">
        <v>1307</v>
      </c>
      <c r="M184" s="1" t="s">
        <v>411</v>
      </c>
      <c r="N184" s="4" t="str">
        <f>+0090,1</f>
        <v>#ERROR!</v>
      </c>
      <c r="O184" s="4" t="str">
        <f>+0080,1</f>
        <v>#ERROR!</v>
      </c>
      <c r="P184" s="1" t="s">
        <v>203</v>
      </c>
      <c r="Q184" s="4"/>
      <c r="R184" s="1" t="s">
        <v>1013</v>
      </c>
      <c r="S184" s="1" t="s">
        <v>1195</v>
      </c>
      <c r="U184" s="4"/>
      <c r="V184" s="1" t="s">
        <v>188</v>
      </c>
      <c r="W184" s="1" t="s">
        <v>1014</v>
      </c>
      <c r="Z184" s="1" t="s">
        <v>675</v>
      </c>
      <c r="AB184" s="4"/>
      <c r="AC184" s="4"/>
      <c r="AD184" s="4"/>
      <c r="AE184" s="4"/>
      <c r="AF184" s="4"/>
      <c r="AG184" s="1" t="s">
        <v>1308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</row>
    <row r="185">
      <c r="A185" s="3">
        <v>3.809099999E9</v>
      </c>
      <c r="B185" s="1" t="s">
        <v>1309</v>
      </c>
      <c r="C185" s="3">
        <v>4.0</v>
      </c>
      <c r="D185" s="3">
        <v>50.086092</v>
      </c>
      <c r="E185" s="3">
        <v>-5.255711</v>
      </c>
      <c r="F185" s="3">
        <v>81.38</v>
      </c>
      <c r="G185" s="1" t="s">
        <v>178</v>
      </c>
      <c r="H185" s="1" t="s">
        <v>179</v>
      </c>
      <c r="I185" s="3">
        <v>99999.0</v>
      </c>
      <c r="J185" s="1" t="s">
        <v>180</v>
      </c>
      <c r="K185" s="2" t="s">
        <v>1306</v>
      </c>
      <c r="L185" s="1" t="s">
        <v>1276</v>
      </c>
      <c r="M185" s="1" t="s">
        <v>665</v>
      </c>
      <c r="N185" s="4" t="str">
        <f>+0094,1</f>
        <v>#ERROR!</v>
      </c>
      <c r="O185" s="4" t="str">
        <f>+0082,1</f>
        <v>#ERROR!</v>
      </c>
      <c r="P185" s="1" t="s">
        <v>1310</v>
      </c>
      <c r="Q185" s="4"/>
      <c r="R185" s="1" t="s">
        <v>1019</v>
      </c>
      <c r="S185" s="1" t="s">
        <v>1198</v>
      </c>
      <c r="U185" s="4"/>
      <c r="V185" s="1" t="s">
        <v>188</v>
      </c>
      <c r="W185" s="1" t="s">
        <v>1020</v>
      </c>
      <c r="Z185" s="1" t="s">
        <v>683</v>
      </c>
      <c r="AA185" s="1" t="s">
        <v>1267</v>
      </c>
      <c r="AB185" s="1" t="s">
        <v>234</v>
      </c>
      <c r="AC185" s="4"/>
      <c r="AD185" s="4"/>
      <c r="AE185" s="4"/>
      <c r="AF185" s="4"/>
      <c r="AG185" s="1" t="s">
        <v>1311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1" t="s">
        <v>238</v>
      </c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1" t="s">
        <v>196</v>
      </c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</row>
    <row r="186">
      <c r="A186" s="3">
        <v>3.809099999E9</v>
      </c>
      <c r="B186" s="1" t="s">
        <v>1312</v>
      </c>
      <c r="C186" s="3">
        <v>4.0</v>
      </c>
      <c r="D186" s="3">
        <v>50.086092</v>
      </c>
      <c r="E186" s="3">
        <v>-5.255711</v>
      </c>
      <c r="F186" s="3">
        <v>81.38</v>
      </c>
      <c r="G186" s="1" t="s">
        <v>178</v>
      </c>
      <c r="H186" s="1" t="s">
        <v>200</v>
      </c>
      <c r="I186" s="3">
        <v>99999.0</v>
      </c>
      <c r="J186" s="1" t="s">
        <v>180</v>
      </c>
      <c r="K186" s="2" t="s">
        <v>1313</v>
      </c>
      <c r="L186" s="1" t="s">
        <v>1314</v>
      </c>
      <c r="M186" s="1" t="s">
        <v>411</v>
      </c>
      <c r="N186" s="4" t="str">
        <f>+0100,1</f>
        <v>#ERROR!</v>
      </c>
      <c r="O186" s="4" t="str">
        <f>+0080,1</f>
        <v>#ERROR!</v>
      </c>
      <c r="P186" s="1" t="s">
        <v>203</v>
      </c>
      <c r="Q186" s="4"/>
      <c r="R186" s="1" t="s">
        <v>412</v>
      </c>
      <c r="S186" s="1" t="s">
        <v>1315</v>
      </c>
      <c r="U186" s="4"/>
      <c r="V186" s="1" t="s">
        <v>188</v>
      </c>
      <c r="W186" s="1" t="s">
        <v>413</v>
      </c>
      <c r="Z186" s="1" t="s">
        <v>675</v>
      </c>
      <c r="AB186" s="1" t="s">
        <v>226</v>
      </c>
      <c r="AC186" s="4"/>
      <c r="AD186" s="4"/>
      <c r="AE186" s="4"/>
      <c r="AF186" s="4"/>
      <c r="AG186" s="1" t="s">
        <v>1316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</row>
    <row r="187">
      <c r="A187" s="3">
        <v>3.809099999E9</v>
      </c>
      <c r="B187" s="1" t="s">
        <v>1317</v>
      </c>
      <c r="C187" s="3">
        <v>4.0</v>
      </c>
      <c r="D187" s="3">
        <v>50.086092</v>
      </c>
      <c r="E187" s="3">
        <v>-5.255711</v>
      </c>
      <c r="F187" s="3">
        <v>81.38</v>
      </c>
      <c r="G187" s="1" t="s">
        <v>178</v>
      </c>
      <c r="H187" s="1" t="s">
        <v>179</v>
      </c>
      <c r="I187" s="3">
        <v>99999.0</v>
      </c>
      <c r="J187" s="1" t="s">
        <v>180</v>
      </c>
      <c r="K187" s="2" t="s">
        <v>1313</v>
      </c>
      <c r="L187" s="1" t="s">
        <v>1318</v>
      </c>
      <c r="M187" s="1" t="s">
        <v>806</v>
      </c>
      <c r="N187" s="4" t="str">
        <f>+0099,1</f>
        <v>#ERROR!</v>
      </c>
      <c r="O187" s="4" t="str">
        <f>+0077,1</f>
        <v>#ERROR!</v>
      </c>
      <c r="P187" s="1" t="s">
        <v>678</v>
      </c>
      <c r="Q187" s="4"/>
      <c r="R187" s="1" t="s">
        <v>185</v>
      </c>
      <c r="S187" s="1" t="s">
        <v>1319</v>
      </c>
      <c r="U187" s="4"/>
      <c r="V187" s="1" t="s">
        <v>188</v>
      </c>
      <c r="W187" s="1" t="s">
        <v>1320</v>
      </c>
      <c r="Z187" s="1" t="s">
        <v>1204</v>
      </c>
      <c r="AA187" s="1" t="s">
        <v>333</v>
      </c>
      <c r="AB187" s="1" t="s">
        <v>226</v>
      </c>
      <c r="AC187" s="4"/>
      <c r="AD187" s="4"/>
      <c r="AE187" s="4"/>
      <c r="AF187" s="4"/>
      <c r="AG187" s="1" t="s">
        <v>1321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1" t="s">
        <v>238</v>
      </c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1" t="s">
        <v>238</v>
      </c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</row>
    <row r="188">
      <c r="A188" s="3">
        <v>3.809099999E9</v>
      </c>
      <c r="B188" s="1" t="s">
        <v>1322</v>
      </c>
      <c r="C188" s="3">
        <v>4.0</v>
      </c>
      <c r="D188" s="3">
        <v>50.086092</v>
      </c>
      <c r="E188" s="3">
        <v>-5.255711</v>
      </c>
      <c r="F188" s="3">
        <v>81.38</v>
      </c>
      <c r="G188" s="1" t="s">
        <v>178</v>
      </c>
      <c r="H188" s="1" t="s">
        <v>200</v>
      </c>
      <c r="I188" s="3">
        <v>99999.0</v>
      </c>
      <c r="J188" s="1" t="s">
        <v>180</v>
      </c>
      <c r="K188" s="2" t="s">
        <v>1323</v>
      </c>
      <c r="L188" s="1" t="s">
        <v>1314</v>
      </c>
      <c r="M188" s="1" t="s">
        <v>411</v>
      </c>
      <c r="N188" s="4" t="str">
        <f>+0100,1</f>
        <v>#ERROR!</v>
      </c>
      <c r="O188" s="4" t="str">
        <f>+0080,1</f>
        <v>#ERROR!</v>
      </c>
      <c r="P188" s="1" t="s">
        <v>203</v>
      </c>
      <c r="Q188" s="4"/>
      <c r="R188" s="1" t="s">
        <v>412</v>
      </c>
      <c r="S188" s="1" t="s">
        <v>1315</v>
      </c>
      <c r="U188" s="4"/>
      <c r="V188" s="1" t="s">
        <v>188</v>
      </c>
      <c r="W188" s="1" t="s">
        <v>413</v>
      </c>
      <c r="Z188" s="1" t="s">
        <v>675</v>
      </c>
      <c r="AB188" s="1" t="s">
        <v>1324</v>
      </c>
      <c r="AC188" s="4"/>
      <c r="AD188" s="4"/>
      <c r="AE188" s="4"/>
      <c r="AF188" s="4"/>
      <c r="AG188" s="1" t="s">
        <v>1325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</row>
    <row r="189">
      <c r="A189" s="3">
        <v>3.809099999E9</v>
      </c>
      <c r="B189" s="1" t="s">
        <v>1326</v>
      </c>
      <c r="C189" s="3">
        <v>4.0</v>
      </c>
      <c r="D189" s="3">
        <v>50.086092</v>
      </c>
      <c r="E189" s="3">
        <v>-5.255711</v>
      </c>
      <c r="F189" s="3">
        <v>81.38</v>
      </c>
      <c r="G189" s="1" t="s">
        <v>178</v>
      </c>
      <c r="H189" s="1" t="s">
        <v>179</v>
      </c>
      <c r="I189" s="3">
        <v>99999.0</v>
      </c>
      <c r="J189" s="1" t="s">
        <v>180</v>
      </c>
      <c r="K189" s="2" t="s">
        <v>1323</v>
      </c>
      <c r="L189" s="1" t="s">
        <v>1318</v>
      </c>
      <c r="M189" s="1" t="s">
        <v>583</v>
      </c>
      <c r="N189" s="4" t="str">
        <f>+0096,1</f>
        <v>#ERROR!</v>
      </c>
      <c r="O189" s="4" t="str">
        <f>+0082,1</f>
        <v>#ERROR!</v>
      </c>
      <c r="P189" s="1" t="s">
        <v>1327</v>
      </c>
      <c r="Q189" s="4"/>
      <c r="R189" s="1" t="s">
        <v>185</v>
      </c>
      <c r="S189" s="1" t="s">
        <v>1319</v>
      </c>
      <c r="U189" s="4"/>
      <c r="V189" s="1" t="s">
        <v>188</v>
      </c>
      <c r="W189" s="1" t="s">
        <v>1320</v>
      </c>
      <c r="Z189" s="1" t="s">
        <v>1328</v>
      </c>
      <c r="AA189" s="1" t="s">
        <v>1329</v>
      </c>
      <c r="AB189" s="1" t="s">
        <v>1324</v>
      </c>
      <c r="AC189" s="4"/>
      <c r="AD189" s="4"/>
      <c r="AE189" s="4"/>
      <c r="AF189" s="4"/>
      <c r="AG189" s="1" t="s">
        <v>1330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1" t="s">
        <v>238</v>
      </c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1" t="s">
        <v>196</v>
      </c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</row>
    <row r="190">
      <c r="A190" s="3">
        <v>3.809099999E9</v>
      </c>
      <c r="B190" s="1" t="s">
        <v>1331</v>
      </c>
      <c r="C190" s="3">
        <v>4.0</v>
      </c>
      <c r="D190" s="3">
        <v>50.086092</v>
      </c>
      <c r="E190" s="3">
        <v>-5.255711</v>
      </c>
      <c r="F190" s="3">
        <v>81.38</v>
      </c>
      <c r="G190" s="1" t="s">
        <v>178</v>
      </c>
      <c r="H190" s="1" t="s">
        <v>200</v>
      </c>
      <c r="I190" s="3">
        <v>99999.0</v>
      </c>
      <c r="J190" s="1" t="s">
        <v>180</v>
      </c>
      <c r="K190" s="2" t="s">
        <v>1332</v>
      </c>
      <c r="L190" s="1" t="s">
        <v>1307</v>
      </c>
      <c r="M190" s="1" t="s">
        <v>411</v>
      </c>
      <c r="N190" s="4" t="str">
        <f>+0100,1</f>
        <v>#ERROR!</v>
      </c>
      <c r="O190" s="4" t="str">
        <f>+0080,1</f>
        <v>#ERROR!</v>
      </c>
      <c r="P190" s="1" t="s">
        <v>203</v>
      </c>
      <c r="Q190" s="4"/>
      <c r="R190" s="1" t="s">
        <v>1013</v>
      </c>
      <c r="S190" s="1" t="s">
        <v>1273</v>
      </c>
      <c r="U190" s="4"/>
      <c r="V190" s="1" t="s">
        <v>188</v>
      </c>
      <c r="W190" s="1" t="s">
        <v>1014</v>
      </c>
      <c r="Z190" s="1" t="s">
        <v>675</v>
      </c>
      <c r="AB190" s="4"/>
      <c r="AC190" s="4"/>
      <c r="AD190" s="4"/>
      <c r="AE190" s="4"/>
      <c r="AF190" s="4"/>
      <c r="AG190" s="1" t="s">
        <v>1333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</row>
    <row r="191">
      <c r="A191" s="3">
        <v>3.809099999E9</v>
      </c>
      <c r="B191" s="1" t="s">
        <v>1334</v>
      </c>
      <c r="C191" s="3">
        <v>4.0</v>
      </c>
      <c r="D191" s="3">
        <v>50.086092</v>
      </c>
      <c r="E191" s="3">
        <v>-5.255711</v>
      </c>
      <c r="F191" s="3">
        <v>81.38</v>
      </c>
      <c r="G191" s="1" t="s">
        <v>178</v>
      </c>
      <c r="H191" s="1" t="s">
        <v>179</v>
      </c>
      <c r="I191" s="3">
        <v>99999.0</v>
      </c>
      <c r="J191" s="1" t="s">
        <v>180</v>
      </c>
      <c r="K191" s="2" t="s">
        <v>1332</v>
      </c>
      <c r="L191" s="1" t="s">
        <v>1335</v>
      </c>
      <c r="M191" s="1" t="s">
        <v>665</v>
      </c>
      <c r="N191" s="4" t="str">
        <f>+0097,1</f>
        <v>#ERROR!</v>
      </c>
      <c r="O191" s="4" t="str">
        <f>+0082,1</f>
        <v>#ERROR!</v>
      </c>
      <c r="P191" s="1" t="s">
        <v>1165</v>
      </c>
      <c r="Q191" s="4"/>
      <c r="R191" s="1" t="s">
        <v>1019</v>
      </c>
      <c r="S191" s="1" t="s">
        <v>1279</v>
      </c>
      <c r="U191" s="4"/>
      <c r="V191" s="1" t="s">
        <v>188</v>
      </c>
      <c r="W191" s="1" t="s">
        <v>1039</v>
      </c>
      <c r="Z191" s="1" t="s">
        <v>1189</v>
      </c>
      <c r="AA191" s="1" t="s">
        <v>218</v>
      </c>
      <c r="AC191" s="4"/>
      <c r="AD191" s="4"/>
      <c r="AE191" s="4"/>
      <c r="AF191" s="4"/>
      <c r="AG191" s="1" t="s">
        <v>1336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</row>
    <row r="192">
      <c r="A192" s="3">
        <v>3.809099999E9</v>
      </c>
      <c r="B192" s="1" t="s">
        <v>1337</v>
      </c>
      <c r="C192" s="3">
        <v>4.0</v>
      </c>
      <c r="D192" s="3">
        <v>50.086092</v>
      </c>
      <c r="E192" s="3">
        <v>-5.255711</v>
      </c>
      <c r="F192" s="3">
        <v>81.38</v>
      </c>
      <c r="G192" s="1" t="s">
        <v>178</v>
      </c>
      <c r="H192" s="1" t="s">
        <v>200</v>
      </c>
      <c r="I192" s="3">
        <v>99999.0</v>
      </c>
      <c r="J192" s="1" t="s">
        <v>180</v>
      </c>
      <c r="K192" s="2" t="s">
        <v>1338</v>
      </c>
      <c r="L192" s="1" t="s">
        <v>1307</v>
      </c>
      <c r="M192" s="1" t="s">
        <v>411</v>
      </c>
      <c r="N192" s="4" t="str">
        <f>+0090,1</f>
        <v>#ERROR!</v>
      </c>
      <c r="O192" s="4" t="str">
        <f>+0080,1</f>
        <v>#ERROR!</v>
      </c>
      <c r="P192" s="1" t="s">
        <v>203</v>
      </c>
      <c r="Q192" s="4"/>
      <c r="R192" s="1" t="s">
        <v>1339</v>
      </c>
      <c r="S192" s="1" t="s">
        <v>1273</v>
      </c>
      <c r="U192" s="4"/>
      <c r="V192" s="1" t="s">
        <v>188</v>
      </c>
      <c r="W192" s="1" t="s">
        <v>1340</v>
      </c>
      <c r="Z192" s="1" t="s">
        <v>675</v>
      </c>
      <c r="AB192" s="4"/>
      <c r="AC192" s="4"/>
      <c r="AD192" s="4"/>
      <c r="AE192" s="4"/>
      <c r="AF192" s="4"/>
      <c r="AG192" s="1" t="s">
        <v>1341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</row>
    <row r="193">
      <c r="A193" s="3">
        <v>3.809099999E9</v>
      </c>
      <c r="B193" s="1" t="s">
        <v>1342</v>
      </c>
      <c r="C193" s="3">
        <v>4.0</v>
      </c>
      <c r="D193" s="3">
        <v>50.086092</v>
      </c>
      <c r="E193" s="3">
        <v>-5.255711</v>
      </c>
      <c r="F193" s="3">
        <v>81.38</v>
      </c>
      <c r="G193" s="1" t="s">
        <v>178</v>
      </c>
      <c r="H193" s="1" t="s">
        <v>179</v>
      </c>
      <c r="I193" s="3">
        <v>99999.0</v>
      </c>
      <c r="J193" s="1" t="s">
        <v>180</v>
      </c>
      <c r="K193" s="2" t="s">
        <v>1338</v>
      </c>
      <c r="L193" s="1" t="s">
        <v>1335</v>
      </c>
      <c r="M193" s="1" t="s">
        <v>665</v>
      </c>
      <c r="N193" s="4" t="str">
        <f>+0094,1</f>
        <v>#ERROR!</v>
      </c>
      <c r="O193" s="4" t="str">
        <f>+0079,1</f>
        <v>#ERROR!</v>
      </c>
      <c r="P193" s="1" t="s">
        <v>1177</v>
      </c>
      <c r="Q193" s="4"/>
      <c r="R193" s="1" t="s">
        <v>1343</v>
      </c>
      <c r="S193" s="1" t="s">
        <v>1279</v>
      </c>
      <c r="U193" s="4"/>
      <c r="V193" s="1" t="s">
        <v>188</v>
      </c>
      <c r="W193" s="1" t="s">
        <v>1344</v>
      </c>
      <c r="Z193" s="1" t="s">
        <v>1169</v>
      </c>
      <c r="AA193" s="1" t="s">
        <v>1345</v>
      </c>
      <c r="AC193" s="4"/>
      <c r="AD193" s="4"/>
      <c r="AE193" s="4"/>
      <c r="AF193" s="4"/>
      <c r="AG193" s="1" t="s">
        <v>1346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</row>
    <row r="194">
      <c r="A194" s="3">
        <v>3.809099999E9</v>
      </c>
      <c r="B194" s="1" t="s">
        <v>1347</v>
      </c>
      <c r="C194" s="3">
        <v>4.0</v>
      </c>
      <c r="D194" s="3">
        <v>50.086092</v>
      </c>
      <c r="E194" s="3">
        <v>-5.255711</v>
      </c>
      <c r="F194" s="3">
        <v>81.38</v>
      </c>
      <c r="G194" s="1" t="s">
        <v>178</v>
      </c>
      <c r="H194" s="1" t="s">
        <v>200</v>
      </c>
      <c r="I194" s="3">
        <v>99999.0</v>
      </c>
      <c r="J194" s="1" t="s">
        <v>180</v>
      </c>
      <c r="K194" s="2" t="s">
        <v>1348</v>
      </c>
      <c r="L194" s="1" t="s">
        <v>1218</v>
      </c>
      <c r="M194" s="1" t="s">
        <v>411</v>
      </c>
      <c r="N194" s="4" t="str">
        <f>+0090,1</f>
        <v>#ERROR!</v>
      </c>
      <c r="O194" s="4" t="str">
        <f>+0080,1</f>
        <v>#ERROR!</v>
      </c>
      <c r="P194" s="1" t="s">
        <v>203</v>
      </c>
      <c r="Q194" s="4"/>
      <c r="R194" s="1" t="s">
        <v>1339</v>
      </c>
      <c r="S194" s="1" t="s">
        <v>1219</v>
      </c>
      <c r="T194" s="1" t="s">
        <v>1161</v>
      </c>
      <c r="V194" s="1" t="s">
        <v>188</v>
      </c>
      <c r="W194" s="1" t="s">
        <v>1340</v>
      </c>
      <c r="Z194" s="1" t="s">
        <v>675</v>
      </c>
      <c r="AB194" s="4"/>
      <c r="AC194" s="4"/>
      <c r="AD194" s="4"/>
      <c r="AE194" s="4"/>
      <c r="AF194" s="4"/>
      <c r="AG194" s="1" t="s">
        <v>1349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</row>
    <row r="195">
      <c r="A195" s="3">
        <v>3.809099999E9</v>
      </c>
      <c r="B195" s="1" t="s">
        <v>1350</v>
      </c>
      <c r="C195" s="3">
        <v>4.0</v>
      </c>
      <c r="D195" s="3">
        <v>50.086092</v>
      </c>
      <c r="E195" s="3">
        <v>-5.255711</v>
      </c>
      <c r="F195" s="3">
        <v>81.38</v>
      </c>
      <c r="G195" s="1" t="s">
        <v>178</v>
      </c>
      <c r="H195" s="1" t="s">
        <v>179</v>
      </c>
      <c r="I195" s="3">
        <v>99999.0</v>
      </c>
      <c r="J195" s="1" t="s">
        <v>180</v>
      </c>
      <c r="K195" s="2" t="s">
        <v>1348</v>
      </c>
      <c r="L195" s="1" t="s">
        <v>1351</v>
      </c>
      <c r="M195" s="1" t="s">
        <v>665</v>
      </c>
      <c r="N195" s="4" t="str">
        <f>+0093,1</f>
        <v>#ERROR!</v>
      </c>
      <c r="O195" s="4" t="str">
        <f>+0078,1</f>
        <v>#ERROR!</v>
      </c>
      <c r="P195" s="1" t="s">
        <v>1352</v>
      </c>
      <c r="Q195" s="4"/>
      <c r="R195" s="1" t="s">
        <v>1343</v>
      </c>
      <c r="S195" s="1" t="s">
        <v>1234</v>
      </c>
      <c r="T195" s="1" t="s">
        <v>1167</v>
      </c>
      <c r="V195" s="1" t="s">
        <v>188</v>
      </c>
      <c r="W195" s="1" t="s">
        <v>1353</v>
      </c>
      <c r="Z195" s="1" t="s">
        <v>1354</v>
      </c>
      <c r="AA195" s="1" t="s">
        <v>1345</v>
      </c>
      <c r="AB195" s="1" t="s">
        <v>234</v>
      </c>
      <c r="AC195" s="4"/>
      <c r="AD195" s="4"/>
      <c r="AE195" s="4"/>
      <c r="AF195" s="4"/>
      <c r="AG195" s="1" t="s">
        <v>1355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1" t="s">
        <v>238</v>
      </c>
      <c r="BT195" s="4"/>
      <c r="BU195" s="4"/>
      <c r="BV195" s="4"/>
      <c r="BW195" s="4"/>
      <c r="BX195" s="4"/>
      <c r="BY195" s="4"/>
      <c r="BZ195" s="4"/>
      <c r="CA195" s="1" t="s">
        <v>197</v>
      </c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1" t="s">
        <v>196</v>
      </c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</row>
    <row r="196">
      <c r="A196" s="3">
        <v>3.809099999E9</v>
      </c>
      <c r="B196" s="1" t="s">
        <v>1356</v>
      </c>
      <c r="C196" s="3">
        <v>4.0</v>
      </c>
      <c r="D196" s="3">
        <v>50.086092</v>
      </c>
      <c r="E196" s="3">
        <v>-5.255711</v>
      </c>
      <c r="F196" s="3">
        <v>81.38</v>
      </c>
      <c r="G196" s="1" t="s">
        <v>178</v>
      </c>
      <c r="H196" s="1" t="s">
        <v>200</v>
      </c>
      <c r="I196" s="3">
        <v>99999.0</v>
      </c>
      <c r="J196" s="1" t="s">
        <v>180</v>
      </c>
      <c r="K196" s="2" t="s">
        <v>1357</v>
      </c>
      <c r="L196" s="1" t="s">
        <v>1314</v>
      </c>
      <c r="M196" s="1" t="s">
        <v>411</v>
      </c>
      <c r="N196" s="4" t="str">
        <f>+0100,1</f>
        <v>#ERROR!</v>
      </c>
      <c r="O196" s="4" t="str">
        <f>+0070,1</f>
        <v>#ERROR!</v>
      </c>
      <c r="P196" s="1" t="s">
        <v>203</v>
      </c>
      <c r="Q196" s="4"/>
      <c r="R196" s="1" t="s">
        <v>1161</v>
      </c>
      <c r="T196" s="4"/>
      <c r="U196" s="4"/>
      <c r="V196" s="1" t="s">
        <v>188</v>
      </c>
      <c r="W196" s="1" t="s">
        <v>1358</v>
      </c>
      <c r="Z196" s="1" t="s">
        <v>661</v>
      </c>
      <c r="AB196" s="4"/>
      <c r="AC196" s="4"/>
      <c r="AD196" s="4"/>
      <c r="AE196" s="4"/>
      <c r="AF196" s="4"/>
      <c r="AG196" s="1" t="s">
        <v>1359</v>
      </c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</row>
    <row r="197">
      <c r="A197" s="3">
        <v>3.809099999E9</v>
      </c>
      <c r="B197" s="1" t="s">
        <v>1360</v>
      </c>
      <c r="C197" s="3">
        <v>4.0</v>
      </c>
      <c r="D197" s="3">
        <v>50.086092</v>
      </c>
      <c r="E197" s="3">
        <v>-5.255711</v>
      </c>
      <c r="F197" s="3">
        <v>81.38</v>
      </c>
      <c r="G197" s="1" t="s">
        <v>178</v>
      </c>
      <c r="H197" s="1" t="s">
        <v>179</v>
      </c>
      <c r="I197" s="3">
        <v>99999.0</v>
      </c>
      <c r="J197" s="1" t="s">
        <v>180</v>
      </c>
      <c r="K197" s="2" t="s">
        <v>1357</v>
      </c>
      <c r="L197" s="1" t="s">
        <v>1351</v>
      </c>
      <c r="M197" s="1" t="s">
        <v>665</v>
      </c>
      <c r="N197" s="4" t="str">
        <f>+0098,1</f>
        <v>#ERROR!</v>
      </c>
      <c r="O197" s="4" t="str">
        <f>+0070,1</f>
        <v>#ERROR!</v>
      </c>
      <c r="P197" s="1" t="s">
        <v>1361</v>
      </c>
      <c r="Q197" s="4"/>
      <c r="R197" s="1" t="s">
        <v>1167</v>
      </c>
      <c r="T197" s="4"/>
      <c r="U197" s="4"/>
      <c r="V197" s="1" t="s">
        <v>188</v>
      </c>
      <c r="W197" s="1" t="s">
        <v>1362</v>
      </c>
      <c r="Z197" s="1" t="s">
        <v>1363</v>
      </c>
      <c r="AA197" s="1" t="s">
        <v>797</v>
      </c>
      <c r="AC197" s="4"/>
      <c r="AD197" s="4"/>
      <c r="AE197" s="4"/>
      <c r="AF197" s="4"/>
      <c r="AG197" s="1" t="s">
        <v>1364</v>
      </c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</row>
    <row r="198">
      <c r="A198" s="3">
        <v>3.809099999E9</v>
      </c>
      <c r="B198" s="1" t="s">
        <v>1365</v>
      </c>
      <c r="C198" s="3">
        <v>4.0</v>
      </c>
      <c r="D198" s="3">
        <v>50.086092</v>
      </c>
      <c r="E198" s="3">
        <v>-5.255711</v>
      </c>
      <c r="F198" s="3">
        <v>81.38</v>
      </c>
      <c r="G198" s="1" t="s">
        <v>178</v>
      </c>
      <c r="H198" s="1" t="s">
        <v>200</v>
      </c>
      <c r="I198" s="3">
        <v>99999.0</v>
      </c>
      <c r="J198" s="1" t="s">
        <v>180</v>
      </c>
      <c r="K198" s="2" t="s">
        <v>1366</v>
      </c>
      <c r="L198" s="1" t="s">
        <v>1314</v>
      </c>
      <c r="M198" s="1" t="s">
        <v>411</v>
      </c>
      <c r="N198" s="4" t="str">
        <f>+0100,1</f>
        <v>#ERROR!</v>
      </c>
      <c r="O198" s="4" t="str">
        <f>+0060,1</f>
        <v>#ERROR!</v>
      </c>
      <c r="P198" s="1" t="s">
        <v>203</v>
      </c>
      <c r="Q198" s="4"/>
      <c r="R198" s="1" t="s">
        <v>1161</v>
      </c>
      <c r="T198" s="4"/>
      <c r="U198" s="4"/>
      <c r="V198" s="1" t="s">
        <v>188</v>
      </c>
      <c r="W198" s="1" t="s">
        <v>1358</v>
      </c>
      <c r="Z198" s="1" t="s">
        <v>661</v>
      </c>
      <c r="AB198" s="4"/>
      <c r="AC198" s="4"/>
      <c r="AD198" s="4"/>
      <c r="AE198" s="4"/>
      <c r="AF198" s="4"/>
      <c r="AG198" s="1" t="s">
        <v>1367</v>
      </c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</row>
    <row r="199">
      <c r="A199" s="3">
        <v>3.809099999E9</v>
      </c>
      <c r="B199" s="1" t="s">
        <v>1368</v>
      </c>
      <c r="C199" s="3">
        <v>4.0</v>
      </c>
      <c r="D199" s="3">
        <v>50.086092</v>
      </c>
      <c r="E199" s="3">
        <v>-5.255711</v>
      </c>
      <c r="F199" s="3">
        <v>81.38</v>
      </c>
      <c r="G199" s="1" t="s">
        <v>178</v>
      </c>
      <c r="H199" s="1" t="s">
        <v>179</v>
      </c>
      <c r="I199" s="3">
        <v>99999.0</v>
      </c>
      <c r="J199" s="1" t="s">
        <v>180</v>
      </c>
      <c r="K199" s="2" t="s">
        <v>1366</v>
      </c>
      <c r="L199" s="1" t="s">
        <v>1351</v>
      </c>
      <c r="M199" s="1" t="s">
        <v>665</v>
      </c>
      <c r="N199" s="4" t="str">
        <f>+0097,1</f>
        <v>#ERROR!</v>
      </c>
      <c r="O199" s="4" t="str">
        <f>+0064,1</f>
        <v>#ERROR!</v>
      </c>
      <c r="P199" s="1" t="s">
        <v>1369</v>
      </c>
      <c r="Q199" s="4"/>
      <c r="R199" s="1" t="s">
        <v>1167</v>
      </c>
      <c r="T199" s="4"/>
      <c r="U199" s="4"/>
      <c r="V199" s="1" t="s">
        <v>188</v>
      </c>
      <c r="W199" s="1" t="s">
        <v>1362</v>
      </c>
      <c r="Z199" s="1" t="s">
        <v>1143</v>
      </c>
      <c r="AA199" s="1" t="s">
        <v>811</v>
      </c>
      <c r="AC199" s="4"/>
      <c r="AD199" s="4"/>
      <c r="AE199" s="4"/>
      <c r="AF199" s="4"/>
      <c r="AG199" s="1" t="s">
        <v>1370</v>
      </c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</row>
    <row r="200">
      <c r="A200" s="3">
        <v>3.809099999E9</v>
      </c>
      <c r="B200" s="1" t="s">
        <v>1371</v>
      </c>
      <c r="C200" s="3">
        <v>4.0</v>
      </c>
      <c r="D200" s="3">
        <v>50.086092</v>
      </c>
      <c r="E200" s="3">
        <v>-5.255711</v>
      </c>
      <c r="F200" s="3">
        <v>81.38</v>
      </c>
      <c r="G200" s="1" t="s">
        <v>178</v>
      </c>
      <c r="H200" s="1" t="s">
        <v>200</v>
      </c>
      <c r="I200" s="3">
        <v>99999.0</v>
      </c>
      <c r="J200" s="1" t="s">
        <v>180</v>
      </c>
      <c r="K200" s="2" t="s">
        <v>1357</v>
      </c>
      <c r="L200" s="1" t="s">
        <v>1307</v>
      </c>
      <c r="M200" s="1" t="s">
        <v>411</v>
      </c>
      <c r="N200" s="4" t="str">
        <f>+0100,1</f>
        <v>#ERROR!</v>
      </c>
      <c r="O200" s="4" t="str">
        <f>+0060,1</f>
        <v>#ERROR!</v>
      </c>
      <c r="P200" s="1" t="s">
        <v>203</v>
      </c>
      <c r="Q200" s="4"/>
      <c r="R200" s="1" t="s">
        <v>1195</v>
      </c>
      <c r="T200" s="4"/>
      <c r="U200" s="4"/>
      <c r="V200" s="1" t="s">
        <v>188</v>
      </c>
      <c r="W200" s="1" t="s">
        <v>1372</v>
      </c>
      <c r="Z200" s="1" t="s">
        <v>643</v>
      </c>
      <c r="AB200" s="4"/>
      <c r="AC200" s="4"/>
      <c r="AD200" s="4"/>
      <c r="AE200" s="4"/>
      <c r="AF200" s="4"/>
      <c r="AG200" s="1" t="s">
        <v>1373</v>
      </c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</row>
    <row r="201">
      <c r="A201" s="3">
        <v>3.809099999E9</v>
      </c>
      <c r="B201" s="1" t="s">
        <v>1374</v>
      </c>
      <c r="C201" s="3">
        <v>4.0</v>
      </c>
      <c r="D201" s="3">
        <v>50.086092</v>
      </c>
      <c r="E201" s="3">
        <v>-5.255711</v>
      </c>
      <c r="F201" s="3">
        <v>81.38</v>
      </c>
      <c r="G201" s="1" t="s">
        <v>178</v>
      </c>
      <c r="H201" s="1" t="s">
        <v>179</v>
      </c>
      <c r="I201" s="3">
        <v>99999.0</v>
      </c>
      <c r="J201" s="1" t="s">
        <v>180</v>
      </c>
      <c r="K201" s="2" t="s">
        <v>1357</v>
      </c>
      <c r="L201" s="1" t="s">
        <v>1276</v>
      </c>
      <c r="M201" s="1" t="s">
        <v>665</v>
      </c>
      <c r="N201" s="4" t="str">
        <f>+0098,1</f>
        <v>#ERROR!</v>
      </c>
      <c r="O201" s="4" t="str">
        <f>+0062,1</f>
        <v>#ERROR!</v>
      </c>
      <c r="P201" s="1" t="s">
        <v>1375</v>
      </c>
      <c r="Q201" s="4"/>
      <c r="R201" s="1" t="s">
        <v>1198</v>
      </c>
      <c r="T201" s="4"/>
      <c r="U201" s="4"/>
      <c r="V201" s="1" t="s">
        <v>188</v>
      </c>
      <c r="W201" s="1" t="s">
        <v>1376</v>
      </c>
      <c r="Z201" s="1" t="s">
        <v>1377</v>
      </c>
      <c r="AA201" s="1" t="s">
        <v>1378</v>
      </c>
      <c r="AC201" s="4"/>
      <c r="AD201" s="4"/>
      <c r="AE201" s="4"/>
      <c r="AF201" s="4"/>
      <c r="AG201" s="1" t="s">
        <v>1379</v>
      </c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</row>
    <row r="202">
      <c r="A202" s="3">
        <v>3.809099999E9</v>
      </c>
      <c r="B202" s="1" t="s">
        <v>1380</v>
      </c>
      <c r="C202" s="3">
        <v>4.0</v>
      </c>
      <c r="D202" s="3">
        <v>50.086092</v>
      </c>
      <c r="E202" s="3">
        <v>-5.255711</v>
      </c>
      <c r="F202" s="3">
        <v>81.38</v>
      </c>
      <c r="G202" s="1" t="s">
        <v>178</v>
      </c>
      <c r="H202" s="1" t="s">
        <v>200</v>
      </c>
      <c r="I202" s="3">
        <v>99999.0</v>
      </c>
      <c r="J202" s="1" t="s">
        <v>180</v>
      </c>
      <c r="K202" s="2" t="s">
        <v>1381</v>
      </c>
      <c r="L202" s="1" t="s">
        <v>1314</v>
      </c>
      <c r="M202" s="1" t="s">
        <v>411</v>
      </c>
      <c r="N202" s="4" t="str">
        <f>+0100,1</f>
        <v>#ERROR!</v>
      </c>
      <c r="O202" s="4" t="str">
        <f>+0060,1</f>
        <v>#ERROR!</v>
      </c>
      <c r="P202" s="1" t="s">
        <v>203</v>
      </c>
      <c r="Q202" s="4"/>
      <c r="R202" s="1" t="s">
        <v>1161</v>
      </c>
      <c r="T202" s="4"/>
      <c r="U202" s="4"/>
      <c r="V202" s="1" t="s">
        <v>188</v>
      </c>
      <c r="W202" s="1" t="s">
        <v>1358</v>
      </c>
      <c r="Z202" s="1" t="s">
        <v>208</v>
      </c>
      <c r="AB202" s="4"/>
      <c r="AC202" s="4"/>
      <c r="AD202" s="4"/>
      <c r="AE202" s="4"/>
      <c r="AF202" s="4"/>
      <c r="AG202" s="1" t="s">
        <v>1382</v>
      </c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</row>
    <row r="203">
      <c r="A203" s="3">
        <v>3.809099999E9</v>
      </c>
      <c r="B203" s="1" t="s">
        <v>1383</v>
      </c>
      <c r="C203" s="3">
        <v>4.0</v>
      </c>
      <c r="D203" s="3">
        <v>50.086092</v>
      </c>
      <c r="E203" s="3">
        <v>-5.255711</v>
      </c>
      <c r="F203" s="3">
        <v>81.38</v>
      </c>
      <c r="G203" s="1" t="s">
        <v>178</v>
      </c>
      <c r="H203" s="1" t="s">
        <v>179</v>
      </c>
      <c r="I203" s="3">
        <v>99999.0</v>
      </c>
      <c r="J203" s="1" t="s">
        <v>180</v>
      </c>
      <c r="K203" s="2" t="s">
        <v>1381</v>
      </c>
      <c r="L203" s="1" t="s">
        <v>1351</v>
      </c>
      <c r="M203" s="1" t="s">
        <v>665</v>
      </c>
      <c r="N203" s="4" t="str">
        <f>+0099,1</f>
        <v>#ERROR!</v>
      </c>
      <c r="O203" s="4" t="str">
        <f>+0064,1</f>
        <v>#ERROR!</v>
      </c>
      <c r="P203" s="1" t="s">
        <v>1384</v>
      </c>
      <c r="Q203" s="4"/>
      <c r="R203" s="1" t="s">
        <v>1167</v>
      </c>
      <c r="T203" s="4"/>
      <c r="U203" s="4"/>
      <c r="V203" s="1" t="s">
        <v>188</v>
      </c>
      <c r="W203" s="1" t="s">
        <v>1362</v>
      </c>
      <c r="Z203" s="1" t="s">
        <v>1121</v>
      </c>
      <c r="AA203" s="1" t="s">
        <v>1385</v>
      </c>
      <c r="AC203" s="4"/>
      <c r="AD203" s="4"/>
      <c r="AE203" s="4"/>
      <c r="AF203" s="4"/>
      <c r="AG203" s="1" t="s">
        <v>1386</v>
      </c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</row>
    <row r="204">
      <c r="A204" s="3">
        <v>3.809099999E9</v>
      </c>
      <c r="B204" s="1" t="s">
        <v>1387</v>
      </c>
      <c r="C204" s="3">
        <v>4.0</v>
      </c>
      <c r="D204" s="3">
        <v>50.086092</v>
      </c>
      <c r="E204" s="3">
        <v>-5.255711</v>
      </c>
      <c r="F204" s="3">
        <v>81.38</v>
      </c>
      <c r="G204" s="1" t="s">
        <v>178</v>
      </c>
      <c r="H204" s="1" t="s">
        <v>200</v>
      </c>
      <c r="I204" s="3">
        <v>99999.0</v>
      </c>
      <c r="J204" s="1" t="s">
        <v>180</v>
      </c>
      <c r="K204" s="2" t="s">
        <v>1388</v>
      </c>
      <c r="L204" s="1" t="s">
        <v>1314</v>
      </c>
      <c r="M204" s="1" t="s">
        <v>411</v>
      </c>
      <c r="N204" s="4" t="str">
        <f>+0100,1</f>
        <v>#ERROR!</v>
      </c>
      <c r="O204" s="4" t="str">
        <f>+0060,1</f>
        <v>#ERROR!</v>
      </c>
      <c r="P204" s="1" t="s">
        <v>203</v>
      </c>
      <c r="Q204" s="4"/>
      <c r="R204" s="1" t="s">
        <v>1161</v>
      </c>
      <c r="T204" s="4"/>
      <c r="U204" s="4"/>
      <c r="V204" s="1" t="s">
        <v>188</v>
      </c>
      <c r="W204" s="1" t="s">
        <v>1358</v>
      </c>
      <c r="Z204" s="1" t="s">
        <v>208</v>
      </c>
      <c r="AB204" s="1" t="s">
        <v>226</v>
      </c>
      <c r="AC204" s="4"/>
      <c r="AD204" s="4"/>
      <c r="AE204" s="4"/>
      <c r="AF204" s="4"/>
      <c r="AG204" s="1" t="s">
        <v>1389</v>
      </c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</row>
    <row r="205">
      <c r="A205" s="3">
        <v>3.809099999E9</v>
      </c>
      <c r="B205" s="1" t="s">
        <v>1390</v>
      </c>
      <c r="C205" s="3">
        <v>4.0</v>
      </c>
      <c r="D205" s="3">
        <v>50.086092</v>
      </c>
      <c r="E205" s="3">
        <v>-5.255711</v>
      </c>
      <c r="F205" s="3">
        <v>81.38</v>
      </c>
      <c r="G205" s="1" t="s">
        <v>178</v>
      </c>
      <c r="H205" s="1" t="s">
        <v>179</v>
      </c>
      <c r="I205" s="3">
        <v>99999.0</v>
      </c>
      <c r="J205" s="1" t="s">
        <v>180</v>
      </c>
      <c r="K205" s="2" t="s">
        <v>1388</v>
      </c>
      <c r="L205" s="1" t="s">
        <v>1351</v>
      </c>
      <c r="M205" s="1" t="s">
        <v>601</v>
      </c>
      <c r="N205" s="4" t="str">
        <f>+0097,1</f>
        <v>#ERROR!</v>
      </c>
      <c r="O205" s="4" t="str">
        <f>+0064,1</f>
        <v>#ERROR!</v>
      </c>
      <c r="P205" s="1" t="s">
        <v>1391</v>
      </c>
      <c r="Q205" s="4"/>
      <c r="R205" s="1" t="s">
        <v>1167</v>
      </c>
      <c r="T205" s="4"/>
      <c r="U205" s="4"/>
      <c r="V205" s="1" t="s">
        <v>188</v>
      </c>
      <c r="W205" s="1" t="s">
        <v>1362</v>
      </c>
      <c r="Z205" s="1" t="s">
        <v>232</v>
      </c>
      <c r="AA205" s="1" t="s">
        <v>1392</v>
      </c>
      <c r="AB205" s="1" t="s">
        <v>226</v>
      </c>
      <c r="AC205" s="4"/>
      <c r="AD205" s="4"/>
      <c r="AE205" s="4"/>
      <c r="AF205" s="4"/>
      <c r="AG205" s="1" t="s">
        <v>1393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1" t="s">
        <v>238</v>
      </c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1" t="s">
        <v>238</v>
      </c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</row>
    <row r="206">
      <c r="A206" s="3">
        <v>3.809099999E9</v>
      </c>
      <c r="B206" s="1" t="s">
        <v>1394</v>
      </c>
      <c r="C206" s="3">
        <v>4.0</v>
      </c>
      <c r="D206" s="3">
        <v>50.086092</v>
      </c>
      <c r="E206" s="3">
        <v>-5.255711</v>
      </c>
      <c r="F206" s="3">
        <v>81.38</v>
      </c>
      <c r="G206" s="1" t="s">
        <v>178</v>
      </c>
      <c r="H206" s="1" t="s">
        <v>200</v>
      </c>
      <c r="I206" s="3">
        <v>99999.0</v>
      </c>
      <c r="J206" s="1" t="s">
        <v>180</v>
      </c>
      <c r="K206" s="2" t="s">
        <v>1395</v>
      </c>
      <c r="L206" s="1" t="s">
        <v>1314</v>
      </c>
      <c r="M206" s="1" t="s">
        <v>411</v>
      </c>
      <c r="N206" s="4" t="str">
        <f>+0100,1</f>
        <v>#ERROR!</v>
      </c>
      <c r="O206" s="4" t="str">
        <f>+0060,1</f>
        <v>#ERROR!</v>
      </c>
      <c r="P206" s="1" t="s">
        <v>203</v>
      </c>
      <c r="Q206" s="4"/>
      <c r="R206" s="1" t="s">
        <v>1161</v>
      </c>
      <c r="T206" s="4"/>
      <c r="U206" s="4"/>
      <c r="V206" s="1" t="s">
        <v>188</v>
      </c>
      <c r="W206" s="1" t="s">
        <v>1358</v>
      </c>
      <c r="Z206" s="1" t="s">
        <v>261</v>
      </c>
      <c r="AB206" s="1" t="s">
        <v>226</v>
      </c>
      <c r="AC206" s="4"/>
      <c r="AD206" s="4"/>
      <c r="AE206" s="4"/>
      <c r="AF206" s="4"/>
      <c r="AG206" s="1" t="s">
        <v>1396</v>
      </c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</row>
    <row r="207">
      <c r="A207" s="3">
        <v>3.809099999E9</v>
      </c>
      <c r="B207" s="1" t="s">
        <v>1397</v>
      </c>
      <c r="C207" s="3">
        <v>4.0</v>
      </c>
      <c r="D207" s="3">
        <v>50.086092</v>
      </c>
      <c r="E207" s="3">
        <v>-5.255711</v>
      </c>
      <c r="F207" s="3">
        <v>81.38</v>
      </c>
      <c r="G207" s="1" t="s">
        <v>178</v>
      </c>
      <c r="H207" s="1" t="s">
        <v>179</v>
      </c>
      <c r="I207" s="3">
        <v>99999.0</v>
      </c>
      <c r="J207" s="1" t="s">
        <v>180</v>
      </c>
      <c r="K207" s="2" t="s">
        <v>1395</v>
      </c>
      <c r="L207" s="1" t="s">
        <v>1351</v>
      </c>
      <c r="M207" s="1" t="s">
        <v>601</v>
      </c>
      <c r="N207" s="4" t="str">
        <f>+0097,1</f>
        <v>#ERROR!</v>
      </c>
      <c r="O207" s="4" t="str">
        <f>+0062,1</f>
        <v>#ERROR!</v>
      </c>
      <c r="P207" s="1" t="s">
        <v>1398</v>
      </c>
      <c r="Q207" s="4"/>
      <c r="R207" s="1" t="s">
        <v>1167</v>
      </c>
      <c r="T207" s="4"/>
      <c r="U207" s="4"/>
      <c r="V207" s="1" t="s">
        <v>188</v>
      </c>
      <c r="W207" s="1" t="s">
        <v>1362</v>
      </c>
      <c r="X207" s="1" t="s">
        <v>1399</v>
      </c>
      <c r="Z207" s="1" t="s">
        <v>267</v>
      </c>
      <c r="AA207" s="1" t="s">
        <v>1400</v>
      </c>
      <c r="AB207" s="1" t="s">
        <v>226</v>
      </c>
      <c r="AC207" s="4"/>
      <c r="AD207" s="4"/>
      <c r="AE207" s="4"/>
      <c r="AF207" s="4"/>
      <c r="AG207" s="1" t="s">
        <v>1401</v>
      </c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1" t="s">
        <v>238</v>
      </c>
      <c r="BT207" s="4"/>
      <c r="BU207" s="4"/>
      <c r="BV207" s="4"/>
      <c r="BW207" s="4"/>
      <c r="BX207" s="4"/>
      <c r="BY207" s="4"/>
      <c r="BZ207" s="4"/>
      <c r="CA207" s="1" t="s">
        <v>1304</v>
      </c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1" t="s">
        <v>1402</v>
      </c>
      <c r="DZ207" s="4"/>
      <c r="EA207" s="1" t="s">
        <v>238</v>
      </c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</row>
    <row r="208">
      <c r="A208" s="3">
        <v>3.809099999E9</v>
      </c>
      <c r="B208" s="1" t="s">
        <v>1403</v>
      </c>
      <c r="C208" s="3">
        <v>4.0</v>
      </c>
      <c r="D208" s="3">
        <v>50.086092</v>
      </c>
      <c r="E208" s="3">
        <v>-5.255711</v>
      </c>
      <c r="F208" s="3">
        <v>81.38</v>
      </c>
      <c r="G208" s="1" t="s">
        <v>178</v>
      </c>
      <c r="H208" s="1" t="s">
        <v>200</v>
      </c>
      <c r="I208" s="3">
        <v>99999.0</v>
      </c>
      <c r="J208" s="1" t="s">
        <v>180</v>
      </c>
      <c r="K208" s="2" t="s">
        <v>1404</v>
      </c>
      <c r="L208" s="1" t="s">
        <v>1314</v>
      </c>
      <c r="M208" s="1" t="s">
        <v>411</v>
      </c>
      <c r="N208" s="4" t="str">
        <f>+0100,1</f>
        <v>#ERROR!</v>
      </c>
      <c r="O208" s="4" t="str">
        <f>+0070,1</f>
        <v>#ERROR!</v>
      </c>
      <c r="P208" s="1" t="s">
        <v>203</v>
      </c>
      <c r="Q208" s="4"/>
      <c r="R208" s="1" t="s">
        <v>1161</v>
      </c>
      <c r="T208" s="4"/>
      <c r="U208" s="4"/>
      <c r="V208" s="1" t="s">
        <v>188</v>
      </c>
      <c r="W208" s="1" t="s">
        <v>1358</v>
      </c>
      <c r="Z208" s="1" t="s">
        <v>261</v>
      </c>
      <c r="AB208" s="1" t="s">
        <v>226</v>
      </c>
      <c r="AC208" s="4"/>
      <c r="AD208" s="4"/>
      <c r="AE208" s="4"/>
      <c r="AF208" s="4"/>
      <c r="AG208" s="1" t="s">
        <v>1405</v>
      </c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</row>
    <row r="209">
      <c r="A209" s="3">
        <v>3.809099999E9</v>
      </c>
      <c r="B209" s="1" t="s">
        <v>1406</v>
      </c>
      <c r="C209" s="3">
        <v>4.0</v>
      </c>
      <c r="D209" s="3">
        <v>50.086092</v>
      </c>
      <c r="E209" s="3">
        <v>-5.255711</v>
      </c>
      <c r="F209" s="3">
        <v>81.38</v>
      </c>
      <c r="G209" s="1" t="s">
        <v>178</v>
      </c>
      <c r="H209" s="1" t="s">
        <v>179</v>
      </c>
      <c r="I209" s="3">
        <v>99999.0</v>
      </c>
      <c r="J209" s="1" t="s">
        <v>180</v>
      </c>
      <c r="K209" s="2" t="s">
        <v>1404</v>
      </c>
      <c r="L209" s="1" t="s">
        <v>1351</v>
      </c>
      <c r="M209" s="1" t="s">
        <v>601</v>
      </c>
      <c r="N209" s="4" t="str">
        <f>+0097,1</f>
        <v>#ERROR!</v>
      </c>
      <c r="O209" s="4" t="str">
        <f>+0065,1</f>
        <v>#ERROR!</v>
      </c>
      <c r="P209" s="1" t="s">
        <v>881</v>
      </c>
      <c r="Q209" s="4"/>
      <c r="R209" s="1" t="s">
        <v>1167</v>
      </c>
      <c r="T209" s="4"/>
      <c r="U209" s="4"/>
      <c r="V209" s="1" t="s">
        <v>188</v>
      </c>
      <c r="W209" s="1" t="s">
        <v>1362</v>
      </c>
      <c r="Z209" s="1" t="s">
        <v>1407</v>
      </c>
      <c r="AA209" s="1" t="s">
        <v>1408</v>
      </c>
      <c r="AB209" s="1" t="s">
        <v>226</v>
      </c>
      <c r="AC209" s="4"/>
      <c r="AD209" s="4"/>
      <c r="AE209" s="4"/>
      <c r="AF209" s="4"/>
      <c r="AG209" s="1" t="s">
        <v>1409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1" t="s">
        <v>238</v>
      </c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1" t="s">
        <v>238</v>
      </c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</row>
    <row r="210">
      <c r="A210" s="3">
        <v>3.809099999E9</v>
      </c>
      <c r="B210" s="1" t="s">
        <v>1410</v>
      </c>
      <c r="C210" s="3">
        <v>4.0</v>
      </c>
      <c r="D210" s="3">
        <v>50.086092</v>
      </c>
      <c r="E210" s="3">
        <v>-5.255711</v>
      </c>
      <c r="F210" s="3">
        <v>81.38</v>
      </c>
      <c r="G210" s="1" t="s">
        <v>178</v>
      </c>
      <c r="H210" s="1" t="s">
        <v>200</v>
      </c>
      <c r="I210" s="3">
        <v>99999.0</v>
      </c>
      <c r="J210" s="1" t="s">
        <v>180</v>
      </c>
      <c r="K210" s="2" t="s">
        <v>1411</v>
      </c>
      <c r="L210" s="1" t="s">
        <v>1314</v>
      </c>
      <c r="M210" s="1" t="s">
        <v>411</v>
      </c>
      <c r="N210" s="4" t="str">
        <f>+0100,1</f>
        <v>#ERROR!</v>
      </c>
      <c r="O210" s="4" t="str">
        <f>+0070,1</f>
        <v>#ERROR!</v>
      </c>
      <c r="P210" s="1" t="s">
        <v>203</v>
      </c>
      <c r="Q210" s="4"/>
      <c r="R210" s="1" t="s">
        <v>1126</v>
      </c>
      <c r="S210" s="1" t="s">
        <v>1315</v>
      </c>
      <c r="T210" s="1" t="s">
        <v>1208</v>
      </c>
      <c r="V210" s="1" t="s">
        <v>188</v>
      </c>
      <c r="W210" s="1" t="s">
        <v>1127</v>
      </c>
      <c r="Z210" s="1" t="s">
        <v>261</v>
      </c>
      <c r="AB210" s="4"/>
      <c r="AC210" s="4"/>
      <c r="AD210" s="4"/>
      <c r="AE210" s="4"/>
      <c r="AF210" s="4"/>
      <c r="AG210" s="1" t="s">
        <v>1412</v>
      </c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</row>
    <row r="211">
      <c r="A211" s="3">
        <v>3.809099999E9</v>
      </c>
      <c r="B211" s="1" t="s">
        <v>1413</v>
      </c>
      <c r="C211" s="3">
        <v>4.0</v>
      </c>
      <c r="D211" s="3">
        <v>50.086092</v>
      </c>
      <c r="E211" s="3">
        <v>-5.255711</v>
      </c>
      <c r="F211" s="3">
        <v>81.38</v>
      </c>
      <c r="G211" s="1" t="s">
        <v>178</v>
      </c>
      <c r="H211" s="1" t="s">
        <v>179</v>
      </c>
      <c r="I211" s="3">
        <v>99999.0</v>
      </c>
      <c r="J211" s="1" t="s">
        <v>180</v>
      </c>
      <c r="K211" s="2" t="s">
        <v>1411</v>
      </c>
      <c r="L211" s="1" t="s">
        <v>1318</v>
      </c>
      <c r="M211" s="1" t="s">
        <v>665</v>
      </c>
      <c r="N211" s="4" t="str">
        <f>+0097,1</f>
        <v>#ERROR!</v>
      </c>
      <c r="O211" s="4" t="str">
        <f>+0067,1</f>
        <v>#ERROR!</v>
      </c>
      <c r="P211" s="1" t="s">
        <v>1093</v>
      </c>
      <c r="Q211" s="4"/>
      <c r="R211" s="1" t="s">
        <v>1130</v>
      </c>
      <c r="S211" s="1" t="s">
        <v>1414</v>
      </c>
      <c r="T211" s="1" t="s">
        <v>1212</v>
      </c>
      <c r="V211" s="1" t="s">
        <v>188</v>
      </c>
      <c r="W211" s="1" t="s">
        <v>1415</v>
      </c>
      <c r="Z211" s="1" t="s">
        <v>355</v>
      </c>
      <c r="AA211" s="1" t="s">
        <v>1416</v>
      </c>
      <c r="AC211" s="4"/>
      <c r="AD211" s="4"/>
      <c r="AE211" s="4"/>
      <c r="AF211" s="4"/>
      <c r="AG211" s="1" t="s">
        <v>1417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</row>
    <row r="212">
      <c r="A212" s="3">
        <v>3.809099999E9</v>
      </c>
      <c r="B212" s="1" t="s">
        <v>1418</v>
      </c>
      <c r="C212" s="3">
        <v>4.0</v>
      </c>
      <c r="D212" s="3">
        <v>50.086092</v>
      </c>
      <c r="E212" s="3">
        <v>-5.255711</v>
      </c>
      <c r="F212" s="3">
        <v>81.38</v>
      </c>
      <c r="G212" s="1" t="s">
        <v>178</v>
      </c>
      <c r="H212" s="1" t="s">
        <v>200</v>
      </c>
      <c r="I212" s="3">
        <v>99999.0</v>
      </c>
      <c r="J212" s="1" t="s">
        <v>180</v>
      </c>
      <c r="K212" s="2" t="s">
        <v>1366</v>
      </c>
      <c r="L212" s="1" t="s">
        <v>1314</v>
      </c>
      <c r="M212" s="1" t="s">
        <v>411</v>
      </c>
      <c r="N212" s="4" t="str">
        <f>+0100,1</f>
        <v>#ERROR!</v>
      </c>
      <c r="O212" s="4" t="str">
        <f>+0060,1</f>
        <v>#ERROR!</v>
      </c>
      <c r="P212" s="1" t="s">
        <v>203</v>
      </c>
      <c r="Q212" s="4"/>
      <c r="R212" s="1" t="s">
        <v>1126</v>
      </c>
      <c r="S212" s="1" t="s">
        <v>1161</v>
      </c>
      <c r="U212" s="4"/>
      <c r="V212" s="1" t="s">
        <v>188</v>
      </c>
      <c r="W212" s="1" t="s">
        <v>1127</v>
      </c>
      <c r="Z212" s="1" t="s">
        <v>261</v>
      </c>
      <c r="AB212" s="1" t="s">
        <v>226</v>
      </c>
      <c r="AC212" s="4"/>
      <c r="AD212" s="4"/>
      <c r="AE212" s="4"/>
      <c r="AF212" s="4"/>
      <c r="AG212" s="1" t="s">
        <v>1419</v>
      </c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</row>
    <row r="213">
      <c r="A213" s="3">
        <v>3.809099999E9</v>
      </c>
      <c r="B213" s="1" t="s">
        <v>1420</v>
      </c>
      <c r="C213" s="3">
        <v>4.0</v>
      </c>
      <c r="D213" s="3">
        <v>50.086092</v>
      </c>
      <c r="E213" s="3">
        <v>-5.255711</v>
      </c>
      <c r="F213" s="3">
        <v>81.38</v>
      </c>
      <c r="G213" s="1" t="s">
        <v>178</v>
      </c>
      <c r="H213" s="1" t="s">
        <v>179</v>
      </c>
      <c r="I213" s="3">
        <v>99999.0</v>
      </c>
      <c r="J213" s="1" t="s">
        <v>180</v>
      </c>
      <c r="K213" s="2" t="s">
        <v>1366</v>
      </c>
      <c r="L213" s="1" t="s">
        <v>1351</v>
      </c>
      <c r="M213" s="1" t="s">
        <v>601</v>
      </c>
      <c r="N213" s="4" t="str">
        <f>+0097,1</f>
        <v>#ERROR!</v>
      </c>
      <c r="O213" s="4" t="str">
        <f>+0061,1</f>
        <v>#ERROR!</v>
      </c>
      <c r="P213" s="1" t="s">
        <v>351</v>
      </c>
      <c r="Q213" s="4"/>
      <c r="R213" s="1" t="s">
        <v>1421</v>
      </c>
      <c r="S213" s="1" t="s">
        <v>1167</v>
      </c>
      <c r="U213" s="4"/>
      <c r="V213" s="1" t="s">
        <v>188</v>
      </c>
      <c r="W213" s="1" t="s">
        <v>1422</v>
      </c>
      <c r="Z213" s="1" t="s">
        <v>285</v>
      </c>
      <c r="AA213" s="1" t="s">
        <v>1302</v>
      </c>
      <c r="AB213" s="1" t="s">
        <v>226</v>
      </c>
      <c r="AC213" s="4"/>
      <c r="AD213" s="4"/>
      <c r="AE213" s="4"/>
      <c r="AF213" s="4"/>
      <c r="AG213" s="1" t="s">
        <v>1423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1" t="s">
        <v>238</v>
      </c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1" t="s">
        <v>238</v>
      </c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</row>
    <row r="214">
      <c r="A214" s="3">
        <v>3.809099999E9</v>
      </c>
      <c r="B214" s="1" t="s">
        <v>1424</v>
      </c>
      <c r="C214" s="3">
        <v>4.0</v>
      </c>
      <c r="D214" s="3">
        <v>50.086092</v>
      </c>
      <c r="E214" s="3">
        <v>-5.255711</v>
      </c>
      <c r="F214" s="3">
        <v>81.38</v>
      </c>
      <c r="G214" s="1" t="s">
        <v>178</v>
      </c>
      <c r="H214" s="1" t="s">
        <v>200</v>
      </c>
      <c r="I214" s="3">
        <v>99999.0</v>
      </c>
      <c r="J214" s="1" t="s">
        <v>180</v>
      </c>
      <c r="K214" s="2" t="s">
        <v>1338</v>
      </c>
      <c r="L214" s="1" t="s">
        <v>1314</v>
      </c>
      <c r="M214" s="1" t="s">
        <v>411</v>
      </c>
      <c r="N214" s="4" t="str">
        <f>+0100,1</f>
        <v>#ERROR!</v>
      </c>
      <c r="O214" s="4" t="str">
        <f>+0060,1</f>
        <v>#ERROR!</v>
      </c>
      <c r="P214" s="1" t="s">
        <v>203</v>
      </c>
      <c r="Q214" s="4"/>
      <c r="R214" s="1" t="s">
        <v>1126</v>
      </c>
      <c r="S214" s="1" t="s">
        <v>1161</v>
      </c>
      <c r="U214" s="4"/>
      <c r="V214" s="1" t="s">
        <v>188</v>
      </c>
      <c r="W214" s="1" t="s">
        <v>1127</v>
      </c>
      <c r="Z214" s="1" t="s">
        <v>261</v>
      </c>
      <c r="AB214" s="1" t="s">
        <v>226</v>
      </c>
      <c r="AC214" s="4"/>
      <c r="AD214" s="4"/>
      <c r="AE214" s="4"/>
      <c r="AF214" s="4"/>
      <c r="AG214" s="1" t="s">
        <v>1425</v>
      </c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</row>
    <row r="215">
      <c r="A215" s="3">
        <v>3.809099999E9</v>
      </c>
      <c r="B215" s="1" t="s">
        <v>1426</v>
      </c>
      <c r="C215" s="3">
        <v>4.0</v>
      </c>
      <c r="D215" s="3">
        <v>50.086092</v>
      </c>
      <c r="E215" s="3">
        <v>-5.255711</v>
      </c>
      <c r="F215" s="3">
        <v>81.38</v>
      </c>
      <c r="G215" s="1" t="s">
        <v>178</v>
      </c>
      <c r="H215" s="1" t="s">
        <v>179</v>
      </c>
      <c r="I215" s="3">
        <v>99999.0</v>
      </c>
      <c r="J215" s="1" t="s">
        <v>180</v>
      </c>
      <c r="K215" s="2" t="s">
        <v>1338</v>
      </c>
      <c r="L215" s="1" t="s">
        <v>1351</v>
      </c>
      <c r="M215" s="1" t="s">
        <v>601</v>
      </c>
      <c r="N215" s="4" t="str">
        <f>+0098,1</f>
        <v>#ERROR!</v>
      </c>
      <c r="O215" s="4" t="str">
        <f>+0064,1</f>
        <v>#ERROR!</v>
      </c>
      <c r="P215" s="1" t="s">
        <v>1427</v>
      </c>
      <c r="Q215" s="4"/>
      <c r="R215" s="1" t="s">
        <v>1421</v>
      </c>
      <c r="S215" s="1" t="s">
        <v>1167</v>
      </c>
      <c r="U215" s="4"/>
      <c r="V215" s="1" t="s">
        <v>188</v>
      </c>
      <c r="W215" s="1" t="s">
        <v>1422</v>
      </c>
      <c r="Z215" s="1" t="s">
        <v>1428</v>
      </c>
      <c r="AA215" s="1" t="s">
        <v>1429</v>
      </c>
      <c r="AB215" s="1" t="s">
        <v>226</v>
      </c>
      <c r="AC215" s="4"/>
      <c r="AD215" s="4"/>
      <c r="AE215" s="4"/>
      <c r="AF215" s="4"/>
      <c r="AG215" s="1" t="s">
        <v>1430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1" t="s">
        <v>238</v>
      </c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1" t="s">
        <v>238</v>
      </c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</row>
    <row r="216">
      <c r="A216" s="3">
        <v>3.809099999E9</v>
      </c>
      <c r="B216" s="1" t="s">
        <v>1431</v>
      </c>
      <c r="C216" s="3">
        <v>4.0</v>
      </c>
      <c r="D216" s="3">
        <v>50.086092</v>
      </c>
      <c r="E216" s="3">
        <v>-5.255711</v>
      </c>
      <c r="F216" s="3">
        <v>81.38</v>
      </c>
      <c r="G216" s="1" t="s">
        <v>178</v>
      </c>
      <c r="H216" s="1" t="s">
        <v>200</v>
      </c>
      <c r="I216" s="3">
        <v>99999.0</v>
      </c>
      <c r="J216" s="1" t="s">
        <v>180</v>
      </c>
      <c r="K216" s="2" t="s">
        <v>1381</v>
      </c>
      <c r="L216" s="1" t="s">
        <v>1314</v>
      </c>
      <c r="M216" s="1" t="s">
        <v>411</v>
      </c>
      <c r="N216" s="4" t="str">
        <f>+0100,1</f>
        <v>#ERROR!</v>
      </c>
      <c r="O216" s="4" t="str">
        <f>+0060,1</f>
        <v>#ERROR!</v>
      </c>
      <c r="P216" s="1" t="s">
        <v>203</v>
      </c>
      <c r="Q216" s="4"/>
      <c r="R216" s="1" t="s">
        <v>1126</v>
      </c>
      <c r="S216" s="1" t="s">
        <v>1161</v>
      </c>
      <c r="U216" s="4"/>
      <c r="V216" s="1" t="s">
        <v>188</v>
      </c>
      <c r="W216" s="1" t="s">
        <v>1127</v>
      </c>
      <c r="Z216" s="1" t="s">
        <v>294</v>
      </c>
      <c r="AB216" s="1" t="s">
        <v>226</v>
      </c>
      <c r="AC216" s="4"/>
      <c r="AD216" s="4"/>
      <c r="AE216" s="4"/>
      <c r="AF216" s="4"/>
      <c r="AG216" s="1" t="s">
        <v>1432</v>
      </c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</row>
    <row r="217">
      <c r="A217" s="3">
        <v>3.809099999E9</v>
      </c>
      <c r="B217" s="1" t="s">
        <v>1433</v>
      </c>
      <c r="C217" s="3">
        <v>4.0</v>
      </c>
      <c r="D217" s="3">
        <v>50.086092</v>
      </c>
      <c r="E217" s="3">
        <v>-5.255711</v>
      </c>
      <c r="F217" s="3">
        <v>81.38</v>
      </c>
      <c r="G217" s="1" t="s">
        <v>178</v>
      </c>
      <c r="H217" s="1" t="s">
        <v>179</v>
      </c>
      <c r="I217" s="3">
        <v>99999.0</v>
      </c>
      <c r="J217" s="1" t="s">
        <v>180</v>
      </c>
      <c r="K217" s="2" t="s">
        <v>1381</v>
      </c>
      <c r="L217" s="1" t="s">
        <v>1351</v>
      </c>
      <c r="M217" s="1" t="s">
        <v>601</v>
      </c>
      <c r="N217" s="4" t="str">
        <f>+0101,1</f>
        <v>#ERROR!</v>
      </c>
      <c r="O217" s="4" t="str">
        <f>+0064,1</f>
        <v>#ERROR!</v>
      </c>
      <c r="P217" s="1" t="s">
        <v>299</v>
      </c>
      <c r="Q217" s="4"/>
      <c r="R217" s="1" t="s">
        <v>1421</v>
      </c>
      <c r="S217" s="1" t="s">
        <v>1167</v>
      </c>
      <c r="U217" s="4"/>
      <c r="V217" s="1" t="s">
        <v>188</v>
      </c>
      <c r="W217" s="1" t="s">
        <v>1422</v>
      </c>
      <c r="Z217" s="1" t="s">
        <v>303</v>
      </c>
      <c r="AA217" s="1" t="s">
        <v>1434</v>
      </c>
      <c r="AB217" s="1" t="s">
        <v>226</v>
      </c>
      <c r="AC217" s="4"/>
      <c r="AD217" s="4"/>
      <c r="AE217" s="4"/>
      <c r="AF217" s="4"/>
      <c r="AG217" s="1" t="s">
        <v>1435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1" t="s">
        <v>238</v>
      </c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1" t="s">
        <v>238</v>
      </c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</row>
    <row r="218">
      <c r="A218" s="3">
        <v>3.809099999E9</v>
      </c>
      <c r="B218" s="1" t="s">
        <v>1436</v>
      </c>
      <c r="C218" s="3">
        <v>4.0</v>
      </c>
      <c r="D218" s="3">
        <v>50.086092</v>
      </c>
      <c r="E218" s="3">
        <v>-5.255711</v>
      </c>
      <c r="F218" s="3">
        <v>81.38</v>
      </c>
      <c r="G218" s="1" t="s">
        <v>178</v>
      </c>
      <c r="H218" s="1" t="s">
        <v>200</v>
      </c>
      <c r="I218" s="3">
        <v>99999.0</v>
      </c>
      <c r="J218" s="1" t="s">
        <v>180</v>
      </c>
      <c r="K218" s="2" t="s">
        <v>1437</v>
      </c>
      <c r="L218" s="1" t="s">
        <v>1314</v>
      </c>
      <c r="M218" s="1" t="s">
        <v>411</v>
      </c>
      <c r="N218" s="4" t="str">
        <f>+0100,1</f>
        <v>#ERROR!</v>
      </c>
      <c r="O218" s="4" t="str">
        <f>+0070,1</f>
        <v>#ERROR!</v>
      </c>
      <c r="P218" s="1" t="s">
        <v>203</v>
      </c>
      <c r="Q218" s="4"/>
      <c r="R218" s="1" t="s">
        <v>1126</v>
      </c>
      <c r="S218" s="1" t="s">
        <v>1161</v>
      </c>
      <c r="U218" s="4"/>
      <c r="V218" s="1" t="s">
        <v>188</v>
      </c>
      <c r="W218" s="1" t="s">
        <v>1127</v>
      </c>
      <c r="Z218" s="1" t="s">
        <v>386</v>
      </c>
      <c r="AB218" s="1" t="s">
        <v>226</v>
      </c>
      <c r="AC218" s="4"/>
      <c r="AD218" s="4"/>
      <c r="AE218" s="4"/>
      <c r="AF218" s="4"/>
      <c r="AG218" s="1" t="s">
        <v>1438</v>
      </c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</row>
    <row r="219">
      <c r="A219" s="3">
        <v>3.809099999E9</v>
      </c>
      <c r="B219" s="1" t="s">
        <v>1439</v>
      </c>
      <c r="C219" s="3">
        <v>4.0</v>
      </c>
      <c r="D219" s="3">
        <v>50.086092</v>
      </c>
      <c r="E219" s="3">
        <v>-5.255711</v>
      </c>
      <c r="F219" s="3">
        <v>81.38</v>
      </c>
      <c r="G219" s="1" t="s">
        <v>178</v>
      </c>
      <c r="H219" s="1" t="s">
        <v>179</v>
      </c>
      <c r="I219" s="3">
        <v>99999.0</v>
      </c>
      <c r="J219" s="1" t="s">
        <v>180</v>
      </c>
      <c r="K219" s="2" t="s">
        <v>1437</v>
      </c>
      <c r="L219" s="1" t="s">
        <v>1351</v>
      </c>
      <c r="M219" s="1" t="s">
        <v>601</v>
      </c>
      <c r="N219" s="4" t="str">
        <f>+0101,1</f>
        <v>#ERROR!</v>
      </c>
      <c r="O219" s="4" t="str">
        <f>+0072,1</f>
        <v>#ERROR!</v>
      </c>
      <c r="P219" s="1" t="s">
        <v>895</v>
      </c>
      <c r="Q219" s="4"/>
      <c r="R219" s="1" t="s">
        <v>1421</v>
      </c>
      <c r="S219" s="1" t="s">
        <v>1167</v>
      </c>
      <c r="U219" s="4"/>
      <c r="V219" s="1" t="s">
        <v>188</v>
      </c>
      <c r="W219" s="1" t="s">
        <v>1422</v>
      </c>
      <c r="Z219" s="1" t="s">
        <v>1440</v>
      </c>
      <c r="AA219" s="1" t="s">
        <v>1441</v>
      </c>
      <c r="AB219" s="1" t="s">
        <v>226</v>
      </c>
      <c r="AC219" s="4"/>
      <c r="AD219" s="4"/>
      <c r="AE219" s="4"/>
      <c r="AF219" s="4"/>
      <c r="AG219" s="1" t="s">
        <v>1442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1" t="s">
        <v>238</v>
      </c>
      <c r="BT219" s="4"/>
      <c r="BU219" s="4"/>
      <c r="BV219" s="4"/>
      <c r="BW219" s="4"/>
      <c r="BX219" s="4"/>
      <c r="BY219" s="4"/>
      <c r="BZ219" s="4"/>
      <c r="CA219" s="1" t="s">
        <v>383</v>
      </c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1" t="s">
        <v>238</v>
      </c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</row>
    <row r="220">
      <c r="A220" s="3">
        <v>3.809099999E9</v>
      </c>
      <c r="B220" s="1" t="s">
        <v>1443</v>
      </c>
      <c r="C220" s="3">
        <v>4.0</v>
      </c>
      <c r="D220" s="3">
        <v>50.086092</v>
      </c>
      <c r="E220" s="3">
        <v>-5.255711</v>
      </c>
      <c r="F220" s="3">
        <v>81.38</v>
      </c>
      <c r="G220" s="1" t="s">
        <v>178</v>
      </c>
      <c r="H220" s="1" t="s">
        <v>200</v>
      </c>
      <c r="I220" s="3">
        <v>99999.0</v>
      </c>
      <c r="J220" s="1" t="s">
        <v>180</v>
      </c>
      <c r="K220" s="2" t="s">
        <v>1437</v>
      </c>
      <c r="L220" s="1" t="s">
        <v>1314</v>
      </c>
      <c r="M220" s="1" t="s">
        <v>411</v>
      </c>
      <c r="N220" s="4" t="str">
        <f>+0100,1</f>
        <v>#ERROR!</v>
      </c>
      <c r="O220" s="4" t="str">
        <f>+0070,1</f>
        <v>#ERROR!</v>
      </c>
      <c r="P220" s="1" t="s">
        <v>203</v>
      </c>
      <c r="Q220" s="4"/>
      <c r="R220" s="1" t="s">
        <v>1126</v>
      </c>
      <c r="S220" s="1" t="s">
        <v>1161</v>
      </c>
      <c r="U220" s="4"/>
      <c r="V220" s="1" t="s">
        <v>188</v>
      </c>
      <c r="W220" s="1" t="s">
        <v>1127</v>
      </c>
      <c r="Z220" s="1" t="s">
        <v>400</v>
      </c>
      <c r="AB220" s="1" t="s">
        <v>192</v>
      </c>
      <c r="AC220" s="4"/>
      <c r="AD220" s="4"/>
      <c r="AE220" s="4"/>
      <c r="AF220" s="4"/>
      <c r="AG220" s="1" t="s">
        <v>1444</v>
      </c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</row>
    <row r="221">
      <c r="A221" s="3">
        <v>3.809099999E9</v>
      </c>
      <c r="B221" s="1" t="s">
        <v>1445</v>
      </c>
      <c r="C221" s="3">
        <v>4.0</v>
      </c>
      <c r="D221" s="3">
        <v>50.086092</v>
      </c>
      <c r="E221" s="3">
        <v>-5.255711</v>
      </c>
      <c r="F221" s="3">
        <v>81.38</v>
      </c>
      <c r="G221" s="1" t="s">
        <v>178</v>
      </c>
      <c r="H221" s="1" t="s">
        <v>179</v>
      </c>
      <c r="I221" s="3">
        <v>99999.0</v>
      </c>
      <c r="J221" s="1" t="s">
        <v>180</v>
      </c>
      <c r="K221" s="2" t="s">
        <v>1437</v>
      </c>
      <c r="L221" s="1" t="s">
        <v>1351</v>
      </c>
      <c r="M221" s="1" t="s">
        <v>1446</v>
      </c>
      <c r="N221" s="4" t="str">
        <f>+0101,1</f>
        <v>#ERROR!</v>
      </c>
      <c r="O221" s="4" t="str">
        <f>+0071,1</f>
        <v>#ERROR!</v>
      </c>
      <c r="P221" s="1" t="s">
        <v>1447</v>
      </c>
      <c r="Q221" s="4"/>
      <c r="R221" s="1" t="s">
        <v>1448</v>
      </c>
      <c r="S221" s="1" t="s">
        <v>1167</v>
      </c>
      <c r="U221" s="4"/>
      <c r="V221" s="1" t="s">
        <v>188</v>
      </c>
      <c r="W221" s="1" t="s">
        <v>1422</v>
      </c>
      <c r="Z221" s="1" t="s">
        <v>1449</v>
      </c>
      <c r="AA221" s="1" t="s">
        <v>840</v>
      </c>
      <c r="AB221" s="1" t="s">
        <v>257</v>
      </c>
      <c r="AC221" s="4"/>
      <c r="AD221" s="4"/>
      <c r="AE221" s="4"/>
      <c r="AF221" s="4"/>
      <c r="AG221" s="1" t="s">
        <v>1450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1" t="s">
        <v>238</v>
      </c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1" t="s">
        <v>196</v>
      </c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</row>
    <row r="222">
      <c r="A222" s="3">
        <v>3.809099999E9</v>
      </c>
      <c r="B222" s="1" t="s">
        <v>1451</v>
      </c>
      <c r="C222" s="3">
        <v>4.0</v>
      </c>
      <c r="D222" s="3">
        <v>50.086092</v>
      </c>
      <c r="E222" s="3">
        <v>-5.255711</v>
      </c>
      <c r="F222" s="3">
        <v>81.38</v>
      </c>
      <c r="G222" s="1" t="s">
        <v>178</v>
      </c>
      <c r="H222" s="1" t="s">
        <v>200</v>
      </c>
      <c r="I222" s="3">
        <v>99999.0</v>
      </c>
      <c r="J222" s="1" t="s">
        <v>180</v>
      </c>
      <c r="K222" s="2" t="s">
        <v>1348</v>
      </c>
      <c r="L222" s="1" t="s">
        <v>1314</v>
      </c>
      <c r="M222" s="1" t="s">
        <v>411</v>
      </c>
      <c r="N222" s="4" t="str">
        <f>+0100,1</f>
        <v>#ERROR!</v>
      </c>
      <c r="O222" s="4" t="str">
        <f>+0070,1</f>
        <v>#ERROR!</v>
      </c>
      <c r="P222" s="1" t="s">
        <v>203</v>
      </c>
      <c r="Q222" s="4"/>
      <c r="R222" s="1" t="s">
        <v>1452</v>
      </c>
      <c r="S222" s="1" t="s">
        <v>1161</v>
      </c>
      <c r="U222" s="4"/>
      <c r="V222" s="1" t="s">
        <v>188</v>
      </c>
      <c r="W222" s="1" t="s">
        <v>1453</v>
      </c>
      <c r="Z222" s="1" t="s">
        <v>414</v>
      </c>
      <c r="AB222" s="1" t="s">
        <v>192</v>
      </c>
      <c r="AC222" s="4"/>
      <c r="AD222" s="4"/>
      <c r="AE222" s="4"/>
      <c r="AF222" s="4"/>
      <c r="AG222" s="1" t="s">
        <v>1454</v>
      </c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</row>
    <row r="223">
      <c r="A223" s="3">
        <v>3.809099999E9</v>
      </c>
      <c r="B223" s="1" t="s">
        <v>1455</v>
      </c>
      <c r="C223" s="3">
        <v>4.0</v>
      </c>
      <c r="D223" s="3">
        <v>50.086092</v>
      </c>
      <c r="E223" s="3">
        <v>-5.255711</v>
      </c>
      <c r="F223" s="3">
        <v>81.38</v>
      </c>
      <c r="G223" s="1" t="s">
        <v>178</v>
      </c>
      <c r="H223" s="1" t="s">
        <v>179</v>
      </c>
      <c r="I223" s="3">
        <v>99999.0</v>
      </c>
      <c r="J223" s="1" t="s">
        <v>180</v>
      </c>
      <c r="K223" s="2" t="s">
        <v>1348</v>
      </c>
      <c r="L223" s="1" t="s">
        <v>1351</v>
      </c>
      <c r="M223" s="1" t="s">
        <v>819</v>
      </c>
      <c r="N223" s="4" t="str">
        <f>+0101,1</f>
        <v>#ERROR!</v>
      </c>
      <c r="O223" s="4" t="str">
        <f>+0068,1</f>
        <v>#ERROR!</v>
      </c>
      <c r="P223" s="1" t="s">
        <v>1456</v>
      </c>
      <c r="Q223" s="4"/>
      <c r="R223" s="1" t="s">
        <v>1457</v>
      </c>
      <c r="S223" s="1" t="s">
        <v>1167</v>
      </c>
      <c r="U223" s="4"/>
      <c r="V223" s="1" t="s">
        <v>188</v>
      </c>
      <c r="W223" s="1" t="s">
        <v>1458</v>
      </c>
      <c r="Z223" s="1" t="s">
        <v>420</v>
      </c>
      <c r="AA223" s="1" t="s">
        <v>1459</v>
      </c>
      <c r="AB223" s="1" t="s">
        <v>257</v>
      </c>
      <c r="AC223" s="4"/>
      <c r="AD223" s="4"/>
      <c r="AE223" s="4"/>
      <c r="AF223" s="4"/>
      <c r="AG223" s="1" t="s">
        <v>1460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1" t="s">
        <v>238</v>
      </c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1" t="s">
        <v>196</v>
      </c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</row>
    <row r="224">
      <c r="A224" s="3">
        <v>3.809099999E9</v>
      </c>
      <c r="B224" s="1" t="s">
        <v>1461</v>
      </c>
      <c r="C224" s="3">
        <v>4.0</v>
      </c>
      <c r="D224" s="3">
        <v>50.086092</v>
      </c>
      <c r="E224" s="3">
        <v>-5.255711</v>
      </c>
      <c r="F224" s="3">
        <v>81.38</v>
      </c>
      <c r="G224" s="1" t="s">
        <v>178</v>
      </c>
      <c r="H224" s="1" t="s">
        <v>200</v>
      </c>
      <c r="I224" s="3">
        <v>99999.0</v>
      </c>
      <c r="J224" s="1" t="s">
        <v>180</v>
      </c>
      <c r="K224" s="2" t="s">
        <v>1462</v>
      </c>
      <c r="L224" s="1" t="s">
        <v>1314</v>
      </c>
      <c r="M224" s="1" t="s">
        <v>411</v>
      </c>
      <c r="N224" s="4" t="str">
        <f>+0100,1</f>
        <v>#ERROR!</v>
      </c>
      <c r="O224" s="4" t="str">
        <f>+0070,1</f>
        <v>#ERROR!</v>
      </c>
      <c r="P224" s="1" t="s">
        <v>203</v>
      </c>
      <c r="Q224" s="4"/>
      <c r="R224" s="1" t="s">
        <v>1452</v>
      </c>
      <c r="S224" s="1" t="s">
        <v>1315</v>
      </c>
      <c r="U224" s="4"/>
      <c r="V224" s="1" t="s">
        <v>188</v>
      </c>
      <c r="W224" s="1" t="s">
        <v>1453</v>
      </c>
      <c r="Z224" s="1" t="s">
        <v>414</v>
      </c>
      <c r="AB224" s="1" t="s">
        <v>192</v>
      </c>
      <c r="AC224" s="4"/>
      <c r="AD224" s="4"/>
      <c r="AE224" s="4"/>
      <c r="AF224" s="4"/>
      <c r="AG224" s="1" t="s">
        <v>1463</v>
      </c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</row>
    <row r="225">
      <c r="A225" s="3">
        <v>3.809099999E9</v>
      </c>
      <c r="B225" s="1" t="s">
        <v>1464</v>
      </c>
      <c r="C225" s="3">
        <v>4.0</v>
      </c>
      <c r="D225" s="3">
        <v>50.086092</v>
      </c>
      <c r="E225" s="3">
        <v>-5.255711</v>
      </c>
      <c r="F225" s="3">
        <v>81.38</v>
      </c>
      <c r="G225" s="1" t="s">
        <v>178</v>
      </c>
      <c r="H225" s="1" t="s">
        <v>179</v>
      </c>
      <c r="I225" s="3">
        <v>99999.0</v>
      </c>
      <c r="J225" s="1" t="s">
        <v>180</v>
      </c>
      <c r="K225" s="2" t="s">
        <v>1462</v>
      </c>
      <c r="L225" s="1" t="s">
        <v>1318</v>
      </c>
      <c r="M225" s="1" t="s">
        <v>1446</v>
      </c>
      <c r="N225" s="4" t="str">
        <f>+0103,1</f>
        <v>#ERROR!</v>
      </c>
      <c r="O225" s="4" t="str">
        <f>+0068,1</f>
        <v>#ERROR!</v>
      </c>
      <c r="P225" s="1" t="s">
        <v>1465</v>
      </c>
      <c r="Q225" s="4"/>
      <c r="R225" s="1" t="s">
        <v>1457</v>
      </c>
      <c r="S225" s="1" t="s">
        <v>1319</v>
      </c>
      <c r="U225" s="4"/>
      <c r="V225" s="1" t="s">
        <v>188</v>
      </c>
      <c r="W225" s="1" t="s">
        <v>1458</v>
      </c>
      <c r="Z225" s="1" t="s">
        <v>1466</v>
      </c>
      <c r="AA225" s="1" t="s">
        <v>1467</v>
      </c>
      <c r="AB225" s="1" t="s">
        <v>257</v>
      </c>
      <c r="AC225" s="4"/>
      <c r="AD225" s="4"/>
      <c r="AE225" s="4"/>
      <c r="AF225" s="4"/>
      <c r="AG225" s="1" t="s">
        <v>1468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1" t="s">
        <v>238</v>
      </c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1" t="s">
        <v>196</v>
      </c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</row>
    <row r="226">
      <c r="A226" s="3">
        <v>3.809099999E9</v>
      </c>
      <c r="B226" s="1" t="s">
        <v>1469</v>
      </c>
      <c r="C226" s="3">
        <v>4.0</v>
      </c>
      <c r="D226" s="3">
        <v>50.086092</v>
      </c>
      <c r="E226" s="3">
        <v>-5.255711</v>
      </c>
      <c r="F226" s="3">
        <v>81.38</v>
      </c>
      <c r="G226" s="1" t="s">
        <v>178</v>
      </c>
      <c r="H226" s="1" t="s">
        <v>200</v>
      </c>
      <c r="I226" s="3">
        <v>99999.0</v>
      </c>
      <c r="J226" s="1" t="s">
        <v>180</v>
      </c>
      <c r="K226" s="2" t="s">
        <v>1470</v>
      </c>
      <c r="L226" s="1" t="s">
        <v>1307</v>
      </c>
      <c r="M226" s="1" t="s">
        <v>411</v>
      </c>
      <c r="N226" s="4" t="str">
        <f>+0100,1</f>
        <v>#ERROR!</v>
      </c>
      <c r="O226" s="4" t="str">
        <f>+0070,1</f>
        <v>#ERROR!</v>
      </c>
      <c r="P226" s="1" t="s">
        <v>203</v>
      </c>
      <c r="Q226" s="4"/>
      <c r="R226" s="1" t="s">
        <v>1452</v>
      </c>
      <c r="S226" s="1" t="s">
        <v>1273</v>
      </c>
      <c r="U226" s="4"/>
      <c r="V226" s="1" t="s">
        <v>188</v>
      </c>
      <c r="W226" s="1" t="s">
        <v>1453</v>
      </c>
      <c r="Z226" s="1" t="s">
        <v>414</v>
      </c>
      <c r="AB226" s="1" t="s">
        <v>192</v>
      </c>
      <c r="AC226" s="4"/>
      <c r="AD226" s="1" t="s">
        <v>1471</v>
      </c>
      <c r="AE226" s="4"/>
      <c r="AF226" s="4"/>
      <c r="AG226" s="1" t="s">
        <v>1472</v>
      </c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</row>
    <row r="227">
      <c r="A227" s="3">
        <v>3.809099999E9</v>
      </c>
      <c r="B227" s="1" t="s">
        <v>1473</v>
      </c>
      <c r="C227" s="3">
        <v>4.0</v>
      </c>
      <c r="D227" s="3">
        <v>50.086092</v>
      </c>
      <c r="E227" s="3">
        <v>-5.255711</v>
      </c>
      <c r="F227" s="3">
        <v>81.38</v>
      </c>
      <c r="G227" s="1" t="s">
        <v>178</v>
      </c>
      <c r="H227" s="1" t="s">
        <v>179</v>
      </c>
      <c r="I227" s="3">
        <v>99999.0</v>
      </c>
      <c r="J227" s="1" t="s">
        <v>180</v>
      </c>
      <c r="K227" s="2" t="s">
        <v>1470</v>
      </c>
      <c r="L227" s="1" t="s">
        <v>1335</v>
      </c>
      <c r="M227" s="1" t="s">
        <v>1446</v>
      </c>
      <c r="N227" s="4" t="str">
        <f>+0104,1</f>
        <v>#ERROR!</v>
      </c>
      <c r="O227" s="4" t="str">
        <f>+0072,1</f>
        <v>#ERROR!</v>
      </c>
      <c r="P227" s="1" t="s">
        <v>478</v>
      </c>
      <c r="Q227" s="4"/>
      <c r="R227" s="1" t="s">
        <v>1457</v>
      </c>
      <c r="S227" s="1" t="s">
        <v>1279</v>
      </c>
      <c r="U227" s="4"/>
      <c r="V227" s="1" t="s">
        <v>188</v>
      </c>
      <c r="W227" s="1" t="s">
        <v>1474</v>
      </c>
      <c r="Z227" s="1" t="s">
        <v>480</v>
      </c>
      <c r="AA227" s="1" t="s">
        <v>438</v>
      </c>
      <c r="AB227" s="1" t="s">
        <v>257</v>
      </c>
      <c r="AC227" s="4"/>
      <c r="AD227" s="4"/>
      <c r="AE227" s="1" t="s">
        <v>1475</v>
      </c>
      <c r="AG227" s="1" t="s">
        <v>1476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1" t="s">
        <v>238</v>
      </c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1" t="s">
        <v>196</v>
      </c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</row>
    <row r="228">
      <c r="A228" s="3">
        <v>3.809099999E9</v>
      </c>
      <c r="B228" s="1" t="s">
        <v>1477</v>
      </c>
      <c r="C228" s="3">
        <v>4.0</v>
      </c>
      <c r="D228" s="3">
        <v>50.086092</v>
      </c>
      <c r="E228" s="3">
        <v>-5.255711</v>
      </c>
      <c r="F228" s="3">
        <v>81.38</v>
      </c>
      <c r="G228" s="1" t="s">
        <v>178</v>
      </c>
      <c r="H228" s="1" t="s">
        <v>200</v>
      </c>
      <c r="I228" s="3">
        <v>99999.0</v>
      </c>
      <c r="J228" s="1" t="s">
        <v>180</v>
      </c>
      <c r="K228" s="2" t="s">
        <v>1437</v>
      </c>
      <c r="L228" s="1" t="s">
        <v>1239</v>
      </c>
      <c r="M228" s="1" t="s">
        <v>411</v>
      </c>
      <c r="N228" s="4" t="str">
        <f>+0100,1</f>
        <v>#ERROR!</v>
      </c>
      <c r="O228" s="4" t="str">
        <f>+0080,1</f>
        <v>#ERROR!</v>
      </c>
      <c r="P228" s="1" t="s">
        <v>203</v>
      </c>
      <c r="Q228" s="4"/>
      <c r="R228" s="1" t="s">
        <v>1339</v>
      </c>
      <c r="S228" s="1" t="s">
        <v>1067</v>
      </c>
      <c r="T228" s="1" t="s">
        <v>1195</v>
      </c>
      <c r="V228" s="1" t="s">
        <v>188</v>
      </c>
      <c r="W228" s="1" t="s">
        <v>1340</v>
      </c>
      <c r="Z228" s="1" t="s">
        <v>489</v>
      </c>
      <c r="AB228" s="1" t="s">
        <v>192</v>
      </c>
      <c r="AC228" s="4"/>
      <c r="AD228" s="1" t="s">
        <v>906</v>
      </c>
      <c r="AE228" s="4"/>
      <c r="AF228" s="4"/>
      <c r="AG228" s="1" t="s">
        <v>1478</v>
      </c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</row>
    <row r="229">
      <c r="A229" s="3">
        <v>3.809099999E9</v>
      </c>
      <c r="B229" s="1" t="s">
        <v>1479</v>
      </c>
      <c r="C229" s="3">
        <v>4.0</v>
      </c>
      <c r="D229" s="3">
        <v>50.086092</v>
      </c>
      <c r="E229" s="3">
        <v>-5.255711</v>
      </c>
      <c r="F229" s="3">
        <v>81.38</v>
      </c>
      <c r="G229" s="1" t="s">
        <v>178</v>
      </c>
      <c r="H229" s="1" t="s">
        <v>179</v>
      </c>
      <c r="I229" s="3">
        <v>99999.0</v>
      </c>
      <c r="J229" s="1" t="s">
        <v>180</v>
      </c>
      <c r="K229" s="2" t="s">
        <v>1437</v>
      </c>
      <c r="L229" s="1" t="s">
        <v>1265</v>
      </c>
      <c r="M229" s="1" t="s">
        <v>583</v>
      </c>
      <c r="N229" s="4" t="str">
        <f>+0099,1</f>
        <v>#ERROR!</v>
      </c>
      <c r="O229" s="4" t="str">
        <f>+0080,1</f>
        <v>#ERROR!</v>
      </c>
      <c r="P229" s="1" t="s">
        <v>497</v>
      </c>
      <c r="Q229" s="4"/>
      <c r="R229" s="1" t="s">
        <v>1480</v>
      </c>
      <c r="S229" s="1" t="s">
        <v>1246</v>
      </c>
      <c r="T229" s="1" t="s">
        <v>1198</v>
      </c>
      <c r="V229" s="1" t="s">
        <v>188</v>
      </c>
      <c r="W229" s="1" t="s">
        <v>1481</v>
      </c>
      <c r="Z229" s="1" t="s">
        <v>1482</v>
      </c>
      <c r="AA229" s="1" t="s">
        <v>1408</v>
      </c>
      <c r="AB229" s="1" t="s">
        <v>257</v>
      </c>
      <c r="AC229" s="4"/>
      <c r="AD229" s="4"/>
      <c r="AE229" s="1" t="s">
        <v>913</v>
      </c>
      <c r="AG229" s="1" t="s">
        <v>1483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1" t="s">
        <v>238</v>
      </c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1" t="s">
        <v>196</v>
      </c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</row>
    <row r="230">
      <c r="A230" s="3">
        <v>3.809099999E9</v>
      </c>
      <c r="B230" s="1" t="s">
        <v>1484</v>
      </c>
      <c r="C230" s="3">
        <v>4.0</v>
      </c>
      <c r="D230" s="3">
        <v>50.086092</v>
      </c>
      <c r="E230" s="3">
        <v>-5.255711</v>
      </c>
      <c r="F230" s="3">
        <v>81.38</v>
      </c>
      <c r="G230" s="1" t="s">
        <v>178</v>
      </c>
      <c r="H230" s="1" t="s">
        <v>200</v>
      </c>
      <c r="I230" s="3">
        <v>99999.0</v>
      </c>
      <c r="J230" s="1" t="s">
        <v>180</v>
      </c>
      <c r="K230" s="2" t="s">
        <v>1485</v>
      </c>
      <c r="L230" s="1" t="s">
        <v>1218</v>
      </c>
      <c r="M230" s="1" t="s">
        <v>411</v>
      </c>
      <c r="N230" s="4" t="str">
        <f>+0100,1</f>
        <v>#ERROR!</v>
      </c>
      <c r="O230" s="4" t="str">
        <f>+0080,1</f>
        <v>#ERROR!</v>
      </c>
      <c r="P230" s="1" t="s">
        <v>203</v>
      </c>
      <c r="Q230" s="4"/>
      <c r="R230" s="1" t="s">
        <v>1452</v>
      </c>
      <c r="S230" s="1" t="s">
        <v>1219</v>
      </c>
      <c r="T230" s="1" t="s">
        <v>1195</v>
      </c>
      <c r="V230" s="1" t="s">
        <v>188</v>
      </c>
      <c r="W230" s="1" t="s">
        <v>1453</v>
      </c>
      <c r="Z230" s="1" t="s">
        <v>489</v>
      </c>
      <c r="AB230" s="1" t="s">
        <v>192</v>
      </c>
      <c r="AC230" s="4"/>
      <c r="AD230" s="4"/>
      <c r="AE230" s="4"/>
      <c r="AF230" s="4"/>
      <c r="AG230" s="1" t="s">
        <v>1486</v>
      </c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</row>
    <row r="231">
      <c r="A231" s="3">
        <v>3.809099999E9</v>
      </c>
      <c r="B231" s="1" t="s">
        <v>1487</v>
      </c>
      <c r="C231" s="3">
        <v>4.0</v>
      </c>
      <c r="D231" s="3">
        <v>50.086092</v>
      </c>
      <c r="E231" s="3">
        <v>-5.255711</v>
      </c>
      <c r="F231" s="3">
        <v>81.38</v>
      </c>
      <c r="G231" s="1" t="s">
        <v>178</v>
      </c>
      <c r="H231" s="1" t="s">
        <v>179</v>
      </c>
      <c r="I231" s="3">
        <v>99999.0</v>
      </c>
      <c r="J231" s="1" t="s">
        <v>180</v>
      </c>
      <c r="K231" s="2" t="s">
        <v>1485</v>
      </c>
      <c r="L231" s="1" t="s">
        <v>1276</v>
      </c>
      <c r="M231" s="1" t="s">
        <v>806</v>
      </c>
      <c r="N231" s="4" t="str">
        <f>+0099,1</f>
        <v>#ERROR!</v>
      </c>
      <c r="O231" s="4" t="str">
        <f>+0081,1</f>
        <v>#ERROR!</v>
      </c>
      <c r="P231" s="1" t="s">
        <v>1047</v>
      </c>
      <c r="Q231" s="4"/>
      <c r="R231" s="1" t="s">
        <v>1457</v>
      </c>
      <c r="S231" s="1" t="s">
        <v>1234</v>
      </c>
      <c r="T231" s="1" t="s">
        <v>1198</v>
      </c>
      <c r="V231" s="1" t="s">
        <v>188</v>
      </c>
      <c r="W231" s="1" t="s">
        <v>1458</v>
      </c>
      <c r="X231" s="1" t="s">
        <v>1301</v>
      </c>
      <c r="Z231" s="1" t="s">
        <v>1048</v>
      </c>
      <c r="AA231" s="1" t="s">
        <v>233</v>
      </c>
      <c r="AB231" s="1" t="s">
        <v>257</v>
      </c>
      <c r="AC231" s="4"/>
      <c r="AD231" s="4"/>
      <c r="AE231" s="4"/>
      <c r="AF231" s="4"/>
      <c r="AG231" s="1" t="s">
        <v>1488</v>
      </c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1" t="s">
        <v>238</v>
      </c>
      <c r="BT231" s="4"/>
      <c r="BU231" s="4"/>
      <c r="BV231" s="4"/>
      <c r="BW231" s="4"/>
      <c r="BX231" s="4"/>
      <c r="BY231" s="4"/>
      <c r="BZ231" s="4"/>
      <c r="CA231" s="1" t="s">
        <v>1304</v>
      </c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1" t="s">
        <v>196</v>
      </c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</row>
    <row r="232">
      <c r="A232" s="3">
        <v>3.809099999E9</v>
      </c>
      <c r="B232" s="1" t="s">
        <v>1489</v>
      </c>
      <c r="C232" s="3">
        <v>4.0</v>
      </c>
      <c r="D232" s="3">
        <v>50.086092</v>
      </c>
      <c r="E232" s="3">
        <v>-5.255711</v>
      </c>
      <c r="F232" s="3">
        <v>81.38</v>
      </c>
      <c r="G232" s="1" t="s">
        <v>178</v>
      </c>
      <c r="H232" s="1" t="s">
        <v>200</v>
      </c>
      <c r="I232" s="3">
        <v>99999.0</v>
      </c>
      <c r="J232" s="1" t="s">
        <v>180</v>
      </c>
      <c r="K232" s="2" t="s">
        <v>1462</v>
      </c>
      <c r="L232" s="1" t="s">
        <v>1307</v>
      </c>
      <c r="M232" s="1" t="s">
        <v>411</v>
      </c>
      <c r="N232" s="4" t="str">
        <f>+0100,1</f>
        <v>#ERROR!</v>
      </c>
      <c r="O232" s="4" t="str">
        <f>+0060,1</f>
        <v>#ERROR!</v>
      </c>
      <c r="P232" s="1" t="s">
        <v>203</v>
      </c>
      <c r="Q232" s="4"/>
      <c r="R232" s="1" t="s">
        <v>1126</v>
      </c>
      <c r="S232" s="1" t="s">
        <v>1195</v>
      </c>
      <c r="U232" s="4"/>
      <c r="V232" s="1" t="s">
        <v>188</v>
      </c>
      <c r="W232" s="1" t="s">
        <v>1127</v>
      </c>
      <c r="Z232" s="1" t="s">
        <v>489</v>
      </c>
      <c r="AB232" s="4"/>
      <c r="AC232" s="4"/>
      <c r="AD232" s="4"/>
      <c r="AE232" s="4"/>
      <c r="AF232" s="4"/>
      <c r="AG232" s="1" t="s">
        <v>1490</v>
      </c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</row>
    <row r="233">
      <c r="A233" s="3">
        <v>3.809099999E9</v>
      </c>
      <c r="B233" s="1" t="s">
        <v>1491</v>
      </c>
      <c r="C233" s="3">
        <v>4.0</v>
      </c>
      <c r="D233" s="3">
        <v>50.086092</v>
      </c>
      <c r="E233" s="3">
        <v>-5.255711</v>
      </c>
      <c r="F233" s="3">
        <v>81.38</v>
      </c>
      <c r="G233" s="1" t="s">
        <v>178</v>
      </c>
      <c r="H233" s="1" t="s">
        <v>179</v>
      </c>
      <c r="I233" s="3">
        <v>99999.0</v>
      </c>
      <c r="J233" s="1" t="s">
        <v>180</v>
      </c>
      <c r="K233" s="2" t="s">
        <v>1462</v>
      </c>
      <c r="L233" s="1" t="s">
        <v>1276</v>
      </c>
      <c r="M233" s="1" t="s">
        <v>665</v>
      </c>
      <c r="N233" s="4" t="str">
        <f>+0103,1</f>
        <v>#ERROR!</v>
      </c>
      <c r="O233" s="4" t="str">
        <f>+0060,1</f>
        <v>#ERROR!</v>
      </c>
      <c r="P233" s="1" t="s">
        <v>1492</v>
      </c>
      <c r="Q233" s="4"/>
      <c r="R233" s="1" t="s">
        <v>1130</v>
      </c>
      <c r="S233" s="1" t="s">
        <v>1198</v>
      </c>
      <c r="U233" s="4"/>
      <c r="V233" s="1" t="s">
        <v>188</v>
      </c>
      <c r="W233" s="1" t="s">
        <v>1415</v>
      </c>
      <c r="Z233" s="1" t="s">
        <v>1493</v>
      </c>
      <c r="AA233" s="1" t="s">
        <v>1494</v>
      </c>
      <c r="AB233" s="1" t="s">
        <v>234</v>
      </c>
      <c r="AC233" s="4"/>
      <c r="AD233" s="4"/>
      <c r="AE233" s="4"/>
      <c r="AF233" s="4"/>
      <c r="AG233" s="1" t="s">
        <v>1495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1" t="s">
        <v>238</v>
      </c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1" t="s">
        <v>196</v>
      </c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</row>
    <row r="234">
      <c r="A234" s="3">
        <v>3.809099999E9</v>
      </c>
      <c r="B234" s="1" t="s">
        <v>1496</v>
      </c>
      <c r="C234" s="3">
        <v>4.0</v>
      </c>
      <c r="D234" s="3">
        <v>50.086092</v>
      </c>
      <c r="E234" s="3">
        <v>-5.255711</v>
      </c>
      <c r="F234" s="3">
        <v>81.38</v>
      </c>
      <c r="G234" s="1" t="s">
        <v>178</v>
      </c>
      <c r="H234" s="1" t="s">
        <v>200</v>
      </c>
      <c r="I234" s="3">
        <v>99999.0</v>
      </c>
      <c r="J234" s="1" t="s">
        <v>180</v>
      </c>
      <c r="K234" s="2" t="s">
        <v>1462</v>
      </c>
      <c r="L234" s="1" t="s">
        <v>1112</v>
      </c>
      <c r="M234" s="1" t="s">
        <v>411</v>
      </c>
      <c r="N234" s="4" t="str">
        <f>+0100,1</f>
        <v>#ERROR!</v>
      </c>
      <c r="O234" s="4" t="str">
        <f>+0060,1</f>
        <v>#ERROR!</v>
      </c>
      <c r="P234" s="1" t="s">
        <v>203</v>
      </c>
      <c r="Q234" s="4"/>
      <c r="R234" s="1" t="s">
        <v>1497</v>
      </c>
      <c r="S234" s="1" t="s">
        <v>1208</v>
      </c>
      <c r="U234" s="4"/>
      <c r="V234" s="1" t="s">
        <v>188</v>
      </c>
      <c r="W234" s="1" t="s">
        <v>1498</v>
      </c>
      <c r="Z234" s="1" t="s">
        <v>918</v>
      </c>
      <c r="AB234" s="4"/>
      <c r="AC234" s="4"/>
      <c r="AD234" s="4"/>
      <c r="AE234" s="4"/>
      <c r="AF234" s="4"/>
      <c r="AG234" s="1" t="s">
        <v>1499</v>
      </c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</row>
    <row r="235">
      <c r="A235" s="3">
        <v>3.809099999E9</v>
      </c>
      <c r="B235" s="1" t="s">
        <v>1500</v>
      </c>
      <c r="C235" s="3">
        <v>4.0</v>
      </c>
      <c r="D235" s="3">
        <v>50.086092</v>
      </c>
      <c r="E235" s="3">
        <v>-5.255711</v>
      </c>
      <c r="F235" s="3">
        <v>81.38</v>
      </c>
      <c r="G235" s="1" t="s">
        <v>178</v>
      </c>
      <c r="H235" s="1" t="s">
        <v>179</v>
      </c>
      <c r="I235" s="3">
        <v>99999.0</v>
      </c>
      <c r="J235" s="1" t="s">
        <v>180</v>
      </c>
      <c r="K235" s="2" t="s">
        <v>1462</v>
      </c>
      <c r="L235" s="1" t="s">
        <v>1244</v>
      </c>
      <c r="M235" s="1" t="s">
        <v>665</v>
      </c>
      <c r="N235" s="4" t="str">
        <f>+0104,1</f>
        <v>#ERROR!</v>
      </c>
      <c r="O235" s="4" t="str">
        <f>+0061,1</f>
        <v>#ERROR!</v>
      </c>
      <c r="P235" s="1" t="s">
        <v>1029</v>
      </c>
      <c r="Q235" s="4"/>
      <c r="R235" s="1" t="s">
        <v>1501</v>
      </c>
      <c r="S235" s="1" t="s">
        <v>1212</v>
      </c>
      <c r="U235" s="4"/>
      <c r="V235" s="1" t="s">
        <v>188</v>
      </c>
      <c r="W235" s="1" t="s">
        <v>1502</v>
      </c>
      <c r="Z235" s="1" t="s">
        <v>1031</v>
      </c>
      <c r="AA235" s="1" t="s">
        <v>379</v>
      </c>
      <c r="AC235" s="4"/>
      <c r="AD235" s="4"/>
      <c r="AE235" s="4"/>
      <c r="AF235" s="4"/>
      <c r="AG235" s="1" t="s">
        <v>1503</v>
      </c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</row>
    <row r="236">
      <c r="A236" s="3">
        <v>3.809099999E9</v>
      </c>
      <c r="B236" s="1" t="s">
        <v>1504</v>
      </c>
      <c r="C236" s="3">
        <v>4.0</v>
      </c>
      <c r="D236" s="3">
        <v>50.086092</v>
      </c>
      <c r="E236" s="3">
        <v>-5.255711</v>
      </c>
      <c r="F236" s="3">
        <v>81.38</v>
      </c>
      <c r="G236" s="1" t="s">
        <v>178</v>
      </c>
      <c r="H236" s="1" t="s">
        <v>200</v>
      </c>
      <c r="I236" s="3">
        <v>99999.0</v>
      </c>
      <c r="J236" s="1" t="s">
        <v>180</v>
      </c>
      <c r="K236" s="2" t="s">
        <v>1348</v>
      </c>
      <c r="L236" s="1" t="s">
        <v>1112</v>
      </c>
      <c r="M236" s="1" t="s">
        <v>411</v>
      </c>
      <c r="N236" s="4" t="str">
        <f>+0110,1</f>
        <v>#ERROR!</v>
      </c>
      <c r="O236" s="4" t="str">
        <f>+0080,1</f>
        <v>#ERROR!</v>
      </c>
      <c r="P236" s="1" t="s">
        <v>203</v>
      </c>
      <c r="Q236" s="4"/>
      <c r="R236" s="1" t="s">
        <v>594</v>
      </c>
      <c r="S236" s="1" t="s">
        <v>1208</v>
      </c>
      <c r="U236" s="4"/>
      <c r="V236" s="1" t="s">
        <v>188</v>
      </c>
      <c r="W236" s="1" t="s">
        <v>597</v>
      </c>
      <c r="Z236" s="1" t="s">
        <v>992</v>
      </c>
      <c r="AB236" s="4"/>
      <c r="AC236" s="4"/>
      <c r="AD236" s="1" t="s">
        <v>1505</v>
      </c>
      <c r="AE236" s="4"/>
      <c r="AF236" s="4"/>
      <c r="AG236" s="1" t="s">
        <v>1506</v>
      </c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</row>
    <row r="237">
      <c r="A237" s="3">
        <v>3.809099999E9</v>
      </c>
      <c r="B237" s="1" t="s">
        <v>1507</v>
      </c>
      <c r="C237" s="3">
        <v>4.0</v>
      </c>
      <c r="D237" s="3">
        <v>50.086092</v>
      </c>
      <c r="E237" s="3">
        <v>-5.255711</v>
      </c>
      <c r="F237" s="3">
        <v>81.38</v>
      </c>
      <c r="G237" s="1" t="s">
        <v>178</v>
      </c>
      <c r="H237" s="1" t="s">
        <v>179</v>
      </c>
      <c r="I237" s="3">
        <v>99999.0</v>
      </c>
      <c r="J237" s="1" t="s">
        <v>180</v>
      </c>
      <c r="K237" s="2" t="s">
        <v>1348</v>
      </c>
      <c r="L237" s="1" t="s">
        <v>1244</v>
      </c>
      <c r="M237" s="1" t="s">
        <v>665</v>
      </c>
      <c r="N237" s="4" t="str">
        <f>+0105,1</f>
        <v>#ERROR!</v>
      </c>
      <c r="O237" s="4" t="str">
        <f>+0077,1</f>
        <v>#ERROR!</v>
      </c>
      <c r="P237" s="1" t="s">
        <v>1508</v>
      </c>
      <c r="Q237" s="4"/>
      <c r="R237" s="1" t="s">
        <v>602</v>
      </c>
      <c r="S237" s="1" t="s">
        <v>1212</v>
      </c>
      <c r="U237" s="4"/>
      <c r="V237" s="1" t="s">
        <v>188</v>
      </c>
      <c r="W237" s="1" t="s">
        <v>882</v>
      </c>
      <c r="Z237" s="1" t="s">
        <v>1509</v>
      </c>
      <c r="AA237" s="1" t="s">
        <v>1510</v>
      </c>
      <c r="AB237" s="1" t="s">
        <v>1511</v>
      </c>
      <c r="AC237" s="4"/>
      <c r="AD237" s="4"/>
      <c r="AE237" s="1" t="s">
        <v>1512</v>
      </c>
      <c r="AG237" s="1" t="s">
        <v>1513</v>
      </c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1" t="s">
        <v>238</v>
      </c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1" t="s">
        <v>196</v>
      </c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</row>
    <row r="238">
      <c r="A238" s="3">
        <v>3.809099999E9</v>
      </c>
      <c r="B238" s="1" t="s">
        <v>1514</v>
      </c>
      <c r="C238" s="3">
        <v>4.0</v>
      </c>
      <c r="D238" s="3">
        <v>50.086092</v>
      </c>
      <c r="E238" s="3">
        <v>-5.255711</v>
      </c>
      <c r="F238" s="3">
        <v>81.38</v>
      </c>
      <c r="G238" s="1" t="s">
        <v>178</v>
      </c>
      <c r="H238" s="1" t="s">
        <v>200</v>
      </c>
      <c r="I238" s="3">
        <v>99999.0</v>
      </c>
      <c r="J238" s="1" t="s">
        <v>180</v>
      </c>
      <c r="K238" s="2" t="s">
        <v>1485</v>
      </c>
      <c r="L238" s="1" t="s">
        <v>1112</v>
      </c>
      <c r="M238" s="1" t="s">
        <v>411</v>
      </c>
      <c r="N238" s="4" t="str">
        <f>+0110,1</f>
        <v>#ERROR!</v>
      </c>
      <c r="O238" s="4" t="str">
        <f>+0080,1</f>
        <v>#ERROR!</v>
      </c>
      <c r="P238" s="1" t="s">
        <v>203</v>
      </c>
      <c r="Q238" s="4"/>
      <c r="R238" s="1" t="s">
        <v>888</v>
      </c>
      <c r="S238" s="1" t="s">
        <v>1208</v>
      </c>
      <c r="U238" s="4"/>
      <c r="V238" s="1" t="s">
        <v>188</v>
      </c>
      <c r="W238" s="1" t="s">
        <v>891</v>
      </c>
      <c r="Z238" s="1" t="s">
        <v>992</v>
      </c>
      <c r="AB238" s="1" t="s">
        <v>1324</v>
      </c>
      <c r="AC238" s="4"/>
      <c r="AD238" s="1" t="s">
        <v>906</v>
      </c>
      <c r="AE238" s="4"/>
      <c r="AF238" s="4"/>
      <c r="AG238" s="1" t="s">
        <v>1515</v>
      </c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</row>
    <row r="239">
      <c r="A239" s="3">
        <v>3.809099999E9</v>
      </c>
      <c r="B239" s="1" t="s">
        <v>1516</v>
      </c>
      <c r="C239" s="3">
        <v>4.0</v>
      </c>
      <c r="D239" s="3">
        <v>50.086092</v>
      </c>
      <c r="E239" s="3">
        <v>-5.255711</v>
      </c>
      <c r="F239" s="3">
        <v>81.38</v>
      </c>
      <c r="G239" s="1" t="s">
        <v>178</v>
      </c>
      <c r="H239" s="1" t="s">
        <v>179</v>
      </c>
      <c r="I239" s="3">
        <v>99999.0</v>
      </c>
      <c r="J239" s="1" t="s">
        <v>180</v>
      </c>
      <c r="K239" s="2" t="s">
        <v>1485</v>
      </c>
      <c r="L239" s="1" t="s">
        <v>1244</v>
      </c>
      <c r="M239" s="1" t="s">
        <v>583</v>
      </c>
      <c r="N239" s="4" t="str">
        <f>+0105,1</f>
        <v>#ERROR!</v>
      </c>
      <c r="O239" s="4" t="str">
        <f>+0083,1</f>
        <v>#ERROR!</v>
      </c>
      <c r="P239" s="1" t="s">
        <v>996</v>
      </c>
      <c r="Q239" s="4"/>
      <c r="R239" s="1" t="s">
        <v>896</v>
      </c>
      <c r="S239" s="1" t="s">
        <v>1212</v>
      </c>
      <c r="U239" s="4"/>
      <c r="V239" s="1" t="s">
        <v>188</v>
      </c>
      <c r="W239" s="1" t="s">
        <v>899</v>
      </c>
      <c r="Z239" s="1" t="s">
        <v>998</v>
      </c>
      <c r="AA239" s="1" t="s">
        <v>438</v>
      </c>
      <c r="AB239" s="1" t="s">
        <v>234</v>
      </c>
      <c r="AC239" s="4"/>
      <c r="AD239" s="4"/>
      <c r="AE239" s="1" t="s">
        <v>913</v>
      </c>
      <c r="AG239" s="1" t="s">
        <v>1517</v>
      </c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1" t="s">
        <v>238</v>
      </c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1" t="s">
        <v>196</v>
      </c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</row>
    <row r="240">
      <c r="A240" s="3">
        <v>3.809099999E9</v>
      </c>
      <c r="B240" s="1" t="s">
        <v>1518</v>
      </c>
      <c r="C240" s="3">
        <v>4.0</v>
      </c>
      <c r="D240" s="3">
        <v>50.086092</v>
      </c>
      <c r="E240" s="3">
        <v>-5.255711</v>
      </c>
      <c r="F240" s="3">
        <v>81.38</v>
      </c>
      <c r="G240" s="1" t="s">
        <v>178</v>
      </c>
      <c r="H240" s="1" t="s">
        <v>200</v>
      </c>
      <c r="I240" s="3">
        <v>99999.0</v>
      </c>
      <c r="J240" s="1" t="s">
        <v>180</v>
      </c>
      <c r="K240" s="2" t="s">
        <v>1519</v>
      </c>
      <c r="L240" s="1" t="s">
        <v>1520</v>
      </c>
      <c r="M240" s="1" t="s">
        <v>1079</v>
      </c>
      <c r="N240" s="4" t="str">
        <f>+0100,1</f>
        <v>#ERROR!</v>
      </c>
      <c r="O240" s="4" t="str">
        <f>+0090,1</f>
        <v>#ERROR!</v>
      </c>
      <c r="P240" s="1" t="s">
        <v>203</v>
      </c>
      <c r="Q240" s="4"/>
      <c r="R240" s="1" t="s">
        <v>1452</v>
      </c>
      <c r="S240" s="1" t="s">
        <v>1089</v>
      </c>
      <c r="T240" s="1" t="s">
        <v>1113</v>
      </c>
      <c r="V240" s="1" t="s">
        <v>188</v>
      </c>
      <c r="W240" s="1" t="s">
        <v>1453</v>
      </c>
      <c r="Z240" s="1" t="s">
        <v>929</v>
      </c>
      <c r="AB240" s="1" t="s">
        <v>192</v>
      </c>
      <c r="AC240" s="4"/>
      <c r="AD240" s="4"/>
      <c r="AE240" s="4"/>
      <c r="AF240" s="4"/>
      <c r="AG240" s="1" t="s">
        <v>1521</v>
      </c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</row>
    <row r="241">
      <c r="A241" s="3">
        <v>3.809099999E9</v>
      </c>
      <c r="B241" s="1" t="s">
        <v>1522</v>
      </c>
      <c r="C241" s="3">
        <v>4.0</v>
      </c>
      <c r="D241" s="3">
        <v>50.086092</v>
      </c>
      <c r="E241" s="3">
        <v>-5.255711</v>
      </c>
      <c r="F241" s="3">
        <v>81.38</v>
      </c>
      <c r="G241" s="1" t="s">
        <v>178</v>
      </c>
      <c r="H241" s="1" t="s">
        <v>179</v>
      </c>
      <c r="I241" s="3">
        <v>99999.0</v>
      </c>
      <c r="J241" s="1" t="s">
        <v>180</v>
      </c>
      <c r="K241" s="2" t="s">
        <v>1519</v>
      </c>
      <c r="L241" s="1" t="s">
        <v>1244</v>
      </c>
      <c r="M241" s="1" t="s">
        <v>1079</v>
      </c>
      <c r="N241" s="4" t="str">
        <f>+0103,1</f>
        <v>#ERROR!</v>
      </c>
      <c r="O241" s="4" t="str">
        <f>+0089,1</f>
        <v>#ERROR!</v>
      </c>
      <c r="P241" s="1" t="s">
        <v>1523</v>
      </c>
      <c r="Q241" s="4"/>
      <c r="R241" s="1" t="s">
        <v>1457</v>
      </c>
      <c r="S241" s="1" t="s">
        <v>1524</v>
      </c>
      <c r="T241" s="1" t="s">
        <v>1141</v>
      </c>
      <c r="V241" s="1" t="s">
        <v>188</v>
      </c>
      <c r="W241" s="1" t="s">
        <v>1458</v>
      </c>
      <c r="Z241" s="1" t="s">
        <v>1525</v>
      </c>
      <c r="AA241" s="1" t="s">
        <v>1526</v>
      </c>
      <c r="AB241" s="1" t="s">
        <v>257</v>
      </c>
      <c r="AC241" s="4"/>
      <c r="AD241" s="4"/>
      <c r="AE241" s="4"/>
      <c r="AF241" s="4"/>
      <c r="AG241" s="1" t="s">
        <v>1527</v>
      </c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1" t="s">
        <v>238</v>
      </c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1" t="s">
        <v>196</v>
      </c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</row>
    <row r="242">
      <c r="A242" s="3">
        <v>3.809099999E9</v>
      </c>
      <c r="B242" s="1" t="s">
        <v>1528</v>
      </c>
      <c r="C242" s="3">
        <v>4.0</v>
      </c>
      <c r="D242" s="3">
        <v>50.086092</v>
      </c>
      <c r="E242" s="3">
        <v>-5.255711</v>
      </c>
      <c r="F242" s="3">
        <v>81.38</v>
      </c>
      <c r="G242" s="1" t="s">
        <v>178</v>
      </c>
      <c r="H242" s="1" t="s">
        <v>200</v>
      </c>
      <c r="I242" s="3">
        <v>99999.0</v>
      </c>
      <c r="J242" s="1" t="s">
        <v>180</v>
      </c>
      <c r="K242" s="2" t="s">
        <v>1529</v>
      </c>
      <c r="L242" s="1" t="s">
        <v>1530</v>
      </c>
      <c r="M242" s="1" t="s">
        <v>411</v>
      </c>
      <c r="N242" s="4" t="str">
        <f>+0110,1</f>
        <v>#ERROR!</v>
      </c>
      <c r="O242" s="4" t="str">
        <f>+0090,1</f>
        <v>#ERROR!</v>
      </c>
      <c r="P242" s="1" t="s">
        <v>203</v>
      </c>
      <c r="Q242" s="4"/>
      <c r="R242" s="1" t="s">
        <v>1452</v>
      </c>
      <c r="S242" s="1" t="s">
        <v>372</v>
      </c>
      <c r="U242" s="4"/>
      <c r="V242" s="1" t="s">
        <v>188</v>
      </c>
      <c r="W242" s="1" t="s">
        <v>1453</v>
      </c>
      <c r="Z242" s="1" t="s">
        <v>952</v>
      </c>
      <c r="AB242" s="1" t="s">
        <v>226</v>
      </c>
      <c r="AC242" s="4"/>
      <c r="AD242" s="4"/>
      <c r="AE242" s="4"/>
      <c r="AF242" s="4"/>
      <c r="AG242" s="1" t="s">
        <v>1531</v>
      </c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</row>
    <row r="243">
      <c r="A243" s="3">
        <v>3.809099999E9</v>
      </c>
      <c r="B243" s="1" t="s">
        <v>1532</v>
      </c>
      <c r="C243" s="3">
        <v>4.0</v>
      </c>
      <c r="D243" s="3">
        <v>50.086092</v>
      </c>
      <c r="E243" s="3">
        <v>-5.255711</v>
      </c>
      <c r="F243" s="3">
        <v>81.38</v>
      </c>
      <c r="G243" s="1" t="s">
        <v>178</v>
      </c>
      <c r="H243" s="1" t="s">
        <v>179</v>
      </c>
      <c r="I243" s="3">
        <v>99999.0</v>
      </c>
      <c r="J243" s="1" t="s">
        <v>180</v>
      </c>
      <c r="K243" s="2" t="s">
        <v>1529</v>
      </c>
      <c r="L243" s="1" t="s">
        <v>1533</v>
      </c>
      <c r="M243" s="1" t="s">
        <v>601</v>
      </c>
      <c r="N243" s="4" t="str">
        <f>+0106,1</f>
        <v>#ERROR!</v>
      </c>
      <c r="O243" s="4" t="str">
        <f>+0090,1</f>
        <v>#ERROR!</v>
      </c>
      <c r="P243" s="1" t="s">
        <v>1534</v>
      </c>
      <c r="Q243" s="4"/>
      <c r="R243" s="1" t="s">
        <v>1457</v>
      </c>
      <c r="S243" s="1" t="s">
        <v>1535</v>
      </c>
      <c r="U243" s="4"/>
      <c r="V243" s="1" t="s">
        <v>188</v>
      </c>
      <c r="W243" s="1" t="s">
        <v>1458</v>
      </c>
      <c r="Z243" s="1" t="s">
        <v>971</v>
      </c>
      <c r="AA243" s="1" t="s">
        <v>1441</v>
      </c>
      <c r="AB243" s="1" t="s">
        <v>234</v>
      </c>
      <c r="AC243" s="4"/>
      <c r="AD243" s="4"/>
      <c r="AE243" s="4"/>
      <c r="AF243" s="4"/>
      <c r="AG243" s="1" t="s">
        <v>1536</v>
      </c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1" t="s">
        <v>238</v>
      </c>
      <c r="BT243" s="4"/>
      <c r="BU243" s="4"/>
      <c r="BV243" s="4"/>
      <c r="BW243" s="4"/>
      <c r="BX243" s="4"/>
      <c r="BY243" s="4"/>
      <c r="BZ243" s="4"/>
      <c r="CA243" s="1" t="s">
        <v>1537</v>
      </c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1" t="s">
        <v>196</v>
      </c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</row>
    <row r="244">
      <c r="A244" s="3">
        <v>3.809099999E9</v>
      </c>
      <c r="B244" s="1" t="s">
        <v>1538</v>
      </c>
      <c r="C244" s="3">
        <v>4.0</v>
      </c>
      <c r="D244" s="3">
        <v>50.086092</v>
      </c>
      <c r="E244" s="3">
        <v>-5.255711</v>
      </c>
      <c r="F244" s="3">
        <v>81.38</v>
      </c>
      <c r="G244" s="1" t="s">
        <v>178</v>
      </c>
      <c r="H244" s="1" t="s">
        <v>200</v>
      </c>
      <c r="I244" s="3">
        <v>99999.0</v>
      </c>
      <c r="J244" s="1" t="s">
        <v>180</v>
      </c>
      <c r="K244" s="2" t="s">
        <v>1529</v>
      </c>
      <c r="L244" s="1" t="s">
        <v>312</v>
      </c>
      <c r="M244" s="1" t="s">
        <v>242</v>
      </c>
      <c r="N244" s="4" t="str">
        <f>+0100,1</f>
        <v>#ERROR!</v>
      </c>
      <c r="O244" s="4" t="str">
        <f>+0100,1</f>
        <v>#ERROR!</v>
      </c>
      <c r="P244" s="1" t="s">
        <v>203</v>
      </c>
      <c r="Q244" s="4"/>
      <c r="R244" s="1" t="s">
        <v>204</v>
      </c>
      <c r="S244" s="1" t="s">
        <v>313</v>
      </c>
      <c r="T244" s="1" t="s">
        <v>206</v>
      </c>
      <c r="V244" s="1" t="s">
        <v>188</v>
      </c>
      <c r="W244" s="1" t="s">
        <v>207</v>
      </c>
      <c r="Z244" s="1" t="s">
        <v>1539</v>
      </c>
      <c r="AB244" s="1" t="s">
        <v>192</v>
      </c>
      <c r="AC244" s="4"/>
      <c r="AD244" s="4"/>
      <c r="AE244" s="4"/>
      <c r="AF244" s="4"/>
      <c r="AG244" s="1" t="s">
        <v>1540</v>
      </c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</row>
    <row r="245">
      <c r="A245" s="3">
        <v>3.809099999E9</v>
      </c>
      <c r="B245" s="1" t="s">
        <v>1541</v>
      </c>
      <c r="C245" s="3">
        <v>4.0</v>
      </c>
      <c r="D245" s="3">
        <v>50.086092</v>
      </c>
      <c r="E245" s="3">
        <v>-5.255711</v>
      </c>
      <c r="F245" s="3">
        <v>81.38</v>
      </c>
      <c r="G245" s="1" t="s">
        <v>178</v>
      </c>
      <c r="H245" s="1" t="s">
        <v>179</v>
      </c>
      <c r="I245" s="3">
        <v>99999.0</v>
      </c>
      <c r="J245" s="1" t="s">
        <v>180</v>
      </c>
      <c r="K245" s="2" t="s">
        <v>1529</v>
      </c>
      <c r="L245" s="1" t="s">
        <v>316</v>
      </c>
      <c r="M245" s="1" t="s">
        <v>242</v>
      </c>
      <c r="N245" s="4" t="str">
        <f>+0104,1</f>
        <v>#ERROR!</v>
      </c>
      <c r="O245" s="4" t="str">
        <f>+0098,1</f>
        <v>#ERROR!</v>
      </c>
      <c r="P245" s="1" t="s">
        <v>1542</v>
      </c>
      <c r="Q245" s="4"/>
      <c r="R245" s="1" t="s">
        <v>213</v>
      </c>
      <c r="S245" s="1" t="s">
        <v>318</v>
      </c>
      <c r="T245" s="1" t="s">
        <v>215</v>
      </c>
      <c r="V245" s="1" t="s">
        <v>188</v>
      </c>
      <c r="W245" s="1" t="s">
        <v>216</v>
      </c>
      <c r="Z245" s="1" t="s">
        <v>1543</v>
      </c>
      <c r="AA245" s="1" t="s">
        <v>858</v>
      </c>
      <c r="AB245" s="1" t="s">
        <v>257</v>
      </c>
      <c r="AC245" s="4"/>
      <c r="AD245" s="4"/>
      <c r="AE245" s="4"/>
      <c r="AF245" s="4"/>
      <c r="AG245" s="1" t="s">
        <v>1544</v>
      </c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1" t="s">
        <v>238</v>
      </c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1" t="s">
        <v>196</v>
      </c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</row>
    <row r="246">
      <c r="A246" s="3">
        <v>3.809099999E9</v>
      </c>
      <c r="B246" s="1" t="s">
        <v>1545</v>
      </c>
      <c r="C246" s="3">
        <v>4.0</v>
      </c>
      <c r="D246" s="3">
        <v>50.086092</v>
      </c>
      <c r="E246" s="3">
        <v>-5.255711</v>
      </c>
      <c r="F246" s="3">
        <v>81.38</v>
      </c>
      <c r="G246" s="1" t="s">
        <v>178</v>
      </c>
      <c r="H246" s="1" t="s">
        <v>200</v>
      </c>
      <c r="I246" s="3">
        <v>99999.0</v>
      </c>
      <c r="J246" s="1" t="s">
        <v>180</v>
      </c>
      <c r="K246" s="2" t="s">
        <v>1546</v>
      </c>
      <c r="L246" s="1" t="s">
        <v>1547</v>
      </c>
      <c r="M246" s="1" t="s">
        <v>411</v>
      </c>
      <c r="N246" s="4" t="str">
        <f>+0100,1</f>
        <v>#ERROR!</v>
      </c>
      <c r="O246" s="4" t="str">
        <f>+0090,1</f>
        <v>#ERROR!</v>
      </c>
      <c r="P246" s="1" t="s">
        <v>203</v>
      </c>
      <c r="Q246" s="4"/>
      <c r="R246" s="1" t="s">
        <v>845</v>
      </c>
      <c r="S246" s="1" t="s">
        <v>1548</v>
      </c>
      <c r="U246" s="4"/>
      <c r="V246" s="1" t="s">
        <v>188</v>
      </c>
      <c r="W246" s="1" t="s">
        <v>848</v>
      </c>
      <c r="Z246" s="1" t="s">
        <v>1539</v>
      </c>
      <c r="AB246" s="4"/>
      <c r="AC246" s="4"/>
      <c r="AD246" s="4"/>
      <c r="AE246" s="4"/>
      <c r="AF246" s="4"/>
      <c r="AG246" s="1" t="s">
        <v>1549</v>
      </c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</row>
    <row r="247">
      <c r="A247" s="3">
        <v>3.809099999E9</v>
      </c>
      <c r="B247" s="1" t="s">
        <v>1550</v>
      </c>
      <c r="C247" s="3">
        <v>4.0</v>
      </c>
      <c r="D247" s="3">
        <v>50.086092</v>
      </c>
      <c r="E247" s="3">
        <v>-5.255711</v>
      </c>
      <c r="F247" s="3">
        <v>81.38</v>
      </c>
      <c r="G247" s="1" t="s">
        <v>178</v>
      </c>
      <c r="H247" s="1" t="s">
        <v>179</v>
      </c>
      <c r="I247" s="3">
        <v>99999.0</v>
      </c>
      <c r="J247" s="1" t="s">
        <v>180</v>
      </c>
      <c r="K247" s="2" t="s">
        <v>1546</v>
      </c>
      <c r="L247" s="1" t="s">
        <v>894</v>
      </c>
      <c r="M247" s="1" t="s">
        <v>665</v>
      </c>
      <c r="N247" s="4" t="str">
        <f>+0101,1</f>
        <v>#ERROR!</v>
      </c>
      <c r="O247" s="4" t="str">
        <f>+0087,1</f>
        <v>#ERROR!</v>
      </c>
      <c r="P247" s="1" t="s">
        <v>1551</v>
      </c>
      <c r="Q247" s="4"/>
      <c r="R247" s="1" t="s">
        <v>853</v>
      </c>
      <c r="S247" s="1" t="s">
        <v>1552</v>
      </c>
      <c r="U247" s="4"/>
      <c r="V247" s="1" t="s">
        <v>188</v>
      </c>
      <c r="W247" s="1" t="s">
        <v>1553</v>
      </c>
      <c r="Z247" s="1" t="s">
        <v>1554</v>
      </c>
      <c r="AA247" s="1" t="s">
        <v>393</v>
      </c>
      <c r="AB247" s="1" t="s">
        <v>234</v>
      </c>
      <c r="AC247" s="4"/>
      <c r="AD247" s="4"/>
      <c r="AE247" s="1" t="s">
        <v>193</v>
      </c>
      <c r="AG247" s="1" t="s">
        <v>1555</v>
      </c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1" t="s">
        <v>238</v>
      </c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1" t="s">
        <v>196</v>
      </c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</row>
    <row r="248">
      <c r="A248" s="3">
        <v>3.809099999E9</v>
      </c>
      <c r="B248" s="1" t="s">
        <v>1556</v>
      </c>
      <c r="C248" s="3">
        <v>4.0</v>
      </c>
      <c r="D248" s="3">
        <v>50.086092</v>
      </c>
      <c r="E248" s="3">
        <v>-5.255711</v>
      </c>
      <c r="F248" s="3">
        <v>81.38</v>
      </c>
      <c r="G248" s="1" t="s">
        <v>178</v>
      </c>
      <c r="H248" s="1" t="s">
        <v>200</v>
      </c>
      <c r="I248" s="3">
        <v>99999.0</v>
      </c>
      <c r="J248" s="1" t="s">
        <v>180</v>
      </c>
      <c r="K248" s="2" t="s">
        <v>1557</v>
      </c>
      <c r="L248" s="1" t="s">
        <v>557</v>
      </c>
      <c r="M248" s="1" t="s">
        <v>411</v>
      </c>
      <c r="N248" s="4" t="str">
        <f>+0100,1</f>
        <v>#ERROR!</v>
      </c>
      <c r="O248" s="4" t="str">
        <f>+0090,1</f>
        <v>#ERROR!</v>
      </c>
      <c r="P248" s="1" t="s">
        <v>203</v>
      </c>
      <c r="Q248" s="4"/>
      <c r="R248" s="1" t="s">
        <v>888</v>
      </c>
      <c r="T248" s="4"/>
      <c r="U248" s="4"/>
      <c r="V248" s="1" t="s">
        <v>188</v>
      </c>
      <c r="W248" s="1" t="s">
        <v>891</v>
      </c>
      <c r="Z248" s="1" t="s">
        <v>1539</v>
      </c>
      <c r="AB248" s="4"/>
      <c r="AC248" s="4"/>
      <c r="AD248" s="4"/>
      <c r="AE248" s="4"/>
      <c r="AF248" s="4"/>
      <c r="AG248" s="1" t="s">
        <v>1558</v>
      </c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</row>
    <row r="249">
      <c r="A249" s="3">
        <v>3.809099999E9</v>
      </c>
      <c r="B249" s="1" t="s">
        <v>1559</v>
      </c>
      <c r="C249" s="3">
        <v>4.0</v>
      </c>
      <c r="D249" s="3">
        <v>50.086092</v>
      </c>
      <c r="E249" s="3">
        <v>-5.255711</v>
      </c>
      <c r="F249" s="3">
        <v>81.38</v>
      </c>
      <c r="G249" s="1" t="s">
        <v>178</v>
      </c>
      <c r="H249" s="1" t="s">
        <v>179</v>
      </c>
      <c r="I249" s="3">
        <v>99999.0</v>
      </c>
      <c r="J249" s="1" t="s">
        <v>180</v>
      </c>
      <c r="K249" s="2" t="s">
        <v>1557</v>
      </c>
      <c r="L249" s="1" t="s">
        <v>557</v>
      </c>
      <c r="M249" s="1" t="s">
        <v>665</v>
      </c>
      <c r="N249" s="4" t="str">
        <f>+0101,1</f>
        <v>#ERROR!</v>
      </c>
      <c r="O249" s="4" t="str">
        <f>+0086,1</f>
        <v>#ERROR!</v>
      </c>
      <c r="P249" s="1" t="s">
        <v>1560</v>
      </c>
      <c r="Q249" s="4"/>
      <c r="R249" s="1" t="s">
        <v>1118</v>
      </c>
      <c r="T249" s="4"/>
      <c r="U249" s="4"/>
      <c r="V249" s="1" t="s">
        <v>188</v>
      </c>
      <c r="W249" s="1" t="s">
        <v>1561</v>
      </c>
      <c r="Z249" s="1" t="s">
        <v>1562</v>
      </c>
      <c r="AA249" s="1" t="s">
        <v>1563</v>
      </c>
      <c r="AB249" s="1" t="s">
        <v>1564</v>
      </c>
      <c r="AC249" s="4"/>
      <c r="AD249" s="4"/>
      <c r="AE249" s="4"/>
      <c r="AF249" s="4"/>
      <c r="AG249" s="1" t="s">
        <v>1565</v>
      </c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1" t="s">
        <v>732</v>
      </c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1" t="s">
        <v>196</v>
      </c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</row>
    <row r="250">
      <c r="A250" s="3">
        <v>3.809099999E9</v>
      </c>
      <c r="B250" s="1" t="s">
        <v>1566</v>
      </c>
      <c r="C250" s="3">
        <v>4.0</v>
      </c>
      <c r="D250" s="3">
        <v>50.086092</v>
      </c>
      <c r="E250" s="3">
        <v>-5.255711</v>
      </c>
      <c r="F250" s="3">
        <v>81.38</v>
      </c>
      <c r="G250" s="1" t="s">
        <v>178</v>
      </c>
      <c r="H250" s="1" t="s">
        <v>200</v>
      </c>
      <c r="I250" s="3">
        <v>99999.0</v>
      </c>
      <c r="J250" s="1" t="s">
        <v>180</v>
      </c>
      <c r="K250" s="2" t="s">
        <v>1557</v>
      </c>
      <c r="L250" s="1" t="s">
        <v>844</v>
      </c>
      <c r="M250" s="1" t="s">
        <v>411</v>
      </c>
      <c r="N250" s="4" t="str">
        <f>+0110,1</f>
        <v>#ERROR!</v>
      </c>
      <c r="O250" s="4" t="str">
        <f>+0090,1</f>
        <v>#ERROR!</v>
      </c>
      <c r="P250" s="1" t="s">
        <v>203</v>
      </c>
      <c r="Q250" s="4"/>
      <c r="R250" s="1" t="s">
        <v>888</v>
      </c>
      <c r="S250" s="1" t="s">
        <v>846</v>
      </c>
      <c r="U250" s="4"/>
      <c r="V250" s="1" t="s">
        <v>188</v>
      </c>
      <c r="W250" s="1" t="s">
        <v>891</v>
      </c>
      <c r="Z250" s="1" t="s">
        <v>1567</v>
      </c>
      <c r="AB250" s="1" t="s">
        <v>1324</v>
      </c>
      <c r="AC250" s="4"/>
      <c r="AD250" s="1" t="s">
        <v>1568</v>
      </c>
      <c r="AE250" s="4"/>
      <c r="AF250" s="4"/>
      <c r="AG250" s="1" t="s">
        <v>1569</v>
      </c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</row>
    <row r="251">
      <c r="A251" s="3">
        <v>3.809099999E9</v>
      </c>
      <c r="B251" s="1" t="s">
        <v>1570</v>
      </c>
      <c r="C251" s="3">
        <v>4.0</v>
      </c>
      <c r="D251" s="3">
        <v>50.086092</v>
      </c>
      <c r="E251" s="3">
        <v>-5.255711</v>
      </c>
      <c r="F251" s="3">
        <v>81.38</v>
      </c>
      <c r="G251" s="1" t="s">
        <v>178</v>
      </c>
      <c r="H251" s="1" t="s">
        <v>179</v>
      </c>
      <c r="I251" s="3">
        <v>99999.0</v>
      </c>
      <c r="J251" s="1" t="s">
        <v>180</v>
      </c>
      <c r="K251" s="2" t="s">
        <v>1557</v>
      </c>
      <c r="L251" s="1" t="s">
        <v>851</v>
      </c>
      <c r="M251" s="1" t="s">
        <v>806</v>
      </c>
      <c r="N251" s="4" t="str">
        <f>+0106,1</f>
        <v>#ERROR!</v>
      </c>
      <c r="O251" s="4" t="str">
        <f>+0088,1</f>
        <v>#ERROR!</v>
      </c>
      <c r="P251" s="1" t="s">
        <v>1571</v>
      </c>
      <c r="Q251" s="4"/>
      <c r="R251" s="1" t="s">
        <v>896</v>
      </c>
      <c r="S251" s="1" t="s">
        <v>1572</v>
      </c>
      <c r="U251" s="4"/>
      <c r="V251" s="1" t="s">
        <v>188</v>
      </c>
      <c r="W251" s="1" t="s">
        <v>1573</v>
      </c>
      <c r="Z251" s="1" t="s">
        <v>1574</v>
      </c>
      <c r="AA251" s="1" t="s">
        <v>1434</v>
      </c>
      <c r="AB251" s="1" t="s">
        <v>1575</v>
      </c>
      <c r="AC251" s="4"/>
      <c r="AD251" s="4"/>
      <c r="AE251" s="1" t="s">
        <v>912</v>
      </c>
      <c r="AF251" s="1" t="s">
        <v>1576</v>
      </c>
      <c r="AG251" s="1" t="s">
        <v>1577</v>
      </c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1" t="s">
        <v>732</v>
      </c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1" t="s">
        <v>732</v>
      </c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</row>
    <row r="252">
      <c r="A252" s="3">
        <v>3.809099999E9</v>
      </c>
      <c r="B252" s="1" t="s">
        <v>1578</v>
      </c>
      <c r="C252" s="3">
        <v>4.0</v>
      </c>
      <c r="D252" s="3">
        <v>50.086092</v>
      </c>
      <c r="E252" s="3">
        <v>-5.255711</v>
      </c>
      <c r="F252" s="3">
        <v>81.38</v>
      </c>
      <c r="G252" s="1" t="s">
        <v>178</v>
      </c>
      <c r="H252" s="1" t="s">
        <v>200</v>
      </c>
      <c r="I252" s="3">
        <v>99999.0</v>
      </c>
      <c r="J252" s="1" t="s">
        <v>180</v>
      </c>
      <c r="K252" s="2" t="s">
        <v>1557</v>
      </c>
      <c r="L252" s="1" t="s">
        <v>1260</v>
      </c>
      <c r="M252" s="1" t="s">
        <v>411</v>
      </c>
      <c r="N252" s="4" t="str">
        <f>+0110,1</f>
        <v>#ERROR!</v>
      </c>
      <c r="O252" s="4" t="str">
        <f>+0090,1</f>
        <v>#ERROR!</v>
      </c>
      <c r="P252" s="1" t="s">
        <v>203</v>
      </c>
      <c r="Q252" s="4"/>
      <c r="R252" s="1" t="s">
        <v>1262</v>
      </c>
      <c r="S252" s="1" t="s">
        <v>890</v>
      </c>
      <c r="U252" s="4"/>
      <c r="V252" s="1" t="s">
        <v>188</v>
      </c>
      <c r="W252" s="1" t="s">
        <v>1579</v>
      </c>
      <c r="Z252" s="1" t="s">
        <v>1567</v>
      </c>
      <c r="AB252" s="1" t="s">
        <v>1324</v>
      </c>
      <c r="AC252" s="4"/>
      <c r="AD252" s="4"/>
      <c r="AE252" s="4"/>
      <c r="AF252" s="4"/>
      <c r="AG252" s="1" t="s">
        <v>1580</v>
      </c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</row>
    <row r="253">
      <c r="A253" s="3">
        <v>3.809099999E9</v>
      </c>
      <c r="B253" s="1" t="s">
        <v>1581</v>
      </c>
      <c r="C253" s="3">
        <v>4.0</v>
      </c>
      <c r="D253" s="3">
        <v>50.086092</v>
      </c>
      <c r="E253" s="3">
        <v>-5.255711</v>
      </c>
      <c r="F253" s="3">
        <v>81.38</v>
      </c>
      <c r="G253" s="1" t="s">
        <v>178</v>
      </c>
      <c r="H253" s="1" t="s">
        <v>179</v>
      </c>
      <c r="I253" s="3">
        <v>99999.0</v>
      </c>
      <c r="J253" s="1" t="s">
        <v>180</v>
      </c>
      <c r="K253" s="2" t="s">
        <v>1557</v>
      </c>
      <c r="L253" s="1" t="s">
        <v>1582</v>
      </c>
      <c r="M253" s="1" t="s">
        <v>601</v>
      </c>
      <c r="N253" s="4" t="str">
        <f>+0108,1</f>
        <v>#ERROR!</v>
      </c>
      <c r="O253" s="4" t="str">
        <f>+0089,1</f>
        <v>#ERROR!</v>
      </c>
      <c r="P253" s="1" t="s">
        <v>1583</v>
      </c>
      <c r="Q253" s="4"/>
      <c r="R253" s="1" t="s">
        <v>1584</v>
      </c>
      <c r="S253" s="1" t="s">
        <v>898</v>
      </c>
      <c r="U253" s="4"/>
      <c r="V253" s="1" t="s">
        <v>188</v>
      </c>
      <c r="W253" s="1" t="s">
        <v>1585</v>
      </c>
      <c r="Z253" s="1" t="s">
        <v>1586</v>
      </c>
      <c r="AA253" s="1" t="s">
        <v>1378</v>
      </c>
      <c r="AB253" s="1" t="s">
        <v>234</v>
      </c>
      <c r="AC253" s="4"/>
      <c r="AD253" s="4"/>
      <c r="AE253" s="1" t="s">
        <v>219</v>
      </c>
      <c r="AG253" s="1" t="s">
        <v>1587</v>
      </c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1" t="s">
        <v>238</v>
      </c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1" t="s">
        <v>196</v>
      </c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</row>
    <row r="254">
      <c r="A254" s="3">
        <v>3.809099999E9</v>
      </c>
      <c r="B254" s="1" t="s">
        <v>1588</v>
      </c>
      <c r="C254" s="3">
        <v>4.0</v>
      </c>
      <c r="D254" s="3">
        <v>50.086092</v>
      </c>
      <c r="E254" s="3">
        <v>-5.255711</v>
      </c>
      <c r="F254" s="3">
        <v>81.38</v>
      </c>
      <c r="G254" s="1" t="s">
        <v>178</v>
      </c>
      <c r="H254" s="1" t="s">
        <v>200</v>
      </c>
      <c r="I254" s="3">
        <v>99999.0</v>
      </c>
      <c r="J254" s="1" t="s">
        <v>180</v>
      </c>
      <c r="K254" s="2" t="s">
        <v>1589</v>
      </c>
      <c r="L254" s="1" t="s">
        <v>1530</v>
      </c>
      <c r="M254" s="1" t="s">
        <v>183</v>
      </c>
      <c r="N254" s="4" t="str">
        <f>+0080,1</f>
        <v>#ERROR!</v>
      </c>
      <c r="O254" s="4" t="str">
        <f>+0070,1</f>
        <v>#ERROR!</v>
      </c>
      <c r="P254" s="1" t="s">
        <v>203</v>
      </c>
      <c r="Q254" s="4"/>
      <c r="R254" s="1" t="s">
        <v>578</v>
      </c>
      <c r="S254" s="1" t="s">
        <v>372</v>
      </c>
      <c r="T254" s="1" t="s">
        <v>1161</v>
      </c>
      <c r="V254" s="1" t="s">
        <v>188</v>
      </c>
      <c r="W254" s="1" t="s">
        <v>1590</v>
      </c>
      <c r="Z254" s="1" t="s">
        <v>1567</v>
      </c>
      <c r="AB254" s="1" t="s">
        <v>192</v>
      </c>
      <c r="AC254" s="4"/>
      <c r="AD254" s="1" t="s">
        <v>1015</v>
      </c>
      <c r="AE254" s="4"/>
      <c r="AF254" s="4"/>
      <c r="AG254" s="1" t="s">
        <v>1591</v>
      </c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</row>
    <row r="255">
      <c r="A255" s="3">
        <v>3.809099999E9</v>
      </c>
      <c r="B255" s="1" t="s">
        <v>1592</v>
      </c>
      <c r="C255" s="3">
        <v>4.0</v>
      </c>
      <c r="D255" s="3">
        <v>50.086092</v>
      </c>
      <c r="E255" s="3">
        <v>-5.255711</v>
      </c>
      <c r="F255" s="3">
        <v>81.38</v>
      </c>
      <c r="G255" s="1" t="s">
        <v>178</v>
      </c>
      <c r="H255" s="1" t="s">
        <v>179</v>
      </c>
      <c r="I255" s="3">
        <v>99999.0</v>
      </c>
      <c r="J255" s="1" t="s">
        <v>180</v>
      </c>
      <c r="K255" s="2" t="s">
        <v>1589</v>
      </c>
      <c r="L255" s="1" t="s">
        <v>211</v>
      </c>
      <c r="M255" s="1" t="s">
        <v>183</v>
      </c>
      <c r="N255" s="4" t="str">
        <f>+0082,1</f>
        <v>#ERROR!</v>
      </c>
      <c r="O255" s="4" t="str">
        <f>+0073,1</f>
        <v>#ERROR!</v>
      </c>
      <c r="P255" s="1" t="s">
        <v>1593</v>
      </c>
      <c r="Q255" s="4"/>
      <c r="R255" s="1" t="s">
        <v>1594</v>
      </c>
      <c r="S255" s="1" t="s">
        <v>377</v>
      </c>
      <c r="T255" s="1" t="s">
        <v>1167</v>
      </c>
      <c r="V255" s="1" t="s">
        <v>188</v>
      </c>
      <c r="W255" s="1" t="s">
        <v>1595</v>
      </c>
      <c r="X255" s="1" t="s">
        <v>1596</v>
      </c>
      <c r="Z255" s="1" t="s">
        <v>1597</v>
      </c>
      <c r="AA255" s="1" t="s">
        <v>1598</v>
      </c>
      <c r="AB255" s="1" t="s">
        <v>257</v>
      </c>
      <c r="AC255" s="4"/>
      <c r="AD255" s="4"/>
      <c r="AE255" s="1" t="s">
        <v>320</v>
      </c>
      <c r="AF255" s="1" t="s">
        <v>1023</v>
      </c>
      <c r="AG255" s="1" t="s">
        <v>1599</v>
      </c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1" t="s">
        <v>732</v>
      </c>
      <c r="BT255" s="4"/>
      <c r="BU255" s="4"/>
      <c r="BV255" s="4"/>
      <c r="BW255" s="4"/>
      <c r="BX255" s="4"/>
      <c r="BY255" s="4"/>
      <c r="BZ255" s="4"/>
      <c r="CA255" s="1" t="s">
        <v>1600</v>
      </c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1" t="s">
        <v>1601</v>
      </c>
      <c r="DZ255" s="4"/>
      <c r="EA255" s="1" t="s">
        <v>196</v>
      </c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</row>
    <row r="256">
      <c r="A256" s="3">
        <v>3.809099999E9</v>
      </c>
      <c r="B256" s="1" t="s">
        <v>1602</v>
      </c>
      <c r="C256" s="3">
        <v>4.0</v>
      </c>
      <c r="D256" s="3">
        <v>50.086092</v>
      </c>
      <c r="E256" s="3">
        <v>-5.255711</v>
      </c>
      <c r="F256" s="3">
        <v>81.38</v>
      </c>
      <c r="G256" s="1" t="s">
        <v>178</v>
      </c>
      <c r="H256" s="1" t="s">
        <v>200</v>
      </c>
      <c r="I256" s="3">
        <v>99999.0</v>
      </c>
      <c r="J256" s="1" t="s">
        <v>180</v>
      </c>
      <c r="K256" s="2" t="s">
        <v>1603</v>
      </c>
      <c r="L256" s="1" t="s">
        <v>887</v>
      </c>
      <c r="M256" s="1" t="s">
        <v>411</v>
      </c>
      <c r="N256" s="4" t="str">
        <f>+0080,1</f>
        <v>#ERROR!</v>
      </c>
      <c r="O256" s="4" t="str">
        <f>+0050,1</f>
        <v>#ERROR!</v>
      </c>
      <c r="P256" s="1" t="s">
        <v>203</v>
      </c>
      <c r="Q256" s="4"/>
      <c r="R256" s="1" t="s">
        <v>1126</v>
      </c>
      <c r="S256" s="1" t="s">
        <v>889</v>
      </c>
      <c r="T256" s="1" t="s">
        <v>579</v>
      </c>
      <c r="V256" s="1" t="s">
        <v>188</v>
      </c>
      <c r="W256" s="1" t="s">
        <v>1127</v>
      </c>
      <c r="Z256" s="1" t="s">
        <v>1539</v>
      </c>
      <c r="AB256" s="4"/>
      <c r="AC256" s="4"/>
      <c r="AD256" s="4"/>
      <c r="AE256" s="4"/>
      <c r="AF256" s="4"/>
      <c r="AG256" s="1" t="s">
        <v>1604</v>
      </c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</row>
    <row r="257">
      <c r="A257" s="3">
        <v>3.809099999E9</v>
      </c>
      <c r="B257" s="1" t="s">
        <v>1605</v>
      </c>
      <c r="C257" s="3">
        <v>4.0</v>
      </c>
      <c r="D257" s="3">
        <v>50.086092</v>
      </c>
      <c r="E257" s="3">
        <v>-5.255711</v>
      </c>
      <c r="F257" s="3">
        <v>81.38</v>
      </c>
      <c r="G257" s="1" t="s">
        <v>178</v>
      </c>
      <c r="H257" s="1" t="s">
        <v>179</v>
      </c>
      <c r="I257" s="3">
        <v>99999.0</v>
      </c>
      <c r="J257" s="1" t="s">
        <v>180</v>
      </c>
      <c r="K257" s="2" t="s">
        <v>1603</v>
      </c>
      <c r="L257" s="1" t="s">
        <v>582</v>
      </c>
      <c r="M257" s="1" t="s">
        <v>665</v>
      </c>
      <c r="N257" s="4" t="str">
        <f>+0079,1</f>
        <v>#ERROR!</v>
      </c>
      <c r="O257" s="4" t="str">
        <f>+0053,1</f>
        <v>#ERROR!</v>
      </c>
      <c r="P257" s="1" t="s">
        <v>1606</v>
      </c>
      <c r="Q257" s="4"/>
      <c r="R257" s="1" t="s">
        <v>1130</v>
      </c>
      <c r="S257" s="1" t="s">
        <v>897</v>
      </c>
      <c r="T257" s="1" t="s">
        <v>1607</v>
      </c>
      <c r="V257" s="1" t="s">
        <v>188</v>
      </c>
      <c r="W257" s="1" t="s">
        <v>1142</v>
      </c>
      <c r="Z257" s="1" t="s">
        <v>1608</v>
      </c>
      <c r="AA257" s="1" t="s">
        <v>1609</v>
      </c>
      <c r="AB257" s="1" t="s">
        <v>234</v>
      </c>
      <c r="AC257" s="4"/>
      <c r="AD257" s="4"/>
      <c r="AE257" s="1" t="s">
        <v>269</v>
      </c>
      <c r="AG257" s="1" t="s">
        <v>1610</v>
      </c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1" t="s">
        <v>238</v>
      </c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1" t="s">
        <v>196</v>
      </c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</row>
    <row r="258">
      <c r="A258" s="3">
        <v>3.809099999E9</v>
      </c>
      <c r="B258" s="1" t="s">
        <v>1611</v>
      </c>
      <c r="C258" s="3">
        <v>4.0</v>
      </c>
      <c r="D258" s="3">
        <v>50.086092</v>
      </c>
      <c r="E258" s="3">
        <v>-5.255711</v>
      </c>
      <c r="F258" s="3">
        <v>81.38</v>
      </c>
      <c r="G258" s="1" t="s">
        <v>178</v>
      </c>
      <c r="H258" s="1" t="s">
        <v>200</v>
      </c>
      <c r="I258" s="3">
        <v>99999.0</v>
      </c>
      <c r="J258" s="1" t="s">
        <v>180</v>
      </c>
      <c r="K258" s="2" t="s">
        <v>1603</v>
      </c>
      <c r="L258" s="1" t="s">
        <v>1612</v>
      </c>
      <c r="M258" s="1" t="s">
        <v>411</v>
      </c>
      <c r="N258" s="4" t="str">
        <f>+0080,1</f>
        <v>#ERROR!</v>
      </c>
      <c r="O258" s="4" t="str">
        <f>+0040,1</f>
        <v>#ERROR!</v>
      </c>
      <c r="P258" s="1" t="s">
        <v>203</v>
      </c>
      <c r="Q258" s="4"/>
      <c r="R258" s="1" t="s">
        <v>888</v>
      </c>
      <c r="S258" s="1" t="s">
        <v>1613</v>
      </c>
      <c r="U258" s="4"/>
      <c r="V258" s="1" t="s">
        <v>188</v>
      </c>
      <c r="W258" s="1" t="s">
        <v>891</v>
      </c>
      <c r="Z258" s="1" t="s">
        <v>952</v>
      </c>
      <c r="AB258" s="4"/>
      <c r="AC258" s="4"/>
      <c r="AD258" s="4"/>
      <c r="AE258" s="4"/>
      <c r="AF258" s="4"/>
      <c r="AG258" s="1" t="s">
        <v>1614</v>
      </c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</row>
    <row r="259">
      <c r="A259" s="3">
        <v>3.809099999E9</v>
      </c>
      <c r="B259" s="1" t="s">
        <v>1615</v>
      </c>
      <c r="C259" s="3">
        <v>4.0</v>
      </c>
      <c r="D259" s="3">
        <v>50.086092</v>
      </c>
      <c r="E259" s="3">
        <v>-5.255711</v>
      </c>
      <c r="F259" s="3">
        <v>81.38</v>
      </c>
      <c r="G259" s="1" t="s">
        <v>178</v>
      </c>
      <c r="H259" s="1" t="s">
        <v>179</v>
      </c>
      <c r="I259" s="3">
        <v>99999.0</v>
      </c>
      <c r="J259" s="1" t="s">
        <v>180</v>
      </c>
      <c r="K259" s="2" t="s">
        <v>1603</v>
      </c>
      <c r="L259" s="1" t="s">
        <v>557</v>
      </c>
      <c r="M259" s="1" t="s">
        <v>665</v>
      </c>
      <c r="N259" s="4" t="str">
        <f>+0075,1</f>
        <v>#ERROR!</v>
      </c>
      <c r="O259" s="4" t="str">
        <f>+0036,1</f>
        <v>#ERROR!</v>
      </c>
      <c r="P259" s="1" t="s">
        <v>942</v>
      </c>
      <c r="Q259" s="4"/>
      <c r="R259" s="1" t="s">
        <v>896</v>
      </c>
      <c r="S259" s="1" t="s">
        <v>1616</v>
      </c>
      <c r="U259" s="4"/>
      <c r="V259" s="1" t="s">
        <v>188</v>
      </c>
      <c r="W259" s="1" t="s">
        <v>1617</v>
      </c>
      <c r="Z259" s="1" t="s">
        <v>1618</v>
      </c>
      <c r="AA259" s="1" t="s">
        <v>1619</v>
      </c>
      <c r="AC259" s="4"/>
      <c r="AD259" s="4"/>
      <c r="AE259" s="4"/>
      <c r="AF259" s="4"/>
      <c r="AG259" s="1" t="s">
        <v>1620</v>
      </c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</row>
    <row r="260">
      <c r="A260" s="3">
        <v>3.809099999E9</v>
      </c>
      <c r="B260" s="1" t="s">
        <v>1621</v>
      </c>
      <c r="C260" s="3">
        <v>4.0</v>
      </c>
      <c r="D260" s="3">
        <v>50.086092</v>
      </c>
      <c r="E260" s="3">
        <v>-5.255711</v>
      </c>
      <c r="F260" s="3">
        <v>81.38</v>
      </c>
      <c r="G260" s="1" t="s">
        <v>178</v>
      </c>
      <c r="H260" s="1" t="s">
        <v>200</v>
      </c>
      <c r="I260" s="3">
        <v>99999.0</v>
      </c>
      <c r="J260" s="1" t="s">
        <v>180</v>
      </c>
      <c r="K260" s="2" t="s">
        <v>1622</v>
      </c>
      <c r="L260" s="1" t="s">
        <v>557</v>
      </c>
      <c r="M260" s="1" t="s">
        <v>411</v>
      </c>
      <c r="N260" s="4" t="str">
        <f>+0080,1</f>
        <v>#ERROR!</v>
      </c>
      <c r="O260" s="4" t="str">
        <f>+0030,1</f>
        <v>#ERROR!</v>
      </c>
      <c r="P260" s="1" t="s">
        <v>203</v>
      </c>
      <c r="Q260" s="4"/>
      <c r="R260" s="1" t="s">
        <v>888</v>
      </c>
      <c r="T260" s="4"/>
      <c r="U260" s="4"/>
      <c r="V260" s="1" t="s">
        <v>188</v>
      </c>
      <c r="W260" s="1" t="s">
        <v>891</v>
      </c>
      <c r="Z260" s="1" t="s">
        <v>992</v>
      </c>
      <c r="AB260" s="4"/>
      <c r="AC260" s="4"/>
      <c r="AD260" s="4"/>
      <c r="AE260" s="4"/>
      <c r="AF260" s="4"/>
      <c r="AG260" s="1" t="s">
        <v>1623</v>
      </c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</row>
    <row r="261">
      <c r="A261" s="3">
        <v>3.809099999E9</v>
      </c>
      <c r="B261" s="1" t="s">
        <v>1624</v>
      </c>
      <c r="C261" s="3">
        <v>4.0</v>
      </c>
      <c r="D261" s="3">
        <v>50.086092</v>
      </c>
      <c r="E261" s="3">
        <v>-5.255711</v>
      </c>
      <c r="F261" s="3">
        <v>81.38</v>
      </c>
      <c r="G261" s="1" t="s">
        <v>178</v>
      </c>
      <c r="H261" s="1" t="s">
        <v>179</v>
      </c>
      <c r="I261" s="3">
        <v>99999.0</v>
      </c>
      <c r="J261" s="1" t="s">
        <v>180</v>
      </c>
      <c r="K261" s="2" t="s">
        <v>1622</v>
      </c>
      <c r="L261" s="1" t="s">
        <v>557</v>
      </c>
      <c r="M261" s="1" t="s">
        <v>665</v>
      </c>
      <c r="N261" s="4" t="str">
        <f>+0081,1</f>
        <v>#ERROR!</v>
      </c>
      <c r="O261" s="4" t="str">
        <f>+0030,1</f>
        <v>#ERROR!</v>
      </c>
      <c r="P261" s="1" t="s">
        <v>996</v>
      </c>
      <c r="Q261" s="4"/>
      <c r="R261" s="1" t="s">
        <v>896</v>
      </c>
      <c r="S261" s="1" t="s">
        <v>1625</v>
      </c>
      <c r="U261" s="4"/>
      <c r="V261" s="1" t="s">
        <v>188</v>
      </c>
      <c r="W261" s="1" t="s">
        <v>1626</v>
      </c>
      <c r="Z261" s="1" t="s">
        <v>998</v>
      </c>
      <c r="AA261" s="1" t="s">
        <v>1627</v>
      </c>
      <c r="AB261" s="1" t="s">
        <v>1564</v>
      </c>
      <c r="AC261" s="4"/>
      <c r="AD261" s="4"/>
      <c r="AE261" s="4"/>
      <c r="AF261" s="4"/>
      <c r="AG261" s="1" t="s">
        <v>1628</v>
      </c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1" t="s">
        <v>732</v>
      </c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1" t="s">
        <v>196</v>
      </c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</row>
    <row r="262">
      <c r="A262" s="3">
        <v>3.809099999E9</v>
      </c>
      <c r="B262" s="1" t="s">
        <v>1629</v>
      </c>
      <c r="C262" s="3">
        <v>4.0</v>
      </c>
      <c r="D262" s="3">
        <v>50.086092</v>
      </c>
      <c r="E262" s="3">
        <v>-5.255711</v>
      </c>
      <c r="F262" s="3">
        <v>81.38</v>
      </c>
      <c r="G262" s="1" t="s">
        <v>178</v>
      </c>
      <c r="H262" s="1" t="s">
        <v>200</v>
      </c>
      <c r="I262" s="3">
        <v>99999.0</v>
      </c>
      <c r="J262" s="1" t="s">
        <v>180</v>
      </c>
      <c r="K262" s="2" t="s">
        <v>1630</v>
      </c>
      <c r="L262" s="1" t="s">
        <v>557</v>
      </c>
      <c r="M262" s="1" t="s">
        <v>411</v>
      </c>
      <c r="N262" s="4" t="str">
        <f>+0080,1</f>
        <v>#ERROR!</v>
      </c>
      <c r="O262" s="4" t="str">
        <f>+0030,1</f>
        <v>#ERROR!</v>
      </c>
      <c r="P262" s="1" t="s">
        <v>203</v>
      </c>
      <c r="Q262" s="4"/>
      <c r="R262" s="1" t="s">
        <v>1631</v>
      </c>
      <c r="T262" s="4"/>
      <c r="U262" s="4"/>
      <c r="V262" s="1" t="s">
        <v>188</v>
      </c>
      <c r="W262" s="1" t="s">
        <v>1632</v>
      </c>
      <c r="Z262" s="1" t="s">
        <v>918</v>
      </c>
      <c r="AB262" s="4"/>
      <c r="AC262" s="4"/>
      <c r="AD262" s="4"/>
      <c r="AE262" s="4"/>
      <c r="AF262" s="4"/>
      <c r="AG262" s="1" t="s">
        <v>1633</v>
      </c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</row>
    <row r="263">
      <c r="A263" s="3">
        <v>3.809099999E9</v>
      </c>
      <c r="B263" s="1" t="s">
        <v>1634</v>
      </c>
      <c r="C263" s="3">
        <v>4.0</v>
      </c>
      <c r="D263" s="3">
        <v>50.086092</v>
      </c>
      <c r="E263" s="3">
        <v>-5.255711</v>
      </c>
      <c r="F263" s="3">
        <v>81.38</v>
      </c>
      <c r="G263" s="1" t="s">
        <v>178</v>
      </c>
      <c r="H263" s="1" t="s">
        <v>179</v>
      </c>
      <c r="I263" s="3">
        <v>99999.0</v>
      </c>
      <c r="J263" s="1" t="s">
        <v>180</v>
      </c>
      <c r="K263" s="2" t="s">
        <v>1630</v>
      </c>
      <c r="L263" s="1" t="s">
        <v>557</v>
      </c>
      <c r="M263" s="1" t="s">
        <v>1635</v>
      </c>
      <c r="N263" s="4" t="str">
        <f>+0077,1</f>
        <v>#ERROR!</v>
      </c>
      <c r="O263" s="4" t="str">
        <f>+0029,1</f>
        <v>#ERROR!</v>
      </c>
      <c r="P263" s="1" t="s">
        <v>921</v>
      </c>
      <c r="Q263" s="4"/>
      <c r="R263" s="1" t="s">
        <v>1636</v>
      </c>
      <c r="T263" s="4"/>
      <c r="U263" s="4"/>
      <c r="V263" s="1" t="s">
        <v>188</v>
      </c>
      <c r="W263" s="1" t="s">
        <v>1637</v>
      </c>
      <c r="Z263" s="1" t="s">
        <v>1031</v>
      </c>
      <c r="AA263" s="1" t="s">
        <v>606</v>
      </c>
      <c r="AC263" s="4"/>
      <c r="AD263" s="4"/>
      <c r="AE263" s="4"/>
      <c r="AF263" s="4"/>
      <c r="AG263" s="1" t="s">
        <v>1638</v>
      </c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</row>
    <row r="264">
      <c r="A264" s="3">
        <v>3.809099999E9</v>
      </c>
      <c r="B264" s="1" t="s">
        <v>1639</v>
      </c>
      <c r="C264" s="3">
        <v>4.0</v>
      </c>
      <c r="D264" s="3">
        <v>50.086092</v>
      </c>
      <c r="E264" s="3">
        <v>-5.255711</v>
      </c>
      <c r="F264" s="3">
        <v>81.38</v>
      </c>
      <c r="G264" s="1" t="s">
        <v>178</v>
      </c>
      <c r="H264" s="1" t="s">
        <v>200</v>
      </c>
      <c r="I264" s="3">
        <v>99999.0</v>
      </c>
      <c r="J264" s="1" t="s">
        <v>180</v>
      </c>
      <c r="K264" s="2" t="s">
        <v>1630</v>
      </c>
      <c r="L264" s="1" t="s">
        <v>557</v>
      </c>
      <c r="M264" s="1" t="s">
        <v>411</v>
      </c>
      <c r="N264" s="4" t="str">
        <f>+0090,1</f>
        <v>#ERROR!</v>
      </c>
      <c r="O264" s="4" t="str">
        <f>+0030,1</f>
        <v>#ERROR!</v>
      </c>
      <c r="P264" s="1" t="s">
        <v>203</v>
      </c>
      <c r="Q264" s="4"/>
      <c r="R264" s="1" t="s">
        <v>1640</v>
      </c>
      <c r="T264" s="4"/>
      <c r="U264" s="4"/>
      <c r="V264" s="1" t="s">
        <v>188</v>
      </c>
      <c r="W264" s="1" t="s">
        <v>1641</v>
      </c>
      <c r="Z264" s="1" t="s">
        <v>489</v>
      </c>
      <c r="AB264" s="4"/>
      <c r="AC264" s="4"/>
      <c r="AD264" s="4"/>
      <c r="AE264" s="4"/>
      <c r="AF264" s="4"/>
      <c r="AG264" s="1" t="s">
        <v>1642</v>
      </c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</row>
    <row r="265">
      <c r="A265" s="3">
        <v>3.809099999E9</v>
      </c>
      <c r="B265" s="1" t="s">
        <v>1643</v>
      </c>
      <c r="C265" s="3">
        <v>4.0</v>
      </c>
      <c r="D265" s="3">
        <v>50.086092</v>
      </c>
      <c r="E265" s="3">
        <v>-5.255711</v>
      </c>
      <c r="F265" s="3">
        <v>81.38</v>
      </c>
      <c r="G265" s="1" t="s">
        <v>178</v>
      </c>
      <c r="H265" s="1" t="s">
        <v>179</v>
      </c>
      <c r="I265" s="3">
        <v>99999.0</v>
      </c>
      <c r="J265" s="1" t="s">
        <v>180</v>
      </c>
      <c r="K265" s="2" t="s">
        <v>1630</v>
      </c>
      <c r="L265" s="1" t="s">
        <v>557</v>
      </c>
      <c r="M265" s="1" t="s">
        <v>1635</v>
      </c>
      <c r="N265" s="4" t="str">
        <f>+0086,1</f>
        <v>#ERROR!</v>
      </c>
      <c r="O265" s="4" t="str">
        <f>+0031,1</f>
        <v>#ERROR!</v>
      </c>
      <c r="P265" s="1" t="s">
        <v>1644</v>
      </c>
      <c r="Q265" s="4"/>
      <c r="R265" s="1" t="s">
        <v>1645</v>
      </c>
      <c r="T265" s="4"/>
      <c r="U265" s="4"/>
      <c r="V265" s="1" t="s">
        <v>188</v>
      </c>
      <c r="W265" s="1" t="s">
        <v>1646</v>
      </c>
      <c r="Z265" s="1" t="s">
        <v>1647</v>
      </c>
      <c r="AA265" s="1" t="s">
        <v>606</v>
      </c>
      <c r="AC265" s="4"/>
      <c r="AD265" s="4"/>
      <c r="AE265" s="4"/>
      <c r="AF265" s="4"/>
      <c r="AG265" s="1" t="s">
        <v>1648</v>
      </c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</row>
    <row r="266">
      <c r="A266" s="3">
        <v>3.809099999E9</v>
      </c>
      <c r="B266" s="1" t="s">
        <v>1649</v>
      </c>
      <c r="C266" s="3">
        <v>4.0</v>
      </c>
      <c r="D266" s="3">
        <v>50.086092</v>
      </c>
      <c r="E266" s="3">
        <v>-5.255711</v>
      </c>
      <c r="F266" s="3">
        <v>81.38</v>
      </c>
      <c r="G266" s="1" t="s">
        <v>178</v>
      </c>
      <c r="H266" s="1" t="s">
        <v>200</v>
      </c>
      <c r="I266" s="3">
        <v>99999.0</v>
      </c>
      <c r="J266" s="1" t="s">
        <v>180</v>
      </c>
      <c r="K266" s="2" t="s">
        <v>1650</v>
      </c>
      <c r="L266" s="1" t="s">
        <v>557</v>
      </c>
      <c r="M266" s="1" t="s">
        <v>411</v>
      </c>
      <c r="N266" s="4" t="str">
        <f>+0090,1</f>
        <v>#ERROR!</v>
      </c>
      <c r="O266" s="4" t="str">
        <f>+0010,1</f>
        <v>#ERROR!</v>
      </c>
      <c r="P266" s="1" t="s">
        <v>203</v>
      </c>
      <c r="Q266" s="4"/>
      <c r="R266" s="1" t="s">
        <v>695</v>
      </c>
      <c r="T266" s="4"/>
      <c r="U266" s="4"/>
      <c r="V266" s="1" t="s">
        <v>188</v>
      </c>
      <c r="W266" s="1" t="s">
        <v>696</v>
      </c>
      <c r="Z266" s="1" t="s">
        <v>489</v>
      </c>
      <c r="AB266" s="4"/>
      <c r="AC266" s="4"/>
      <c r="AD266" s="4"/>
      <c r="AE266" s="4"/>
      <c r="AF266" s="4"/>
      <c r="AG266" s="1" t="s">
        <v>1651</v>
      </c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</row>
    <row r="267">
      <c r="A267" s="3">
        <v>3.809099999E9</v>
      </c>
      <c r="B267" s="1" t="s">
        <v>1652</v>
      </c>
      <c r="C267" s="3">
        <v>4.0</v>
      </c>
      <c r="D267" s="3">
        <v>50.086092</v>
      </c>
      <c r="E267" s="3">
        <v>-5.255711</v>
      </c>
      <c r="F267" s="3">
        <v>81.38</v>
      </c>
      <c r="G267" s="1" t="s">
        <v>178</v>
      </c>
      <c r="H267" s="1" t="s">
        <v>179</v>
      </c>
      <c r="I267" s="3">
        <v>99999.0</v>
      </c>
      <c r="J267" s="1" t="s">
        <v>180</v>
      </c>
      <c r="K267" s="2" t="s">
        <v>1650</v>
      </c>
      <c r="L267" s="1" t="s">
        <v>557</v>
      </c>
      <c r="M267" s="1" t="s">
        <v>1635</v>
      </c>
      <c r="N267" s="4" t="str">
        <f>+0091,1</f>
        <v>#ERROR!</v>
      </c>
      <c r="O267" s="4" t="str">
        <f>+0014,1</f>
        <v>#ERROR!</v>
      </c>
      <c r="P267" s="1" t="s">
        <v>513</v>
      </c>
      <c r="Q267" s="4"/>
      <c r="R267" s="1" t="s">
        <v>1653</v>
      </c>
      <c r="T267" s="4"/>
      <c r="U267" s="4"/>
      <c r="V267" s="1" t="s">
        <v>188</v>
      </c>
      <c r="W267" s="1" t="s">
        <v>1654</v>
      </c>
      <c r="Z267" s="1" t="s">
        <v>1482</v>
      </c>
      <c r="AA267" s="1" t="s">
        <v>1655</v>
      </c>
      <c r="AB267" s="1" t="s">
        <v>1511</v>
      </c>
      <c r="AC267" s="4"/>
      <c r="AD267" s="4"/>
      <c r="AE267" s="4"/>
      <c r="AF267" s="4"/>
      <c r="AG267" s="1" t="s">
        <v>1656</v>
      </c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1" t="s">
        <v>732</v>
      </c>
      <c r="BT267" s="4"/>
      <c r="BU267" s="4"/>
      <c r="BV267" s="4"/>
      <c r="BW267" s="4"/>
      <c r="BX267" s="4"/>
      <c r="BY267" s="4"/>
      <c r="BZ267" s="4"/>
      <c r="CA267" s="1" t="s">
        <v>197</v>
      </c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1" t="s">
        <v>196</v>
      </c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</row>
    <row r="268">
      <c r="A268" s="3">
        <v>3.809099999E9</v>
      </c>
      <c r="B268" s="1" t="s">
        <v>1657</v>
      </c>
      <c r="C268" s="3">
        <v>4.0</v>
      </c>
      <c r="D268" s="3">
        <v>50.086092</v>
      </c>
      <c r="E268" s="3">
        <v>-5.255711</v>
      </c>
      <c r="F268" s="3">
        <v>81.38</v>
      </c>
      <c r="G268" s="1" t="s">
        <v>178</v>
      </c>
      <c r="H268" s="1" t="s">
        <v>200</v>
      </c>
      <c r="I268" s="3">
        <v>99999.0</v>
      </c>
      <c r="J268" s="1" t="s">
        <v>180</v>
      </c>
      <c r="K268" s="2" t="s">
        <v>1658</v>
      </c>
      <c r="L268" s="1" t="s">
        <v>557</v>
      </c>
      <c r="M268" s="1" t="s">
        <v>411</v>
      </c>
      <c r="N268" s="4" t="str">
        <f>+0090,1</f>
        <v>#ERROR!</v>
      </c>
      <c r="O268" s="4" t="str">
        <f>+0010,1</f>
        <v>#ERROR!</v>
      </c>
      <c r="P268" s="1" t="s">
        <v>203</v>
      </c>
      <c r="Q268" s="4"/>
      <c r="R268" s="1" t="s">
        <v>695</v>
      </c>
      <c r="T268" s="4"/>
      <c r="U268" s="4"/>
      <c r="V268" s="1" t="s">
        <v>188</v>
      </c>
      <c r="W268" s="1" t="s">
        <v>696</v>
      </c>
      <c r="Z268" s="1" t="s">
        <v>414</v>
      </c>
      <c r="AB268" s="4"/>
      <c r="AC268" s="4"/>
      <c r="AD268" s="4"/>
      <c r="AE268" s="4"/>
      <c r="AF268" s="4"/>
      <c r="AG268" s="1" t="s">
        <v>1659</v>
      </c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</row>
    <row r="269">
      <c r="A269" s="3">
        <v>3.809099999E9</v>
      </c>
      <c r="B269" s="1" t="s">
        <v>1660</v>
      </c>
      <c r="C269" s="3">
        <v>4.0</v>
      </c>
      <c r="D269" s="3">
        <v>50.086092</v>
      </c>
      <c r="E269" s="3">
        <v>-5.255711</v>
      </c>
      <c r="F269" s="3">
        <v>81.38</v>
      </c>
      <c r="G269" s="1" t="s">
        <v>178</v>
      </c>
      <c r="H269" s="1" t="s">
        <v>179</v>
      </c>
      <c r="I269" s="3">
        <v>99999.0</v>
      </c>
      <c r="J269" s="1" t="s">
        <v>180</v>
      </c>
      <c r="K269" s="2" t="s">
        <v>1658</v>
      </c>
      <c r="L269" s="1" t="s">
        <v>557</v>
      </c>
      <c r="M269" s="1" t="s">
        <v>1635</v>
      </c>
      <c r="N269" s="4" t="str">
        <f>+0092,1</f>
        <v>#ERROR!</v>
      </c>
      <c r="O269" s="4" t="str">
        <f>+0011,1</f>
        <v>#ERROR!</v>
      </c>
      <c r="P269" s="1" t="s">
        <v>543</v>
      </c>
      <c r="Q269" s="4"/>
      <c r="R269" s="1" t="s">
        <v>1653</v>
      </c>
      <c r="T269" s="4"/>
      <c r="U269" s="4"/>
      <c r="V269" s="1" t="s">
        <v>188</v>
      </c>
      <c r="W269" s="1" t="s">
        <v>1654</v>
      </c>
      <c r="Z269" s="1" t="s">
        <v>480</v>
      </c>
      <c r="AA269" s="1" t="s">
        <v>1170</v>
      </c>
      <c r="AC269" s="4"/>
      <c r="AD269" s="4"/>
      <c r="AE269" s="4"/>
      <c r="AF269" s="4"/>
      <c r="AG269" s="1" t="s">
        <v>1661</v>
      </c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</row>
    <row r="270">
      <c r="A270" s="3">
        <v>3.809099999E9</v>
      </c>
      <c r="B270" s="1" t="s">
        <v>1662</v>
      </c>
      <c r="C270" s="3">
        <v>4.0</v>
      </c>
      <c r="D270" s="3">
        <v>50.086092</v>
      </c>
      <c r="E270" s="3">
        <v>-5.255711</v>
      </c>
      <c r="F270" s="3">
        <v>81.38</v>
      </c>
      <c r="G270" s="1" t="s">
        <v>178</v>
      </c>
      <c r="H270" s="1" t="s">
        <v>200</v>
      </c>
      <c r="I270" s="3">
        <v>99999.0</v>
      </c>
      <c r="J270" s="1" t="s">
        <v>180</v>
      </c>
      <c r="K270" s="2" t="s">
        <v>1663</v>
      </c>
      <c r="L270" s="1" t="s">
        <v>557</v>
      </c>
      <c r="M270" s="1" t="s">
        <v>411</v>
      </c>
      <c r="N270" s="4" t="str">
        <f>+0090,1</f>
        <v>#ERROR!</v>
      </c>
      <c r="O270" s="4" t="str">
        <f>+0010,1</f>
        <v>#ERROR!</v>
      </c>
      <c r="P270" s="1" t="s">
        <v>203</v>
      </c>
      <c r="Q270" s="4"/>
      <c r="R270" s="1" t="s">
        <v>815</v>
      </c>
      <c r="T270" s="4"/>
      <c r="U270" s="4"/>
      <c r="V270" s="1" t="s">
        <v>188</v>
      </c>
      <c r="W270" s="1" t="s">
        <v>816</v>
      </c>
      <c r="Z270" s="1" t="s">
        <v>414</v>
      </c>
      <c r="AB270" s="4"/>
      <c r="AC270" s="4"/>
      <c r="AD270" s="4"/>
      <c r="AE270" s="4"/>
      <c r="AF270" s="4"/>
      <c r="AG270" s="1" t="s">
        <v>1664</v>
      </c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</row>
    <row r="271">
      <c r="A271" s="3">
        <v>3.809099999E9</v>
      </c>
      <c r="B271" s="1" t="s">
        <v>1665</v>
      </c>
      <c r="C271" s="3">
        <v>4.0</v>
      </c>
      <c r="D271" s="3">
        <v>50.086092</v>
      </c>
      <c r="E271" s="3">
        <v>-5.255711</v>
      </c>
      <c r="F271" s="3">
        <v>81.38</v>
      </c>
      <c r="G271" s="1" t="s">
        <v>178</v>
      </c>
      <c r="H271" s="1" t="s">
        <v>179</v>
      </c>
      <c r="I271" s="3">
        <v>99999.0</v>
      </c>
      <c r="J271" s="1" t="s">
        <v>180</v>
      </c>
      <c r="K271" s="2" t="s">
        <v>1663</v>
      </c>
      <c r="L271" s="1" t="s">
        <v>557</v>
      </c>
      <c r="M271" s="1" t="s">
        <v>665</v>
      </c>
      <c r="N271" s="4" t="str">
        <f>+0093,1</f>
        <v>#ERROR!</v>
      </c>
      <c r="O271" s="4" t="str">
        <f>+0010,1</f>
        <v>#ERROR!</v>
      </c>
      <c r="P271" s="1" t="s">
        <v>461</v>
      </c>
      <c r="Q271" s="4"/>
      <c r="R271" s="1" t="s">
        <v>1666</v>
      </c>
      <c r="T271" s="4"/>
      <c r="U271" s="4"/>
      <c r="V271" s="1" t="s">
        <v>188</v>
      </c>
      <c r="W271" s="1" t="s">
        <v>1667</v>
      </c>
      <c r="Z271" s="1" t="s">
        <v>465</v>
      </c>
      <c r="AA271" s="1" t="s">
        <v>1009</v>
      </c>
      <c r="AC271" s="4"/>
      <c r="AD271" s="4"/>
      <c r="AE271" s="4"/>
      <c r="AF271" s="4"/>
      <c r="AG271" s="1" t="s">
        <v>1668</v>
      </c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</row>
    <row r="272">
      <c r="A272" s="3">
        <v>3.809099999E9</v>
      </c>
      <c r="B272" s="1" t="s">
        <v>1669</v>
      </c>
      <c r="C272" s="3">
        <v>4.0</v>
      </c>
      <c r="D272" s="3">
        <v>50.086092</v>
      </c>
      <c r="E272" s="3">
        <v>-5.255711</v>
      </c>
      <c r="F272" s="3">
        <v>81.38</v>
      </c>
      <c r="G272" s="1" t="s">
        <v>178</v>
      </c>
      <c r="H272" s="1" t="s">
        <v>200</v>
      </c>
      <c r="I272" s="3">
        <v>99999.0</v>
      </c>
      <c r="J272" s="1" t="s">
        <v>180</v>
      </c>
      <c r="K272" s="2" t="s">
        <v>1663</v>
      </c>
      <c r="L272" s="1" t="s">
        <v>557</v>
      </c>
      <c r="M272" s="1" t="s">
        <v>411</v>
      </c>
      <c r="N272" s="4" t="str">
        <f>+0090,1</f>
        <v>#ERROR!</v>
      </c>
      <c r="O272" s="4" t="str">
        <f>+0020,1</f>
        <v>#ERROR!</v>
      </c>
      <c r="P272" s="1" t="s">
        <v>203</v>
      </c>
      <c r="Q272" s="4"/>
      <c r="R272" s="1" t="s">
        <v>1670</v>
      </c>
      <c r="T272" s="4"/>
      <c r="U272" s="4"/>
      <c r="V272" s="1" t="s">
        <v>188</v>
      </c>
      <c r="W272" s="1" t="s">
        <v>1671</v>
      </c>
      <c r="Z272" s="1" t="s">
        <v>414</v>
      </c>
      <c r="AB272" s="4"/>
      <c r="AC272" s="4"/>
      <c r="AD272" s="4"/>
      <c r="AE272" s="4"/>
      <c r="AF272" s="4"/>
      <c r="AG272" s="1" t="s">
        <v>1672</v>
      </c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</row>
    <row r="273">
      <c r="A273" s="3">
        <v>3.809099999E9</v>
      </c>
      <c r="B273" s="1" t="s">
        <v>1673</v>
      </c>
      <c r="C273" s="3">
        <v>4.0</v>
      </c>
      <c r="D273" s="3">
        <v>50.086092</v>
      </c>
      <c r="E273" s="3">
        <v>-5.255711</v>
      </c>
      <c r="F273" s="3">
        <v>81.38</v>
      </c>
      <c r="G273" s="1" t="s">
        <v>178</v>
      </c>
      <c r="H273" s="1" t="s">
        <v>179</v>
      </c>
      <c r="I273" s="3">
        <v>99999.0</v>
      </c>
      <c r="J273" s="1" t="s">
        <v>180</v>
      </c>
      <c r="K273" s="2" t="s">
        <v>1663</v>
      </c>
      <c r="L273" s="1" t="s">
        <v>557</v>
      </c>
      <c r="M273" s="1" t="s">
        <v>665</v>
      </c>
      <c r="N273" s="4" t="str">
        <f>+0093,1</f>
        <v>#ERROR!</v>
      </c>
      <c r="O273" s="4" t="str">
        <f>+0022,1</f>
        <v>#ERROR!</v>
      </c>
      <c r="P273" s="1" t="s">
        <v>909</v>
      </c>
      <c r="Q273" s="4"/>
      <c r="R273" s="1" t="s">
        <v>1674</v>
      </c>
      <c r="T273" s="4"/>
      <c r="U273" s="4"/>
      <c r="V273" s="1" t="s">
        <v>188</v>
      </c>
      <c r="W273" s="1" t="s">
        <v>1675</v>
      </c>
      <c r="Z273" s="1" t="s">
        <v>561</v>
      </c>
      <c r="AA273" s="1" t="s">
        <v>981</v>
      </c>
      <c r="AC273" s="4"/>
      <c r="AD273" s="4"/>
      <c r="AE273" s="4"/>
      <c r="AF273" s="4"/>
      <c r="AG273" s="1" t="s">
        <v>1676</v>
      </c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</row>
    <row r="274">
      <c r="A274" s="3">
        <v>3.809099999E9</v>
      </c>
      <c r="B274" s="1" t="s">
        <v>1677</v>
      </c>
      <c r="C274" s="3">
        <v>4.0</v>
      </c>
      <c r="D274" s="3">
        <v>50.086092</v>
      </c>
      <c r="E274" s="3">
        <v>-5.255711</v>
      </c>
      <c r="F274" s="3">
        <v>81.38</v>
      </c>
      <c r="G274" s="1" t="s">
        <v>178</v>
      </c>
      <c r="H274" s="1" t="s">
        <v>200</v>
      </c>
      <c r="I274" s="3">
        <v>99999.0</v>
      </c>
      <c r="J274" s="1" t="s">
        <v>180</v>
      </c>
      <c r="K274" s="2" t="s">
        <v>1678</v>
      </c>
      <c r="L274" s="1" t="s">
        <v>557</v>
      </c>
      <c r="M274" s="1" t="s">
        <v>411</v>
      </c>
      <c r="N274" s="4" t="str">
        <f>+0090,1</f>
        <v>#ERROR!</v>
      </c>
      <c r="O274" s="4" t="str">
        <f>+0030,1</f>
        <v>#ERROR!</v>
      </c>
      <c r="P274" s="1" t="s">
        <v>203</v>
      </c>
      <c r="Q274" s="4"/>
      <c r="R274" s="1" t="s">
        <v>1670</v>
      </c>
      <c r="T274" s="4"/>
      <c r="U274" s="4"/>
      <c r="V274" s="1" t="s">
        <v>188</v>
      </c>
      <c r="W274" s="1" t="s">
        <v>1671</v>
      </c>
      <c r="Z274" s="1" t="s">
        <v>400</v>
      </c>
      <c r="AB274" s="4"/>
      <c r="AC274" s="4"/>
      <c r="AD274" s="4"/>
      <c r="AE274" s="4"/>
      <c r="AF274" s="4"/>
      <c r="AG274" s="1" t="s">
        <v>1679</v>
      </c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</row>
    <row r="275">
      <c r="A275" s="3">
        <v>3.809099999E9</v>
      </c>
      <c r="B275" s="1" t="s">
        <v>1680</v>
      </c>
      <c r="C275" s="3">
        <v>4.0</v>
      </c>
      <c r="D275" s="3">
        <v>50.086092</v>
      </c>
      <c r="E275" s="3">
        <v>-5.255711</v>
      </c>
      <c r="F275" s="3">
        <v>81.38</v>
      </c>
      <c r="G275" s="1" t="s">
        <v>178</v>
      </c>
      <c r="H275" s="1" t="s">
        <v>179</v>
      </c>
      <c r="I275" s="3">
        <v>99999.0</v>
      </c>
      <c r="J275" s="1" t="s">
        <v>180</v>
      </c>
      <c r="K275" s="2" t="s">
        <v>1678</v>
      </c>
      <c r="L275" s="1" t="s">
        <v>557</v>
      </c>
      <c r="M275" s="1" t="s">
        <v>665</v>
      </c>
      <c r="N275" s="4" t="str">
        <f>+0085,1</f>
        <v>#ERROR!</v>
      </c>
      <c r="O275" s="4" t="str">
        <f>+0026,1</f>
        <v>#ERROR!</v>
      </c>
      <c r="P275" s="1" t="s">
        <v>571</v>
      </c>
      <c r="Q275" s="4"/>
      <c r="R275" s="1" t="s">
        <v>1674</v>
      </c>
      <c r="T275" s="4"/>
      <c r="U275" s="4"/>
      <c r="V275" s="1" t="s">
        <v>188</v>
      </c>
      <c r="W275" s="1" t="s">
        <v>1675</v>
      </c>
      <c r="Z275" s="1" t="s">
        <v>1681</v>
      </c>
      <c r="AA275" s="1" t="s">
        <v>987</v>
      </c>
      <c r="AC275" s="4"/>
      <c r="AD275" s="4"/>
      <c r="AE275" s="4"/>
      <c r="AF275" s="4"/>
      <c r="AG275" s="1" t="s">
        <v>1682</v>
      </c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</row>
    <row r="276">
      <c r="A276" s="3">
        <v>3.809099999E9</v>
      </c>
      <c r="B276" s="1" t="s">
        <v>1683</v>
      </c>
      <c r="C276" s="3">
        <v>4.0</v>
      </c>
      <c r="D276" s="3">
        <v>50.086092</v>
      </c>
      <c r="E276" s="3">
        <v>-5.255711</v>
      </c>
      <c r="F276" s="3">
        <v>81.38</v>
      </c>
      <c r="G276" s="1" t="s">
        <v>178</v>
      </c>
      <c r="H276" s="1" t="s">
        <v>200</v>
      </c>
      <c r="I276" s="3">
        <v>99999.0</v>
      </c>
      <c r="J276" s="1" t="s">
        <v>180</v>
      </c>
      <c r="K276" s="2" t="s">
        <v>1684</v>
      </c>
      <c r="L276" s="1" t="s">
        <v>557</v>
      </c>
      <c r="M276" s="1" t="s">
        <v>411</v>
      </c>
      <c r="N276" s="4" t="str">
        <f>+0070,1</f>
        <v>#ERROR!</v>
      </c>
      <c r="O276" s="4" t="str">
        <f>+0020,1</f>
        <v>#ERROR!</v>
      </c>
      <c r="P276" s="1" t="s">
        <v>203</v>
      </c>
      <c r="Q276" s="4"/>
      <c r="R276" s="1" t="s">
        <v>695</v>
      </c>
      <c r="T276" s="4"/>
      <c r="U276" s="4"/>
      <c r="V276" s="1" t="s">
        <v>188</v>
      </c>
      <c r="W276" s="1" t="s">
        <v>696</v>
      </c>
      <c r="Z276" s="1" t="s">
        <v>400</v>
      </c>
      <c r="AB276" s="4"/>
      <c r="AC276" s="4"/>
      <c r="AD276" s="4"/>
      <c r="AE276" s="4"/>
      <c r="AF276" s="4"/>
      <c r="AG276" s="1" t="s">
        <v>1685</v>
      </c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</row>
    <row r="277">
      <c r="A277" s="3">
        <v>3.809099999E9</v>
      </c>
      <c r="B277" s="1" t="s">
        <v>1686</v>
      </c>
      <c r="C277" s="3">
        <v>4.0</v>
      </c>
      <c r="D277" s="3">
        <v>50.086092</v>
      </c>
      <c r="E277" s="3">
        <v>-5.255711</v>
      </c>
      <c r="F277" s="3">
        <v>81.38</v>
      </c>
      <c r="G277" s="1" t="s">
        <v>178</v>
      </c>
      <c r="H277" s="1" t="s">
        <v>179</v>
      </c>
      <c r="I277" s="3">
        <v>99999.0</v>
      </c>
      <c r="J277" s="1" t="s">
        <v>180</v>
      </c>
      <c r="K277" s="2" t="s">
        <v>1684</v>
      </c>
      <c r="L277" s="1" t="s">
        <v>557</v>
      </c>
      <c r="M277" s="1" t="s">
        <v>665</v>
      </c>
      <c r="N277" s="4" t="str">
        <f>+0067,1</f>
        <v>#ERROR!</v>
      </c>
      <c r="O277" s="4" t="str">
        <f>+0022,1</f>
        <v>#ERROR!</v>
      </c>
      <c r="P277" s="1" t="s">
        <v>584</v>
      </c>
      <c r="Q277" s="4"/>
      <c r="R277" s="1" t="s">
        <v>1687</v>
      </c>
      <c r="S277" s="1" t="s">
        <v>681</v>
      </c>
      <c r="U277" s="4"/>
      <c r="V277" s="1" t="s">
        <v>188</v>
      </c>
      <c r="W277" s="1" t="s">
        <v>1688</v>
      </c>
      <c r="Z277" s="1" t="s">
        <v>1449</v>
      </c>
      <c r="AA277" s="1" t="s">
        <v>1689</v>
      </c>
      <c r="AC277" s="4"/>
      <c r="AD277" s="4"/>
      <c r="AE277" s="4"/>
      <c r="AF277" s="4"/>
      <c r="AG277" s="1" t="s">
        <v>1690</v>
      </c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</row>
    <row r="278">
      <c r="A278" s="3">
        <v>3.809099999E9</v>
      </c>
      <c r="B278" s="1" t="s">
        <v>1691</v>
      </c>
      <c r="C278" s="3">
        <v>4.0</v>
      </c>
      <c r="D278" s="3">
        <v>50.086092</v>
      </c>
      <c r="E278" s="3">
        <v>-5.255711</v>
      </c>
      <c r="F278" s="3">
        <v>81.38</v>
      </c>
      <c r="G278" s="1" t="s">
        <v>178</v>
      </c>
      <c r="H278" s="1" t="s">
        <v>200</v>
      </c>
      <c r="I278" s="3">
        <v>99999.0</v>
      </c>
      <c r="J278" s="1" t="s">
        <v>180</v>
      </c>
      <c r="K278" s="2" t="s">
        <v>1692</v>
      </c>
      <c r="L278" s="1" t="s">
        <v>557</v>
      </c>
      <c r="M278" s="1" t="s">
        <v>411</v>
      </c>
      <c r="N278" s="4" t="str">
        <f>+0070,1</f>
        <v>#ERROR!</v>
      </c>
      <c r="O278" s="4" t="str">
        <f>+0020,1</f>
        <v>#ERROR!</v>
      </c>
      <c r="P278" s="1" t="s">
        <v>203</v>
      </c>
      <c r="Q278" s="4"/>
      <c r="R278" s="1" t="s">
        <v>1631</v>
      </c>
      <c r="T278" s="4"/>
      <c r="U278" s="4"/>
      <c r="V278" s="1" t="s">
        <v>188</v>
      </c>
      <c r="W278" s="1" t="s">
        <v>1632</v>
      </c>
      <c r="Z278" s="1" t="s">
        <v>386</v>
      </c>
      <c r="AB278" s="4"/>
      <c r="AC278" s="4"/>
      <c r="AD278" s="4"/>
      <c r="AE278" s="4"/>
      <c r="AF278" s="4"/>
      <c r="AG278" s="1" t="s">
        <v>1693</v>
      </c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</row>
    <row r="279">
      <c r="A279" s="3">
        <v>3.809099999E9</v>
      </c>
      <c r="B279" s="1" t="s">
        <v>1694</v>
      </c>
      <c r="C279" s="3">
        <v>4.0</v>
      </c>
      <c r="D279" s="3">
        <v>50.086092</v>
      </c>
      <c r="E279" s="3">
        <v>-5.255711</v>
      </c>
      <c r="F279" s="3">
        <v>81.38</v>
      </c>
      <c r="G279" s="1" t="s">
        <v>178</v>
      </c>
      <c r="H279" s="1" t="s">
        <v>179</v>
      </c>
      <c r="I279" s="3">
        <v>99999.0</v>
      </c>
      <c r="J279" s="1" t="s">
        <v>180</v>
      </c>
      <c r="K279" s="2" t="s">
        <v>1692</v>
      </c>
      <c r="L279" s="1" t="s">
        <v>557</v>
      </c>
      <c r="M279" s="1" t="s">
        <v>665</v>
      </c>
      <c r="N279" s="4" t="str">
        <f>+0073,1</f>
        <v>#ERROR!</v>
      </c>
      <c r="O279" s="4" t="str">
        <f>+0023,1</f>
        <v>#ERROR!</v>
      </c>
      <c r="P279" s="1" t="s">
        <v>1695</v>
      </c>
      <c r="Q279" s="4"/>
      <c r="R279" s="1" t="s">
        <v>1696</v>
      </c>
      <c r="S279" s="1" t="s">
        <v>681</v>
      </c>
      <c r="U279" s="4"/>
      <c r="V279" s="1" t="s">
        <v>188</v>
      </c>
      <c r="W279" s="1" t="s">
        <v>1697</v>
      </c>
      <c r="X279" s="1" t="s">
        <v>1698</v>
      </c>
      <c r="Z279" s="1" t="s">
        <v>1449</v>
      </c>
      <c r="AA279" s="1" t="s">
        <v>730</v>
      </c>
      <c r="AC279" s="4"/>
      <c r="AD279" s="4"/>
      <c r="AE279" s="4"/>
      <c r="AF279" s="4"/>
      <c r="AG279" s="1" t="s">
        <v>1699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1" t="s">
        <v>1304</v>
      </c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</row>
    <row r="280">
      <c r="A280" s="3">
        <v>3.809099999E9</v>
      </c>
      <c r="B280" s="1" t="s">
        <v>1700</v>
      </c>
      <c r="C280" s="3">
        <v>4.0</v>
      </c>
      <c r="D280" s="3">
        <v>50.086092</v>
      </c>
      <c r="E280" s="3">
        <v>-5.255711</v>
      </c>
      <c r="F280" s="3">
        <v>81.38</v>
      </c>
      <c r="G280" s="1" t="s">
        <v>178</v>
      </c>
      <c r="H280" s="1" t="s">
        <v>200</v>
      </c>
      <c r="I280" s="3">
        <v>99999.0</v>
      </c>
      <c r="J280" s="1" t="s">
        <v>180</v>
      </c>
      <c r="K280" s="2" t="s">
        <v>1701</v>
      </c>
      <c r="L280" s="1" t="s">
        <v>557</v>
      </c>
      <c r="M280" s="1" t="s">
        <v>411</v>
      </c>
      <c r="N280" s="4" t="str">
        <f>+0080,1</f>
        <v>#ERROR!</v>
      </c>
      <c r="O280" s="4" t="str">
        <f>+0030,1</f>
        <v>#ERROR!</v>
      </c>
      <c r="P280" s="1" t="s">
        <v>203</v>
      </c>
      <c r="Q280" s="4"/>
      <c r="R280" s="1" t="s">
        <v>1702</v>
      </c>
      <c r="T280" s="4"/>
      <c r="U280" s="4"/>
      <c r="V280" s="1" t="s">
        <v>188</v>
      </c>
      <c r="W280" s="1" t="s">
        <v>1703</v>
      </c>
      <c r="Z280" s="1" t="s">
        <v>386</v>
      </c>
      <c r="AB280" s="4"/>
      <c r="AC280" s="4"/>
      <c r="AD280" s="4"/>
      <c r="AE280" s="4"/>
      <c r="AF280" s="4"/>
      <c r="AG280" s="1" t="s">
        <v>1704</v>
      </c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</row>
    <row r="281">
      <c r="A281" s="3">
        <v>3.809099999E9</v>
      </c>
      <c r="B281" s="1" t="s">
        <v>1705</v>
      </c>
      <c r="C281" s="3">
        <v>4.0</v>
      </c>
      <c r="D281" s="3">
        <v>50.086092</v>
      </c>
      <c r="E281" s="3">
        <v>-5.255711</v>
      </c>
      <c r="F281" s="3">
        <v>81.38</v>
      </c>
      <c r="G281" s="1" t="s">
        <v>178</v>
      </c>
      <c r="H281" s="1" t="s">
        <v>179</v>
      </c>
      <c r="I281" s="3">
        <v>99999.0</v>
      </c>
      <c r="J281" s="1" t="s">
        <v>180</v>
      </c>
      <c r="K281" s="2" t="s">
        <v>1701</v>
      </c>
      <c r="L281" s="1" t="s">
        <v>557</v>
      </c>
      <c r="M281" s="1" t="s">
        <v>665</v>
      </c>
      <c r="N281" s="4" t="str">
        <f>+0076,1</f>
        <v>#ERROR!</v>
      </c>
      <c r="O281" s="4" t="str">
        <f>+0034,1</f>
        <v>#ERROR!</v>
      </c>
      <c r="P281" s="1" t="s">
        <v>1706</v>
      </c>
      <c r="Q281" s="4"/>
      <c r="R281" s="1" t="s">
        <v>1707</v>
      </c>
      <c r="S281" s="1" t="s">
        <v>681</v>
      </c>
      <c r="U281" s="4"/>
      <c r="V281" s="1" t="s">
        <v>188</v>
      </c>
      <c r="W281" s="1" t="s">
        <v>1708</v>
      </c>
      <c r="Z281" s="1" t="s">
        <v>1709</v>
      </c>
      <c r="AA281" s="1" t="s">
        <v>1710</v>
      </c>
      <c r="AC281" s="4"/>
      <c r="AD281" s="4"/>
      <c r="AE281" s="4"/>
      <c r="AF281" s="4"/>
      <c r="AG281" s="1" t="s">
        <v>1711</v>
      </c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</row>
    <row r="282">
      <c r="A282" s="3">
        <v>3.809099999E9</v>
      </c>
      <c r="B282" s="1" t="s">
        <v>1712</v>
      </c>
      <c r="C282" s="3">
        <v>4.0</v>
      </c>
      <c r="D282" s="3">
        <v>50.086092</v>
      </c>
      <c r="E282" s="3">
        <v>-5.255711</v>
      </c>
      <c r="F282" s="3">
        <v>81.38</v>
      </c>
      <c r="G282" s="1" t="s">
        <v>178</v>
      </c>
      <c r="H282" s="1" t="s">
        <v>200</v>
      </c>
      <c r="I282" s="3">
        <v>99999.0</v>
      </c>
      <c r="J282" s="1" t="s">
        <v>180</v>
      </c>
      <c r="K282" s="2" t="s">
        <v>1692</v>
      </c>
      <c r="L282" s="1" t="s">
        <v>557</v>
      </c>
      <c r="M282" s="1" t="s">
        <v>411</v>
      </c>
      <c r="N282" s="4" t="str">
        <f>+0080,1</f>
        <v>#ERROR!</v>
      </c>
      <c r="O282" s="4" t="str">
        <f>+0030,1</f>
        <v>#ERROR!</v>
      </c>
      <c r="P282" s="1" t="s">
        <v>203</v>
      </c>
      <c r="Q282" s="4"/>
      <c r="R282" s="1" t="s">
        <v>1631</v>
      </c>
      <c r="T282" s="4"/>
      <c r="U282" s="4"/>
      <c r="V282" s="1" t="s">
        <v>188</v>
      </c>
      <c r="W282" s="1" t="s">
        <v>1632</v>
      </c>
      <c r="Z282" s="1" t="s">
        <v>294</v>
      </c>
      <c r="AB282" s="4"/>
      <c r="AC282" s="4"/>
      <c r="AD282" s="4"/>
      <c r="AE282" s="4"/>
      <c r="AF282" s="4"/>
      <c r="AG282" s="1" t="s">
        <v>1713</v>
      </c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</row>
    <row r="283">
      <c r="A283" s="3">
        <v>3.809099999E9</v>
      </c>
      <c r="B283" s="1" t="s">
        <v>1714</v>
      </c>
      <c r="C283" s="3">
        <v>4.0</v>
      </c>
      <c r="D283" s="3">
        <v>50.086092</v>
      </c>
      <c r="E283" s="3">
        <v>-5.255711</v>
      </c>
      <c r="F283" s="3">
        <v>81.38</v>
      </c>
      <c r="G283" s="1" t="s">
        <v>178</v>
      </c>
      <c r="H283" s="1" t="s">
        <v>179</v>
      </c>
      <c r="I283" s="3">
        <v>99999.0</v>
      </c>
      <c r="J283" s="1" t="s">
        <v>180</v>
      </c>
      <c r="K283" s="2" t="s">
        <v>1692</v>
      </c>
      <c r="L283" s="1" t="s">
        <v>557</v>
      </c>
      <c r="M283" s="1" t="s">
        <v>665</v>
      </c>
      <c r="N283" s="4" t="str">
        <f>+0077,1</f>
        <v>#ERROR!</v>
      </c>
      <c r="O283" s="4" t="str">
        <f>+0032,1</f>
        <v>#ERROR!</v>
      </c>
      <c r="P283" s="1" t="s">
        <v>1715</v>
      </c>
      <c r="Q283" s="4"/>
      <c r="R283" s="1" t="s">
        <v>1636</v>
      </c>
      <c r="S283" s="1" t="s">
        <v>681</v>
      </c>
      <c r="U283" s="4"/>
      <c r="V283" s="1" t="s">
        <v>188</v>
      </c>
      <c r="W283" s="1" t="s">
        <v>1637</v>
      </c>
      <c r="Z283" s="1" t="s">
        <v>1716</v>
      </c>
      <c r="AA283" s="1" t="s">
        <v>987</v>
      </c>
      <c r="AC283" s="4"/>
      <c r="AD283" s="4"/>
      <c r="AE283" s="4"/>
      <c r="AF283" s="4"/>
      <c r="AG283" s="1" t="s">
        <v>1717</v>
      </c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</row>
    <row r="284">
      <c r="A284" s="3">
        <v>3.809099999E9</v>
      </c>
      <c r="B284" s="1" t="s">
        <v>1718</v>
      </c>
      <c r="C284" s="3">
        <v>4.0</v>
      </c>
      <c r="D284" s="3">
        <v>50.086092</v>
      </c>
      <c r="E284" s="3">
        <v>-5.255711</v>
      </c>
      <c r="F284" s="3">
        <v>81.38</v>
      </c>
      <c r="G284" s="1" t="s">
        <v>178</v>
      </c>
      <c r="H284" s="1" t="s">
        <v>200</v>
      </c>
      <c r="I284" s="3">
        <v>99999.0</v>
      </c>
      <c r="J284" s="1" t="s">
        <v>180</v>
      </c>
      <c r="K284" s="2" t="s">
        <v>1719</v>
      </c>
      <c r="L284" s="1" t="s">
        <v>557</v>
      </c>
      <c r="M284" s="1" t="s">
        <v>411</v>
      </c>
      <c r="N284" s="4" t="str">
        <f>+0080,1</f>
        <v>#ERROR!</v>
      </c>
      <c r="O284" s="4" t="str">
        <f>+0030,1</f>
        <v>#ERROR!</v>
      </c>
      <c r="P284" s="1" t="s">
        <v>203</v>
      </c>
      <c r="Q284" s="4"/>
      <c r="R284" s="1" t="s">
        <v>1631</v>
      </c>
      <c r="T284" s="4"/>
      <c r="U284" s="4"/>
      <c r="V284" s="1" t="s">
        <v>188</v>
      </c>
      <c r="W284" s="1" t="s">
        <v>1632</v>
      </c>
      <c r="Z284" s="1" t="s">
        <v>294</v>
      </c>
      <c r="AB284" s="4"/>
      <c r="AC284" s="4"/>
      <c r="AD284" s="4"/>
      <c r="AE284" s="4"/>
      <c r="AF284" s="4"/>
      <c r="AG284" s="1" t="s">
        <v>1720</v>
      </c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</row>
    <row r="285">
      <c r="A285" s="3">
        <v>3.809099999E9</v>
      </c>
      <c r="B285" s="1" t="s">
        <v>1721</v>
      </c>
      <c r="C285" s="3">
        <v>4.0</v>
      </c>
      <c r="D285" s="3">
        <v>50.086092</v>
      </c>
      <c r="E285" s="3">
        <v>-5.255711</v>
      </c>
      <c r="F285" s="3">
        <v>81.38</v>
      </c>
      <c r="G285" s="1" t="s">
        <v>178</v>
      </c>
      <c r="H285" s="1" t="s">
        <v>179</v>
      </c>
      <c r="I285" s="3">
        <v>99999.0</v>
      </c>
      <c r="J285" s="1" t="s">
        <v>180</v>
      </c>
      <c r="K285" s="2" t="s">
        <v>1719</v>
      </c>
      <c r="L285" s="1" t="s">
        <v>557</v>
      </c>
      <c r="M285" s="1" t="s">
        <v>665</v>
      </c>
      <c r="N285" s="4" t="str">
        <f>+0082,1</f>
        <v>#ERROR!</v>
      </c>
      <c r="O285" s="4" t="str">
        <f>+0029,1</f>
        <v>#ERROR!</v>
      </c>
      <c r="P285" s="1" t="s">
        <v>1722</v>
      </c>
      <c r="Q285" s="4"/>
      <c r="R285" s="1" t="s">
        <v>1636</v>
      </c>
      <c r="S285" s="1" t="s">
        <v>681</v>
      </c>
      <c r="U285" s="4"/>
      <c r="V285" s="1" t="s">
        <v>188</v>
      </c>
      <c r="W285" s="1" t="s">
        <v>1637</v>
      </c>
      <c r="Z285" s="1" t="s">
        <v>1723</v>
      </c>
      <c r="AA285" s="1" t="s">
        <v>1724</v>
      </c>
      <c r="AC285" s="4"/>
      <c r="AD285" s="4"/>
      <c r="AE285" s="4"/>
      <c r="AF285" s="4"/>
      <c r="AG285" s="1" t="s">
        <v>1725</v>
      </c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</row>
    <row r="286">
      <c r="A286" s="3">
        <v>3.809099999E9</v>
      </c>
      <c r="B286" s="1" t="s">
        <v>1726</v>
      </c>
      <c r="C286" s="3">
        <v>4.0</v>
      </c>
      <c r="D286" s="3">
        <v>50.086092</v>
      </c>
      <c r="E286" s="3">
        <v>-5.255711</v>
      </c>
      <c r="F286" s="3">
        <v>81.38</v>
      </c>
      <c r="G286" s="1" t="s">
        <v>178</v>
      </c>
      <c r="H286" s="1" t="s">
        <v>200</v>
      </c>
      <c r="I286" s="3">
        <v>99999.0</v>
      </c>
      <c r="J286" s="1" t="s">
        <v>180</v>
      </c>
      <c r="K286" s="2" t="s">
        <v>1727</v>
      </c>
      <c r="L286" s="1" t="s">
        <v>1728</v>
      </c>
      <c r="M286" s="1" t="s">
        <v>411</v>
      </c>
      <c r="N286" s="4" t="str">
        <f>+0090,1</f>
        <v>#ERROR!</v>
      </c>
      <c r="O286" s="4" t="str">
        <f>+0030,1</f>
        <v>#ERROR!</v>
      </c>
      <c r="P286" s="1" t="s">
        <v>203</v>
      </c>
      <c r="Q286" s="4"/>
      <c r="R286" s="1" t="s">
        <v>623</v>
      </c>
      <c r="S286" s="1" t="s">
        <v>815</v>
      </c>
      <c r="U286" s="4"/>
      <c r="V286" s="1" t="s">
        <v>188</v>
      </c>
      <c r="W286" s="1" t="s">
        <v>626</v>
      </c>
      <c r="Z286" s="1" t="s">
        <v>294</v>
      </c>
      <c r="AB286" s="4"/>
      <c r="AC286" s="4"/>
      <c r="AD286" s="4"/>
      <c r="AE286" s="4"/>
      <c r="AF286" s="4"/>
      <c r="AG286" s="1" t="s">
        <v>1729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</row>
    <row r="287">
      <c r="A287" s="3">
        <v>3.809099999E9</v>
      </c>
      <c r="B287" s="1" t="s">
        <v>1730</v>
      </c>
      <c r="C287" s="3">
        <v>4.0</v>
      </c>
      <c r="D287" s="3">
        <v>50.086092</v>
      </c>
      <c r="E287" s="3">
        <v>-5.255711</v>
      </c>
      <c r="F287" s="3">
        <v>81.38</v>
      </c>
      <c r="G287" s="1" t="s">
        <v>178</v>
      </c>
      <c r="H287" s="1" t="s">
        <v>179</v>
      </c>
      <c r="I287" s="3">
        <v>99999.0</v>
      </c>
      <c r="J287" s="1" t="s">
        <v>180</v>
      </c>
      <c r="K287" s="2" t="s">
        <v>1727</v>
      </c>
      <c r="L287" s="1" t="s">
        <v>557</v>
      </c>
      <c r="M287" s="1" t="s">
        <v>665</v>
      </c>
      <c r="N287" s="4" t="str">
        <f>+0086,1</f>
        <v>#ERROR!</v>
      </c>
      <c r="O287" s="4" t="str">
        <f>+0032,1</f>
        <v>#ERROR!</v>
      </c>
      <c r="P287" s="1" t="s">
        <v>1715</v>
      </c>
      <c r="Q287" s="4"/>
      <c r="R287" s="1" t="s">
        <v>667</v>
      </c>
      <c r="S287" s="1" t="s">
        <v>1666</v>
      </c>
      <c r="U287" s="4"/>
      <c r="V287" s="1" t="s">
        <v>188</v>
      </c>
      <c r="W287" s="1" t="s">
        <v>1731</v>
      </c>
      <c r="Z287" s="1" t="s">
        <v>1723</v>
      </c>
      <c r="AA287" s="1" t="s">
        <v>1732</v>
      </c>
      <c r="AC287" s="4"/>
      <c r="AD287" s="4"/>
      <c r="AE287" s="4"/>
      <c r="AF287" s="4"/>
      <c r="AG287" s="1" t="s">
        <v>1733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</row>
    <row r="288">
      <c r="A288" s="3">
        <v>3.809099999E9</v>
      </c>
      <c r="B288" s="1" t="s">
        <v>1734</v>
      </c>
      <c r="C288" s="3">
        <v>4.0</v>
      </c>
      <c r="D288" s="3">
        <v>50.086092</v>
      </c>
      <c r="E288" s="3">
        <v>-5.255711</v>
      </c>
      <c r="F288" s="3">
        <v>81.38</v>
      </c>
      <c r="G288" s="1" t="s">
        <v>178</v>
      </c>
      <c r="H288" s="1" t="s">
        <v>200</v>
      </c>
      <c r="I288" s="3">
        <v>99999.0</v>
      </c>
      <c r="J288" s="1" t="s">
        <v>180</v>
      </c>
      <c r="K288" s="2" t="s">
        <v>1735</v>
      </c>
      <c r="L288" s="1" t="s">
        <v>1728</v>
      </c>
      <c r="M288" s="1" t="s">
        <v>411</v>
      </c>
      <c r="N288" s="4" t="str">
        <f>+0090,1</f>
        <v>#ERROR!</v>
      </c>
      <c r="O288" s="4" t="str">
        <f>+0030,1</f>
        <v>#ERROR!</v>
      </c>
      <c r="P288" s="1" t="s">
        <v>203</v>
      </c>
      <c r="Q288" s="4"/>
      <c r="R288" s="1" t="s">
        <v>623</v>
      </c>
      <c r="S288" s="1" t="s">
        <v>815</v>
      </c>
      <c r="U288" s="4"/>
      <c r="V288" s="1" t="s">
        <v>188</v>
      </c>
      <c r="W288" s="1" t="s">
        <v>626</v>
      </c>
      <c r="Z288" s="1" t="s">
        <v>294</v>
      </c>
      <c r="AB288" s="4"/>
      <c r="AC288" s="4"/>
      <c r="AD288" s="4"/>
      <c r="AE288" s="4"/>
      <c r="AF288" s="4"/>
      <c r="AG288" s="1" t="s">
        <v>1736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</row>
    <row r="289">
      <c r="A289" s="3">
        <v>3.809099999E9</v>
      </c>
      <c r="B289" s="1" t="s">
        <v>1737</v>
      </c>
      <c r="C289" s="3">
        <v>4.0</v>
      </c>
      <c r="D289" s="3">
        <v>50.086092</v>
      </c>
      <c r="E289" s="3">
        <v>-5.255711</v>
      </c>
      <c r="F289" s="3">
        <v>81.38</v>
      </c>
      <c r="G289" s="1" t="s">
        <v>178</v>
      </c>
      <c r="H289" s="1" t="s">
        <v>179</v>
      </c>
      <c r="I289" s="3">
        <v>99999.0</v>
      </c>
      <c r="J289" s="1" t="s">
        <v>180</v>
      </c>
      <c r="K289" s="2" t="s">
        <v>1735</v>
      </c>
      <c r="L289" s="1" t="s">
        <v>557</v>
      </c>
      <c r="M289" s="1" t="s">
        <v>665</v>
      </c>
      <c r="N289" s="4" t="str">
        <f>+0085,1</f>
        <v>#ERROR!</v>
      </c>
      <c r="O289" s="4" t="str">
        <f>+0031,1</f>
        <v>#ERROR!</v>
      </c>
      <c r="P289" s="1" t="s">
        <v>1738</v>
      </c>
      <c r="Q289" s="4"/>
      <c r="R289" s="1" t="s">
        <v>667</v>
      </c>
      <c r="S289" s="1" t="s">
        <v>1666</v>
      </c>
      <c r="U289" s="4"/>
      <c r="V289" s="1" t="s">
        <v>188</v>
      </c>
      <c r="W289" s="1" t="s">
        <v>1731</v>
      </c>
      <c r="Z289" s="1" t="s">
        <v>1739</v>
      </c>
      <c r="AA289" s="1" t="s">
        <v>755</v>
      </c>
      <c r="AC289" s="4"/>
      <c r="AD289" s="4"/>
      <c r="AE289" s="4"/>
      <c r="AF289" s="4"/>
      <c r="AG289" s="1" t="s">
        <v>1740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</row>
    <row r="290">
      <c r="A290" s="3">
        <v>3.809099999E9</v>
      </c>
      <c r="B290" s="1" t="s">
        <v>1741</v>
      </c>
      <c r="C290" s="3">
        <v>4.0</v>
      </c>
      <c r="D290" s="3">
        <v>50.086092</v>
      </c>
      <c r="E290" s="3">
        <v>-5.255711</v>
      </c>
      <c r="F290" s="3">
        <v>81.38</v>
      </c>
      <c r="G290" s="1" t="s">
        <v>178</v>
      </c>
      <c r="H290" s="1" t="s">
        <v>200</v>
      </c>
      <c r="I290" s="3">
        <v>99999.0</v>
      </c>
      <c r="J290" s="1" t="s">
        <v>180</v>
      </c>
      <c r="K290" s="2" t="s">
        <v>1742</v>
      </c>
      <c r="L290" s="1" t="s">
        <v>1728</v>
      </c>
      <c r="M290" s="1" t="s">
        <v>411</v>
      </c>
      <c r="N290" s="4" t="str">
        <f>+0090,1</f>
        <v>#ERROR!</v>
      </c>
      <c r="O290" s="4" t="str">
        <f>+0030,1</f>
        <v>#ERROR!</v>
      </c>
      <c r="P290" s="1" t="s">
        <v>203</v>
      </c>
      <c r="Q290" s="4"/>
      <c r="R290" s="1" t="s">
        <v>623</v>
      </c>
      <c r="S290" s="1" t="s">
        <v>815</v>
      </c>
      <c r="U290" s="4"/>
      <c r="V290" s="1" t="s">
        <v>188</v>
      </c>
      <c r="W290" s="1" t="s">
        <v>626</v>
      </c>
      <c r="Z290" s="1" t="s">
        <v>386</v>
      </c>
      <c r="AB290" s="4"/>
      <c r="AC290" s="4"/>
      <c r="AD290" s="4"/>
      <c r="AE290" s="4"/>
      <c r="AF290" s="4"/>
      <c r="AG290" s="1" t="s">
        <v>1743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</row>
    <row r="291">
      <c r="A291" s="3">
        <v>3.809099999E9</v>
      </c>
      <c r="B291" s="1" t="s">
        <v>1744</v>
      </c>
      <c r="C291" s="3">
        <v>4.0</v>
      </c>
      <c r="D291" s="3">
        <v>50.086092</v>
      </c>
      <c r="E291" s="3">
        <v>-5.255711</v>
      </c>
      <c r="F291" s="3">
        <v>81.38</v>
      </c>
      <c r="G291" s="1" t="s">
        <v>178</v>
      </c>
      <c r="H291" s="1" t="s">
        <v>179</v>
      </c>
      <c r="I291" s="3">
        <v>99999.0</v>
      </c>
      <c r="J291" s="1" t="s">
        <v>180</v>
      </c>
      <c r="K291" s="2" t="s">
        <v>1742</v>
      </c>
      <c r="L291" s="1" t="s">
        <v>557</v>
      </c>
      <c r="M291" s="1" t="s">
        <v>665</v>
      </c>
      <c r="N291" s="4" t="str">
        <f>+0086,1</f>
        <v>#ERROR!</v>
      </c>
      <c r="O291" s="4" t="str">
        <f>+0030,1</f>
        <v>#ERROR!</v>
      </c>
      <c r="P291" s="1" t="s">
        <v>895</v>
      </c>
      <c r="Q291" s="4"/>
      <c r="R291" s="1" t="s">
        <v>667</v>
      </c>
      <c r="S291" s="1" t="s">
        <v>1666</v>
      </c>
      <c r="U291" s="4"/>
      <c r="V291" s="1" t="s">
        <v>188</v>
      </c>
      <c r="W291" s="1" t="s">
        <v>1745</v>
      </c>
      <c r="Z291" s="1" t="s">
        <v>900</v>
      </c>
      <c r="AA291" s="1" t="s">
        <v>218</v>
      </c>
      <c r="AC291" s="4"/>
      <c r="AD291" s="4"/>
      <c r="AE291" s="4"/>
      <c r="AF291" s="4"/>
      <c r="AG291" s="1" t="s">
        <v>1746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1" t="s">
        <v>383</v>
      </c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</row>
    <row r="292">
      <c r="A292" s="3">
        <v>3.809099999E9</v>
      </c>
      <c r="B292" s="1" t="s">
        <v>1747</v>
      </c>
      <c r="C292" s="3">
        <v>4.0</v>
      </c>
      <c r="D292" s="3">
        <v>50.086092</v>
      </c>
      <c r="E292" s="3">
        <v>-5.255711</v>
      </c>
      <c r="F292" s="3">
        <v>81.38</v>
      </c>
      <c r="G292" s="1" t="s">
        <v>178</v>
      </c>
      <c r="H292" s="1" t="s">
        <v>200</v>
      </c>
      <c r="I292" s="3">
        <v>99999.0</v>
      </c>
      <c r="J292" s="1" t="s">
        <v>180</v>
      </c>
      <c r="K292" s="2" t="s">
        <v>1748</v>
      </c>
      <c r="L292" s="1" t="s">
        <v>1749</v>
      </c>
      <c r="M292" s="1" t="s">
        <v>411</v>
      </c>
      <c r="N292" s="4" t="str">
        <f>+0090,1</f>
        <v>#ERROR!</v>
      </c>
      <c r="O292" s="4" t="str">
        <f>+0030,1</f>
        <v>#ERROR!</v>
      </c>
      <c r="P292" s="1" t="s">
        <v>203</v>
      </c>
      <c r="Q292" s="4"/>
      <c r="R292" s="1" t="s">
        <v>1631</v>
      </c>
      <c r="S292" s="1" t="s">
        <v>1750</v>
      </c>
      <c r="U292" s="4"/>
      <c r="V292" s="1" t="s">
        <v>188</v>
      </c>
      <c r="W292" s="1" t="s">
        <v>1632</v>
      </c>
      <c r="Z292" s="1" t="s">
        <v>386</v>
      </c>
      <c r="AB292" s="4"/>
      <c r="AC292" s="4"/>
      <c r="AD292" s="4"/>
      <c r="AE292" s="4"/>
      <c r="AF292" s="4"/>
      <c r="AG292" s="1" t="s">
        <v>1751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</row>
    <row r="293">
      <c r="A293" s="3">
        <v>3.809099999E9</v>
      </c>
      <c r="B293" s="1" t="s">
        <v>1752</v>
      </c>
      <c r="C293" s="3">
        <v>4.0</v>
      </c>
      <c r="D293" s="3">
        <v>50.086092</v>
      </c>
      <c r="E293" s="3">
        <v>-5.255711</v>
      </c>
      <c r="F293" s="3">
        <v>81.38</v>
      </c>
      <c r="G293" s="1" t="s">
        <v>178</v>
      </c>
      <c r="H293" s="1" t="s">
        <v>179</v>
      </c>
      <c r="I293" s="3">
        <v>99999.0</v>
      </c>
      <c r="J293" s="1" t="s">
        <v>180</v>
      </c>
      <c r="K293" s="2" t="s">
        <v>1748</v>
      </c>
      <c r="L293" s="1" t="s">
        <v>1753</v>
      </c>
      <c r="M293" s="1" t="s">
        <v>665</v>
      </c>
      <c r="N293" s="4" t="str">
        <f>+0090,1</f>
        <v>#ERROR!</v>
      </c>
      <c r="O293" s="4" t="str">
        <f>+0034,1</f>
        <v>#ERROR!</v>
      </c>
      <c r="P293" s="1" t="s">
        <v>895</v>
      </c>
      <c r="Q293" s="4"/>
      <c r="R293" s="1" t="s">
        <v>1636</v>
      </c>
      <c r="S293" s="1" t="s">
        <v>1754</v>
      </c>
      <c r="U293" s="4"/>
      <c r="V293" s="1" t="s">
        <v>188</v>
      </c>
      <c r="W293" s="1" t="s">
        <v>1755</v>
      </c>
      <c r="Z293" s="1" t="s">
        <v>900</v>
      </c>
      <c r="AA293" s="1" t="s">
        <v>1756</v>
      </c>
      <c r="AC293" s="4"/>
      <c r="AD293" s="4"/>
      <c r="AE293" s="4"/>
      <c r="AF293" s="4"/>
      <c r="AG293" s="1" t="s">
        <v>1757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</row>
    <row r="294">
      <c r="A294" s="3">
        <v>3.809099999E9</v>
      </c>
      <c r="B294" s="1" t="s">
        <v>1758</v>
      </c>
      <c r="C294" s="3">
        <v>4.0</v>
      </c>
      <c r="D294" s="3">
        <v>50.086092</v>
      </c>
      <c r="E294" s="3">
        <v>-5.255711</v>
      </c>
      <c r="F294" s="3">
        <v>81.38</v>
      </c>
      <c r="G294" s="1" t="s">
        <v>178</v>
      </c>
      <c r="H294" s="1" t="s">
        <v>200</v>
      </c>
      <c r="I294" s="3">
        <v>99999.0</v>
      </c>
      <c r="J294" s="1" t="s">
        <v>180</v>
      </c>
      <c r="K294" s="2" t="s">
        <v>1748</v>
      </c>
      <c r="L294" s="1" t="s">
        <v>801</v>
      </c>
      <c r="M294" s="1" t="s">
        <v>411</v>
      </c>
      <c r="N294" s="4" t="str">
        <f>+0090,1</f>
        <v>#ERROR!</v>
      </c>
      <c r="O294" s="4" t="str">
        <f>+0040,1</f>
        <v>#ERROR!</v>
      </c>
      <c r="P294" s="1" t="s">
        <v>203</v>
      </c>
      <c r="Q294" s="4"/>
      <c r="R294" s="1" t="s">
        <v>1631</v>
      </c>
      <c r="S294" s="1" t="s">
        <v>1759</v>
      </c>
      <c r="U294" s="4"/>
      <c r="V294" s="1" t="s">
        <v>188</v>
      </c>
      <c r="W294" s="1" t="s">
        <v>1632</v>
      </c>
      <c r="Z294" s="1" t="s">
        <v>386</v>
      </c>
      <c r="AB294" s="4"/>
      <c r="AC294" s="4"/>
      <c r="AD294" s="4"/>
      <c r="AE294" s="4"/>
      <c r="AF294" s="4"/>
      <c r="AG294" s="1" t="s">
        <v>1760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</row>
    <row r="295">
      <c r="A295" s="3">
        <v>3.809099999E9</v>
      </c>
      <c r="B295" s="1" t="s">
        <v>1761</v>
      </c>
      <c r="C295" s="3">
        <v>4.0</v>
      </c>
      <c r="D295" s="3">
        <v>50.086092</v>
      </c>
      <c r="E295" s="3">
        <v>-5.255711</v>
      </c>
      <c r="F295" s="3">
        <v>81.38</v>
      </c>
      <c r="G295" s="1" t="s">
        <v>178</v>
      </c>
      <c r="H295" s="1" t="s">
        <v>179</v>
      </c>
      <c r="I295" s="3">
        <v>99999.0</v>
      </c>
      <c r="J295" s="1" t="s">
        <v>180</v>
      </c>
      <c r="K295" s="2" t="s">
        <v>1748</v>
      </c>
      <c r="L295" s="1" t="s">
        <v>805</v>
      </c>
      <c r="M295" s="1" t="s">
        <v>665</v>
      </c>
      <c r="N295" s="4" t="str">
        <f>+0088,1</f>
        <v>#ERROR!</v>
      </c>
      <c r="O295" s="4" t="str">
        <f>+0037,1</f>
        <v>#ERROR!</v>
      </c>
      <c r="P295" s="1" t="s">
        <v>1762</v>
      </c>
      <c r="Q295" s="4"/>
      <c r="R295" s="1" t="s">
        <v>1636</v>
      </c>
      <c r="S295" s="1" t="s">
        <v>1763</v>
      </c>
      <c r="U295" s="4"/>
      <c r="V295" s="1" t="s">
        <v>188</v>
      </c>
      <c r="W295" s="1" t="s">
        <v>1755</v>
      </c>
      <c r="Z295" s="1" t="s">
        <v>1764</v>
      </c>
      <c r="AA295" s="1" t="s">
        <v>1765</v>
      </c>
      <c r="AC295" s="4"/>
      <c r="AD295" s="4"/>
      <c r="AE295" s="4"/>
      <c r="AF295" s="4"/>
      <c r="AG295" s="1" t="s">
        <v>1766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</row>
    <row r="296">
      <c r="A296" s="3">
        <v>3.809099999E9</v>
      </c>
      <c r="B296" s="1" t="s">
        <v>1767</v>
      </c>
      <c r="C296" s="3">
        <v>4.0</v>
      </c>
      <c r="D296" s="3">
        <v>50.086092</v>
      </c>
      <c r="E296" s="3">
        <v>-5.255711</v>
      </c>
      <c r="F296" s="3">
        <v>81.38</v>
      </c>
      <c r="G296" s="1" t="s">
        <v>178</v>
      </c>
      <c r="H296" s="1" t="s">
        <v>200</v>
      </c>
      <c r="I296" s="3">
        <v>99999.0</v>
      </c>
      <c r="J296" s="1" t="s">
        <v>180</v>
      </c>
      <c r="K296" s="2" t="s">
        <v>1557</v>
      </c>
      <c r="L296" s="1" t="s">
        <v>557</v>
      </c>
      <c r="M296" s="1" t="s">
        <v>411</v>
      </c>
      <c r="N296" s="4" t="str">
        <f>+0090,1</f>
        <v>#ERROR!</v>
      </c>
      <c r="O296" s="4" t="str">
        <f>+0040,1</f>
        <v>#ERROR!</v>
      </c>
      <c r="P296" s="1" t="s">
        <v>203</v>
      </c>
      <c r="Q296" s="4"/>
      <c r="R296" s="1" t="s">
        <v>1631</v>
      </c>
      <c r="T296" s="4"/>
      <c r="U296" s="4"/>
      <c r="V296" s="1" t="s">
        <v>188</v>
      </c>
      <c r="W296" s="1" t="s">
        <v>1632</v>
      </c>
      <c r="Z296" s="1" t="s">
        <v>386</v>
      </c>
      <c r="AB296" s="4"/>
      <c r="AC296" s="4"/>
      <c r="AD296" s="1" t="s">
        <v>1568</v>
      </c>
      <c r="AE296" s="4"/>
      <c r="AF296" s="4"/>
      <c r="AG296" s="1" t="s">
        <v>1768</v>
      </c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</row>
    <row r="297">
      <c r="A297" s="3">
        <v>3.809099999E9</v>
      </c>
      <c r="B297" s="1" t="s">
        <v>1769</v>
      </c>
      <c r="C297" s="3">
        <v>4.0</v>
      </c>
      <c r="D297" s="3">
        <v>50.086092</v>
      </c>
      <c r="E297" s="3">
        <v>-5.255711</v>
      </c>
      <c r="F297" s="3">
        <v>81.38</v>
      </c>
      <c r="G297" s="1" t="s">
        <v>178</v>
      </c>
      <c r="H297" s="1" t="s">
        <v>179</v>
      </c>
      <c r="I297" s="3">
        <v>99999.0</v>
      </c>
      <c r="J297" s="1" t="s">
        <v>180</v>
      </c>
      <c r="K297" s="2" t="s">
        <v>1557</v>
      </c>
      <c r="L297" s="1" t="s">
        <v>557</v>
      </c>
      <c r="M297" s="1" t="s">
        <v>665</v>
      </c>
      <c r="N297" s="4" t="str">
        <f>+0093,1</f>
        <v>#ERROR!</v>
      </c>
      <c r="O297" s="4" t="str">
        <f>+0040,1</f>
        <v>#ERROR!</v>
      </c>
      <c r="P297" s="1" t="s">
        <v>1770</v>
      </c>
      <c r="Q297" s="4"/>
      <c r="R297" s="1" t="s">
        <v>1636</v>
      </c>
      <c r="S297" s="1" t="s">
        <v>1625</v>
      </c>
      <c r="U297" s="4"/>
      <c r="V297" s="1" t="s">
        <v>188</v>
      </c>
      <c r="W297" s="1" t="s">
        <v>1771</v>
      </c>
      <c r="Z297" s="1" t="s">
        <v>1772</v>
      </c>
      <c r="AA297" s="1" t="s">
        <v>797</v>
      </c>
      <c r="AC297" s="4"/>
      <c r="AD297" s="4"/>
      <c r="AE297" s="1" t="s">
        <v>1576</v>
      </c>
      <c r="AG297" s="1" t="s">
        <v>1773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</row>
    <row r="298">
      <c r="A298" s="3">
        <v>3.809099999E9</v>
      </c>
      <c r="B298" s="1" t="s">
        <v>1774</v>
      </c>
      <c r="C298" s="3">
        <v>4.0</v>
      </c>
      <c r="D298" s="3">
        <v>50.086092</v>
      </c>
      <c r="E298" s="3">
        <v>-5.255711</v>
      </c>
      <c r="F298" s="3">
        <v>81.38</v>
      </c>
      <c r="G298" s="1" t="s">
        <v>178</v>
      </c>
      <c r="H298" s="1" t="s">
        <v>200</v>
      </c>
      <c r="I298" s="3">
        <v>99999.0</v>
      </c>
      <c r="J298" s="1" t="s">
        <v>180</v>
      </c>
      <c r="K298" s="2" t="s">
        <v>1775</v>
      </c>
      <c r="L298" s="1" t="s">
        <v>557</v>
      </c>
      <c r="M298" s="1" t="s">
        <v>411</v>
      </c>
      <c r="N298" s="4" t="str">
        <f>+0090,1</f>
        <v>#ERROR!</v>
      </c>
      <c r="O298" s="4" t="str">
        <f>+0030,1</f>
        <v>#ERROR!</v>
      </c>
      <c r="P298" s="1" t="s">
        <v>203</v>
      </c>
      <c r="Q298" s="4"/>
      <c r="R298" s="1" t="s">
        <v>695</v>
      </c>
      <c r="T298" s="4"/>
      <c r="U298" s="4"/>
      <c r="V298" s="1" t="s">
        <v>188</v>
      </c>
      <c r="W298" s="1" t="s">
        <v>696</v>
      </c>
      <c r="Z298" s="1" t="s">
        <v>400</v>
      </c>
      <c r="AB298" s="4"/>
      <c r="AC298" s="4"/>
      <c r="AD298" s="4"/>
      <c r="AE298" s="4"/>
      <c r="AF298" s="4"/>
      <c r="AG298" s="1" t="s">
        <v>1776</v>
      </c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</row>
    <row r="299">
      <c r="A299" s="3">
        <v>3.809099999E9</v>
      </c>
      <c r="B299" s="1" t="s">
        <v>1777</v>
      </c>
      <c r="C299" s="3">
        <v>4.0</v>
      </c>
      <c r="D299" s="3">
        <v>50.086092</v>
      </c>
      <c r="E299" s="3">
        <v>-5.255711</v>
      </c>
      <c r="F299" s="3">
        <v>81.38</v>
      </c>
      <c r="G299" s="1" t="s">
        <v>178</v>
      </c>
      <c r="H299" s="1" t="s">
        <v>179</v>
      </c>
      <c r="I299" s="3">
        <v>99999.0</v>
      </c>
      <c r="J299" s="1" t="s">
        <v>180</v>
      </c>
      <c r="K299" s="2" t="s">
        <v>1775</v>
      </c>
      <c r="L299" s="1" t="s">
        <v>557</v>
      </c>
      <c r="M299" s="1" t="s">
        <v>665</v>
      </c>
      <c r="N299" s="4" t="str">
        <f>+0092,1</f>
        <v>#ERROR!</v>
      </c>
      <c r="O299" s="4" t="str">
        <f>+0029,1</f>
        <v>#ERROR!</v>
      </c>
      <c r="P299" s="1" t="s">
        <v>584</v>
      </c>
      <c r="Q299" s="4"/>
      <c r="R299" s="1" t="s">
        <v>1778</v>
      </c>
      <c r="T299" s="4"/>
      <c r="U299" s="4"/>
      <c r="V299" s="1" t="s">
        <v>188</v>
      </c>
      <c r="W299" s="1" t="s">
        <v>1779</v>
      </c>
      <c r="Z299" s="1" t="s">
        <v>1449</v>
      </c>
      <c r="AA299" s="1" t="s">
        <v>1780</v>
      </c>
      <c r="AC299" s="4"/>
      <c r="AD299" s="4"/>
      <c r="AE299" s="1" t="s">
        <v>193</v>
      </c>
      <c r="AG299" s="1" t="s">
        <v>1781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</row>
    <row r="300">
      <c r="A300" s="3">
        <v>3.809099999E9</v>
      </c>
      <c r="B300" s="1" t="s">
        <v>1782</v>
      </c>
      <c r="C300" s="3">
        <v>4.0</v>
      </c>
      <c r="D300" s="3">
        <v>50.086092</v>
      </c>
      <c r="E300" s="3">
        <v>-5.255711</v>
      </c>
      <c r="F300" s="3">
        <v>81.38</v>
      </c>
      <c r="G300" s="1" t="s">
        <v>178</v>
      </c>
      <c r="H300" s="1" t="s">
        <v>200</v>
      </c>
      <c r="I300" s="3">
        <v>99999.0</v>
      </c>
      <c r="J300" s="1" t="s">
        <v>180</v>
      </c>
      <c r="K300" s="2" t="s">
        <v>1775</v>
      </c>
      <c r="L300" s="1" t="s">
        <v>1783</v>
      </c>
      <c r="M300" s="1" t="s">
        <v>411</v>
      </c>
      <c r="N300" s="4" t="str">
        <f>+0090,1</f>
        <v>#ERROR!</v>
      </c>
      <c r="O300" s="4" t="str">
        <f>+0030,1</f>
        <v>#ERROR!</v>
      </c>
      <c r="P300" s="1" t="s">
        <v>203</v>
      </c>
      <c r="Q300" s="4"/>
      <c r="R300" s="1" t="s">
        <v>1631</v>
      </c>
      <c r="S300" s="1" t="s">
        <v>1784</v>
      </c>
      <c r="U300" s="4"/>
      <c r="V300" s="1" t="s">
        <v>188</v>
      </c>
      <c r="W300" s="1" t="s">
        <v>1632</v>
      </c>
      <c r="Z300" s="1" t="s">
        <v>400</v>
      </c>
      <c r="AB300" s="4"/>
      <c r="AC300" s="4"/>
      <c r="AD300" s="1" t="s">
        <v>227</v>
      </c>
      <c r="AE300" s="4"/>
      <c r="AF300" s="4"/>
      <c r="AG300" s="1" t="s">
        <v>1785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</row>
    <row r="301">
      <c r="A301" s="3">
        <v>3.809099999E9</v>
      </c>
      <c r="B301" s="1" t="s">
        <v>1786</v>
      </c>
      <c r="C301" s="3">
        <v>4.0</v>
      </c>
      <c r="D301" s="3">
        <v>50.086092</v>
      </c>
      <c r="E301" s="3">
        <v>-5.255711</v>
      </c>
      <c r="F301" s="3">
        <v>81.38</v>
      </c>
      <c r="G301" s="1" t="s">
        <v>178</v>
      </c>
      <c r="H301" s="1" t="s">
        <v>179</v>
      </c>
      <c r="I301" s="3">
        <v>99999.0</v>
      </c>
      <c r="J301" s="1" t="s">
        <v>180</v>
      </c>
      <c r="K301" s="2" t="s">
        <v>1775</v>
      </c>
      <c r="L301" s="1" t="s">
        <v>557</v>
      </c>
      <c r="M301" s="1" t="s">
        <v>665</v>
      </c>
      <c r="N301" s="4" t="str">
        <f>+0092,1</f>
        <v>#ERROR!</v>
      </c>
      <c r="O301" s="4" t="str">
        <f>+0025,1</f>
        <v>#ERROR!</v>
      </c>
      <c r="P301" s="1" t="s">
        <v>1787</v>
      </c>
      <c r="Q301" s="4"/>
      <c r="R301" s="1" t="s">
        <v>1696</v>
      </c>
      <c r="S301" s="1" t="s">
        <v>1788</v>
      </c>
      <c r="U301" s="4"/>
      <c r="V301" s="1" t="s">
        <v>188</v>
      </c>
      <c r="W301" s="1" t="s">
        <v>1789</v>
      </c>
      <c r="Z301" s="1" t="s">
        <v>1790</v>
      </c>
      <c r="AA301" s="1" t="s">
        <v>268</v>
      </c>
      <c r="AC301" s="4"/>
      <c r="AD301" s="4"/>
      <c r="AE301" s="1" t="s">
        <v>193</v>
      </c>
      <c r="AF301" s="1" t="s">
        <v>236</v>
      </c>
      <c r="AG301" s="1" t="s">
        <v>1791</v>
      </c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</row>
    <row r="302">
      <c r="A302" s="3">
        <v>3.809099999E9</v>
      </c>
      <c r="B302" s="1" t="s">
        <v>1792</v>
      </c>
      <c r="C302" s="3">
        <v>4.0</v>
      </c>
      <c r="D302" s="3">
        <v>50.086092</v>
      </c>
      <c r="E302" s="3">
        <v>-5.255711</v>
      </c>
      <c r="F302" s="3">
        <v>81.38</v>
      </c>
      <c r="G302" s="1" t="s">
        <v>178</v>
      </c>
      <c r="H302" s="1" t="s">
        <v>200</v>
      </c>
      <c r="I302" s="3">
        <v>99999.0</v>
      </c>
      <c r="J302" s="1" t="s">
        <v>180</v>
      </c>
      <c r="K302" s="2" t="s">
        <v>240</v>
      </c>
      <c r="L302" s="1" t="s">
        <v>1749</v>
      </c>
      <c r="M302" s="1" t="s">
        <v>411</v>
      </c>
      <c r="N302" s="4" t="str">
        <f>+0100,1</f>
        <v>#ERROR!</v>
      </c>
      <c r="O302" s="4" t="str">
        <f>+0030,1</f>
        <v>#ERROR!</v>
      </c>
      <c r="P302" s="1" t="s">
        <v>203</v>
      </c>
      <c r="Q302" s="4"/>
      <c r="R302" s="1" t="s">
        <v>1793</v>
      </c>
      <c r="S302" s="1" t="s">
        <v>1750</v>
      </c>
      <c r="U302" s="4"/>
      <c r="V302" s="1" t="s">
        <v>188</v>
      </c>
      <c r="W302" s="1" t="s">
        <v>1794</v>
      </c>
      <c r="Z302" s="1" t="s">
        <v>414</v>
      </c>
      <c r="AB302" s="4"/>
      <c r="AC302" s="4"/>
      <c r="AD302" s="1" t="s">
        <v>1015</v>
      </c>
      <c r="AE302" s="4"/>
      <c r="AF302" s="4"/>
      <c r="AG302" s="1" t="s">
        <v>1795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</row>
    <row r="303">
      <c r="A303" s="3">
        <v>3.809099999E9</v>
      </c>
      <c r="B303" s="1" t="s">
        <v>1796</v>
      </c>
      <c r="C303" s="3">
        <v>4.0</v>
      </c>
      <c r="D303" s="3">
        <v>50.086092</v>
      </c>
      <c r="E303" s="3">
        <v>-5.255711</v>
      </c>
      <c r="F303" s="3">
        <v>81.38</v>
      </c>
      <c r="G303" s="1" t="s">
        <v>178</v>
      </c>
      <c r="H303" s="1" t="s">
        <v>179</v>
      </c>
      <c r="I303" s="3">
        <v>99999.0</v>
      </c>
      <c r="J303" s="1" t="s">
        <v>180</v>
      </c>
      <c r="K303" s="2" t="s">
        <v>240</v>
      </c>
      <c r="L303" s="1" t="s">
        <v>1753</v>
      </c>
      <c r="M303" s="1" t="s">
        <v>665</v>
      </c>
      <c r="N303" s="4" t="str">
        <f>+0095,1</f>
        <v>#ERROR!</v>
      </c>
      <c r="O303" s="4" t="str">
        <f>+0026,1</f>
        <v>#ERROR!</v>
      </c>
      <c r="P303" s="1" t="s">
        <v>1456</v>
      </c>
      <c r="Q303" s="4"/>
      <c r="R303" s="1" t="s">
        <v>1797</v>
      </c>
      <c r="S303" s="1" t="s">
        <v>1754</v>
      </c>
      <c r="U303" s="4"/>
      <c r="V303" s="1" t="s">
        <v>188</v>
      </c>
      <c r="W303" s="1" t="s">
        <v>1798</v>
      </c>
      <c r="X303" s="1" t="s">
        <v>1799</v>
      </c>
      <c r="Z303" s="1" t="s">
        <v>420</v>
      </c>
      <c r="AA303" s="1" t="s">
        <v>1378</v>
      </c>
      <c r="AC303" s="4"/>
      <c r="AD303" s="4"/>
      <c r="AE303" s="1" t="s">
        <v>368</v>
      </c>
      <c r="AF303" s="1" t="s">
        <v>1023</v>
      </c>
      <c r="AG303" s="1" t="s">
        <v>1800</v>
      </c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1" t="s">
        <v>786</v>
      </c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1" t="s">
        <v>1402</v>
      </c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</row>
    <row r="304">
      <c r="A304" s="3">
        <v>3.809099999E9</v>
      </c>
      <c r="B304" s="1" t="s">
        <v>1801</v>
      </c>
      <c r="C304" s="3">
        <v>4.0</v>
      </c>
      <c r="D304" s="3">
        <v>50.086092</v>
      </c>
      <c r="E304" s="3">
        <v>-5.255711</v>
      </c>
      <c r="F304" s="3">
        <v>81.38</v>
      </c>
      <c r="G304" s="1" t="s">
        <v>178</v>
      </c>
      <c r="H304" s="1" t="s">
        <v>200</v>
      </c>
      <c r="I304" s="3">
        <v>99999.0</v>
      </c>
      <c r="J304" s="1" t="s">
        <v>180</v>
      </c>
      <c r="K304" s="2" t="s">
        <v>1802</v>
      </c>
      <c r="L304" s="1" t="s">
        <v>801</v>
      </c>
      <c r="M304" s="1" t="s">
        <v>411</v>
      </c>
      <c r="N304" s="4" t="str">
        <f>+0100,1</f>
        <v>#ERROR!</v>
      </c>
      <c r="O304" s="4" t="str">
        <f>+0030,1</f>
        <v>#ERROR!</v>
      </c>
      <c r="P304" s="1" t="s">
        <v>203</v>
      </c>
      <c r="Q304" s="4"/>
      <c r="R304" s="1" t="s">
        <v>695</v>
      </c>
      <c r="S304" s="1" t="s">
        <v>1759</v>
      </c>
      <c r="U304" s="4"/>
      <c r="V304" s="1" t="s">
        <v>188</v>
      </c>
      <c r="W304" s="1" t="s">
        <v>696</v>
      </c>
      <c r="Z304" s="1" t="s">
        <v>414</v>
      </c>
      <c r="AB304" s="4"/>
      <c r="AC304" s="4"/>
      <c r="AD304" s="1" t="s">
        <v>387</v>
      </c>
      <c r="AE304" s="4"/>
      <c r="AF304" s="4"/>
      <c r="AG304" s="1" t="s">
        <v>1803</v>
      </c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</row>
    <row r="305">
      <c r="A305" s="3">
        <v>3.809099999E9</v>
      </c>
      <c r="B305" s="1" t="s">
        <v>1804</v>
      </c>
      <c r="C305" s="3">
        <v>4.0</v>
      </c>
      <c r="D305" s="3">
        <v>50.086092</v>
      </c>
      <c r="E305" s="3">
        <v>-5.255711</v>
      </c>
      <c r="F305" s="3">
        <v>81.38</v>
      </c>
      <c r="G305" s="1" t="s">
        <v>178</v>
      </c>
      <c r="H305" s="1" t="s">
        <v>179</v>
      </c>
      <c r="I305" s="3">
        <v>99999.0</v>
      </c>
      <c r="J305" s="1" t="s">
        <v>180</v>
      </c>
      <c r="K305" s="2" t="s">
        <v>1802</v>
      </c>
      <c r="L305" s="1" t="s">
        <v>1805</v>
      </c>
      <c r="M305" s="1" t="s">
        <v>665</v>
      </c>
      <c r="N305" s="4" t="str">
        <f>+0095,1</f>
        <v>#ERROR!</v>
      </c>
      <c r="O305" s="4" t="str">
        <f>+0031,1</f>
        <v>#ERROR!</v>
      </c>
      <c r="P305" s="1" t="s">
        <v>419</v>
      </c>
      <c r="Q305" s="4"/>
      <c r="R305" s="1" t="s">
        <v>701</v>
      </c>
      <c r="S305" s="1" t="s">
        <v>1763</v>
      </c>
      <c r="U305" s="4"/>
      <c r="V305" s="1" t="s">
        <v>188</v>
      </c>
      <c r="W305" s="1" t="s">
        <v>796</v>
      </c>
      <c r="Z305" s="1" t="s">
        <v>1806</v>
      </c>
      <c r="AA305" s="1" t="s">
        <v>1408</v>
      </c>
      <c r="AC305" s="4"/>
      <c r="AD305" s="4"/>
      <c r="AE305" s="1" t="s">
        <v>1000</v>
      </c>
      <c r="AF305" s="1" t="s">
        <v>395</v>
      </c>
      <c r="AG305" s="1" t="s">
        <v>1807</v>
      </c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</row>
    <row r="306">
      <c r="A306" s="3">
        <v>3.809099999E9</v>
      </c>
      <c r="B306" s="1" t="s">
        <v>1808</v>
      </c>
      <c r="C306" s="3">
        <v>4.0</v>
      </c>
      <c r="D306" s="3">
        <v>50.086092</v>
      </c>
      <c r="E306" s="3">
        <v>-5.255711</v>
      </c>
      <c r="F306" s="3">
        <v>81.38</v>
      </c>
      <c r="G306" s="1" t="s">
        <v>178</v>
      </c>
      <c r="H306" s="1" t="s">
        <v>200</v>
      </c>
      <c r="I306" s="3">
        <v>99999.0</v>
      </c>
      <c r="J306" s="1" t="s">
        <v>180</v>
      </c>
      <c r="K306" s="2" t="s">
        <v>1809</v>
      </c>
      <c r="L306" s="1" t="s">
        <v>1066</v>
      </c>
      <c r="M306" s="1" t="s">
        <v>411</v>
      </c>
      <c r="N306" s="4" t="str">
        <f>+0100,1</f>
        <v>#ERROR!</v>
      </c>
      <c r="O306" s="4" t="str">
        <f>+0050,1</f>
        <v>#ERROR!</v>
      </c>
      <c r="P306" s="1" t="s">
        <v>203</v>
      </c>
      <c r="Q306" s="4"/>
      <c r="R306" s="1" t="s">
        <v>1702</v>
      </c>
      <c r="S306" s="1" t="s">
        <v>579</v>
      </c>
      <c r="U306" s="4"/>
      <c r="V306" s="1" t="s">
        <v>188</v>
      </c>
      <c r="W306" s="1" t="s">
        <v>1703</v>
      </c>
      <c r="Z306" s="1" t="s">
        <v>414</v>
      </c>
      <c r="AB306" s="4"/>
      <c r="AC306" s="4"/>
      <c r="AD306" s="1" t="s">
        <v>939</v>
      </c>
      <c r="AE306" s="4"/>
      <c r="AF306" s="4"/>
      <c r="AG306" s="1" t="s">
        <v>1810</v>
      </c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</row>
    <row r="307">
      <c r="A307" s="3">
        <v>3.809099999E9</v>
      </c>
      <c r="B307" s="1" t="s">
        <v>1811</v>
      </c>
      <c r="C307" s="3">
        <v>4.0</v>
      </c>
      <c r="D307" s="3">
        <v>50.086092</v>
      </c>
      <c r="E307" s="3">
        <v>-5.255711</v>
      </c>
      <c r="F307" s="3">
        <v>81.38</v>
      </c>
      <c r="G307" s="1" t="s">
        <v>178</v>
      </c>
      <c r="H307" s="1" t="s">
        <v>179</v>
      </c>
      <c r="I307" s="3">
        <v>99999.0</v>
      </c>
      <c r="J307" s="1" t="s">
        <v>180</v>
      </c>
      <c r="K307" s="2" t="s">
        <v>1809</v>
      </c>
      <c r="L307" s="1" t="s">
        <v>1812</v>
      </c>
      <c r="M307" s="1" t="s">
        <v>665</v>
      </c>
      <c r="N307" s="4" t="str">
        <f>+0098,1</f>
        <v>#ERROR!</v>
      </c>
      <c r="O307" s="4" t="str">
        <f>+0047,1</f>
        <v>#ERROR!</v>
      </c>
      <c r="P307" s="1" t="s">
        <v>1456</v>
      </c>
      <c r="Q307" s="4"/>
      <c r="R307" s="1" t="s">
        <v>1813</v>
      </c>
      <c r="S307" s="1" t="s">
        <v>1072</v>
      </c>
      <c r="U307" s="4"/>
      <c r="V307" s="1" t="s">
        <v>188</v>
      </c>
      <c r="W307" s="1" t="s">
        <v>1814</v>
      </c>
      <c r="Z307" s="1" t="s">
        <v>420</v>
      </c>
      <c r="AA307" s="1" t="s">
        <v>1815</v>
      </c>
      <c r="AC307" s="4"/>
      <c r="AD307" s="4"/>
      <c r="AE307" s="1" t="s">
        <v>963</v>
      </c>
      <c r="AF307" s="1" t="s">
        <v>946</v>
      </c>
      <c r="AG307" s="1" t="s">
        <v>1816</v>
      </c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</row>
    <row r="308">
      <c r="A308" s="3">
        <v>3.809099999E9</v>
      </c>
      <c r="B308" s="1" t="s">
        <v>1817</v>
      </c>
      <c r="C308" s="3">
        <v>4.0</v>
      </c>
      <c r="D308" s="3">
        <v>50.086092</v>
      </c>
      <c r="E308" s="3">
        <v>-5.255711</v>
      </c>
      <c r="F308" s="3">
        <v>81.38</v>
      </c>
      <c r="G308" s="1" t="s">
        <v>178</v>
      </c>
      <c r="H308" s="1" t="s">
        <v>200</v>
      </c>
      <c r="I308" s="3">
        <v>99999.0</v>
      </c>
      <c r="J308" s="1" t="s">
        <v>180</v>
      </c>
      <c r="K308" s="2" t="s">
        <v>1809</v>
      </c>
      <c r="L308" s="1" t="s">
        <v>1818</v>
      </c>
      <c r="M308" s="1" t="s">
        <v>411</v>
      </c>
      <c r="N308" s="4" t="str">
        <f>+0090,1</f>
        <v>#ERROR!</v>
      </c>
      <c r="O308" s="4" t="str">
        <f>+0050,1</f>
        <v>#ERROR!</v>
      </c>
      <c r="P308" s="1" t="s">
        <v>203</v>
      </c>
      <c r="Q308" s="4"/>
      <c r="R308" s="1" t="s">
        <v>1702</v>
      </c>
      <c r="S308" s="1" t="s">
        <v>1819</v>
      </c>
      <c r="T308" s="1" t="s">
        <v>802</v>
      </c>
      <c r="V308" s="1" t="s">
        <v>188</v>
      </c>
      <c r="W308" s="1" t="s">
        <v>1703</v>
      </c>
      <c r="Z308" s="1" t="s">
        <v>400</v>
      </c>
      <c r="AB308" s="1" t="s">
        <v>430</v>
      </c>
      <c r="AC308" s="4"/>
      <c r="AD308" s="1" t="s">
        <v>540</v>
      </c>
      <c r="AE308" s="4"/>
      <c r="AF308" s="4"/>
      <c r="AG308" s="1" t="s">
        <v>1820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</row>
    <row r="309">
      <c r="A309" s="3">
        <v>3.809099999E9</v>
      </c>
      <c r="B309" s="1" t="s">
        <v>1821</v>
      </c>
      <c r="C309" s="3">
        <v>4.0</v>
      </c>
      <c r="D309" s="3">
        <v>50.086092</v>
      </c>
      <c r="E309" s="3">
        <v>-5.255711</v>
      </c>
      <c r="F309" s="3">
        <v>81.38</v>
      </c>
      <c r="G309" s="1" t="s">
        <v>178</v>
      </c>
      <c r="H309" s="1" t="s">
        <v>179</v>
      </c>
      <c r="I309" s="3">
        <v>99999.0</v>
      </c>
      <c r="J309" s="1" t="s">
        <v>180</v>
      </c>
      <c r="K309" s="2" t="s">
        <v>1809</v>
      </c>
      <c r="L309" s="1" t="s">
        <v>805</v>
      </c>
      <c r="M309" s="1" t="s">
        <v>418</v>
      </c>
      <c r="N309" s="4" t="str">
        <f>+0092,1</f>
        <v>#ERROR!</v>
      </c>
      <c r="O309" s="4" t="str">
        <f>+0052,1</f>
        <v>#ERROR!</v>
      </c>
      <c r="P309" s="1" t="s">
        <v>1822</v>
      </c>
      <c r="Q309" s="4"/>
      <c r="R309" s="1" t="s">
        <v>1707</v>
      </c>
      <c r="S309" s="1" t="s">
        <v>1823</v>
      </c>
      <c r="T309" s="1" t="s">
        <v>808</v>
      </c>
      <c r="V309" s="1" t="s">
        <v>188</v>
      </c>
      <c r="W309" s="1" t="s">
        <v>1824</v>
      </c>
      <c r="Z309" s="1" t="s">
        <v>1825</v>
      </c>
      <c r="AA309" s="1" t="s">
        <v>1826</v>
      </c>
      <c r="AB309" s="1" t="s">
        <v>439</v>
      </c>
      <c r="AC309" s="4"/>
      <c r="AD309" s="4"/>
      <c r="AE309" s="1" t="s">
        <v>563</v>
      </c>
      <c r="AF309" s="1" t="s">
        <v>546</v>
      </c>
      <c r="AG309" s="1" t="s">
        <v>1827</v>
      </c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1" t="s">
        <v>238</v>
      </c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1" t="s">
        <v>198</v>
      </c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</row>
    <row r="310">
      <c r="A310" s="3">
        <v>3.809099999E9</v>
      </c>
      <c r="B310" s="1" t="s">
        <v>1828</v>
      </c>
      <c r="C310" s="3">
        <v>4.0</v>
      </c>
      <c r="D310" s="3">
        <v>50.086092</v>
      </c>
      <c r="E310" s="3">
        <v>-5.255711</v>
      </c>
      <c r="F310" s="3">
        <v>81.38</v>
      </c>
      <c r="G310" s="1" t="s">
        <v>178</v>
      </c>
      <c r="H310" s="1" t="s">
        <v>200</v>
      </c>
      <c r="I310" s="3">
        <v>99999.0</v>
      </c>
      <c r="J310" s="1" t="s">
        <v>180</v>
      </c>
      <c r="K310" s="2" t="s">
        <v>503</v>
      </c>
      <c r="L310" s="1" t="s">
        <v>1829</v>
      </c>
      <c r="M310" s="1" t="s">
        <v>411</v>
      </c>
      <c r="N310" s="4" t="str">
        <f>+0090,1</f>
        <v>#ERROR!</v>
      </c>
      <c r="O310" s="4" t="str">
        <f>+0060,1</f>
        <v>#ERROR!</v>
      </c>
      <c r="P310" s="1" t="s">
        <v>203</v>
      </c>
      <c r="Q310" s="4"/>
      <c r="R310" s="1" t="s">
        <v>1702</v>
      </c>
      <c r="S310" s="1" t="s">
        <v>1830</v>
      </c>
      <c r="T310" s="1" t="s">
        <v>802</v>
      </c>
      <c r="V310" s="1" t="s">
        <v>188</v>
      </c>
      <c r="W310" s="1" t="s">
        <v>1703</v>
      </c>
      <c r="Z310" s="1" t="s">
        <v>414</v>
      </c>
      <c r="AB310" s="1" t="s">
        <v>430</v>
      </c>
      <c r="AC310" s="4"/>
      <c r="AD310" s="1" t="s">
        <v>967</v>
      </c>
      <c r="AE310" s="4"/>
      <c r="AF310" s="4"/>
      <c r="AG310" s="1" t="s">
        <v>1831</v>
      </c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</row>
    <row r="311">
      <c r="A311" s="3">
        <v>3.809099999E9</v>
      </c>
      <c r="B311" s="1" t="s">
        <v>1832</v>
      </c>
      <c r="C311" s="3">
        <v>4.0</v>
      </c>
      <c r="D311" s="3">
        <v>50.086092</v>
      </c>
      <c r="E311" s="3">
        <v>-5.255711</v>
      </c>
      <c r="F311" s="3">
        <v>81.38</v>
      </c>
      <c r="G311" s="1" t="s">
        <v>178</v>
      </c>
      <c r="H311" s="1" t="s">
        <v>179</v>
      </c>
      <c r="I311" s="3">
        <v>99999.0</v>
      </c>
      <c r="J311" s="1" t="s">
        <v>180</v>
      </c>
      <c r="K311" s="2" t="s">
        <v>503</v>
      </c>
      <c r="L311" s="1" t="s">
        <v>1833</v>
      </c>
      <c r="M311" s="1" t="s">
        <v>418</v>
      </c>
      <c r="N311" s="4" t="str">
        <f>+0092,1</f>
        <v>#ERROR!</v>
      </c>
      <c r="O311" s="4" t="str">
        <f>+0060,1</f>
        <v>#ERROR!</v>
      </c>
      <c r="P311" s="1" t="s">
        <v>1834</v>
      </c>
      <c r="Q311" s="4"/>
      <c r="R311" s="1" t="s">
        <v>1707</v>
      </c>
      <c r="S311" s="1" t="s">
        <v>1835</v>
      </c>
      <c r="T311" s="1" t="s">
        <v>808</v>
      </c>
      <c r="V311" s="1" t="s">
        <v>188</v>
      </c>
      <c r="W311" s="1" t="s">
        <v>1824</v>
      </c>
      <c r="Z311" s="1" t="s">
        <v>437</v>
      </c>
      <c r="AA311" s="1" t="s">
        <v>1267</v>
      </c>
      <c r="AB311" s="1" t="s">
        <v>430</v>
      </c>
      <c r="AC311" s="4"/>
      <c r="AD311" s="4"/>
      <c r="AE311" s="1" t="s">
        <v>563</v>
      </c>
      <c r="AF311" s="1" t="s">
        <v>972</v>
      </c>
      <c r="AG311" s="1" t="s">
        <v>1836</v>
      </c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1" t="s">
        <v>238</v>
      </c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1" t="s">
        <v>198</v>
      </c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</row>
    <row r="312">
      <c r="A312" s="3">
        <v>3.809099999E9</v>
      </c>
      <c r="B312" s="1" t="s">
        <v>1837</v>
      </c>
      <c r="C312" s="3">
        <v>4.0</v>
      </c>
      <c r="D312" s="3">
        <v>50.086092</v>
      </c>
      <c r="E312" s="3">
        <v>-5.255711</v>
      </c>
      <c r="F312" s="3">
        <v>81.38</v>
      </c>
      <c r="G312" s="1" t="s">
        <v>178</v>
      </c>
      <c r="H312" s="1" t="s">
        <v>200</v>
      </c>
      <c r="I312" s="3">
        <v>99999.0</v>
      </c>
      <c r="J312" s="1" t="s">
        <v>180</v>
      </c>
      <c r="K312" s="2" t="s">
        <v>398</v>
      </c>
      <c r="L312" s="1" t="s">
        <v>878</v>
      </c>
      <c r="M312" s="1" t="s">
        <v>411</v>
      </c>
      <c r="N312" s="4" t="str">
        <f>+0090,1</f>
        <v>#ERROR!</v>
      </c>
      <c r="O312" s="4" t="str">
        <f>+0070,1</f>
        <v>#ERROR!</v>
      </c>
      <c r="P312" s="1" t="s">
        <v>203</v>
      </c>
      <c r="Q312" s="4"/>
      <c r="R312" s="1" t="s">
        <v>1497</v>
      </c>
      <c r="S312" s="1" t="s">
        <v>863</v>
      </c>
      <c r="T312" s="1" t="s">
        <v>1830</v>
      </c>
      <c r="V312" s="1" t="s">
        <v>188</v>
      </c>
      <c r="W312" s="1" t="s">
        <v>1498</v>
      </c>
      <c r="Z312" s="1" t="s">
        <v>414</v>
      </c>
      <c r="AB312" s="1" t="s">
        <v>430</v>
      </c>
      <c r="AC312" s="4"/>
      <c r="AD312" s="1" t="s">
        <v>939</v>
      </c>
      <c r="AE312" s="4"/>
      <c r="AF312" s="4"/>
      <c r="AG312" s="1" t="s">
        <v>1838</v>
      </c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</row>
    <row r="313">
      <c r="A313" s="3">
        <v>3.809099999E9</v>
      </c>
      <c r="B313" s="1" t="s">
        <v>1839</v>
      </c>
      <c r="C313" s="3">
        <v>4.0</v>
      </c>
      <c r="D313" s="3">
        <v>50.086092</v>
      </c>
      <c r="E313" s="3">
        <v>-5.255711</v>
      </c>
      <c r="F313" s="3">
        <v>81.38</v>
      </c>
      <c r="G313" s="1" t="s">
        <v>178</v>
      </c>
      <c r="H313" s="1" t="s">
        <v>179</v>
      </c>
      <c r="I313" s="3">
        <v>99999.0</v>
      </c>
      <c r="J313" s="1" t="s">
        <v>180</v>
      </c>
      <c r="K313" s="2" t="s">
        <v>398</v>
      </c>
      <c r="L313" s="1" t="s">
        <v>1840</v>
      </c>
      <c r="M313" s="1" t="s">
        <v>418</v>
      </c>
      <c r="N313" s="4" t="str">
        <f>+0092,1</f>
        <v>#ERROR!</v>
      </c>
      <c r="O313" s="4" t="str">
        <f>+0065,1</f>
        <v>#ERROR!</v>
      </c>
      <c r="P313" s="1" t="s">
        <v>445</v>
      </c>
      <c r="Q313" s="4"/>
      <c r="R313" s="1" t="s">
        <v>1841</v>
      </c>
      <c r="S313" s="1" t="s">
        <v>1842</v>
      </c>
      <c r="T313" s="1" t="s">
        <v>1843</v>
      </c>
      <c r="V313" s="1" t="s">
        <v>188</v>
      </c>
      <c r="W313" s="1" t="s">
        <v>1502</v>
      </c>
      <c r="Z313" s="1" t="s">
        <v>544</v>
      </c>
      <c r="AA313" s="1" t="s">
        <v>233</v>
      </c>
      <c r="AB313" s="1" t="s">
        <v>430</v>
      </c>
      <c r="AC313" s="4"/>
      <c r="AD313" s="4"/>
      <c r="AE313" s="1" t="s">
        <v>394</v>
      </c>
      <c r="AF313" s="1" t="s">
        <v>946</v>
      </c>
      <c r="AG313" s="1" t="s">
        <v>1844</v>
      </c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1" t="s">
        <v>198</v>
      </c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1" t="s">
        <v>198</v>
      </c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</row>
    <row r="314">
      <c r="A314" s="3">
        <v>3.809099999E9</v>
      </c>
      <c r="B314" s="1" t="s">
        <v>1845</v>
      </c>
      <c r="C314" s="3">
        <v>4.0</v>
      </c>
      <c r="D314" s="3">
        <v>50.086092</v>
      </c>
      <c r="E314" s="3">
        <v>-5.255711</v>
      </c>
      <c r="F314" s="3">
        <v>81.38</v>
      </c>
      <c r="G314" s="1" t="s">
        <v>178</v>
      </c>
      <c r="H314" s="1" t="s">
        <v>200</v>
      </c>
      <c r="I314" s="3">
        <v>99999.0</v>
      </c>
      <c r="J314" s="1" t="s">
        <v>180</v>
      </c>
      <c r="K314" s="2" t="s">
        <v>1846</v>
      </c>
      <c r="L314" s="1" t="s">
        <v>887</v>
      </c>
      <c r="M314" s="1" t="s">
        <v>411</v>
      </c>
      <c r="N314" s="4" t="str">
        <f>+0100,1</f>
        <v>#ERROR!</v>
      </c>
      <c r="O314" s="4" t="str">
        <f>+0070,1</f>
        <v>#ERROR!</v>
      </c>
      <c r="P314" s="1" t="s">
        <v>203</v>
      </c>
      <c r="Q314" s="4"/>
      <c r="R314" s="1" t="s">
        <v>888</v>
      </c>
      <c r="S314" s="1" t="s">
        <v>889</v>
      </c>
      <c r="T314" s="1" t="s">
        <v>1847</v>
      </c>
      <c r="V314" s="1" t="s">
        <v>188</v>
      </c>
      <c r="W314" s="1" t="s">
        <v>891</v>
      </c>
      <c r="Z314" s="1" t="s">
        <v>489</v>
      </c>
      <c r="AB314" s="1" t="s">
        <v>430</v>
      </c>
      <c r="AC314" s="4"/>
      <c r="AD314" s="1" t="s">
        <v>967</v>
      </c>
      <c r="AE314" s="4"/>
      <c r="AF314" s="4"/>
      <c r="AG314" s="1" t="s">
        <v>1848</v>
      </c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</row>
    <row r="315">
      <c r="A315" s="3">
        <v>3.809099999E9</v>
      </c>
      <c r="B315" s="1" t="s">
        <v>1849</v>
      </c>
      <c r="C315" s="3">
        <v>4.0</v>
      </c>
      <c r="D315" s="3">
        <v>50.086092</v>
      </c>
      <c r="E315" s="3">
        <v>-5.255711</v>
      </c>
      <c r="F315" s="3">
        <v>81.38</v>
      </c>
      <c r="G315" s="1" t="s">
        <v>178</v>
      </c>
      <c r="H315" s="1" t="s">
        <v>179</v>
      </c>
      <c r="I315" s="3">
        <v>99999.0</v>
      </c>
      <c r="J315" s="1" t="s">
        <v>180</v>
      </c>
      <c r="K315" s="2" t="s">
        <v>1846</v>
      </c>
      <c r="L315" s="1" t="s">
        <v>1840</v>
      </c>
      <c r="M315" s="1" t="s">
        <v>418</v>
      </c>
      <c r="N315" s="4" t="str">
        <f>+0095,1</f>
        <v>#ERROR!</v>
      </c>
      <c r="O315" s="4" t="str">
        <f>+0067,1</f>
        <v>#ERROR!</v>
      </c>
      <c r="P315" s="1" t="s">
        <v>1850</v>
      </c>
      <c r="Q315" s="4"/>
      <c r="R315" s="1" t="s">
        <v>896</v>
      </c>
      <c r="S315" s="1" t="s">
        <v>1851</v>
      </c>
      <c r="T315" s="1" t="s">
        <v>1852</v>
      </c>
      <c r="V315" s="1" t="s">
        <v>188</v>
      </c>
      <c r="W315" s="1" t="s">
        <v>899</v>
      </c>
      <c r="Z315" s="1" t="s">
        <v>1853</v>
      </c>
      <c r="AA315" s="1" t="s">
        <v>1385</v>
      </c>
      <c r="AB315" s="1" t="s">
        <v>430</v>
      </c>
      <c r="AC315" s="4"/>
      <c r="AD315" s="4"/>
      <c r="AE315" s="1" t="s">
        <v>394</v>
      </c>
      <c r="AF315" s="1" t="s">
        <v>972</v>
      </c>
      <c r="AG315" s="1" t="s">
        <v>1854</v>
      </c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1" t="s">
        <v>238</v>
      </c>
      <c r="BT315" s="4"/>
      <c r="BU315" s="4"/>
      <c r="BV315" s="4"/>
      <c r="BW315" s="4"/>
      <c r="BX315" s="4"/>
      <c r="BY315" s="4"/>
      <c r="BZ315" s="4"/>
      <c r="CA315" s="1" t="s">
        <v>1855</v>
      </c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1" t="s">
        <v>198</v>
      </c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</row>
    <row r="316">
      <c r="A316" s="3">
        <v>3.809099999E9</v>
      </c>
      <c r="B316" s="1" t="s">
        <v>1856</v>
      </c>
      <c r="C316" s="3">
        <v>4.0</v>
      </c>
      <c r="D316" s="3">
        <v>50.086092</v>
      </c>
      <c r="E316" s="3">
        <v>-5.255711</v>
      </c>
      <c r="F316" s="3">
        <v>81.38</v>
      </c>
      <c r="G316" s="1" t="s">
        <v>178</v>
      </c>
      <c r="H316" s="1" t="s">
        <v>200</v>
      </c>
      <c r="I316" s="3">
        <v>99999.0</v>
      </c>
      <c r="J316" s="1" t="s">
        <v>180</v>
      </c>
      <c r="K316" s="2" t="s">
        <v>1857</v>
      </c>
      <c r="L316" s="1" t="s">
        <v>887</v>
      </c>
      <c r="M316" s="1" t="s">
        <v>183</v>
      </c>
      <c r="N316" s="4" t="str">
        <f>+0100,1</f>
        <v>#ERROR!</v>
      </c>
      <c r="O316" s="4" t="str">
        <f>+0060,1</f>
        <v>#ERROR!</v>
      </c>
      <c r="P316" s="1" t="s">
        <v>203</v>
      </c>
      <c r="Q316" s="4"/>
      <c r="R316" s="1" t="s">
        <v>888</v>
      </c>
      <c r="S316" s="1" t="s">
        <v>889</v>
      </c>
      <c r="T316" s="1" t="s">
        <v>1858</v>
      </c>
      <c r="V316" s="1" t="s">
        <v>188</v>
      </c>
      <c r="W316" s="1" t="s">
        <v>891</v>
      </c>
      <c r="Z316" s="1" t="s">
        <v>918</v>
      </c>
      <c r="AB316" s="1" t="s">
        <v>430</v>
      </c>
      <c r="AC316" s="4"/>
      <c r="AD316" s="1" t="s">
        <v>491</v>
      </c>
      <c r="AE316" s="4"/>
      <c r="AF316" s="4"/>
      <c r="AG316" s="1" t="s">
        <v>1859</v>
      </c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</row>
    <row r="317">
      <c r="A317" s="3">
        <v>3.809099999E9</v>
      </c>
      <c r="B317" s="1" t="s">
        <v>1860</v>
      </c>
      <c r="C317" s="3">
        <v>4.0</v>
      </c>
      <c r="D317" s="3">
        <v>50.086092</v>
      </c>
      <c r="E317" s="3">
        <v>-5.255711</v>
      </c>
      <c r="F317" s="3">
        <v>81.38</v>
      </c>
      <c r="G317" s="1" t="s">
        <v>178</v>
      </c>
      <c r="H317" s="1" t="s">
        <v>179</v>
      </c>
      <c r="I317" s="3">
        <v>99999.0</v>
      </c>
      <c r="J317" s="1" t="s">
        <v>180</v>
      </c>
      <c r="K317" s="2" t="s">
        <v>1857</v>
      </c>
      <c r="L317" s="1" t="s">
        <v>1335</v>
      </c>
      <c r="M317" s="1" t="s">
        <v>183</v>
      </c>
      <c r="N317" s="4" t="str">
        <f>+0098,1</f>
        <v>#ERROR!</v>
      </c>
      <c r="O317" s="4" t="str">
        <f>+0061,1</f>
        <v>#ERROR!</v>
      </c>
      <c r="P317" s="1" t="s">
        <v>921</v>
      </c>
      <c r="Q317" s="4"/>
      <c r="R317" s="1" t="s">
        <v>1118</v>
      </c>
      <c r="S317" s="1" t="s">
        <v>1861</v>
      </c>
      <c r="T317" s="1" t="s">
        <v>1862</v>
      </c>
      <c r="V317" s="1" t="s">
        <v>188</v>
      </c>
      <c r="W317" s="1" t="s">
        <v>1863</v>
      </c>
      <c r="Z317" s="1" t="s">
        <v>923</v>
      </c>
      <c r="AA317" s="1" t="s">
        <v>1864</v>
      </c>
      <c r="AB317" s="1" t="s">
        <v>439</v>
      </c>
      <c r="AC317" s="4"/>
      <c r="AD317" s="4"/>
      <c r="AE317" s="1" t="s">
        <v>534</v>
      </c>
      <c r="AF317" s="1" t="s">
        <v>500</v>
      </c>
      <c r="AG317" s="1" t="s">
        <v>1865</v>
      </c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1" t="s">
        <v>238</v>
      </c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1" t="s">
        <v>198</v>
      </c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</row>
    <row r="318">
      <c r="A318" s="3">
        <v>3.809099999E9</v>
      </c>
      <c r="B318" s="1" t="s">
        <v>1866</v>
      </c>
      <c r="C318" s="3">
        <v>4.0</v>
      </c>
      <c r="D318" s="3">
        <v>50.086092</v>
      </c>
      <c r="E318" s="3">
        <v>-5.255711</v>
      </c>
      <c r="F318" s="3">
        <v>81.38</v>
      </c>
      <c r="G318" s="1" t="s">
        <v>178</v>
      </c>
      <c r="H318" s="1" t="s">
        <v>200</v>
      </c>
      <c r="I318" s="3">
        <v>99999.0</v>
      </c>
      <c r="J318" s="1" t="s">
        <v>180</v>
      </c>
      <c r="K318" s="2" t="s">
        <v>410</v>
      </c>
      <c r="L318" s="1" t="s">
        <v>1112</v>
      </c>
      <c r="M318" s="1" t="s">
        <v>411</v>
      </c>
      <c r="N318" s="4" t="str">
        <f>+0100,1</f>
        <v>#ERROR!</v>
      </c>
      <c r="O318" s="4" t="str">
        <f>+0060,1</f>
        <v>#ERROR!</v>
      </c>
      <c r="P318" s="1" t="s">
        <v>203</v>
      </c>
      <c r="Q318" s="4"/>
      <c r="R318" s="1" t="s">
        <v>1126</v>
      </c>
      <c r="S318" s="1" t="s">
        <v>1113</v>
      </c>
      <c r="T318" s="1" t="s">
        <v>1867</v>
      </c>
      <c r="V318" s="1" t="s">
        <v>188</v>
      </c>
      <c r="W318" s="1" t="s">
        <v>1127</v>
      </c>
      <c r="Z318" s="1" t="s">
        <v>992</v>
      </c>
      <c r="AB318" s="1" t="s">
        <v>430</v>
      </c>
      <c r="AC318" s="4"/>
      <c r="AD318" s="1" t="s">
        <v>415</v>
      </c>
      <c r="AE318" s="4"/>
      <c r="AF318" s="4"/>
      <c r="AG318" s="1" t="s">
        <v>1868</v>
      </c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</row>
    <row r="319">
      <c r="A319" s="3">
        <v>3.809099999E9</v>
      </c>
      <c r="B319" s="1" t="s">
        <v>1869</v>
      </c>
      <c r="C319" s="3">
        <v>4.0</v>
      </c>
      <c r="D319" s="3">
        <v>50.086092</v>
      </c>
      <c r="E319" s="3">
        <v>-5.255711</v>
      </c>
      <c r="F319" s="3">
        <v>81.38</v>
      </c>
      <c r="G319" s="1" t="s">
        <v>178</v>
      </c>
      <c r="H319" s="1" t="s">
        <v>179</v>
      </c>
      <c r="I319" s="3">
        <v>99999.0</v>
      </c>
      <c r="J319" s="1" t="s">
        <v>180</v>
      </c>
      <c r="K319" s="2" t="s">
        <v>410</v>
      </c>
      <c r="L319" s="1" t="s">
        <v>1116</v>
      </c>
      <c r="M319" s="1" t="s">
        <v>418</v>
      </c>
      <c r="N319" s="4" t="str">
        <f>+0098,1</f>
        <v>#ERROR!</v>
      </c>
      <c r="O319" s="4" t="str">
        <f>+0056,1</f>
        <v>#ERROR!</v>
      </c>
      <c r="P319" s="1" t="s">
        <v>1870</v>
      </c>
      <c r="Q319" s="4"/>
      <c r="R319" s="1" t="s">
        <v>1130</v>
      </c>
      <c r="S319" s="1" t="s">
        <v>1119</v>
      </c>
      <c r="T319" s="1" t="s">
        <v>1871</v>
      </c>
      <c r="V319" s="1" t="s">
        <v>188</v>
      </c>
      <c r="W319" s="1" t="s">
        <v>1415</v>
      </c>
      <c r="Z319" s="1" t="s">
        <v>1021</v>
      </c>
      <c r="AA319" s="1" t="s">
        <v>1872</v>
      </c>
      <c r="AB319" s="1" t="s">
        <v>439</v>
      </c>
      <c r="AC319" s="4"/>
      <c r="AD319" s="4"/>
      <c r="AE319" s="1" t="s">
        <v>451</v>
      </c>
      <c r="AF319" s="1" t="s">
        <v>422</v>
      </c>
      <c r="AG319" s="1" t="s">
        <v>1873</v>
      </c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1" t="s">
        <v>238</v>
      </c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1" t="s">
        <v>198</v>
      </c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</row>
    <row r="320">
      <c r="A320" s="3">
        <v>3.809099999E9</v>
      </c>
      <c r="B320" s="1" t="s">
        <v>1874</v>
      </c>
      <c r="C320" s="3">
        <v>4.0</v>
      </c>
      <c r="D320" s="3">
        <v>50.086092</v>
      </c>
      <c r="E320" s="3">
        <v>-5.255711</v>
      </c>
      <c r="F320" s="3">
        <v>81.38</v>
      </c>
      <c r="G320" s="1" t="s">
        <v>178</v>
      </c>
      <c r="H320" s="1" t="s">
        <v>200</v>
      </c>
      <c r="I320" s="3">
        <v>99999.0</v>
      </c>
      <c r="J320" s="1" t="s">
        <v>180</v>
      </c>
      <c r="K320" s="2" t="s">
        <v>442</v>
      </c>
      <c r="L320" s="1" t="s">
        <v>1307</v>
      </c>
      <c r="M320" s="1" t="s">
        <v>411</v>
      </c>
      <c r="N320" s="4" t="str">
        <f>+0100,1</f>
        <v>#ERROR!</v>
      </c>
      <c r="O320" s="4" t="str">
        <f>+0060,1</f>
        <v>#ERROR!</v>
      </c>
      <c r="P320" s="1" t="s">
        <v>203</v>
      </c>
      <c r="Q320" s="4"/>
      <c r="R320" s="1" t="s">
        <v>1126</v>
      </c>
      <c r="S320" s="1" t="s">
        <v>1273</v>
      </c>
      <c r="T320" s="1" t="s">
        <v>864</v>
      </c>
      <c r="V320" s="1" t="s">
        <v>188</v>
      </c>
      <c r="W320" s="1" t="s">
        <v>1127</v>
      </c>
      <c r="Z320" s="1" t="s">
        <v>992</v>
      </c>
      <c r="AB320" s="1" t="s">
        <v>430</v>
      </c>
      <c r="AC320" s="4"/>
      <c r="AD320" s="1" t="s">
        <v>415</v>
      </c>
      <c r="AE320" s="4"/>
      <c r="AF320" s="4"/>
      <c r="AG320" s="1" t="s">
        <v>1875</v>
      </c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</row>
    <row r="321">
      <c r="A321" s="3">
        <v>3.809099999E9</v>
      </c>
      <c r="B321" s="1" t="s">
        <v>1876</v>
      </c>
      <c r="C321" s="3">
        <v>4.0</v>
      </c>
      <c r="D321" s="3">
        <v>50.086092</v>
      </c>
      <c r="E321" s="3">
        <v>-5.255711</v>
      </c>
      <c r="F321" s="3">
        <v>81.38</v>
      </c>
      <c r="G321" s="1" t="s">
        <v>178</v>
      </c>
      <c r="H321" s="1" t="s">
        <v>179</v>
      </c>
      <c r="I321" s="3">
        <v>99999.0</v>
      </c>
      <c r="J321" s="1" t="s">
        <v>180</v>
      </c>
      <c r="K321" s="2" t="s">
        <v>442</v>
      </c>
      <c r="L321" s="1" t="s">
        <v>1335</v>
      </c>
      <c r="M321" s="1" t="s">
        <v>418</v>
      </c>
      <c r="N321" s="4" t="str">
        <f>+0097,1</f>
        <v>#ERROR!</v>
      </c>
      <c r="O321" s="4" t="str">
        <f>+0062,1</f>
        <v>#ERROR!</v>
      </c>
      <c r="P321" s="1" t="s">
        <v>1877</v>
      </c>
      <c r="Q321" s="4"/>
      <c r="R321" s="1" t="s">
        <v>1130</v>
      </c>
      <c r="S321" s="1" t="s">
        <v>1878</v>
      </c>
      <c r="T321" s="1" t="s">
        <v>871</v>
      </c>
      <c r="V321" s="1" t="s">
        <v>188</v>
      </c>
      <c r="W321" s="1" t="s">
        <v>1415</v>
      </c>
      <c r="Z321" s="1" t="s">
        <v>1879</v>
      </c>
      <c r="AA321" s="1" t="s">
        <v>1880</v>
      </c>
      <c r="AB321" s="1" t="s">
        <v>439</v>
      </c>
      <c r="AC321" s="4"/>
      <c r="AD321" s="4"/>
      <c r="AE321" s="1" t="s">
        <v>451</v>
      </c>
      <c r="AF321" s="1" t="s">
        <v>422</v>
      </c>
      <c r="AG321" s="1" t="s">
        <v>1881</v>
      </c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1" t="s">
        <v>238</v>
      </c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1" t="s">
        <v>198</v>
      </c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</row>
    <row r="322">
      <c r="A322" s="3">
        <v>3.809099999E9</v>
      </c>
      <c r="B322" s="1" t="s">
        <v>1882</v>
      </c>
      <c r="C322" s="3">
        <v>4.0</v>
      </c>
      <c r="D322" s="3">
        <v>50.086092</v>
      </c>
      <c r="E322" s="3">
        <v>-5.255711</v>
      </c>
      <c r="F322" s="3">
        <v>81.38</v>
      </c>
      <c r="G322" s="1" t="s">
        <v>178</v>
      </c>
      <c r="H322" s="1" t="s">
        <v>200</v>
      </c>
      <c r="I322" s="3">
        <v>99999.0</v>
      </c>
      <c r="J322" s="1" t="s">
        <v>180</v>
      </c>
      <c r="K322" s="2" t="s">
        <v>240</v>
      </c>
      <c r="L322" s="1" t="s">
        <v>1307</v>
      </c>
      <c r="M322" s="1" t="s">
        <v>411</v>
      </c>
      <c r="N322" s="4" t="str">
        <f>+0100,1</f>
        <v>#ERROR!</v>
      </c>
      <c r="O322" s="4" t="str">
        <f>+0070,1</f>
        <v>#ERROR!</v>
      </c>
      <c r="P322" s="1" t="s">
        <v>203</v>
      </c>
      <c r="Q322" s="4"/>
      <c r="R322" s="1" t="s">
        <v>1126</v>
      </c>
      <c r="S322" s="1" t="s">
        <v>1273</v>
      </c>
      <c r="T322" s="1" t="s">
        <v>1080</v>
      </c>
      <c r="V322" s="1" t="s">
        <v>188</v>
      </c>
      <c r="W322" s="1" t="s">
        <v>1127</v>
      </c>
      <c r="Z322" s="1" t="s">
        <v>929</v>
      </c>
      <c r="AB322" s="1" t="s">
        <v>226</v>
      </c>
      <c r="AC322" s="4"/>
      <c r="AD322" s="1" t="s">
        <v>540</v>
      </c>
      <c r="AE322" s="4"/>
      <c r="AF322" s="4"/>
      <c r="AG322" s="1" t="s">
        <v>1883</v>
      </c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</row>
    <row r="323">
      <c r="A323" s="3">
        <v>3.809099999E9</v>
      </c>
      <c r="B323" s="1" t="s">
        <v>1884</v>
      </c>
      <c r="C323" s="3">
        <v>4.0</v>
      </c>
      <c r="D323" s="3">
        <v>50.086092</v>
      </c>
      <c r="E323" s="3">
        <v>-5.255711</v>
      </c>
      <c r="F323" s="3">
        <v>81.38</v>
      </c>
      <c r="G323" s="1" t="s">
        <v>178</v>
      </c>
      <c r="H323" s="1" t="s">
        <v>179</v>
      </c>
      <c r="I323" s="3">
        <v>99999.0</v>
      </c>
      <c r="J323" s="1" t="s">
        <v>180</v>
      </c>
      <c r="K323" s="2" t="s">
        <v>240</v>
      </c>
      <c r="L323" s="1" t="s">
        <v>1335</v>
      </c>
      <c r="M323" s="1" t="s">
        <v>418</v>
      </c>
      <c r="N323" s="4" t="str">
        <f>+0101,1</f>
        <v>#ERROR!</v>
      </c>
      <c r="O323" s="4" t="str">
        <f>+0070,1</f>
        <v>#ERROR!</v>
      </c>
      <c r="P323" s="1" t="s">
        <v>932</v>
      </c>
      <c r="Q323" s="4"/>
      <c r="R323" s="1" t="s">
        <v>1130</v>
      </c>
      <c r="S323" s="1" t="s">
        <v>1885</v>
      </c>
      <c r="T323" s="1" t="s">
        <v>1083</v>
      </c>
      <c r="V323" s="1" t="s">
        <v>188</v>
      </c>
      <c r="W323" s="1" t="s">
        <v>1415</v>
      </c>
      <c r="Z323" s="1" t="s">
        <v>934</v>
      </c>
      <c r="AA323" s="1" t="s">
        <v>1886</v>
      </c>
      <c r="AB323" s="1" t="s">
        <v>305</v>
      </c>
      <c r="AC323" s="4"/>
      <c r="AD323" s="4"/>
      <c r="AE323" s="1" t="s">
        <v>534</v>
      </c>
      <c r="AF323" s="1" t="s">
        <v>546</v>
      </c>
      <c r="AG323" s="1" t="s">
        <v>1887</v>
      </c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1" t="s">
        <v>238</v>
      </c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1" t="s">
        <v>198</v>
      </c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</row>
    <row r="324">
      <c r="A324" s="3">
        <v>3.809099999E9</v>
      </c>
      <c r="B324" s="1" t="s">
        <v>1888</v>
      </c>
      <c r="C324" s="3">
        <v>4.0</v>
      </c>
      <c r="D324" s="3">
        <v>50.086092</v>
      </c>
      <c r="E324" s="3">
        <v>-5.255711</v>
      </c>
      <c r="F324" s="3">
        <v>81.38</v>
      </c>
      <c r="G324" s="1" t="s">
        <v>178</v>
      </c>
      <c r="H324" s="1" t="s">
        <v>200</v>
      </c>
      <c r="I324" s="3">
        <v>99999.0</v>
      </c>
      <c r="J324" s="1" t="s">
        <v>180</v>
      </c>
      <c r="K324" s="2" t="s">
        <v>1889</v>
      </c>
      <c r="L324" s="1" t="s">
        <v>1314</v>
      </c>
      <c r="M324" s="1" t="s">
        <v>183</v>
      </c>
      <c r="N324" s="4" t="str">
        <f>+0110,1</f>
        <v>#ERROR!</v>
      </c>
      <c r="O324" s="4" t="str">
        <f>+0080,1</f>
        <v>#ERROR!</v>
      </c>
      <c r="P324" s="1" t="s">
        <v>203</v>
      </c>
      <c r="Q324" s="4"/>
      <c r="R324" s="1" t="s">
        <v>1219</v>
      </c>
      <c r="S324" s="1" t="s">
        <v>1315</v>
      </c>
      <c r="T324" s="1" t="s">
        <v>1195</v>
      </c>
      <c r="V324" s="1" t="s">
        <v>188</v>
      </c>
      <c r="W324" s="1" t="s">
        <v>1890</v>
      </c>
      <c r="Z324" s="1" t="s">
        <v>929</v>
      </c>
      <c r="AB324" s="1" t="s">
        <v>226</v>
      </c>
      <c r="AC324" s="4"/>
      <c r="AD324" s="1" t="s">
        <v>415</v>
      </c>
      <c r="AE324" s="4"/>
      <c r="AF324" s="4"/>
      <c r="AG324" s="1" t="s">
        <v>1891</v>
      </c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</row>
    <row r="325">
      <c r="A325" s="3">
        <v>3.809099999E9</v>
      </c>
      <c r="B325" s="1" t="s">
        <v>1892</v>
      </c>
      <c r="C325" s="3">
        <v>4.0</v>
      </c>
      <c r="D325" s="3">
        <v>50.086092</v>
      </c>
      <c r="E325" s="3">
        <v>-5.255711</v>
      </c>
      <c r="F325" s="3">
        <v>81.38</v>
      </c>
      <c r="G325" s="1" t="s">
        <v>178</v>
      </c>
      <c r="H325" s="1" t="s">
        <v>179</v>
      </c>
      <c r="I325" s="3">
        <v>99999.0</v>
      </c>
      <c r="J325" s="1" t="s">
        <v>180</v>
      </c>
      <c r="K325" s="2" t="s">
        <v>1889</v>
      </c>
      <c r="L325" s="1" t="s">
        <v>1351</v>
      </c>
      <c r="M325" s="1" t="s">
        <v>183</v>
      </c>
      <c r="N325" s="4" t="str">
        <f>+0105,1</f>
        <v>#ERROR!</v>
      </c>
      <c r="O325" s="4" t="str">
        <f>+0078,1</f>
        <v>#ERROR!</v>
      </c>
      <c r="P325" s="1" t="s">
        <v>932</v>
      </c>
      <c r="Q325" s="4"/>
      <c r="R325" s="1" t="s">
        <v>1234</v>
      </c>
      <c r="S325" s="1" t="s">
        <v>1414</v>
      </c>
      <c r="T325" s="1" t="s">
        <v>1198</v>
      </c>
      <c r="V325" s="1" t="s">
        <v>188</v>
      </c>
      <c r="W325" s="1" t="s">
        <v>1893</v>
      </c>
      <c r="Z325" s="1" t="s">
        <v>934</v>
      </c>
      <c r="AA325" s="1" t="s">
        <v>1815</v>
      </c>
      <c r="AB325" s="1" t="s">
        <v>226</v>
      </c>
      <c r="AC325" s="4"/>
      <c r="AD325" s="4"/>
      <c r="AE325" s="1" t="s">
        <v>468</v>
      </c>
      <c r="AF325" s="1" t="s">
        <v>422</v>
      </c>
      <c r="AG325" s="1" t="s">
        <v>1894</v>
      </c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1" t="s">
        <v>238</v>
      </c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1" t="s">
        <v>238</v>
      </c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</row>
    <row r="326">
      <c r="A326" s="3">
        <v>3.809099999E9</v>
      </c>
      <c r="B326" s="1" t="s">
        <v>1895</v>
      </c>
      <c r="C326" s="3">
        <v>4.0</v>
      </c>
      <c r="D326" s="3">
        <v>50.086092</v>
      </c>
      <c r="E326" s="3">
        <v>-5.255711</v>
      </c>
      <c r="F326" s="3">
        <v>81.38</v>
      </c>
      <c r="G326" s="1" t="s">
        <v>178</v>
      </c>
      <c r="H326" s="1" t="s">
        <v>200</v>
      </c>
      <c r="I326" s="3">
        <v>99999.0</v>
      </c>
      <c r="J326" s="1" t="s">
        <v>180</v>
      </c>
      <c r="K326" s="2" t="s">
        <v>485</v>
      </c>
      <c r="L326" s="1" t="s">
        <v>223</v>
      </c>
      <c r="M326" s="1" t="s">
        <v>242</v>
      </c>
      <c r="N326" s="4" t="str">
        <f>+0100,1</f>
        <v>#ERROR!</v>
      </c>
      <c r="O326" s="4" t="str">
        <f>+0090,1</f>
        <v>#ERROR!</v>
      </c>
      <c r="P326" s="1" t="s">
        <v>203</v>
      </c>
      <c r="Q326" s="4"/>
      <c r="R326" s="1" t="s">
        <v>204</v>
      </c>
      <c r="S326" s="1" t="s">
        <v>224</v>
      </c>
      <c r="T326" s="1" t="s">
        <v>399</v>
      </c>
      <c r="V326" s="1" t="s">
        <v>188</v>
      </c>
      <c r="W326" s="1" t="s">
        <v>207</v>
      </c>
      <c r="Z326" s="1" t="s">
        <v>929</v>
      </c>
      <c r="AB326" s="1" t="s">
        <v>226</v>
      </c>
      <c r="AC326" s="4"/>
      <c r="AD326" s="1" t="s">
        <v>491</v>
      </c>
      <c r="AE326" s="4"/>
      <c r="AF326" s="4"/>
      <c r="AG326" s="1" t="s">
        <v>1896</v>
      </c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</row>
    <row r="327">
      <c r="A327" s="3">
        <v>3.809099999E9</v>
      </c>
      <c r="B327" s="1" t="s">
        <v>1897</v>
      </c>
      <c r="C327" s="3">
        <v>4.0</v>
      </c>
      <c r="D327" s="3">
        <v>50.086092</v>
      </c>
      <c r="E327" s="3">
        <v>-5.255711</v>
      </c>
      <c r="F327" s="3">
        <v>81.38</v>
      </c>
      <c r="G327" s="1" t="s">
        <v>178</v>
      </c>
      <c r="H327" s="1" t="s">
        <v>179</v>
      </c>
      <c r="I327" s="3">
        <v>99999.0</v>
      </c>
      <c r="J327" s="1" t="s">
        <v>180</v>
      </c>
      <c r="K327" s="2" t="s">
        <v>485</v>
      </c>
      <c r="L327" s="1" t="s">
        <v>182</v>
      </c>
      <c r="M327" s="1" t="s">
        <v>242</v>
      </c>
      <c r="N327" s="4" t="str">
        <f>+0104,1</f>
        <v>#ERROR!</v>
      </c>
      <c r="O327" s="4" t="str">
        <f>+0093,1</f>
        <v>#ERROR!</v>
      </c>
      <c r="P327" s="1" t="s">
        <v>1523</v>
      </c>
      <c r="Q327" s="4"/>
      <c r="R327" s="1" t="s">
        <v>213</v>
      </c>
      <c r="S327" s="1" t="s">
        <v>1898</v>
      </c>
      <c r="T327" s="1" t="s">
        <v>1899</v>
      </c>
      <c r="V327" s="1" t="s">
        <v>188</v>
      </c>
      <c r="W327" s="1" t="s">
        <v>216</v>
      </c>
      <c r="X327" s="1" t="s">
        <v>1301</v>
      </c>
      <c r="Z327" s="1" t="s">
        <v>1525</v>
      </c>
      <c r="AA327" s="1" t="s">
        <v>1434</v>
      </c>
      <c r="AB327" s="1" t="s">
        <v>234</v>
      </c>
      <c r="AC327" s="4"/>
      <c r="AD327" s="4"/>
      <c r="AE327" s="1" t="s">
        <v>534</v>
      </c>
      <c r="AF327" s="1" t="s">
        <v>500</v>
      </c>
      <c r="AG327" s="1" t="s">
        <v>1900</v>
      </c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1" t="s">
        <v>196</v>
      </c>
      <c r="BT327" s="4"/>
      <c r="BU327" s="4"/>
      <c r="BV327" s="4"/>
      <c r="BW327" s="4"/>
      <c r="BX327" s="4"/>
      <c r="BY327" s="4"/>
      <c r="BZ327" s="4"/>
      <c r="CA327" s="1" t="s">
        <v>1901</v>
      </c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1" t="s">
        <v>198</v>
      </c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</row>
    <row r="328">
      <c r="A328" s="3">
        <v>3.809099999E9</v>
      </c>
      <c r="B328" s="1" t="s">
        <v>1902</v>
      </c>
      <c r="C328" s="3">
        <v>4.0</v>
      </c>
      <c r="D328" s="3">
        <v>50.086092</v>
      </c>
      <c r="E328" s="3">
        <v>-5.255711</v>
      </c>
      <c r="F328" s="3">
        <v>81.38</v>
      </c>
      <c r="G328" s="1" t="s">
        <v>178</v>
      </c>
      <c r="H328" s="1" t="s">
        <v>200</v>
      </c>
      <c r="I328" s="3">
        <v>99999.0</v>
      </c>
      <c r="J328" s="1" t="s">
        <v>180</v>
      </c>
      <c r="K328" s="2" t="s">
        <v>1889</v>
      </c>
      <c r="L328" s="1" t="s">
        <v>359</v>
      </c>
      <c r="M328" s="1" t="s">
        <v>976</v>
      </c>
      <c r="N328" s="4" t="str">
        <f>+0110,1</f>
        <v>#ERROR!</v>
      </c>
      <c r="O328" s="4" t="str">
        <f>+0100,1</f>
        <v>#ERROR!</v>
      </c>
      <c r="P328" s="1" t="s">
        <v>203</v>
      </c>
      <c r="Q328" s="4"/>
      <c r="R328" s="1" t="s">
        <v>243</v>
      </c>
      <c r="S328" s="1" t="s">
        <v>360</v>
      </c>
      <c r="T328" s="1" t="s">
        <v>206</v>
      </c>
      <c r="V328" s="1" t="s">
        <v>188</v>
      </c>
      <c r="W328" s="1" t="s">
        <v>246</v>
      </c>
      <c r="Z328" s="1" t="s">
        <v>929</v>
      </c>
      <c r="AB328" s="1" t="s">
        <v>509</v>
      </c>
      <c r="AC328" s="4"/>
      <c r="AD328" s="1" t="s">
        <v>491</v>
      </c>
      <c r="AE328" s="4"/>
      <c r="AF328" s="4"/>
      <c r="AG328" s="1" t="s">
        <v>1903</v>
      </c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</row>
    <row r="329">
      <c r="A329" s="3">
        <v>3.809099999E9</v>
      </c>
      <c r="B329" s="1" t="s">
        <v>1904</v>
      </c>
      <c r="C329" s="3">
        <v>4.0</v>
      </c>
      <c r="D329" s="3">
        <v>50.086092</v>
      </c>
      <c r="E329" s="3">
        <v>-5.255711</v>
      </c>
      <c r="F329" s="3">
        <v>81.38</v>
      </c>
      <c r="G329" s="1" t="s">
        <v>178</v>
      </c>
      <c r="H329" s="1" t="s">
        <v>179</v>
      </c>
      <c r="I329" s="3">
        <v>99999.0</v>
      </c>
      <c r="J329" s="1" t="s">
        <v>180</v>
      </c>
      <c r="K329" s="2" t="s">
        <v>1889</v>
      </c>
      <c r="L329" s="1" t="s">
        <v>1905</v>
      </c>
      <c r="M329" s="1" t="s">
        <v>976</v>
      </c>
      <c r="N329" s="4" t="str">
        <f>+0106,1</f>
        <v>#ERROR!</v>
      </c>
      <c r="O329" s="4" t="str">
        <f>+0099,1</f>
        <v>#ERROR!</v>
      </c>
      <c r="P329" s="1" t="s">
        <v>979</v>
      </c>
      <c r="Q329" s="4"/>
      <c r="R329" s="1" t="s">
        <v>1906</v>
      </c>
      <c r="S329" s="1" t="s">
        <v>391</v>
      </c>
      <c r="T329" s="1" t="s">
        <v>1907</v>
      </c>
      <c r="V329" s="1" t="s">
        <v>188</v>
      </c>
      <c r="W329" s="1" t="s">
        <v>1908</v>
      </c>
      <c r="Z329" s="1" t="s">
        <v>980</v>
      </c>
      <c r="AA329" s="1" t="s">
        <v>797</v>
      </c>
      <c r="AB329" s="1" t="s">
        <v>519</v>
      </c>
      <c r="AC329" s="4"/>
      <c r="AD329" s="4"/>
      <c r="AE329" s="1" t="s">
        <v>534</v>
      </c>
      <c r="AF329" s="1" t="s">
        <v>500</v>
      </c>
      <c r="AG329" s="1" t="s">
        <v>1909</v>
      </c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1" t="s">
        <v>238</v>
      </c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1" t="s">
        <v>196</v>
      </c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</row>
    <row r="330">
      <c r="A330" s="3">
        <v>3.809099999E9</v>
      </c>
      <c r="B330" s="1" t="s">
        <v>1910</v>
      </c>
      <c r="C330" s="3">
        <v>4.0</v>
      </c>
      <c r="D330" s="3">
        <v>50.086092</v>
      </c>
      <c r="E330" s="3">
        <v>-5.255711</v>
      </c>
      <c r="F330" s="3">
        <v>81.38</v>
      </c>
      <c r="G330" s="1" t="s">
        <v>178</v>
      </c>
      <c r="H330" s="1" t="s">
        <v>200</v>
      </c>
      <c r="I330" s="3">
        <v>99999.0</v>
      </c>
      <c r="J330" s="1" t="s">
        <v>180</v>
      </c>
      <c r="K330" s="2" t="s">
        <v>503</v>
      </c>
      <c r="L330" s="1" t="s">
        <v>473</v>
      </c>
      <c r="M330" s="1" t="s">
        <v>291</v>
      </c>
      <c r="N330" s="4" t="str">
        <f>+0110,1</f>
        <v>#ERROR!</v>
      </c>
      <c r="O330" s="4" t="str">
        <f>+0100,1</f>
        <v>#ERROR!</v>
      </c>
      <c r="P330" s="1" t="s">
        <v>203</v>
      </c>
      <c r="Q330" s="4"/>
      <c r="R330" s="1" t="s">
        <v>474</v>
      </c>
      <c r="S330" s="1" t="s">
        <v>313</v>
      </c>
      <c r="T330" s="1" t="s">
        <v>336</v>
      </c>
      <c r="V330" s="1" t="s">
        <v>188</v>
      </c>
      <c r="W330" s="1" t="s">
        <v>1911</v>
      </c>
      <c r="Z330" s="1" t="s">
        <v>929</v>
      </c>
      <c r="AB330" s="1" t="s">
        <v>509</v>
      </c>
      <c r="AC330" s="4"/>
      <c r="AD330" s="1" t="s">
        <v>415</v>
      </c>
      <c r="AE330" s="4"/>
      <c r="AF330" s="4"/>
      <c r="AG330" s="1" t="s">
        <v>1912</v>
      </c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</row>
    <row r="331">
      <c r="A331" s="3">
        <v>3.809099999E9</v>
      </c>
      <c r="B331" s="1" t="s">
        <v>1913</v>
      </c>
      <c r="C331" s="3">
        <v>4.0</v>
      </c>
      <c r="D331" s="3">
        <v>50.086092</v>
      </c>
      <c r="E331" s="3">
        <v>-5.255711</v>
      </c>
      <c r="F331" s="3">
        <v>81.38</v>
      </c>
      <c r="G331" s="1" t="s">
        <v>178</v>
      </c>
      <c r="H331" s="1" t="s">
        <v>179</v>
      </c>
      <c r="I331" s="3">
        <v>99999.0</v>
      </c>
      <c r="J331" s="1" t="s">
        <v>180</v>
      </c>
      <c r="K331" s="2" t="s">
        <v>503</v>
      </c>
      <c r="L331" s="1" t="s">
        <v>512</v>
      </c>
      <c r="M331" s="1" t="s">
        <v>291</v>
      </c>
      <c r="N331" s="4" t="str">
        <f>+0107,1</f>
        <v>#ERROR!</v>
      </c>
      <c r="O331" s="4" t="str">
        <f>+0103,1</f>
        <v>#ERROR!</v>
      </c>
      <c r="P331" s="1" t="s">
        <v>1914</v>
      </c>
      <c r="Q331" s="4"/>
      <c r="R331" s="1" t="s">
        <v>479</v>
      </c>
      <c r="S331" s="1" t="s">
        <v>447</v>
      </c>
      <c r="T331" s="1" t="s">
        <v>339</v>
      </c>
      <c r="V331" s="1" t="s">
        <v>188</v>
      </c>
      <c r="W331" s="1" t="s">
        <v>1915</v>
      </c>
      <c r="Z331" s="1" t="s">
        <v>1916</v>
      </c>
      <c r="AA331" s="1" t="s">
        <v>1434</v>
      </c>
      <c r="AB331" s="1" t="s">
        <v>509</v>
      </c>
      <c r="AC331" s="4"/>
      <c r="AD331" s="4"/>
      <c r="AE331" s="1" t="s">
        <v>421</v>
      </c>
      <c r="AF331" s="1" t="s">
        <v>422</v>
      </c>
      <c r="AG331" s="1" t="s">
        <v>1917</v>
      </c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1" t="s">
        <v>238</v>
      </c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1" t="s">
        <v>196</v>
      </c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</row>
    <row r="332">
      <c r="A332" s="3">
        <v>3.809099999E9</v>
      </c>
      <c r="B332" s="1" t="s">
        <v>1918</v>
      </c>
      <c r="C332" s="3">
        <v>4.0</v>
      </c>
      <c r="D332" s="3">
        <v>50.086092</v>
      </c>
      <c r="E332" s="3">
        <v>-5.255711</v>
      </c>
      <c r="F332" s="3">
        <v>81.38</v>
      </c>
      <c r="G332" s="1" t="s">
        <v>178</v>
      </c>
      <c r="H332" s="1" t="s">
        <v>200</v>
      </c>
      <c r="I332" s="3">
        <v>99999.0</v>
      </c>
      <c r="J332" s="1" t="s">
        <v>180</v>
      </c>
      <c r="K332" s="2" t="s">
        <v>927</v>
      </c>
      <c r="L332" s="1" t="s">
        <v>486</v>
      </c>
      <c r="M332" s="1" t="s">
        <v>272</v>
      </c>
      <c r="N332" s="4" t="str">
        <f>+0110,1</f>
        <v>#ERROR!</v>
      </c>
      <c r="O332" s="4" t="str">
        <f>+0110,1</f>
        <v>#ERROR!</v>
      </c>
      <c r="P332" s="1" t="s">
        <v>203</v>
      </c>
      <c r="Q332" s="4"/>
      <c r="R332" s="1" t="s">
        <v>488</v>
      </c>
      <c r="S332" s="1" t="s">
        <v>244</v>
      </c>
      <c r="T332" s="1" t="s">
        <v>360</v>
      </c>
      <c r="V332" s="1" t="s">
        <v>188</v>
      </c>
      <c r="W332" s="1" t="s">
        <v>1919</v>
      </c>
      <c r="Z332" s="1" t="s">
        <v>952</v>
      </c>
      <c r="AB332" s="1" t="s">
        <v>509</v>
      </c>
      <c r="AC332" s="4"/>
      <c r="AD332" s="1" t="s">
        <v>491</v>
      </c>
      <c r="AE332" s="4"/>
      <c r="AF332" s="4"/>
      <c r="AG332" s="1" t="s">
        <v>1920</v>
      </c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</row>
    <row r="333">
      <c r="A333" s="3">
        <v>3.809099999E9</v>
      </c>
      <c r="B333" s="1" t="s">
        <v>1921</v>
      </c>
      <c r="C333" s="3">
        <v>4.0</v>
      </c>
      <c r="D333" s="3">
        <v>50.086092</v>
      </c>
      <c r="E333" s="3">
        <v>-5.255711</v>
      </c>
      <c r="F333" s="3">
        <v>81.38</v>
      </c>
      <c r="G333" s="1" t="s">
        <v>178</v>
      </c>
      <c r="H333" s="1" t="s">
        <v>179</v>
      </c>
      <c r="I333" s="3">
        <v>99999.0</v>
      </c>
      <c r="J333" s="1" t="s">
        <v>180</v>
      </c>
      <c r="K333" s="2" t="s">
        <v>927</v>
      </c>
      <c r="L333" s="1" t="s">
        <v>570</v>
      </c>
      <c r="M333" s="1" t="s">
        <v>272</v>
      </c>
      <c r="N333" s="4" t="str">
        <f>+0108,1</f>
        <v>#ERROR!</v>
      </c>
      <c r="O333" s="4" t="str">
        <f>+0106,1</f>
        <v>#ERROR!</v>
      </c>
      <c r="P333" s="1" t="s">
        <v>1914</v>
      </c>
      <c r="Q333" s="4"/>
      <c r="R333" s="1" t="s">
        <v>498</v>
      </c>
      <c r="S333" s="1" t="s">
        <v>1922</v>
      </c>
      <c r="T333" s="1" t="s">
        <v>391</v>
      </c>
      <c r="V333" s="1" t="s">
        <v>188</v>
      </c>
      <c r="W333" s="1" t="s">
        <v>1923</v>
      </c>
      <c r="Z333" s="1" t="s">
        <v>1618</v>
      </c>
      <c r="AA333" s="1" t="s">
        <v>1280</v>
      </c>
      <c r="AB333" s="1" t="s">
        <v>509</v>
      </c>
      <c r="AC333" s="4"/>
      <c r="AD333" s="4"/>
      <c r="AE333" s="1" t="s">
        <v>451</v>
      </c>
      <c r="AF333" s="1" t="s">
        <v>500</v>
      </c>
      <c r="AG333" s="1" t="s">
        <v>1924</v>
      </c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1" t="s">
        <v>238</v>
      </c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1" t="s">
        <v>196</v>
      </c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</row>
    <row r="334">
      <c r="A334" s="3">
        <v>3.809099999E9</v>
      </c>
      <c r="B334" s="1" t="s">
        <v>1925</v>
      </c>
      <c r="C334" s="3">
        <v>4.0</v>
      </c>
      <c r="D334" s="3">
        <v>50.086092</v>
      </c>
      <c r="E334" s="3">
        <v>-5.255711</v>
      </c>
      <c r="F334" s="3">
        <v>81.38</v>
      </c>
      <c r="G334" s="1" t="s">
        <v>178</v>
      </c>
      <c r="H334" s="1" t="s">
        <v>200</v>
      </c>
      <c r="I334" s="3">
        <v>99999.0</v>
      </c>
      <c r="J334" s="1" t="s">
        <v>180</v>
      </c>
      <c r="K334" s="2" t="s">
        <v>522</v>
      </c>
      <c r="L334" s="1" t="s">
        <v>486</v>
      </c>
      <c r="M334" s="1" t="s">
        <v>487</v>
      </c>
      <c r="N334" s="4" t="str">
        <f>+0110,1</f>
        <v>#ERROR!</v>
      </c>
      <c r="O334" s="4" t="str">
        <f>+0110,1</f>
        <v>#ERROR!</v>
      </c>
      <c r="P334" s="1" t="s">
        <v>203</v>
      </c>
      <c r="Q334" s="4"/>
      <c r="R334" s="1" t="s">
        <v>488</v>
      </c>
      <c r="S334" s="1" t="s">
        <v>244</v>
      </c>
      <c r="T334" s="1" t="s">
        <v>360</v>
      </c>
      <c r="V334" s="1" t="s">
        <v>188</v>
      </c>
      <c r="W334" s="1" t="s">
        <v>1919</v>
      </c>
      <c r="Z334" s="1" t="s">
        <v>952</v>
      </c>
      <c r="AB334" s="1" t="s">
        <v>509</v>
      </c>
      <c r="AC334" s="4"/>
      <c r="AD334" s="1" t="s">
        <v>1926</v>
      </c>
      <c r="AE334" s="4"/>
      <c r="AF334" s="4"/>
      <c r="AG334" s="1" t="s">
        <v>1927</v>
      </c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</row>
    <row r="335">
      <c r="A335" s="3">
        <v>3.809099999E9</v>
      </c>
      <c r="B335" s="1" t="s">
        <v>1928</v>
      </c>
      <c r="C335" s="3">
        <v>4.0</v>
      </c>
      <c r="D335" s="3">
        <v>50.086092</v>
      </c>
      <c r="E335" s="3">
        <v>-5.255711</v>
      </c>
      <c r="F335" s="3">
        <v>81.38</v>
      </c>
      <c r="G335" s="1" t="s">
        <v>178</v>
      </c>
      <c r="H335" s="1" t="s">
        <v>179</v>
      </c>
      <c r="I335" s="3">
        <v>99999.0</v>
      </c>
      <c r="J335" s="1" t="s">
        <v>180</v>
      </c>
      <c r="K335" s="2" t="s">
        <v>522</v>
      </c>
      <c r="L335" s="1" t="s">
        <v>570</v>
      </c>
      <c r="M335" s="1" t="s">
        <v>487</v>
      </c>
      <c r="N335" s="4" t="str">
        <f>+0110,1</f>
        <v>#ERROR!</v>
      </c>
      <c r="O335" s="4" t="str">
        <f>+0107,1</f>
        <v>#ERROR!</v>
      </c>
      <c r="P335" s="1" t="s">
        <v>1914</v>
      </c>
      <c r="Q335" s="4"/>
      <c r="R335" s="1" t="s">
        <v>498</v>
      </c>
      <c r="S335" s="1" t="s">
        <v>1922</v>
      </c>
      <c r="T335" s="1" t="s">
        <v>391</v>
      </c>
      <c r="V335" s="1" t="s">
        <v>188</v>
      </c>
      <c r="W335" s="1" t="s">
        <v>1923</v>
      </c>
      <c r="Z335" s="1" t="s">
        <v>1618</v>
      </c>
      <c r="AA335" s="1" t="s">
        <v>1929</v>
      </c>
      <c r="AB335" s="1" t="s">
        <v>509</v>
      </c>
      <c r="AC335" s="4"/>
      <c r="AD335" s="4"/>
      <c r="AE335" s="1" t="s">
        <v>534</v>
      </c>
      <c r="AF335" s="1" t="s">
        <v>1930</v>
      </c>
      <c r="AG335" s="1" t="s">
        <v>1931</v>
      </c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1" t="s">
        <v>238</v>
      </c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1" t="s">
        <v>196</v>
      </c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</row>
    <row r="336">
      <c r="A336" s="3">
        <v>3.809099999E9</v>
      </c>
      <c r="B336" s="1" t="s">
        <v>1932</v>
      </c>
      <c r="C336" s="3">
        <v>4.0</v>
      </c>
      <c r="D336" s="3">
        <v>50.086092</v>
      </c>
      <c r="E336" s="3">
        <v>-5.255711</v>
      </c>
      <c r="F336" s="3">
        <v>81.38</v>
      </c>
      <c r="G336" s="1" t="s">
        <v>178</v>
      </c>
      <c r="H336" s="1" t="s">
        <v>200</v>
      </c>
      <c r="I336" s="3">
        <v>99999.0</v>
      </c>
      <c r="J336" s="1" t="s">
        <v>180</v>
      </c>
      <c r="K336" s="2" t="s">
        <v>1933</v>
      </c>
      <c r="L336" s="1" t="s">
        <v>486</v>
      </c>
      <c r="M336" s="1" t="s">
        <v>487</v>
      </c>
      <c r="N336" s="4" t="str">
        <f>+0110,1</f>
        <v>#ERROR!</v>
      </c>
      <c r="O336" s="4" t="str">
        <f>+0110,1</f>
        <v>#ERROR!</v>
      </c>
      <c r="P336" s="1" t="s">
        <v>203</v>
      </c>
      <c r="Q336" s="4"/>
      <c r="R336" s="1" t="s">
        <v>292</v>
      </c>
      <c r="S336" s="1" t="s">
        <v>488</v>
      </c>
      <c r="T336" s="1" t="s">
        <v>244</v>
      </c>
      <c r="V336" s="1" t="s">
        <v>188</v>
      </c>
      <c r="W336" s="1" t="s">
        <v>293</v>
      </c>
      <c r="Z336" s="1" t="s">
        <v>929</v>
      </c>
      <c r="AB336" s="1" t="s">
        <v>509</v>
      </c>
      <c r="AC336" s="4"/>
      <c r="AD336" s="1" t="s">
        <v>939</v>
      </c>
      <c r="AE336" s="4"/>
      <c r="AF336" s="4"/>
      <c r="AG336" s="1" t="s">
        <v>1934</v>
      </c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</row>
    <row r="337">
      <c r="A337" s="3">
        <v>3.809099999E9</v>
      </c>
      <c r="B337" s="1" t="s">
        <v>1935</v>
      </c>
      <c r="C337" s="3">
        <v>4.0</v>
      </c>
      <c r="D337" s="3">
        <v>50.086092</v>
      </c>
      <c r="E337" s="3">
        <v>-5.255711</v>
      </c>
      <c r="F337" s="3">
        <v>81.38</v>
      </c>
      <c r="G337" s="1" t="s">
        <v>178</v>
      </c>
      <c r="H337" s="1" t="s">
        <v>179</v>
      </c>
      <c r="I337" s="3">
        <v>99999.0</v>
      </c>
      <c r="J337" s="1" t="s">
        <v>180</v>
      </c>
      <c r="K337" s="2" t="s">
        <v>1933</v>
      </c>
      <c r="L337" s="1" t="s">
        <v>496</v>
      </c>
      <c r="M337" s="1" t="s">
        <v>487</v>
      </c>
      <c r="N337" s="4" t="str">
        <f>+0111,1</f>
        <v>#ERROR!</v>
      </c>
      <c r="O337" s="4" t="str">
        <f>+0108,1</f>
        <v>#ERROR!</v>
      </c>
      <c r="P337" s="1" t="s">
        <v>942</v>
      </c>
      <c r="Q337" s="4"/>
      <c r="R337" s="1" t="s">
        <v>1936</v>
      </c>
      <c r="S337" s="1" t="s">
        <v>1937</v>
      </c>
      <c r="T337" s="1" t="s">
        <v>1922</v>
      </c>
      <c r="V337" s="1" t="s">
        <v>188</v>
      </c>
      <c r="W337" s="1" t="s">
        <v>1938</v>
      </c>
      <c r="Z337" s="1" t="s">
        <v>1916</v>
      </c>
      <c r="AA337" s="1" t="s">
        <v>1826</v>
      </c>
      <c r="AB337" s="1" t="s">
        <v>509</v>
      </c>
      <c r="AC337" s="4"/>
      <c r="AD337" s="4"/>
      <c r="AE337" s="1" t="s">
        <v>534</v>
      </c>
      <c r="AF337" s="1" t="s">
        <v>946</v>
      </c>
      <c r="AG337" s="1" t="s">
        <v>1939</v>
      </c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1" t="s">
        <v>238</v>
      </c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1" t="s">
        <v>196</v>
      </c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</row>
    <row r="338">
      <c r="A338" s="3">
        <v>3.809099999E9</v>
      </c>
      <c r="B338" s="1" t="s">
        <v>1940</v>
      </c>
      <c r="C338" s="3">
        <v>4.0</v>
      </c>
      <c r="D338" s="3">
        <v>50.086092</v>
      </c>
      <c r="E338" s="3">
        <v>-5.255711</v>
      </c>
      <c r="F338" s="3">
        <v>81.38</v>
      </c>
      <c r="G338" s="1" t="s">
        <v>178</v>
      </c>
      <c r="H338" s="1" t="s">
        <v>200</v>
      </c>
      <c r="I338" s="3">
        <v>99999.0</v>
      </c>
      <c r="J338" s="1" t="s">
        <v>180</v>
      </c>
      <c r="K338" s="2" t="s">
        <v>1933</v>
      </c>
      <c r="L338" s="1" t="s">
        <v>486</v>
      </c>
      <c r="M338" s="1" t="s">
        <v>951</v>
      </c>
      <c r="N338" s="4" t="str">
        <f>+0110,1</f>
        <v>#ERROR!</v>
      </c>
      <c r="O338" s="4" t="str">
        <f>+0110,1</f>
        <v>#ERROR!</v>
      </c>
      <c r="P338" s="1" t="s">
        <v>203</v>
      </c>
      <c r="Q338" s="4"/>
      <c r="R338" s="1" t="s">
        <v>292</v>
      </c>
      <c r="S338" s="1" t="s">
        <v>488</v>
      </c>
      <c r="T338" s="1" t="s">
        <v>244</v>
      </c>
      <c r="V338" s="1" t="s">
        <v>188</v>
      </c>
      <c r="W338" s="1" t="s">
        <v>293</v>
      </c>
      <c r="Z338" s="1" t="s">
        <v>929</v>
      </c>
      <c r="AB338" s="1" t="s">
        <v>295</v>
      </c>
      <c r="AC338" s="4"/>
      <c r="AD338" s="1" t="s">
        <v>939</v>
      </c>
      <c r="AE338" s="4"/>
      <c r="AF338" s="4"/>
      <c r="AG338" s="1" t="s">
        <v>1941</v>
      </c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</row>
    <row r="339">
      <c r="A339" s="3">
        <v>3.809099999E9</v>
      </c>
      <c r="B339" s="1" t="s">
        <v>1942</v>
      </c>
      <c r="C339" s="3">
        <v>4.0</v>
      </c>
      <c r="D339" s="3">
        <v>50.086092</v>
      </c>
      <c r="E339" s="3">
        <v>-5.255711</v>
      </c>
      <c r="F339" s="3">
        <v>81.38</v>
      </c>
      <c r="G339" s="1" t="s">
        <v>178</v>
      </c>
      <c r="H339" s="1" t="s">
        <v>179</v>
      </c>
      <c r="I339" s="3">
        <v>99999.0</v>
      </c>
      <c r="J339" s="1" t="s">
        <v>180</v>
      </c>
      <c r="K339" s="2" t="s">
        <v>1933</v>
      </c>
      <c r="L339" s="1" t="s">
        <v>496</v>
      </c>
      <c r="M339" s="1" t="s">
        <v>951</v>
      </c>
      <c r="N339" s="4" t="str">
        <f>+0111,1</f>
        <v>#ERROR!</v>
      </c>
      <c r="O339" s="4" t="str">
        <f>+0109,1</f>
        <v>#ERROR!</v>
      </c>
      <c r="P339" s="1" t="s">
        <v>979</v>
      </c>
      <c r="Q339" s="4"/>
      <c r="R339" s="1" t="s">
        <v>1936</v>
      </c>
      <c r="S339" s="1" t="s">
        <v>498</v>
      </c>
      <c r="T339" s="1" t="s">
        <v>1922</v>
      </c>
      <c r="V339" s="1" t="s">
        <v>188</v>
      </c>
      <c r="W339" s="1" t="s">
        <v>1938</v>
      </c>
      <c r="Z339" s="1" t="s">
        <v>1943</v>
      </c>
      <c r="AA339" s="1" t="s">
        <v>755</v>
      </c>
      <c r="AB339" s="1" t="s">
        <v>234</v>
      </c>
      <c r="AC339" s="4"/>
      <c r="AD339" s="4"/>
      <c r="AE339" s="1" t="s">
        <v>421</v>
      </c>
      <c r="AF339" s="1" t="s">
        <v>946</v>
      </c>
      <c r="AG339" s="1" t="s">
        <v>1944</v>
      </c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1" t="s">
        <v>238</v>
      </c>
      <c r="BT339" s="4"/>
      <c r="BU339" s="4"/>
      <c r="BV339" s="4"/>
      <c r="BW339" s="4"/>
      <c r="BX339" s="4"/>
      <c r="BY339" s="4"/>
      <c r="BZ339" s="4"/>
      <c r="CA339" s="1" t="s">
        <v>1945</v>
      </c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1" t="s">
        <v>196</v>
      </c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</row>
    <row r="340">
      <c r="A340" s="3">
        <v>3.809099999E9</v>
      </c>
      <c r="B340" s="1" t="s">
        <v>1946</v>
      </c>
      <c r="C340" s="3">
        <v>4.0</v>
      </c>
      <c r="D340" s="3">
        <v>50.086092</v>
      </c>
      <c r="E340" s="3">
        <v>-5.255711</v>
      </c>
      <c r="F340" s="3">
        <v>81.38</v>
      </c>
      <c r="G340" s="1" t="s">
        <v>178</v>
      </c>
      <c r="H340" s="1" t="s">
        <v>200</v>
      </c>
      <c r="I340" s="3">
        <v>99999.0</v>
      </c>
      <c r="J340" s="1" t="s">
        <v>180</v>
      </c>
      <c r="K340" s="2" t="s">
        <v>1947</v>
      </c>
      <c r="L340" s="1" t="s">
        <v>486</v>
      </c>
      <c r="M340" s="1" t="s">
        <v>551</v>
      </c>
      <c r="N340" s="4" t="str">
        <f>+0110,1</f>
        <v>#ERROR!</v>
      </c>
      <c r="O340" s="4" t="str">
        <f>+0110,1</f>
        <v>#ERROR!</v>
      </c>
      <c r="P340" s="1" t="s">
        <v>203</v>
      </c>
      <c r="Q340" s="4"/>
      <c r="R340" s="1" t="s">
        <v>506</v>
      </c>
      <c r="S340" s="1" t="s">
        <v>488</v>
      </c>
      <c r="T340" s="1" t="s">
        <v>244</v>
      </c>
      <c r="V340" s="1" t="s">
        <v>188</v>
      </c>
      <c r="W340" s="1" t="s">
        <v>917</v>
      </c>
      <c r="Z340" s="1" t="s">
        <v>929</v>
      </c>
      <c r="AB340" s="1" t="s">
        <v>192</v>
      </c>
      <c r="AC340" s="4"/>
      <c r="AD340" s="1" t="s">
        <v>296</v>
      </c>
      <c r="AE340" s="4"/>
      <c r="AF340" s="4"/>
      <c r="AG340" s="1" t="s">
        <v>1948</v>
      </c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</row>
    <row r="341">
      <c r="A341" s="3">
        <v>3.809099999E9</v>
      </c>
      <c r="B341" s="1" t="s">
        <v>1949</v>
      </c>
      <c r="C341" s="3">
        <v>4.0</v>
      </c>
      <c r="D341" s="3">
        <v>50.086092</v>
      </c>
      <c r="E341" s="3">
        <v>-5.255711</v>
      </c>
      <c r="F341" s="3">
        <v>81.38</v>
      </c>
      <c r="G341" s="1" t="s">
        <v>178</v>
      </c>
      <c r="H341" s="1" t="s">
        <v>179</v>
      </c>
      <c r="I341" s="3">
        <v>99999.0</v>
      </c>
      <c r="J341" s="1" t="s">
        <v>180</v>
      </c>
      <c r="K341" s="2" t="s">
        <v>1947</v>
      </c>
      <c r="L341" s="1" t="s">
        <v>496</v>
      </c>
      <c r="M341" s="1" t="s">
        <v>551</v>
      </c>
      <c r="N341" s="4" t="str">
        <f>+0111,1</f>
        <v>#ERROR!</v>
      </c>
      <c r="O341" s="4" t="str">
        <f>+0109,1</f>
        <v>#ERROR!</v>
      </c>
      <c r="P341" s="1" t="s">
        <v>1950</v>
      </c>
      <c r="Q341" s="4"/>
      <c r="R341" s="1" t="s">
        <v>515</v>
      </c>
      <c r="S341" s="1" t="s">
        <v>498</v>
      </c>
      <c r="T341" s="1" t="s">
        <v>1922</v>
      </c>
      <c r="V341" s="1" t="s">
        <v>188</v>
      </c>
      <c r="W341" s="1" t="s">
        <v>922</v>
      </c>
      <c r="Z341" s="1" t="s">
        <v>1943</v>
      </c>
      <c r="AA341" s="1" t="s">
        <v>1951</v>
      </c>
      <c r="AB341" s="1" t="s">
        <v>257</v>
      </c>
      <c r="AC341" s="4"/>
      <c r="AD341" s="4"/>
      <c r="AE341" s="1" t="s">
        <v>320</v>
      </c>
      <c r="AF341" s="1" t="s">
        <v>306</v>
      </c>
      <c r="AG341" s="1" t="s">
        <v>1952</v>
      </c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1" t="s">
        <v>238</v>
      </c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1" t="s">
        <v>196</v>
      </c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</row>
    <row r="342">
      <c r="A342" s="3">
        <v>3.809099999E9</v>
      </c>
      <c r="B342" s="1" t="s">
        <v>1953</v>
      </c>
      <c r="C342" s="3">
        <v>4.0</v>
      </c>
      <c r="D342" s="3">
        <v>50.086092</v>
      </c>
      <c r="E342" s="3">
        <v>-5.255711</v>
      </c>
      <c r="F342" s="3">
        <v>81.38</v>
      </c>
      <c r="G342" s="1" t="s">
        <v>178</v>
      </c>
      <c r="H342" s="1" t="s">
        <v>200</v>
      </c>
      <c r="I342" s="3">
        <v>99999.0</v>
      </c>
      <c r="J342" s="1" t="s">
        <v>180</v>
      </c>
      <c r="K342" s="2" t="s">
        <v>1954</v>
      </c>
      <c r="L342" s="1" t="s">
        <v>486</v>
      </c>
      <c r="M342" s="1" t="s">
        <v>426</v>
      </c>
      <c r="N342" s="4" t="str">
        <f>+0110,1</f>
        <v>#ERROR!</v>
      </c>
      <c r="O342" s="4" t="str">
        <f>+0110,1</f>
        <v>#ERROR!</v>
      </c>
      <c r="P342" s="1" t="s">
        <v>203</v>
      </c>
      <c r="Q342" s="4"/>
      <c r="R342" s="1" t="s">
        <v>488</v>
      </c>
      <c r="S342" s="1" t="s">
        <v>244</v>
      </c>
      <c r="T342" s="1" t="s">
        <v>260</v>
      </c>
      <c r="V342" s="1" t="s">
        <v>188</v>
      </c>
      <c r="W342" s="1" t="s">
        <v>1919</v>
      </c>
      <c r="Z342" s="1" t="s">
        <v>929</v>
      </c>
      <c r="AB342" s="1" t="s">
        <v>192</v>
      </c>
      <c r="AC342" s="4"/>
      <c r="AD342" s="4"/>
      <c r="AE342" s="4"/>
      <c r="AF342" s="4"/>
      <c r="AG342" s="1" t="s">
        <v>1955</v>
      </c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</row>
    <row r="343">
      <c r="A343" s="3">
        <v>3.809099999E9</v>
      </c>
      <c r="B343" s="1" t="s">
        <v>1956</v>
      </c>
      <c r="C343" s="3">
        <v>4.0</v>
      </c>
      <c r="D343" s="3">
        <v>50.086092</v>
      </c>
      <c r="E343" s="3">
        <v>-5.255711</v>
      </c>
      <c r="F343" s="3">
        <v>81.38</v>
      </c>
      <c r="G343" s="1" t="s">
        <v>178</v>
      </c>
      <c r="H343" s="1" t="s">
        <v>179</v>
      </c>
      <c r="I343" s="3">
        <v>99999.0</v>
      </c>
      <c r="J343" s="1" t="s">
        <v>180</v>
      </c>
      <c r="K343" s="2" t="s">
        <v>1954</v>
      </c>
      <c r="L343" s="1" t="s">
        <v>570</v>
      </c>
      <c r="M343" s="1" t="s">
        <v>426</v>
      </c>
      <c r="N343" s="4" t="str">
        <f>+0107,1</f>
        <v>#ERROR!</v>
      </c>
      <c r="O343" s="4" t="str">
        <f>+0105,1</f>
        <v>#ERROR!</v>
      </c>
      <c r="P343" s="1" t="s">
        <v>1950</v>
      </c>
      <c r="Q343" s="4"/>
      <c r="R343" s="1" t="s">
        <v>498</v>
      </c>
      <c r="S343" s="1" t="s">
        <v>1922</v>
      </c>
      <c r="T343" s="1" t="s">
        <v>266</v>
      </c>
      <c r="V343" s="1" t="s">
        <v>188</v>
      </c>
      <c r="W343" s="1" t="s">
        <v>1923</v>
      </c>
      <c r="Z343" s="1" t="s">
        <v>944</v>
      </c>
      <c r="AA343" s="1" t="s">
        <v>784</v>
      </c>
      <c r="AB343" s="1" t="s">
        <v>257</v>
      </c>
      <c r="AC343" s="4"/>
      <c r="AD343" s="4"/>
      <c r="AE343" s="1" t="s">
        <v>368</v>
      </c>
      <c r="AG343" s="1" t="s">
        <v>1957</v>
      </c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1" t="s">
        <v>238</v>
      </c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1" t="s">
        <v>196</v>
      </c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</row>
    <row r="344">
      <c r="A344" s="3">
        <v>3.809099999E9</v>
      </c>
      <c r="B344" s="1" t="s">
        <v>1958</v>
      </c>
      <c r="C344" s="3">
        <v>4.0</v>
      </c>
      <c r="D344" s="3">
        <v>50.086092</v>
      </c>
      <c r="E344" s="3">
        <v>-5.255711</v>
      </c>
      <c r="F344" s="3">
        <v>81.38</v>
      </c>
      <c r="G344" s="1" t="s">
        <v>178</v>
      </c>
      <c r="H344" s="1" t="s">
        <v>200</v>
      </c>
      <c r="I344" s="3">
        <v>99999.0</v>
      </c>
      <c r="J344" s="1" t="s">
        <v>180</v>
      </c>
      <c r="K344" s="2" t="s">
        <v>1959</v>
      </c>
      <c r="L344" s="1" t="s">
        <v>312</v>
      </c>
      <c r="M344" s="1" t="s">
        <v>487</v>
      </c>
      <c r="N344" s="4" t="str">
        <f>+0100,1</f>
        <v>#ERROR!</v>
      </c>
      <c r="O344" s="4" t="str">
        <f>+0100,1</f>
        <v>#ERROR!</v>
      </c>
      <c r="P344" s="1" t="s">
        <v>203</v>
      </c>
      <c r="Q344" s="4"/>
      <c r="R344" s="1" t="s">
        <v>273</v>
      </c>
      <c r="S344" s="1" t="s">
        <v>313</v>
      </c>
      <c r="T344" s="1" t="s">
        <v>224</v>
      </c>
      <c r="V344" s="1" t="s">
        <v>188</v>
      </c>
      <c r="W344" s="1" t="s">
        <v>275</v>
      </c>
      <c r="Z344" s="1" t="s">
        <v>952</v>
      </c>
      <c r="AB344" s="1" t="s">
        <v>295</v>
      </c>
      <c r="AC344" s="4"/>
      <c r="AD344" s="4"/>
      <c r="AE344" s="4"/>
      <c r="AF344" s="4"/>
      <c r="AG344" s="1" t="s">
        <v>1960</v>
      </c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</row>
    <row r="345">
      <c r="A345" s="3">
        <v>3.809099999E9</v>
      </c>
      <c r="B345" s="1" t="s">
        <v>1961</v>
      </c>
      <c r="C345" s="3">
        <v>4.0</v>
      </c>
      <c r="D345" s="3">
        <v>50.086092</v>
      </c>
      <c r="E345" s="3">
        <v>-5.255711</v>
      </c>
      <c r="F345" s="3">
        <v>81.38</v>
      </c>
      <c r="G345" s="1" t="s">
        <v>178</v>
      </c>
      <c r="H345" s="1" t="s">
        <v>179</v>
      </c>
      <c r="I345" s="3">
        <v>99999.0</v>
      </c>
      <c r="J345" s="1" t="s">
        <v>180</v>
      </c>
      <c r="K345" s="2" t="s">
        <v>1959</v>
      </c>
      <c r="L345" s="1" t="s">
        <v>316</v>
      </c>
      <c r="M345" s="1" t="s">
        <v>487</v>
      </c>
      <c r="N345" s="4" t="str">
        <f>+0103,1</f>
        <v>#ERROR!</v>
      </c>
      <c r="O345" s="4" t="str">
        <f>+0101,1</f>
        <v>#ERROR!</v>
      </c>
      <c r="P345" s="1" t="s">
        <v>1534</v>
      </c>
      <c r="Q345" s="4"/>
      <c r="R345" s="1" t="s">
        <v>282</v>
      </c>
      <c r="S345" s="1" t="s">
        <v>318</v>
      </c>
      <c r="T345" s="1" t="s">
        <v>186</v>
      </c>
      <c r="V345" s="1" t="s">
        <v>188</v>
      </c>
      <c r="W345" s="1" t="s">
        <v>284</v>
      </c>
      <c r="Z345" s="1" t="s">
        <v>971</v>
      </c>
      <c r="AA345" s="1" t="s">
        <v>1756</v>
      </c>
      <c r="AB345" s="1" t="s">
        <v>234</v>
      </c>
      <c r="AC345" s="4"/>
      <c r="AD345" s="4"/>
      <c r="AE345" s="4"/>
      <c r="AF345" s="4"/>
      <c r="AG345" s="1" t="s">
        <v>1962</v>
      </c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1" t="s">
        <v>238</v>
      </c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1" t="s">
        <v>196</v>
      </c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</row>
    <row r="346">
      <c r="A346" s="3">
        <v>3.809099999E9</v>
      </c>
      <c r="B346" s="1" t="s">
        <v>1963</v>
      </c>
      <c r="C346" s="3">
        <v>4.0</v>
      </c>
      <c r="D346" s="3">
        <v>50.086092</v>
      </c>
      <c r="E346" s="3">
        <v>-5.255711</v>
      </c>
      <c r="F346" s="3">
        <v>81.38</v>
      </c>
      <c r="G346" s="1" t="s">
        <v>178</v>
      </c>
      <c r="H346" s="1" t="s">
        <v>200</v>
      </c>
      <c r="I346" s="3">
        <v>99999.0</v>
      </c>
      <c r="J346" s="1" t="s">
        <v>180</v>
      </c>
      <c r="K346" s="2" t="s">
        <v>1964</v>
      </c>
      <c r="L346" s="1" t="s">
        <v>486</v>
      </c>
      <c r="M346" s="1" t="s">
        <v>951</v>
      </c>
      <c r="N346" s="4" t="str">
        <f>+0100,1</f>
        <v>#ERROR!</v>
      </c>
      <c r="O346" s="4" t="str">
        <f>+0100,1</f>
        <v>#ERROR!</v>
      </c>
      <c r="P346" s="1" t="s">
        <v>203</v>
      </c>
      <c r="Q346" s="4"/>
      <c r="R346" s="1" t="s">
        <v>488</v>
      </c>
      <c r="S346" s="1" t="s">
        <v>313</v>
      </c>
      <c r="T346" s="1" t="s">
        <v>336</v>
      </c>
      <c r="V346" s="1" t="s">
        <v>188</v>
      </c>
      <c r="W346" s="1" t="s">
        <v>1919</v>
      </c>
      <c r="Z346" s="1" t="s">
        <v>1539</v>
      </c>
      <c r="AB346" s="1" t="s">
        <v>1965</v>
      </c>
      <c r="AC346" s="4"/>
      <c r="AD346" s="4"/>
      <c r="AE346" s="4"/>
      <c r="AF346" s="4"/>
      <c r="AG346" s="1" t="s">
        <v>1966</v>
      </c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</row>
    <row r="347">
      <c r="A347" s="3">
        <v>3.809099999E9</v>
      </c>
      <c r="B347" s="1" t="s">
        <v>1967</v>
      </c>
      <c r="C347" s="3">
        <v>4.0</v>
      </c>
      <c r="D347" s="3">
        <v>50.086092</v>
      </c>
      <c r="E347" s="3">
        <v>-5.255711</v>
      </c>
      <c r="F347" s="3">
        <v>81.38</v>
      </c>
      <c r="G347" s="1" t="s">
        <v>178</v>
      </c>
      <c r="H347" s="1" t="s">
        <v>179</v>
      </c>
      <c r="I347" s="3">
        <v>99999.0</v>
      </c>
      <c r="J347" s="1" t="s">
        <v>180</v>
      </c>
      <c r="K347" s="2" t="s">
        <v>1964</v>
      </c>
      <c r="L347" s="1" t="s">
        <v>570</v>
      </c>
      <c r="M347" s="1" t="s">
        <v>951</v>
      </c>
      <c r="N347" s="4" t="str">
        <f>+0101,1</f>
        <v>#ERROR!</v>
      </c>
      <c r="O347" s="4" t="str">
        <f>+0099,1</f>
        <v>#ERROR!</v>
      </c>
      <c r="P347" s="1" t="s">
        <v>1968</v>
      </c>
      <c r="Q347" s="4"/>
      <c r="R347" s="1" t="s">
        <v>1937</v>
      </c>
      <c r="S347" s="1" t="s">
        <v>1969</v>
      </c>
      <c r="T347" s="1" t="s">
        <v>339</v>
      </c>
      <c r="V347" s="1" t="s">
        <v>188</v>
      </c>
      <c r="W347" s="1" t="s">
        <v>1970</v>
      </c>
      <c r="Z347" s="1" t="s">
        <v>1971</v>
      </c>
      <c r="AA347" s="1" t="s">
        <v>379</v>
      </c>
      <c r="AB347" s="1" t="s">
        <v>1965</v>
      </c>
      <c r="AC347" s="4"/>
      <c r="AD347" s="4"/>
      <c r="AE347" s="4"/>
      <c r="AF347" s="4"/>
      <c r="AG347" s="1" t="s">
        <v>1972</v>
      </c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1" t="s">
        <v>238</v>
      </c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1" t="s">
        <v>1973</v>
      </c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</row>
    <row r="348">
      <c r="A348" s="3">
        <v>3.809099999E9</v>
      </c>
      <c r="B348" s="1" t="s">
        <v>1974</v>
      </c>
      <c r="C348" s="3">
        <v>4.0</v>
      </c>
      <c r="D348" s="3">
        <v>50.086092</v>
      </c>
      <c r="E348" s="3">
        <v>-5.255711</v>
      </c>
      <c r="F348" s="3">
        <v>81.38</v>
      </c>
      <c r="G348" s="1" t="s">
        <v>178</v>
      </c>
      <c r="H348" s="1" t="s">
        <v>200</v>
      </c>
      <c r="I348" s="3">
        <v>99999.0</v>
      </c>
      <c r="J348" s="1" t="s">
        <v>180</v>
      </c>
      <c r="K348" s="2" t="s">
        <v>1964</v>
      </c>
      <c r="L348" s="1" t="s">
        <v>486</v>
      </c>
      <c r="M348" s="1" t="s">
        <v>951</v>
      </c>
      <c r="N348" s="4" t="str">
        <f>+0100,1</f>
        <v>#ERROR!</v>
      </c>
      <c r="O348" s="4" t="str">
        <f>+0100,1</f>
        <v>#ERROR!</v>
      </c>
      <c r="P348" s="1" t="s">
        <v>203</v>
      </c>
      <c r="Q348" s="4"/>
      <c r="R348" s="1" t="s">
        <v>488</v>
      </c>
      <c r="S348" s="1" t="s">
        <v>313</v>
      </c>
      <c r="T348" s="1" t="s">
        <v>336</v>
      </c>
      <c r="V348" s="1" t="s">
        <v>188</v>
      </c>
      <c r="W348" s="1" t="s">
        <v>1919</v>
      </c>
      <c r="Z348" s="1" t="s">
        <v>1539</v>
      </c>
      <c r="AB348" s="1" t="s">
        <v>430</v>
      </c>
      <c r="AC348" s="4"/>
      <c r="AD348" s="4"/>
      <c r="AE348" s="4"/>
      <c r="AF348" s="4"/>
      <c r="AG348" s="1" t="s">
        <v>1975</v>
      </c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</row>
    <row r="349">
      <c r="A349" s="3">
        <v>3.809099999E9</v>
      </c>
      <c r="B349" s="1" t="s">
        <v>1976</v>
      </c>
      <c r="C349" s="3">
        <v>4.0</v>
      </c>
      <c r="D349" s="3">
        <v>50.086092</v>
      </c>
      <c r="E349" s="3">
        <v>-5.255711</v>
      </c>
      <c r="F349" s="3">
        <v>81.38</v>
      </c>
      <c r="G349" s="1" t="s">
        <v>178</v>
      </c>
      <c r="H349" s="1" t="s">
        <v>179</v>
      </c>
      <c r="I349" s="3">
        <v>99999.0</v>
      </c>
      <c r="J349" s="1" t="s">
        <v>180</v>
      </c>
      <c r="K349" s="2" t="s">
        <v>1964</v>
      </c>
      <c r="L349" s="1" t="s">
        <v>570</v>
      </c>
      <c r="M349" s="1" t="s">
        <v>951</v>
      </c>
      <c r="N349" s="4" t="str">
        <f>+0101,1</f>
        <v>#ERROR!</v>
      </c>
      <c r="O349" s="4" t="str">
        <f>+0099,1</f>
        <v>#ERROR!</v>
      </c>
      <c r="P349" s="1" t="s">
        <v>1977</v>
      </c>
      <c r="Q349" s="4"/>
      <c r="R349" s="1" t="s">
        <v>498</v>
      </c>
      <c r="S349" s="1" t="s">
        <v>1969</v>
      </c>
      <c r="T349" s="1" t="s">
        <v>339</v>
      </c>
      <c r="V349" s="1" t="s">
        <v>188</v>
      </c>
      <c r="W349" s="1" t="s">
        <v>1923</v>
      </c>
      <c r="Z349" s="1" t="s">
        <v>1978</v>
      </c>
      <c r="AA349" s="1" t="s">
        <v>1864</v>
      </c>
      <c r="AB349" s="1" t="s">
        <v>430</v>
      </c>
      <c r="AC349" s="4"/>
      <c r="AD349" s="4"/>
      <c r="AE349" s="4"/>
      <c r="AF349" s="4"/>
      <c r="AG349" s="1" t="s">
        <v>1979</v>
      </c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1" t="s">
        <v>238</v>
      </c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1" t="s">
        <v>198</v>
      </c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</row>
    <row r="350">
      <c r="A350" s="3">
        <v>3.809099999E9</v>
      </c>
      <c r="B350" s="1" t="s">
        <v>1980</v>
      </c>
      <c r="C350" s="3">
        <v>4.0</v>
      </c>
      <c r="D350" s="3">
        <v>50.086092</v>
      </c>
      <c r="E350" s="3">
        <v>-5.255711</v>
      </c>
      <c r="F350" s="3">
        <v>81.38</v>
      </c>
      <c r="G350" s="1" t="s">
        <v>178</v>
      </c>
      <c r="H350" s="1" t="s">
        <v>200</v>
      </c>
      <c r="I350" s="3">
        <v>99999.0</v>
      </c>
      <c r="J350" s="1" t="s">
        <v>180</v>
      </c>
      <c r="K350" s="2" t="s">
        <v>1981</v>
      </c>
      <c r="L350" s="1" t="s">
        <v>1982</v>
      </c>
      <c r="M350" s="1" t="s">
        <v>272</v>
      </c>
      <c r="N350" s="4" t="str">
        <f>+0100,1</f>
        <v>#ERROR!</v>
      </c>
      <c r="O350" s="4" t="str">
        <f>+0100,1</f>
        <v>#ERROR!</v>
      </c>
      <c r="P350" s="1" t="s">
        <v>203</v>
      </c>
      <c r="Q350" s="4"/>
      <c r="R350" s="1" t="s">
        <v>243</v>
      </c>
      <c r="S350" s="1" t="s">
        <v>345</v>
      </c>
      <c r="T350" s="1" t="s">
        <v>206</v>
      </c>
      <c r="V350" s="1" t="s">
        <v>188</v>
      </c>
      <c r="W350" s="1" t="s">
        <v>246</v>
      </c>
      <c r="Z350" s="1" t="s">
        <v>1567</v>
      </c>
      <c r="AB350" s="1" t="s">
        <v>456</v>
      </c>
      <c r="AC350" s="4"/>
      <c r="AD350" s="4"/>
      <c r="AE350" s="4"/>
      <c r="AF350" s="4"/>
      <c r="AG350" s="1" t="s">
        <v>1983</v>
      </c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</row>
    <row r="351">
      <c r="A351" s="3">
        <v>3.809099999E9</v>
      </c>
      <c r="B351" s="1" t="s">
        <v>1984</v>
      </c>
      <c r="C351" s="3">
        <v>4.0</v>
      </c>
      <c r="D351" s="3">
        <v>50.086092</v>
      </c>
      <c r="E351" s="3">
        <v>-5.255711</v>
      </c>
      <c r="F351" s="3">
        <v>81.38</v>
      </c>
      <c r="G351" s="1" t="s">
        <v>178</v>
      </c>
      <c r="H351" s="1" t="s">
        <v>179</v>
      </c>
      <c r="I351" s="3">
        <v>99999.0</v>
      </c>
      <c r="J351" s="1" t="s">
        <v>180</v>
      </c>
      <c r="K351" s="2" t="s">
        <v>1981</v>
      </c>
      <c r="L351" s="1" t="s">
        <v>249</v>
      </c>
      <c r="M351" s="1" t="s">
        <v>272</v>
      </c>
      <c r="N351" s="4" t="str">
        <f>+0099,1</f>
        <v>#ERROR!</v>
      </c>
      <c r="O351" s="4" t="str">
        <f>+0096,1</f>
        <v>#ERROR!</v>
      </c>
      <c r="P351" s="1" t="s">
        <v>1985</v>
      </c>
      <c r="Q351" s="4"/>
      <c r="R351" s="1" t="s">
        <v>1906</v>
      </c>
      <c r="S351" s="1" t="s">
        <v>1986</v>
      </c>
      <c r="T351" s="1" t="s">
        <v>215</v>
      </c>
      <c r="V351" s="1" t="s">
        <v>188</v>
      </c>
      <c r="W351" s="1" t="s">
        <v>1908</v>
      </c>
      <c r="X351" s="1" t="s">
        <v>1987</v>
      </c>
      <c r="Z351" s="1" t="s">
        <v>1597</v>
      </c>
      <c r="AA351" s="1" t="s">
        <v>1988</v>
      </c>
      <c r="AB351" s="1" t="s">
        <v>467</v>
      </c>
      <c r="AC351" s="4"/>
      <c r="AD351" s="4"/>
      <c r="AE351" s="4"/>
      <c r="AF351" s="4"/>
      <c r="AG351" s="1" t="s">
        <v>1989</v>
      </c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1" t="s">
        <v>198</v>
      </c>
      <c r="BT351" s="4"/>
      <c r="BU351" s="4"/>
      <c r="BV351" s="4"/>
      <c r="BW351" s="4"/>
      <c r="BX351" s="4"/>
      <c r="BY351" s="4"/>
      <c r="BZ351" s="4"/>
      <c r="CA351" s="1" t="s">
        <v>1990</v>
      </c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1" t="s">
        <v>1991</v>
      </c>
      <c r="DZ351" s="4"/>
      <c r="EA351" s="1" t="s">
        <v>1973</v>
      </c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</row>
    <row r="352">
      <c r="A352" s="3">
        <v>3.809099999E9</v>
      </c>
      <c r="B352" s="1" t="s">
        <v>1992</v>
      </c>
      <c r="C352" s="3">
        <v>4.0</v>
      </c>
      <c r="D352" s="3">
        <v>50.086092</v>
      </c>
      <c r="E352" s="3">
        <v>-5.255711</v>
      </c>
      <c r="F352" s="3">
        <v>81.38</v>
      </c>
      <c r="G352" s="1" t="s">
        <v>178</v>
      </c>
      <c r="H352" s="1" t="s">
        <v>200</v>
      </c>
      <c r="I352" s="3">
        <v>99999.0</v>
      </c>
      <c r="J352" s="1" t="s">
        <v>180</v>
      </c>
      <c r="K352" s="2" t="s">
        <v>1993</v>
      </c>
      <c r="L352" s="1" t="s">
        <v>202</v>
      </c>
      <c r="M352" s="1" t="s">
        <v>291</v>
      </c>
      <c r="N352" s="4" t="str">
        <f>+0100,1</f>
        <v>#ERROR!</v>
      </c>
      <c r="O352" s="4" t="str">
        <f>+0090,1</f>
        <v>#ERROR!</v>
      </c>
      <c r="P352" s="1" t="s">
        <v>203</v>
      </c>
      <c r="Q352" s="4"/>
      <c r="R352" s="1" t="s">
        <v>326</v>
      </c>
      <c r="S352" s="1" t="s">
        <v>205</v>
      </c>
      <c r="T352" s="1" t="s">
        <v>372</v>
      </c>
      <c r="V352" s="1" t="s">
        <v>188</v>
      </c>
      <c r="W352" s="1" t="s">
        <v>905</v>
      </c>
      <c r="Z352" s="1" t="s">
        <v>1539</v>
      </c>
      <c r="AB352" s="1" t="s">
        <v>456</v>
      </c>
      <c r="AC352" s="4"/>
      <c r="AD352" s="4"/>
      <c r="AE352" s="4"/>
      <c r="AF352" s="4"/>
      <c r="AG352" s="1" t="s">
        <v>1994</v>
      </c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</row>
    <row r="353">
      <c r="A353" s="3">
        <v>3.809099999E9</v>
      </c>
      <c r="B353" s="1" t="s">
        <v>1995</v>
      </c>
      <c r="C353" s="3">
        <v>4.0</v>
      </c>
      <c r="D353" s="3">
        <v>50.086092</v>
      </c>
      <c r="E353" s="3">
        <v>-5.255711</v>
      </c>
      <c r="F353" s="3">
        <v>81.38</v>
      </c>
      <c r="G353" s="1" t="s">
        <v>178</v>
      </c>
      <c r="H353" s="1" t="s">
        <v>179</v>
      </c>
      <c r="I353" s="3">
        <v>99999.0</v>
      </c>
      <c r="J353" s="1" t="s">
        <v>180</v>
      </c>
      <c r="K353" s="2" t="s">
        <v>1993</v>
      </c>
      <c r="L353" s="1" t="s">
        <v>363</v>
      </c>
      <c r="M353" s="1" t="s">
        <v>291</v>
      </c>
      <c r="N353" s="4" t="str">
        <f>+0098,1</f>
        <v>#ERROR!</v>
      </c>
      <c r="O353" s="4" t="str">
        <f>+0091,1</f>
        <v>#ERROR!</v>
      </c>
      <c r="P353" s="1" t="s">
        <v>1968</v>
      </c>
      <c r="Q353" s="4"/>
      <c r="R353" s="1" t="s">
        <v>462</v>
      </c>
      <c r="S353" s="1" t="s">
        <v>214</v>
      </c>
      <c r="T353" s="1" t="s">
        <v>1996</v>
      </c>
      <c r="V353" s="1" t="s">
        <v>188</v>
      </c>
      <c r="W353" s="1" t="s">
        <v>910</v>
      </c>
      <c r="Z353" s="1" t="s">
        <v>1971</v>
      </c>
      <c r="AA353" s="1" t="s">
        <v>533</v>
      </c>
      <c r="AB353" s="1" t="s">
        <v>467</v>
      </c>
      <c r="AC353" s="4"/>
      <c r="AD353" s="4"/>
      <c r="AE353" s="4"/>
      <c r="AF353" s="4"/>
      <c r="AG353" s="1" t="s">
        <v>1997</v>
      </c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1" t="s">
        <v>238</v>
      </c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1" t="s">
        <v>198</v>
      </c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</row>
    <row r="354">
      <c r="A354" s="3">
        <v>3.809099999E9</v>
      </c>
      <c r="B354" s="1" t="s">
        <v>1998</v>
      </c>
      <c r="C354" s="3">
        <v>4.0</v>
      </c>
      <c r="D354" s="3">
        <v>50.086092</v>
      </c>
      <c r="E354" s="3">
        <v>-5.255711</v>
      </c>
      <c r="F354" s="3">
        <v>81.38</v>
      </c>
      <c r="G354" s="1" t="s">
        <v>178</v>
      </c>
      <c r="H354" s="1" t="s">
        <v>200</v>
      </c>
      <c r="I354" s="3">
        <v>99999.0</v>
      </c>
      <c r="J354" s="1" t="s">
        <v>180</v>
      </c>
      <c r="K354" s="2" t="s">
        <v>1999</v>
      </c>
      <c r="L354" s="1" t="s">
        <v>1520</v>
      </c>
      <c r="M354" s="1" t="s">
        <v>242</v>
      </c>
      <c r="N354" s="4" t="str">
        <f>+0090,1</f>
        <v>#ERROR!</v>
      </c>
      <c r="O354" s="4" t="str">
        <f>+0080,1</f>
        <v>#ERROR!</v>
      </c>
      <c r="P354" s="1" t="s">
        <v>203</v>
      </c>
      <c r="Q354" s="4"/>
      <c r="R354" s="1" t="s">
        <v>412</v>
      </c>
      <c r="S354" s="1" t="s">
        <v>1089</v>
      </c>
      <c r="T354" s="1" t="s">
        <v>1315</v>
      </c>
      <c r="V354" s="1" t="s">
        <v>188</v>
      </c>
      <c r="W354" s="1" t="s">
        <v>413</v>
      </c>
      <c r="Z354" s="1" t="s">
        <v>952</v>
      </c>
      <c r="AB354" s="1" t="s">
        <v>430</v>
      </c>
      <c r="AC354" s="4"/>
      <c r="AD354" s="1" t="s">
        <v>1471</v>
      </c>
      <c r="AE354" s="4"/>
      <c r="AF354" s="4"/>
      <c r="AG354" s="1" t="s">
        <v>2000</v>
      </c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</row>
    <row r="355">
      <c r="A355" s="3">
        <v>3.809099999E9</v>
      </c>
      <c r="B355" s="1" t="s">
        <v>2001</v>
      </c>
      <c r="C355" s="3">
        <v>4.0</v>
      </c>
      <c r="D355" s="3">
        <v>50.086092</v>
      </c>
      <c r="E355" s="3">
        <v>-5.255711</v>
      </c>
      <c r="F355" s="3">
        <v>81.38</v>
      </c>
      <c r="G355" s="1" t="s">
        <v>178</v>
      </c>
      <c r="H355" s="1" t="s">
        <v>179</v>
      </c>
      <c r="I355" s="3">
        <v>99999.0</v>
      </c>
      <c r="J355" s="1" t="s">
        <v>180</v>
      </c>
      <c r="K355" s="2" t="s">
        <v>1999</v>
      </c>
      <c r="L355" s="1" t="s">
        <v>1351</v>
      </c>
      <c r="M355" s="1" t="s">
        <v>242</v>
      </c>
      <c r="N355" s="4" t="str">
        <f>+0092,1</f>
        <v>#ERROR!</v>
      </c>
      <c r="O355" s="4" t="str">
        <f>+0077,1</f>
        <v>#ERROR!</v>
      </c>
      <c r="P355" s="1" t="s">
        <v>1914</v>
      </c>
      <c r="Q355" s="4"/>
      <c r="R355" s="1" t="s">
        <v>185</v>
      </c>
      <c r="S355" s="1" t="s">
        <v>1524</v>
      </c>
      <c r="T355" s="1" t="s">
        <v>1414</v>
      </c>
      <c r="V355" s="1" t="s">
        <v>188</v>
      </c>
      <c r="W355" s="1" t="s">
        <v>189</v>
      </c>
      <c r="Z355" s="1" t="s">
        <v>2002</v>
      </c>
      <c r="AA355" s="1" t="s">
        <v>1689</v>
      </c>
      <c r="AB355" s="1" t="s">
        <v>430</v>
      </c>
      <c r="AC355" s="4"/>
      <c r="AD355" s="4"/>
      <c r="AE355" s="1" t="s">
        <v>269</v>
      </c>
      <c r="AF355" s="1" t="s">
        <v>1475</v>
      </c>
      <c r="AG355" s="1" t="s">
        <v>2003</v>
      </c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1" t="s">
        <v>238</v>
      </c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1" t="s">
        <v>198</v>
      </c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</row>
    <row r="356">
      <c r="A356" s="3">
        <v>3.809099999E9</v>
      </c>
      <c r="B356" s="1" t="s">
        <v>2004</v>
      </c>
      <c r="C356" s="3">
        <v>4.0</v>
      </c>
      <c r="D356" s="3">
        <v>50.086092</v>
      </c>
      <c r="E356" s="3">
        <v>-5.255711</v>
      </c>
      <c r="F356" s="3">
        <v>81.38</v>
      </c>
      <c r="G356" s="1" t="s">
        <v>178</v>
      </c>
      <c r="H356" s="1" t="s">
        <v>200</v>
      </c>
      <c r="I356" s="3">
        <v>99999.0</v>
      </c>
      <c r="J356" s="1" t="s">
        <v>180</v>
      </c>
      <c r="K356" s="2" t="s">
        <v>2005</v>
      </c>
      <c r="L356" s="1" t="s">
        <v>878</v>
      </c>
      <c r="M356" s="1" t="s">
        <v>411</v>
      </c>
      <c r="N356" s="4" t="str">
        <f>+0100,1</f>
        <v>#ERROR!</v>
      </c>
      <c r="O356" s="4" t="str">
        <f>+0070,1</f>
        <v>#ERROR!</v>
      </c>
      <c r="P356" s="1" t="s">
        <v>203</v>
      </c>
      <c r="Q356" s="4"/>
      <c r="R356" s="1" t="s">
        <v>888</v>
      </c>
      <c r="S356" s="1" t="s">
        <v>863</v>
      </c>
      <c r="U356" s="4"/>
      <c r="V356" s="1" t="s">
        <v>188</v>
      </c>
      <c r="W356" s="1" t="s">
        <v>891</v>
      </c>
      <c r="Z356" s="1" t="s">
        <v>918</v>
      </c>
      <c r="AB356" s="1" t="s">
        <v>226</v>
      </c>
      <c r="AC356" s="4"/>
      <c r="AD356" s="4"/>
      <c r="AE356" s="4"/>
      <c r="AF356" s="4"/>
      <c r="AG356" s="1" t="s">
        <v>2006</v>
      </c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</row>
    <row r="357">
      <c r="A357" s="3">
        <v>3.809099999E9</v>
      </c>
      <c r="B357" s="1" t="s">
        <v>2007</v>
      </c>
      <c r="C357" s="3">
        <v>4.0</v>
      </c>
      <c r="D357" s="3">
        <v>50.086092</v>
      </c>
      <c r="E357" s="3">
        <v>-5.255711</v>
      </c>
      <c r="F357" s="3">
        <v>81.38</v>
      </c>
      <c r="G357" s="1" t="s">
        <v>178</v>
      </c>
      <c r="H357" s="1" t="s">
        <v>179</v>
      </c>
      <c r="I357" s="3">
        <v>99999.0</v>
      </c>
      <c r="J357" s="1" t="s">
        <v>180</v>
      </c>
      <c r="K357" s="2" t="s">
        <v>2005</v>
      </c>
      <c r="L357" s="1" t="s">
        <v>557</v>
      </c>
      <c r="M357" s="1" t="s">
        <v>583</v>
      </c>
      <c r="N357" s="4" t="str">
        <f>+0097,1</f>
        <v>#ERROR!</v>
      </c>
      <c r="O357" s="4" t="str">
        <f>+0072,1</f>
        <v>#ERROR!</v>
      </c>
      <c r="P357" s="1" t="s">
        <v>2008</v>
      </c>
      <c r="Q357" s="4"/>
      <c r="R357" s="1" t="s">
        <v>896</v>
      </c>
      <c r="S357" s="1" t="s">
        <v>870</v>
      </c>
      <c r="U357" s="4"/>
      <c r="V357" s="1" t="s">
        <v>188</v>
      </c>
      <c r="W357" s="1" t="s">
        <v>2009</v>
      </c>
      <c r="Z357" s="1" t="s">
        <v>2010</v>
      </c>
      <c r="AA357" s="1" t="s">
        <v>2011</v>
      </c>
      <c r="AB357" s="1" t="s">
        <v>305</v>
      </c>
      <c r="AC357" s="4"/>
      <c r="AD357" s="4"/>
      <c r="AE357" s="4"/>
      <c r="AF357" s="4"/>
      <c r="AG357" s="1" t="s">
        <v>2012</v>
      </c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1" t="s">
        <v>238</v>
      </c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1" t="s">
        <v>198</v>
      </c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</row>
    <row r="358">
      <c r="A358" s="3">
        <v>3.809099999E9</v>
      </c>
      <c r="B358" s="1" t="s">
        <v>2013</v>
      </c>
      <c r="C358" s="3">
        <v>4.0</v>
      </c>
      <c r="D358" s="3">
        <v>50.086092</v>
      </c>
      <c r="E358" s="3">
        <v>-5.255711</v>
      </c>
      <c r="F358" s="3">
        <v>81.38</v>
      </c>
      <c r="G358" s="1" t="s">
        <v>178</v>
      </c>
      <c r="H358" s="1" t="s">
        <v>200</v>
      </c>
      <c r="I358" s="3">
        <v>99999.0</v>
      </c>
      <c r="J358" s="1" t="s">
        <v>180</v>
      </c>
      <c r="K358" s="2" t="s">
        <v>2014</v>
      </c>
      <c r="L358" s="1" t="s">
        <v>2015</v>
      </c>
      <c r="M358" s="1" t="s">
        <v>411</v>
      </c>
      <c r="N358" s="4" t="str">
        <f>+0100,1</f>
        <v>#ERROR!</v>
      </c>
      <c r="O358" s="4" t="str">
        <f>+0070,1</f>
        <v>#ERROR!</v>
      </c>
      <c r="P358" s="1" t="s">
        <v>203</v>
      </c>
      <c r="Q358" s="4"/>
      <c r="R358" s="1" t="s">
        <v>888</v>
      </c>
      <c r="S358" s="1" t="s">
        <v>2016</v>
      </c>
      <c r="U358" s="4"/>
      <c r="V358" s="1" t="s">
        <v>188</v>
      </c>
      <c r="W358" s="1" t="s">
        <v>891</v>
      </c>
      <c r="Z358" s="1" t="s">
        <v>489</v>
      </c>
      <c r="AB358" s="1" t="s">
        <v>1324</v>
      </c>
      <c r="AC358" s="4"/>
      <c r="AD358" s="1" t="s">
        <v>277</v>
      </c>
      <c r="AE358" s="4"/>
      <c r="AF358" s="4"/>
      <c r="AG358" s="1" t="s">
        <v>2017</v>
      </c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</row>
    <row r="359">
      <c r="A359" s="3">
        <v>3.809099999E9</v>
      </c>
      <c r="B359" s="1" t="s">
        <v>2018</v>
      </c>
      <c r="C359" s="3">
        <v>4.0</v>
      </c>
      <c r="D359" s="3">
        <v>50.086092</v>
      </c>
      <c r="E359" s="3">
        <v>-5.255711</v>
      </c>
      <c r="F359" s="3">
        <v>81.38</v>
      </c>
      <c r="G359" s="1" t="s">
        <v>178</v>
      </c>
      <c r="H359" s="1" t="s">
        <v>179</v>
      </c>
      <c r="I359" s="3">
        <v>99999.0</v>
      </c>
      <c r="J359" s="1" t="s">
        <v>180</v>
      </c>
      <c r="K359" s="2" t="s">
        <v>2014</v>
      </c>
      <c r="L359" s="1" t="s">
        <v>557</v>
      </c>
      <c r="M359" s="1" t="s">
        <v>418</v>
      </c>
      <c r="N359" s="4" t="str">
        <f>+0100,1</f>
        <v>#ERROR!</v>
      </c>
      <c r="O359" s="4" t="str">
        <f>+0067,1</f>
        <v>#ERROR!</v>
      </c>
      <c r="P359" s="1" t="s">
        <v>1644</v>
      </c>
      <c r="Q359" s="4"/>
      <c r="R359" s="1" t="s">
        <v>896</v>
      </c>
      <c r="S359" s="1" t="s">
        <v>2019</v>
      </c>
      <c r="U359" s="4"/>
      <c r="V359" s="1" t="s">
        <v>188</v>
      </c>
      <c r="W359" s="1" t="s">
        <v>2020</v>
      </c>
      <c r="Z359" s="1" t="s">
        <v>1647</v>
      </c>
      <c r="AA359" s="1" t="s">
        <v>2021</v>
      </c>
      <c r="AB359" s="1" t="s">
        <v>1324</v>
      </c>
      <c r="AC359" s="4"/>
      <c r="AD359" s="4"/>
      <c r="AE359" s="1" t="s">
        <v>368</v>
      </c>
      <c r="AF359" s="1" t="s">
        <v>286</v>
      </c>
      <c r="AG359" s="1" t="s">
        <v>2022</v>
      </c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1" t="s">
        <v>732</v>
      </c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1" t="s">
        <v>732</v>
      </c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</row>
    <row r="360">
      <c r="A360" s="3">
        <v>3.809099999E9</v>
      </c>
      <c r="B360" s="1" t="s">
        <v>2023</v>
      </c>
      <c r="C360" s="3">
        <v>4.0</v>
      </c>
      <c r="D360" s="3">
        <v>50.086092</v>
      </c>
      <c r="E360" s="3">
        <v>-5.255711</v>
      </c>
      <c r="F360" s="3">
        <v>81.38</v>
      </c>
      <c r="G360" s="1" t="s">
        <v>178</v>
      </c>
      <c r="H360" s="1" t="s">
        <v>200</v>
      </c>
      <c r="I360" s="3">
        <v>99999.0</v>
      </c>
      <c r="J360" s="1" t="s">
        <v>180</v>
      </c>
      <c r="K360" s="2" t="s">
        <v>2024</v>
      </c>
      <c r="L360" s="1" t="s">
        <v>557</v>
      </c>
      <c r="M360" s="1" t="s">
        <v>411</v>
      </c>
      <c r="N360" s="4" t="str">
        <f>+0100,1</f>
        <v>#ERROR!</v>
      </c>
      <c r="O360" s="4" t="str">
        <f>+0050,1</f>
        <v>#ERROR!</v>
      </c>
      <c r="P360" s="1" t="s">
        <v>203</v>
      </c>
      <c r="Q360" s="4"/>
      <c r="R360" s="1" t="s">
        <v>1702</v>
      </c>
      <c r="T360" s="4"/>
      <c r="U360" s="4"/>
      <c r="V360" s="1" t="s">
        <v>188</v>
      </c>
      <c r="W360" s="1" t="s">
        <v>1703</v>
      </c>
      <c r="Z360" s="1" t="s">
        <v>414</v>
      </c>
      <c r="AB360" s="1" t="s">
        <v>226</v>
      </c>
      <c r="AC360" s="4"/>
      <c r="AD360" s="1" t="s">
        <v>296</v>
      </c>
      <c r="AE360" s="4"/>
      <c r="AF360" s="4"/>
      <c r="AG360" s="1" t="s">
        <v>2025</v>
      </c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</row>
    <row r="361">
      <c r="A361" s="3">
        <v>3.809099999E9</v>
      </c>
      <c r="B361" s="1" t="s">
        <v>2026</v>
      </c>
      <c r="C361" s="3">
        <v>4.0</v>
      </c>
      <c r="D361" s="3">
        <v>50.086092</v>
      </c>
      <c r="E361" s="3">
        <v>-5.255711</v>
      </c>
      <c r="F361" s="3">
        <v>81.38</v>
      </c>
      <c r="G361" s="1" t="s">
        <v>178</v>
      </c>
      <c r="H361" s="1" t="s">
        <v>179</v>
      </c>
      <c r="I361" s="3">
        <v>99999.0</v>
      </c>
      <c r="J361" s="1" t="s">
        <v>180</v>
      </c>
      <c r="K361" s="2" t="s">
        <v>2024</v>
      </c>
      <c r="L361" s="1" t="s">
        <v>557</v>
      </c>
      <c r="M361" s="1" t="s">
        <v>601</v>
      </c>
      <c r="N361" s="4" t="str">
        <f>+0100,1</f>
        <v>#ERROR!</v>
      </c>
      <c r="O361" s="4" t="str">
        <f>+0050,1</f>
        <v>#ERROR!</v>
      </c>
      <c r="P361" s="1" t="s">
        <v>419</v>
      </c>
      <c r="Q361" s="4"/>
      <c r="R361" s="1" t="s">
        <v>1707</v>
      </c>
      <c r="T361" s="4"/>
      <c r="U361" s="4"/>
      <c r="V361" s="1" t="s">
        <v>188</v>
      </c>
      <c r="W361" s="1" t="s">
        <v>1708</v>
      </c>
      <c r="Z361" s="1" t="s">
        <v>420</v>
      </c>
      <c r="AA361" s="1" t="s">
        <v>2027</v>
      </c>
      <c r="AB361" s="1" t="s">
        <v>226</v>
      </c>
      <c r="AC361" s="4"/>
      <c r="AD361" s="4"/>
      <c r="AE361" s="1" t="s">
        <v>534</v>
      </c>
      <c r="AF361" s="1" t="s">
        <v>306</v>
      </c>
      <c r="AG361" s="1" t="s">
        <v>2028</v>
      </c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1" t="s">
        <v>2029</v>
      </c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1" t="s">
        <v>2029</v>
      </c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</row>
    <row r="362">
      <c r="A362" s="3">
        <v>3.809099999E9</v>
      </c>
      <c r="B362" s="1" t="s">
        <v>2030</v>
      </c>
      <c r="C362" s="3">
        <v>4.0</v>
      </c>
      <c r="D362" s="3">
        <v>50.086092</v>
      </c>
      <c r="E362" s="3">
        <v>-5.255711</v>
      </c>
      <c r="F362" s="3">
        <v>81.38</v>
      </c>
      <c r="G362" s="1" t="s">
        <v>178</v>
      </c>
      <c r="H362" s="1" t="s">
        <v>200</v>
      </c>
      <c r="I362" s="3">
        <v>99999.0</v>
      </c>
      <c r="J362" s="1" t="s">
        <v>180</v>
      </c>
      <c r="K362" s="2" t="s">
        <v>2031</v>
      </c>
      <c r="L362" s="1" t="s">
        <v>557</v>
      </c>
      <c r="M362" s="1" t="s">
        <v>411</v>
      </c>
      <c r="N362" s="4" t="str">
        <f>+0100,1</f>
        <v>#ERROR!</v>
      </c>
      <c r="O362" s="4" t="str">
        <f>+0050,1</f>
        <v>#ERROR!</v>
      </c>
      <c r="P362" s="1" t="s">
        <v>203</v>
      </c>
      <c r="Q362" s="4"/>
      <c r="R362" s="1" t="s">
        <v>1702</v>
      </c>
      <c r="T362" s="4"/>
      <c r="U362" s="4"/>
      <c r="V362" s="1" t="s">
        <v>188</v>
      </c>
      <c r="W362" s="1" t="s">
        <v>1703</v>
      </c>
      <c r="Z362" s="1" t="s">
        <v>400</v>
      </c>
      <c r="AB362" s="1" t="s">
        <v>226</v>
      </c>
      <c r="AC362" s="4"/>
      <c r="AD362" s="4"/>
      <c r="AE362" s="4"/>
      <c r="AF362" s="4"/>
      <c r="AG362" s="1" t="s">
        <v>2032</v>
      </c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</row>
    <row r="363">
      <c r="A363" s="3">
        <v>3.809099999E9</v>
      </c>
      <c r="B363" s="1" t="s">
        <v>2033</v>
      </c>
      <c r="C363" s="3">
        <v>4.0</v>
      </c>
      <c r="D363" s="3">
        <v>50.086092</v>
      </c>
      <c r="E363" s="3">
        <v>-5.255711</v>
      </c>
      <c r="F363" s="3">
        <v>81.38</v>
      </c>
      <c r="G363" s="1" t="s">
        <v>178</v>
      </c>
      <c r="H363" s="1" t="s">
        <v>179</v>
      </c>
      <c r="I363" s="3">
        <v>99999.0</v>
      </c>
      <c r="J363" s="1" t="s">
        <v>180</v>
      </c>
      <c r="K363" s="2" t="s">
        <v>2031</v>
      </c>
      <c r="L363" s="1" t="s">
        <v>557</v>
      </c>
      <c r="M363" s="1" t="s">
        <v>601</v>
      </c>
      <c r="N363" s="4" t="str">
        <f>+0101,1</f>
        <v>#ERROR!</v>
      </c>
      <c r="O363" s="4" t="str">
        <f>+0052,1</f>
        <v>#ERROR!</v>
      </c>
      <c r="P363" s="1" t="s">
        <v>2034</v>
      </c>
      <c r="Q363" s="4"/>
      <c r="R363" s="1" t="s">
        <v>1707</v>
      </c>
      <c r="T363" s="4"/>
      <c r="U363" s="4"/>
      <c r="V363" s="1" t="s">
        <v>188</v>
      </c>
      <c r="W363" s="1" t="s">
        <v>2035</v>
      </c>
      <c r="Z363" s="1" t="s">
        <v>2036</v>
      </c>
      <c r="AA363" s="1" t="s">
        <v>2037</v>
      </c>
      <c r="AB363" s="1" t="s">
        <v>226</v>
      </c>
      <c r="AC363" s="4"/>
      <c r="AD363" s="4"/>
      <c r="AE363" s="1" t="s">
        <v>1000</v>
      </c>
      <c r="AG363" s="1" t="s">
        <v>2038</v>
      </c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1" t="s">
        <v>732</v>
      </c>
      <c r="BT363" s="4"/>
      <c r="BU363" s="4"/>
      <c r="BV363" s="4"/>
      <c r="BW363" s="4"/>
      <c r="BX363" s="4"/>
      <c r="BY363" s="4"/>
      <c r="BZ363" s="4"/>
      <c r="CA363" s="1" t="s">
        <v>1945</v>
      </c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1" t="s">
        <v>198</v>
      </c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</row>
    <row r="364">
      <c r="A364" s="3">
        <v>3.809099999E9</v>
      </c>
      <c r="B364" s="1" t="s">
        <v>2039</v>
      </c>
      <c r="C364" s="3">
        <v>4.0</v>
      </c>
      <c r="D364" s="3">
        <v>50.086092</v>
      </c>
      <c r="E364" s="3">
        <v>-5.255711</v>
      </c>
      <c r="F364" s="3">
        <v>81.38</v>
      </c>
      <c r="G364" s="1" t="s">
        <v>178</v>
      </c>
      <c r="H364" s="1" t="s">
        <v>200</v>
      </c>
      <c r="I364" s="3">
        <v>99999.0</v>
      </c>
      <c r="J364" s="1" t="s">
        <v>180</v>
      </c>
      <c r="K364" s="2" t="s">
        <v>2005</v>
      </c>
      <c r="L364" s="1" t="s">
        <v>557</v>
      </c>
      <c r="M364" s="1" t="s">
        <v>411</v>
      </c>
      <c r="N364" s="4" t="str">
        <f>+0100,1</f>
        <v>#ERROR!</v>
      </c>
      <c r="O364" s="4" t="str">
        <f>+0050,1</f>
        <v>#ERROR!</v>
      </c>
      <c r="P364" s="1" t="s">
        <v>203</v>
      </c>
      <c r="Q364" s="4"/>
      <c r="R364" s="1" t="s">
        <v>1702</v>
      </c>
      <c r="T364" s="4"/>
      <c r="U364" s="4"/>
      <c r="V364" s="1" t="s">
        <v>188</v>
      </c>
      <c r="W364" s="1" t="s">
        <v>1703</v>
      </c>
      <c r="Z364" s="1" t="s">
        <v>386</v>
      </c>
      <c r="AB364" s="1" t="s">
        <v>226</v>
      </c>
      <c r="AC364" s="4"/>
      <c r="AD364" s="1" t="s">
        <v>1568</v>
      </c>
      <c r="AE364" s="4"/>
      <c r="AF364" s="4"/>
      <c r="AG364" s="1" t="s">
        <v>2040</v>
      </c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</row>
    <row r="365">
      <c r="A365" s="3">
        <v>3.809099999E9</v>
      </c>
      <c r="B365" s="1" t="s">
        <v>2041</v>
      </c>
      <c r="C365" s="3">
        <v>4.0</v>
      </c>
      <c r="D365" s="3">
        <v>50.086092</v>
      </c>
      <c r="E365" s="3">
        <v>-5.255711</v>
      </c>
      <c r="F365" s="3">
        <v>81.38</v>
      </c>
      <c r="G365" s="1" t="s">
        <v>178</v>
      </c>
      <c r="H365" s="1" t="s">
        <v>179</v>
      </c>
      <c r="I365" s="3">
        <v>99999.0</v>
      </c>
      <c r="J365" s="1" t="s">
        <v>180</v>
      </c>
      <c r="K365" s="2" t="s">
        <v>2005</v>
      </c>
      <c r="L365" s="1" t="s">
        <v>557</v>
      </c>
      <c r="M365" s="1" t="s">
        <v>601</v>
      </c>
      <c r="N365" s="4" t="str">
        <f>+0102,1</f>
        <v>#ERROR!</v>
      </c>
      <c r="O365" s="4" t="str">
        <f>+0048,1</f>
        <v>#ERROR!</v>
      </c>
      <c r="P365" s="1" t="s">
        <v>2042</v>
      </c>
      <c r="Q365" s="4"/>
      <c r="R365" s="1" t="s">
        <v>1707</v>
      </c>
      <c r="S365" s="1" t="s">
        <v>681</v>
      </c>
      <c r="U365" s="4"/>
      <c r="V365" s="1" t="s">
        <v>188</v>
      </c>
      <c r="W365" s="1" t="s">
        <v>2035</v>
      </c>
      <c r="Z365" s="1" t="s">
        <v>2043</v>
      </c>
      <c r="AA365" s="1" t="s">
        <v>672</v>
      </c>
      <c r="AB365" s="1" t="s">
        <v>226</v>
      </c>
      <c r="AC365" s="4"/>
      <c r="AD365" s="4"/>
      <c r="AE365" s="1" t="s">
        <v>219</v>
      </c>
      <c r="AF365" s="1" t="s">
        <v>1576</v>
      </c>
      <c r="AG365" s="1" t="s">
        <v>2044</v>
      </c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1" t="s">
        <v>2029</v>
      </c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1" t="s">
        <v>2029</v>
      </c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</row>
    <row r="366">
      <c r="A366" s="3">
        <v>3.809099999E9</v>
      </c>
      <c r="B366" s="1" t="s">
        <v>2045</v>
      </c>
      <c r="C366" s="3">
        <v>4.0</v>
      </c>
      <c r="D366" s="3">
        <v>50.086092</v>
      </c>
      <c r="E366" s="3">
        <v>-5.255711</v>
      </c>
      <c r="F366" s="3">
        <v>81.38</v>
      </c>
      <c r="G366" s="1" t="s">
        <v>178</v>
      </c>
      <c r="H366" s="1" t="s">
        <v>200</v>
      </c>
      <c r="I366" s="3">
        <v>99999.0</v>
      </c>
      <c r="J366" s="1" t="s">
        <v>180</v>
      </c>
      <c r="K366" s="2" t="s">
        <v>2014</v>
      </c>
      <c r="L366" s="1" t="s">
        <v>659</v>
      </c>
      <c r="M366" s="1" t="s">
        <v>411</v>
      </c>
      <c r="N366" s="4" t="str">
        <f>+0100,1</f>
        <v>#ERROR!</v>
      </c>
      <c r="O366" s="4" t="str">
        <f>+0040,1</f>
        <v>#ERROR!</v>
      </c>
      <c r="P366" s="1" t="s">
        <v>203</v>
      </c>
      <c r="Q366" s="4"/>
      <c r="R366" s="1" t="s">
        <v>623</v>
      </c>
      <c r="S366" s="1" t="s">
        <v>660</v>
      </c>
      <c r="U366" s="4"/>
      <c r="V366" s="1" t="s">
        <v>188</v>
      </c>
      <c r="W366" s="1" t="s">
        <v>626</v>
      </c>
      <c r="Z366" s="1" t="s">
        <v>294</v>
      </c>
      <c r="AB366" s="1" t="s">
        <v>226</v>
      </c>
      <c r="AC366" s="4"/>
      <c r="AD366" s="1" t="s">
        <v>296</v>
      </c>
      <c r="AE366" s="4"/>
      <c r="AF366" s="4"/>
      <c r="AG366" s="1" t="s">
        <v>2046</v>
      </c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</row>
    <row r="367">
      <c r="A367" s="3">
        <v>3.809099999E9</v>
      </c>
      <c r="B367" s="1" t="s">
        <v>2047</v>
      </c>
      <c r="C367" s="3">
        <v>4.0</v>
      </c>
      <c r="D367" s="3">
        <v>50.086092</v>
      </c>
      <c r="E367" s="3">
        <v>-5.255711</v>
      </c>
      <c r="F367" s="3">
        <v>81.38</v>
      </c>
      <c r="G367" s="1" t="s">
        <v>178</v>
      </c>
      <c r="H367" s="1" t="s">
        <v>179</v>
      </c>
      <c r="I367" s="3">
        <v>99999.0</v>
      </c>
      <c r="J367" s="1" t="s">
        <v>180</v>
      </c>
      <c r="K367" s="2" t="s">
        <v>2014</v>
      </c>
      <c r="L367" s="1" t="s">
        <v>664</v>
      </c>
      <c r="M367" s="1" t="s">
        <v>806</v>
      </c>
      <c r="N367" s="4" t="str">
        <f>+0103,1</f>
        <v>#ERROR!</v>
      </c>
      <c r="O367" s="4" t="str">
        <f>+0038,1</f>
        <v>#ERROR!</v>
      </c>
      <c r="P367" s="1" t="s">
        <v>2048</v>
      </c>
      <c r="Q367" s="4"/>
      <c r="R367" s="1" t="s">
        <v>667</v>
      </c>
      <c r="S367" s="1" t="s">
        <v>727</v>
      </c>
      <c r="U367" s="4"/>
      <c r="V367" s="1" t="s">
        <v>188</v>
      </c>
      <c r="W367" s="1" t="s">
        <v>2049</v>
      </c>
      <c r="Z367" s="1" t="s">
        <v>1739</v>
      </c>
      <c r="AA367" s="1" t="s">
        <v>2050</v>
      </c>
      <c r="AB367" s="1" t="s">
        <v>226</v>
      </c>
      <c r="AC367" s="4"/>
      <c r="AD367" s="4"/>
      <c r="AE367" s="1" t="s">
        <v>235</v>
      </c>
      <c r="AF367" s="1" t="s">
        <v>306</v>
      </c>
      <c r="AG367" s="1" t="s">
        <v>2051</v>
      </c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1" t="s">
        <v>732</v>
      </c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1" t="s">
        <v>732</v>
      </c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</row>
    <row r="368">
      <c r="A368" s="3">
        <v>3.809099999E9</v>
      </c>
      <c r="B368" s="1" t="s">
        <v>2052</v>
      </c>
      <c r="C368" s="3">
        <v>4.0</v>
      </c>
      <c r="D368" s="3">
        <v>50.086092</v>
      </c>
      <c r="E368" s="3">
        <v>-5.255711</v>
      </c>
      <c r="F368" s="3">
        <v>81.38</v>
      </c>
      <c r="G368" s="1" t="s">
        <v>178</v>
      </c>
      <c r="H368" s="1" t="s">
        <v>200</v>
      </c>
      <c r="I368" s="3">
        <v>99999.0</v>
      </c>
      <c r="J368" s="1" t="s">
        <v>180</v>
      </c>
      <c r="K368" s="2" t="s">
        <v>2053</v>
      </c>
      <c r="L368" s="1" t="s">
        <v>659</v>
      </c>
      <c r="M368" s="1" t="s">
        <v>411</v>
      </c>
      <c r="N368" s="4" t="str">
        <f>+0100,1</f>
        <v>#ERROR!</v>
      </c>
      <c r="O368" s="4" t="str">
        <f>+0040,1</f>
        <v>#ERROR!</v>
      </c>
      <c r="P368" s="1" t="s">
        <v>203</v>
      </c>
      <c r="Q368" s="4"/>
      <c r="R368" s="1" t="s">
        <v>1631</v>
      </c>
      <c r="S368" s="1" t="s">
        <v>660</v>
      </c>
      <c r="U368" s="4"/>
      <c r="V368" s="1" t="s">
        <v>188</v>
      </c>
      <c r="W368" s="1" t="s">
        <v>1632</v>
      </c>
      <c r="Z368" s="1" t="s">
        <v>261</v>
      </c>
      <c r="AB368" s="1" t="s">
        <v>226</v>
      </c>
      <c r="AC368" s="4"/>
      <c r="AD368" s="1" t="s">
        <v>262</v>
      </c>
      <c r="AE368" s="4"/>
      <c r="AF368" s="4"/>
      <c r="AG368" s="1" t="s">
        <v>2054</v>
      </c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</row>
    <row r="369">
      <c r="A369" s="3">
        <v>3.809099999E9</v>
      </c>
      <c r="B369" s="1" t="s">
        <v>2055</v>
      </c>
      <c r="C369" s="3">
        <v>4.0</v>
      </c>
      <c r="D369" s="3">
        <v>50.086092</v>
      </c>
      <c r="E369" s="3">
        <v>-5.255711</v>
      </c>
      <c r="F369" s="3">
        <v>81.38</v>
      </c>
      <c r="G369" s="1" t="s">
        <v>178</v>
      </c>
      <c r="H369" s="1" t="s">
        <v>179</v>
      </c>
      <c r="I369" s="3">
        <v>99999.0</v>
      </c>
      <c r="J369" s="1" t="s">
        <v>180</v>
      </c>
      <c r="K369" s="2" t="s">
        <v>2053</v>
      </c>
      <c r="L369" s="1" t="s">
        <v>664</v>
      </c>
      <c r="M369" s="1" t="s">
        <v>806</v>
      </c>
      <c r="N369" s="4" t="str">
        <f>+0101,1</f>
        <v>#ERROR!</v>
      </c>
      <c r="O369" s="4" t="str">
        <f>+0042,1</f>
        <v>#ERROR!</v>
      </c>
      <c r="P369" s="1" t="s">
        <v>881</v>
      </c>
      <c r="Q369" s="4"/>
      <c r="R369" s="1" t="s">
        <v>1696</v>
      </c>
      <c r="S369" s="1" t="s">
        <v>737</v>
      </c>
      <c r="T369" s="1" t="s">
        <v>681</v>
      </c>
      <c r="V369" s="1" t="s">
        <v>188</v>
      </c>
      <c r="W369" s="1" t="s">
        <v>2056</v>
      </c>
      <c r="Z369" s="1" t="s">
        <v>1407</v>
      </c>
      <c r="AA369" s="1" t="s">
        <v>1619</v>
      </c>
      <c r="AB369" s="1" t="s">
        <v>226</v>
      </c>
      <c r="AC369" s="4"/>
      <c r="AD369" s="4"/>
      <c r="AE369" s="1" t="s">
        <v>320</v>
      </c>
      <c r="AF369" s="1" t="s">
        <v>194</v>
      </c>
      <c r="AG369" s="1" t="s">
        <v>2057</v>
      </c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1" t="s">
        <v>732</v>
      </c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1" t="s">
        <v>732</v>
      </c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</row>
    <row r="370">
      <c r="A370" s="3">
        <v>3.809099999E9</v>
      </c>
      <c r="B370" s="1" t="s">
        <v>2058</v>
      </c>
      <c r="C370" s="3">
        <v>4.0</v>
      </c>
      <c r="D370" s="3">
        <v>50.086092</v>
      </c>
      <c r="E370" s="3">
        <v>-5.255711</v>
      </c>
      <c r="F370" s="3">
        <v>81.38</v>
      </c>
      <c r="G370" s="1" t="s">
        <v>178</v>
      </c>
      <c r="H370" s="1" t="s">
        <v>200</v>
      </c>
      <c r="I370" s="3">
        <v>99999.0</v>
      </c>
      <c r="J370" s="1" t="s">
        <v>180</v>
      </c>
      <c r="K370" s="2" t="s">
        <v>2059</v>
      </c>
      <c r="L370" s="1" t="s">
        <v>659</v>
      </c>
      <c r="M370" s="1" t="s">
        <v>411</v>
      </c>
      <c r="N370" s="4" t="str">
        <f>+0100,1</f>
        <v>#ERROR!</v>
      </c>
      <c r="O370" s="4" t="str">
        <f>+0040,1</f>
        <v>#ERROR!</v>
      </c>
      <c r="P370" s="1" t="s">
        <v>203</v>
      </c>
      <c r="Q370" s="4"/>
      <c r="R370" s="1" t="s">
        <v>1631</v>
      </c>
      <c r="S370" s="1" t="s">
        <v>660</v>
      </c>
      <c r="U370" s="4"/>
      <c r="V370" s="1" t="s">
        <v>188</v>
      </c>
      <c r="W370" s="1" t="s">
        <v>1632</v>
      </c>
      <c r="Z370" s="1" t="s">
        <v>208</v>
      </c>
      <c r="AB370" s="1" t="s">
        <v>226</v>
      </c>
      <c r="AC370" s="4"/>
      <c r="AD370" s="1" t="s">
        <v>1568</v>
      </c>
      <c r="AE370" s="4"/>
      <c r="AF370" s="4"/>
      <c r="AG370" s="1" t="s">
        <v>2060</v>
      </c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</row>
    <row r="371">
      <c r="A371" s="3">
        <v>3.809099999E9</v>
      </c>
      <c r="B371" s="1" t="s">
        <v>2061</v>
      </c>
      <c r="C371" s="3">
        <v>4.0</v>
      </c>
      <c r="D371" s="3">
        <v>50.086092</v>
      </c>
      <c r="E371" s="3">
        <v>-5.255711</v>
      </c>
      <c r="F371" s="3">
        <v>81.38</v>
      </c>
      <c r="G371" s="1" t="s">
        <v>178</v>
      </c>
      <c r="H371" s="1" t="s">
        <v>179</v>
      </c>
      <c r="I371" s="3">
        <v>99999.0</v>
      </c>
      <c r="J371" s="1" t="s">
        <v>180</v>
      </c>
      <c r="K371" s="2" t="s">
        <v>2059</v>
      </c>
      <c r="L371" s="1" t="s">
        <v>664</v>
      </c>
      <c r="M371" s="1" t="s">
        <v>1446</v>
      </c>
      <c r="N371" s="4" t="str">
        <f>+0097,1</f>
        <v>#ERROR!</v>
      </c>
      <c r="O371" s="4" t="str">
        <f>+0037,1</f>
        <v>#ERROR!</v>
      </c>
      <c r="P371" s="1" t="s">
        <v>230</v>
      </c>
      <c r="Q371" s="4"/>
      <c r="R371" s="1" t="s">
        <v>1696</v>
      </c>
      <c r="S371" s="1" t="s">
        <v>727</v>
      </c>
      <c r="U371" s="4"/>
      <c r="V371" s="1" t="s">
        <v>188</v>
      </c>
      <c r="W371" s="1" t="s">
        <v>2062</v>
      </c>
      <c r="Z371" s="1" t="s">
        <v>2063</v>
      </c>
      <c r="AA371" s="1" t="s">
        <v>672</v>
      </c>
      <c r="AB371" s="1" t="s">
        <v>226</v>
      </c>
      <c r="AC371" s="4"/>
      <c r="AD371" s="4"/>
      <c r="AE371" s="1" t="s">
        <v>235</v>
      </c>
      <c r="AF371" s="1" t="s">
        <v>1576</v>
      </c>
      <c r="AG371" s="1" t="s">
        <v>2064</v>
      </c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1" t="s">
        <v>238</v>
      </c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1" t="s">
        <v>238</v>
      </c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</row>
    <row r="372">
      <c r="A372" s="3">
        <v>3.809099999E9</v>
      </c>
      <c r="B372" s="1" t="s">
        <v>2065</v>
      </c>
      <c r="C372" s="3">
        <v>4.0</v>
      </c>
      <c r="D372" s="3">
        <v>50.086092</v>
      </c>
      <c r="E372" s="3">
        <v>-5.255711</v>
      </c>
      <c r="F372" s="3">
        <v>81.38</v>
      </c>
      <c r="G372" s="1" t="s">
        <v>178</v>
      </c>
      <c r="H372" s="1" t="s">
        <v>200</v>
      </c>
      <c r="I372" s="3">
        <v>99999.0</v>
      </c>
      <c r="J372" s="1" t="s">
        <v>180</v>
      </c>
      <c r="K372" s="2" t="s">
        <v>1981</v>
      </c>
      <c r="L372" s="1" t="s">
        <v>557</v>
      </c>
      <c r="M372" s="1" t="s">
        <v>411</v>
      </c>
      <c r="N372" s="4" t="str">
        <f>+0090,1</f>
        <v>#ERROR!</v>
      </c>
      <c r="O372" s="4" t="str">
        <f>+0050,1</f>
        <v>#ERROR!</v>
      </c>
      <c r="P372" s="1" t="s">
        <v>203</v>
      </c>
      <c r="Q372" s="4"/>
      <c r="R372" s="1" t="s">
        <v>623</v>
      </c>
      <c r="T372" s="4"/>
      <c r="U372" s="4"/>
      <c r="V372" s="1" t="s">
        <v>188</v>
      </c>
      <c r="W372" s="1" t="s">
        <v>626</v>
      </c>
      <c r="Z372" s="1" t="s">
        <v>208</v>
      </c>
      <c r="AB372" s="1" t="s">
        <v>226</v>
      </c>
      <c r="AC372" s="4"/>
      <c r="AD372" s="4"/>
      <c r="AE372" s="4"/>
      <c r="AF372" s="4"/>
      <c r="AG372" s="1" t="s">
        <v>2066</v>
      </c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</row>
    <row r="373">
      <c r="A373" s="3">
        <v>3.809099999E9</v>
      </c>
      <c r="B373" s="1" t="s">
        <v>2067</v>
      </c>
      <c r="C373" s="3">
        <v>4.0</v>
      </c>
      <c r="D373" s="3">
        <v>50.086092</v>
      </c>
      <c r="E373" s="3">
        <v>-5.255711</v>
      </c>
      <c r="F373" s="3">
        <v>81.38</v>
      </c>
      <c r="G373" s="1" t="s">
        <v>178</v>
      </c>
      <c r="H373" s="1" t="s">
        <v>179</v>
      </c>
      <c r="I373" s="3">
        <v>99999.0</v>
      </c>
      <c r="J373" s="1" t="s">
        <v>180</v>
      </c>
      <c r="K373" s="2" t="s">
        <v>1981</v>
      </c>
      <c r="L373" s="1" t="s">
        <v>557</v>
      </c>
      <c r="M373" s="1" t="s">
        <v>583</v>
      </c>
      <c r="N373" s="4" t="str">
        <f>+0092,1</f>
        <v>#ERROR!</v>
      </c>
      <c r="O373" s="4" t="str">
        <f>+0048,1</f>
        <v>#ERROR!</v>
      </c>
      <c r="P373" s="1" t="s">
        <v>2068</v>
      </c>
      <c r="Q373" s="4"/>
      <c r="R373" s="1" t="s">
        <v>667</v>
      </c>
      <c r="S373" s="1" t="s">
        <v>1625</v>
      </c>
      <c r="T373" s="1" t="s">
        <v>681</v>
      </c>
      <c r="V373" s="1" t="s">
        <v>188</v>
      </c>
      <c r="W373" s="1" t="s">
        <v>1731</v>
      </c>
      <c r="Z373" s="1" t="s">
        <v>2069</v>
      </c>
      <c r="AA373" s="1" t="s">
        <v>2070</v>
      </c>
      <c r="AB373" s="1" t="s">
        <v>226</v>
      </c>
      <c r="AC373" s="4"/>
      <c r="AD373" s="4"/>
      <c r="AE373" s="4"/>
      <c r="AF373" s="4"/>
      <c r="AG373" s="1" t="s">
        <v>2071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1" t="s">
        <v>732</v>
      </c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1" t="s">
        <v>732</v>
      </c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</row>
    <row r="374">
      <c r="A374" s="3">
        <v>3.809099999E9</v>
      </c>
      <c r="B374" s="1" t="s">
        <v>2072</v>
      </c>
      <c r="C374" s="3">
        <v>4.0</v>
      </c>
      <c r="D374" s="3">
        <v>50.086092</v>
      </c>
      <c r="E374" s="3">
        <v>-5.255711</v>
      </c>
      <c r="F374" s="3">
        <v>81.38</v>
      </c>
      <c r="G374" s="1" t="s">
        <v>178</v>
      </c>
      <c r="H374" s="1" t="s">
        <v>200</v>
      </c>
      <c r="I374" s="3">
        <v>99999.0</v>
      </c>
      <c r="J374" s="1" t="s">
        <v>180</v>
      </c>
      <c r="K374" s="2" t="s">
        <v>2073</v>
      </c>
      <c r="L374" s="1" t="s">
        <v>557</v>
      </c>
      <c r="M374" s="1" t="s">
        <v>411</v>
      </c>
      <c r="N374" s="4" t="str">
        <f>+0090,1</f>
        <v>#ERROR!</v>
      </c>
      <c r="O374" s="4" t="str">
        <f>+0040,1</f>
        <v>#ERROR!</v>
      </c>
      <c r="P374" s="1" t="s">
        <v>203</v>
      </c>
      <c r="Q374" s="4"/>
      <c r="R374" s="1" t="s">
        <v>1702</v>
      </c>
      <c r="T374" s="4"/>
      <c r="U374" s="4"/>
      <c r="V374" s="1" t="s">
        <v>188</v>
      </c>
      <c r="W374" s="1" t="s">
        <v>1703</v>
      </c>
      <c r="Z374" s="1" t="s">
        <v>208</v>
      </c>
      <c r="AB374" s="1" t="s">
        <v>226</v>
      </c>
      <c r="AC374" s="4"/>
      <c r="AD374" s="1" t="s">
        <v>906</v>
      </c>
      <c r="AE374" s="4"/>
      <c r="AF374" s="4"/>
      <c r="AG374" s="1" t="s">
        <v>2074</v>
      </c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</row>
    <row r="375">
      <c r="A375" s="3">
        <v>3.809099999E9</v>
      </c>
      <c r="B375" s="1" t="s">
        <v>2075</v>
      </c>
      <c r="C375" s="3">
        <v>4.0</v>
      </c>
      <c r="D375" s="3">
        <v>50.086092</v>
      </c>
      <c r="E375" s="3">
        <v>-5.255711</v>
      </c>
      <c r="F375" s="3">
        <v>81.38</v>
      </c>
      <c r="G375" s="1" t="s">
        <v>178</v>
      </c>
      <c r="H375" s="1" t="s">
        <v>179</v>
      </c>
      <c r="I375" s="3">
        <v>99999.0</v>
      </c>
      <c r="J375" s="1" t="s">
        <v>180</v>
      </c>
      <c r="K375" s="2" t="s">
        <v>2073</v>
      </c>
      <c r="L375" s="1" t="s">
        <v>557</v>
      </c>
      <c r="M375" s="1" t="s">
        <v>2076</v>
      </c>
      <c r="N375" s="4" t="str">
        <f>+0094,1</f>
        <v>#ERROR!</v>
      </c>
      <c r="O375" s="4" t="str">
        <f>+0042,1</f>
        <v>#ERROR!</v>
      </c>
      <c r="P375" s="1" t="s">
        <v>2068</v>
      </c>
      <c r="Q375" s="4"/>
      <c r="R375" s="1" t="s">
        <v>1707</v>
      </c>
      <c r="S375" s="1" t="s">
        <v>1625</v>
      </c>
      <c r="U375" s="4"/>
      <c r="V375" s="1" t="s">
        <v>188</v>
      </c>
      <c r="W375" s="1" t="s">
        <v>2035</v>
      </c>
      <c r="X375" s="1" t="s">
        <v>2077</v>
      </c>
      <c r="Z375" s="1" t="s">
        <v>2069</v>
      </c>
      <c r="AA375" s="1" t="s">
        <v>2078</v>
      </c>
      <c r="AB375" s="1" t="s">
        <v>226</v>
      </c>
      <c r="AC375" s="4"/>
      <c r="AD375" s="4"/>
      <c r="AE375" s="1" t="s">
        <v>913</v>
      </c>
      <c r="AG375" s="1" t="s">
        <v>2079</v>
      </c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1" t="s">
        <v>732</v>
      </c>
      <c r="BT375" s="4"/>
      <c r="BU375" s="4"/>
      <c r="BV375" s="4"/>
      <c r="BW375" s="4"/>
      <c r="BX375" s="4"/>
      <c r="BY375" s="4"/>
      <c r="BZ375" s="4"/>
      <c r="CA375" s="1" t="s">
        <v>2080</v>
      </c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1" t="s">
        <v>732</v>
      </c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</row>
    <row r="376">
      <c r="A376" s="3">
        <v>3.809099999E9</v>
      </c>
      <c r="B376" s="1" t="s">
        <v>2081</v>
      </c>
      <c r="C376" s="3">
        <v>4.0</v>
      </c>
      <c r="D376" s="3">
        <v>50.086092</v>
      </c>
      <c r="E376" s="3">
        <v>-5.255711</v>
      </c>
      <c r="F376" s="3">
        <v>81.38</v>
      </c>
      <c r="G376" s="1" t="s">
        <v>178</v>
      </c>
      <c r="H376" s="1" t="s">
        <v>200</v>
      </c>
      <c r="I376" s="3">
        <v>99999.0</v>
      </c>
      <c r="J376" s="1" t="s">
        <v>180</v>
      </c>
      <c r="K376" s="2" t="s">
        <v>2082</v>
      </c>
      <c r="L376" s="1" t="s">
        <v>557</v>
      </c>
      <c r="M376" s="1" t="s">
        <v>411</v>
      </c>
      <c r="N376" s="4" t="str">
        <f>+0100,1</f>
        <v>#ERROR!</v>
      </c>
      <c r="O376" s="4" t="str">
        <f>+0050,1</f>
        <v>#ERROR!</v>
      </c>
      <c r="P376" s="1" t="s">
        <v>203</v>
      </c>
      <c r="Q376" s="4"/>
      <c r="R376" s="1" t="s">
        <v>1702</v>
      </c>
      <c r="T376" s="4"/>
      <c r="U376" s="4"/>
      <c r="V376" s="1" t="s">
        <v>188</v>
      </c>
      <c r="W376" s="1" t="s">
        <v>1703</v>
      </c>
      <c r="Z376" s="1" t="s">
        <v>208</v>
      </c>
      <c r="AB376" s="1" t="s">
        <v>226</v>
      </c>
      <c r="AC376" s="4"/>
      <c r="AD376" s="1" t="s">
        <v>277</v>
      </c>
      <c r="AE376" s="4"/>
      <c r="AF376" s="4"/>
      <c r="AG376" s="1" t="s">
        <v>2083</v>
      </c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</row>
    <row r="377">
      <c r="A377" s="3">
        <v>3.809099999E9</v>
      </c>
      <c r="B377" s="1" t="s">
        <v>2084</v>
      </c>
      <c r="C377" s="3">
        <v>4.0</v>
      </c>
      <c r="D377" s="3">
        <v>50.086092</v>
      </c>
      <c r="E377" s="3">
        <v>-5.255711</v>
      </c>
      <c r="F377" s="3">
        <v>81.38</v>
      </c>
      <c r="G377" s="1" t="s">
        <v>178</v>
      </c>
      <c r="H377" s="1" t="s">
        <v>179</v>
      </c>
      <c r="I377" s="3">
        <v>99999.0</v>
      </c>
      <c r="J377" s="1" t="s">
        <v>180</v>
      </c>
      <c r="K377" s="2" t="s">
        <v>2082</v>
      </c>
      <c r="L377" s="1" t="s">
        <v>557</v>
      </c>
      <c r="M377" s="1" t="s">
        <v>2076</v>
      </c>
      <c r="N377" s="4" t="str">
        <f>+0098,1</f>
        <v>#ERROR!</v>
      </c>
      <c r="O377" s="4" t="str">
        <f>+0051,1</f>
        <v>#ERROR!</v>
      </c>
      <c r="P377" s="1" t="s">
        <v>250</v>
      </c>
      <c r="Q377" s="4"/>
      <c r="R377" s="1" t="s">
        <v>2085</v>
      </c>
      <c r="S377" s="1" t="s">
        <v>1625</v>
      </c>
      <c r="U377" s="4"/>
      <c r="V377" s="1" t="s">
        <v>188</v>
      </c>
      <c r="W377" s="1" t="s">
        <v>2086</v>
      </c>
      <c r="Z377" s="1" t="s">
        <v>2087</v>
      </c>
      <c r="AA377" s="1" t="s">
        <v>2088</v>
      </c>
      <c r="AB377" s="1" t="s">
        <v>226</v>
      </c>
      <c r="AC377" s="4"/>
      <c r="AD377" s="4"/>
      <c r="AE377" s="1" t="s">
        <v>269</v>
      </c>
      <c r="AF377" s="1" t="s">
        <v>286</v>
      </c>
      <c r="AG377" s="1" t="s">
        <v>2089</v>
      </c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1" t="s">
        <v>2029</v>
      </c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1" t="s">
        <v>2029</v>
      </c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</row>
    <row r="378">
      <c r="A378" s="3">
        <v>3.809099999E9</v>
      </c>
      <c r="B378" s="1" t="s">
        <v>2090</v>
      </c>
      <c r="C378" s="3">
        <v>4.0</v>
      </c>
      <c r="D378" s="3">
        <v>50.086092</v>
      </c>
      <c r="E378" s="3">
        <v>-5.255711</v>
      </c>
      <c r="F378" s="3">
        <v>81.38</v>
      </c>
      <c r="G378" s="1" t="s">
        <v>178</v>
      </c>
      <c r="H378" s="1" t="s">
        <v>200</v>
      </c>
      <c r="I378" s="3">
        <v>99999.0</v>
      </c>
      <c r="J378" s="1" t="s">
        <v>180</v>
      </c>
      <c r="K378" s="2" t="s">
        <v>1775</v>
      </c>
      <c r="L378" s="1" t="s">
        <v>2091</v>
      </c>
      <c r="M378" s="1" t="s">
        <v>411</v>
      </c>
      <c r="N378" s="4" t="str">
        <f>+0100,1</f>
        <v>#ERROR!</v>
      </c>
      <c r="O378" s="4" t="str">
        <f>+0060,1</f>
        <v>#ERROR!</v>
      </c>
      <c r="P378" s="1" t="s">
        <v>203</v>
      </c>
      <c r="Q378" s="4"/>
      <c r="R378" s="1" t="s">
        <v>1126</v>
      </c>
      <c r="S378" s="1" t="s">
        <v>2092</v>
      </c>
      <c r="U378" s="4"/>
      <c r="V378" s="1" t="s">
        <v>188</v>
      </c>
      <c r="W378" s="1" t="s">
        <v>1127</v>
      </c>
      <c r="Z378" s="1" t="s">
        <v>261</v>
      </c>
      <c r="AB378" s="1" t="s">
        <v>226</v>
      </c>
      <c r="AC378" s="4"/>
      <c r="AD378" s="1" t="s">
        <v>296</v>
      </c>
      <c r="AE378" s="4"/>
      <c r="AF378" s="4"/>
      <c r="AG378" s="1" t="s">
        <v>2093</v>
      </c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</row>
    <row r="379">
      <c r="A379" s="3">
        <v>3.809099999E9</v>
      </c>
      <c r="B379" s="1" t="s">
        <v>2094</v>
      </c>
      <c r="C379" s="3">
        <v>4.0</v>
      </c>
      <c r="D379" s="3">
        <v>50.086092</v>
      </c>
      <c r="E379" s="3">
        <v>-5.255711</v>
      </c>
      <c r="F379" s="3">
        <v>81.38</v>
      </c>
      <c r="G379" s="1" t="s">
        <v>178</v>
      </c>
      <c r="H379" s="1" t="s">
        <v>179</v>
      </c>
      <c r="I379" s="3">
        <v>99999.0</v>
      </c>
      <c r="J379" s="1" t="s">
        <v>180</v>
      </c>
      <c r="K379" s="2" t="s">
        <v>1775</v>
      </c>
      <c r="L379" s="1" t="s">
        <v>557</v>
      </c>
      <c r="M379" s="1" t="s">
        <v>2076</v>
      </c>
      <c r="N379" s="4" t="str">
        <f>+0099,1</f>
        <v>#ERROR!</v>
      </c>
      <c r="O379" s="4" t="str">
        <f>+0062,1</f>
        <v>#ERROR!</v>
      </c>
      <c r="P379" s="1" t="s">
        <v>265</v>
      </c>
      <c r="Q379" s="4"/>
      <c r="R379" s="1" t="s">
        <v>1130</v>
      </c>
      <c r="S379" s="1" t="s">
        <v>2095</v>
      </c>
      <c r="U379" s="4"/>
      <c r="V379" s="1" t="s">
        <v>188</v>
      </c>
      <c r="W379" s="1" t="s">
        <v>2096</v>
      </c>
      <c r="Z379" s="1" t="s">
        <v>2097</v>
      </c>
      <c r="AA379" s="1" t="s">
        <v>1494</v>
      </c>
      <c r="AB379" s="1" t="s">
        <v>226</v>
      </c>
      <c r="AC379" s="4"/>
      <c r="AD379" s="4"/>
      <c r="AE379" s="1" t="s">
        <v>235</v>
      </c>
      <c r="AF379" s="1" t="s">
        <v>306</v>
      </c>
      <c r="AG379" s="1" t="s">
        <v>2098</v>
      </c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1" t="s">
        <v>732</v>
      </c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1" t="s">
        <v>732</v>
      </c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</row>
    <row r="380">
      <c r="A380" s="3">
        <v>3.809099999E9</v>
      </c>
      <c r="B380" s="1" t="s">
        <v>2099</v>
      </c>
      <c r="C380" s="3">
        <v>4.0</v>
      </c>
      <c r="D380" s="3">
        <v>50.086092</v>
      </c>
      <c r="E380" s="3">
        <v>-5.255711</v>
      </c>
      <c r="F380" s="3">
        <v>81.38</v>
      </c>
      <c r="G380" s="1" t="s">
        <v>178</v>
      </c>
      <c r="H380" s="1" t="s">
        <v>200</v>
      </c>
      <c r="I380" s="3">
        <v>99999.0</v>
      </c>
      <c r="J380" s="1" t="s">
        <v>180</v>
      </c>
      <c r="K380" s="2" t="s">
        <v>385</v>
      </c>
      <c r="L380" s="1" t="s">
        <v>801</v>
      </c>
      <c r="M380" s="1" t="s">
        <v>411</v>
      </c>
      <c r="N380" s="4" t="str">
        <f>+0110,1</f>
        <v>#ERROR!</v>
      </c>
      <c r="O380" s="4" t="str">
        <f>+0070,1</f>
        <v>#ERROR!</v>
      </c>
      <c r="P380" s="1" t="s">
        <v>203</v>
      </c>
      <c r="Q380" s="4"/>
      <c r="R380" s="1" t="s">
        <v>815</v>
      </c>
      <c r="S380" s="1" t="s">
        <v>802</v>
      </c>
      <c r="U380" s="4"/>
      <c r="V380" s="1" t="s">
        <v>188</v>
      </c>
      <c r="W380" s="1" t="s">
        <v>816</v>
      </c>
      <c r="Z380" s="1" t="s">
        <v>294</v>
      </c>
      <c r="AB380" s="1" t="s">
        <v>226</v>
      </c>
      <c r="AC380" s="4"/>
      <c r="AD380" s="1" t="s">
        <v>387</v>
      </c>
      <c r="AE380" s="4"/>
      <c r="AF380" s="4"/>
      <c r="AG380" s="1" t="s">
        <v>2100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</row>
    <row r="381">
      <c r="A381" s="3">
        <v>3.809099999E9</v>
      </c>
      <c r="B381" s="1" t="s">
        <v>2101</v>
      </c>
      <c r="C381" s="3">
        <v>4.0</v>
      </c>
      <c r="D381" s="3">
        <v>50.086092</v>
      </c>
      <c r="E381" s="3">
        <v>-5.255711</v>
      </c>
      <c r="F381" s="3">
        <v>81.38</v>
      </c>
      <c r="G381" s="1" t="s">
        <v>178</v>
      </c>
      <c r="H381" s="1" t="s">
        <v>179</v>
      </c>
      <c r="I381" s="3">
        <v>99999.0</v>
      </c>
      <c r="J381" s="1" t="s">
        <v>180</v>
      </c>
      <c r="K381" s="2" t="s">
        <v>385</v>
      </c>
      <c r="L381" s="1" t="s">
        <v>805</v>
      </c>
      <c r="M381" s="1" t="s">
        <v>1446</v>
      </c>
      <c r="N381" s="4" t="str">
        <f>+0105,1</f>
        <v>#ERROR!</v>
      </c>
      <c r="O381" s="4" t="str">
        <f>+0070,1</f>
        <v>#ERROR!</v>
      </c>
      <c r="P381" s="1" t="s">
        <v>2048</v>
      </c>
      <c r="Q381" s="4"/>
      <c r="R381" s="1" t="s">
        <v>2102</v>
      </c>
      <c r="S381" s="1" t="s">
        <v>2103</v>
      </c>
      <c r="U381" s="4"/>
      <c r="V381" s="1" t="s">
        <v>188</v>
      </c>
      <c r="W381" s="1" t="s">
        <v>2104</v>
      </c>
      <c r="Z381" s="1" t="s">
        <v>2105</v>
      </c>
      <c r="AA381" s="1" t="s">
        <v>1510</v>
      </c>
      <c r="AB381" s="1" t="s">
        <v>226</v>
      </c>
      <c r="AC381" s="4"/>
      <c r="AD381" s="4"/>
      <c r="AE381" s="1" t="s">
        <v>963</v>
      </c>
      <c r="AF381" s="1" t="s">
        <v>395</v>
      </c>
      <c r="AG381" s="1" t="s">
        <v>2106</v>
      </c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1" t="s">
        <v>732</v>
      </c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1" t="s">
        <v>732</v>
      </c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</row>
    <row r="382">
      <c r="A382" s="3">
        <v>3.809099999E9</v>
      </c>
      <c r="B382" s="1" t="s">
        <v>2107</v>
      </c>
      <c r="C382" s="3">
        <v>4.0</v>
      </c>
      <c r="D382" s="3">
        <v>50.086092</v>
      </c>
      <c r="E382" s="3">
        <v>-5.255711</v>
      </c>
      <c r="F382" s="3">
        <v>81.38</v>
      </c>
      <c r="G382" s="1" t="s">
        <v>178</v>
      </c>
      <c r="H382" s="1" t="s">
        <v>200</v>
      </c>
      <c r="I382" s="3">
        <v>99999.0</v>
      </c>
      <c r="J382" s="1" t="s">
        <v>180</v>
      </c>
      <c r="K382" s="2" t="s">
        <v>410</v>
      </c>
      <c r="L382" s="1" t="s">
        <v>2108</v>
      </c>
      <c r="M382" s="1" t="s">
        <v>411</v>
      </c>
      <c r="N382" s="4" t="str">
        <f>+0110,1</f>
        <v>#ERROR!</v>
      </c>
      <c r="O382" s="4" t="str">
        <f>+0080,1</f>
        <v>#ERROR!</v>
      </c>
      <c r="P382" s="1" t="s">
        <v>203</v>
      </c>
      <c r="Q382" s="4"/>
      <c r="R382" s="1" t="s">
        <v>845</v>
      </c>
      <c r="S382" s="1" t="s">
        <v>2109</v>
      </c>
      <c r="U382" s="4"/>
      <c r="V382" s="1" t="s">
        <v>188</v>
      </c>
      <c r="W382" s="1" t="s">
        <v>848</v>
      </c>
      <c r="Z382" s="1" t="s">
        <v>386</v>
      </c>
      <c r="AB382" s="1" t="s">
        <v>226</v>
      </c>
      <c r="AC382" s="4"/>
      <c r="AD382" s="1" t="s">
        <v>415</v>
      </c>
      <c r="AE382" s="4"/>
      <c r="AF382" s="4"/>
      <c r="AG382" s="1" t="s">
        <v>2110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</row>
    <row r="383">
      <c r="A383" s="3">
        <v>3.809099999E9</v>
      </c>
      <c r="B383" s="1" t="s">
        <v>2111</v>
      </c>
      <c r="C383" s="3">
        <v>4.0</v>
      </c>
      <c r="D383" s="3">
        <v>50.086092</v>
      </c>
      <c r="E383" s="3">
        <v>-5.255711</v>
      </c>
      <c r="F383" s="3">
        <v>81.38</v>
      </c>
      <c r="G383" s="1" t="s">
        <v>178</v>
      </c>
      <c r="H383" s="1" t="s">
        <v>179</v>
      </c>
      <c r="I383" s="3">
        <v>99999.0</v>
      </c>
      <c r="J383" s="1" t="s">
        <v>180</v>
      </c>
      <c r="K383" s="2" t="s">
        <v>410</v>
      </c>
      <c r="L383" s="1" t="s">
        <v>2112</v>
      </c>
      <c r="M383" s="1" t="s">
        <v>583</v>
      </c>
      <c r="N383" s="4" t="str">
        <f>+0108,1</f>
        <v>#ERROR!</v>
      </c>
      <c r="O383" s="4" t="str">
        <f>+0075,1</f>
        <v>#ERROR!</v>
      </c>
      <c r="P383" s="1" t="s">
        <v>2113</v>
      </c>
      <c r="Q383" s="4"/>
      <c r="R383" s="1" t="s">
        <v>2114</v>
      </c>
      <c r="S383" s="1" t="s">
        <v>2115</v>
      </c>
      <c r="U383" s="4"/>
      <c r="V383" s="1" t="s">
        <v>188</v>
      </c>
      <c r="W383" s="1" t="s">
        <v>2116</v>
      </c>
      <c r="Z383" s="1" t="s">
        <v>1764</v>
      </c>
      <c r="AA383" s="1" t="s">
        <v>2117</v>
      </c>
      <c r="AB383" s="1" t="s">
        <v>226</v>
      </c>
      <c r="AC383" s="4"/>
      <c r="AD383" s="4"/>
      <c r="AE383" s="1" t="s">
        <v>421</v>
      </c>
      <c r="AF383" s="1" t="s">
        <v>422</v>
      </c>
      <c r="AG383" s="1" t="s">
        <v>2118</v>
      </c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1" t="s">
        <v>238</v>
      </c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1" t="s">
        <v>238</v>
      </c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</row>
    <row r="384">
      <c r="A384" s="3">
        <v>3.809099999E9</v>
      </c>
      <c r="B384" s="1" t="s">
        <v>2119</v>
      </c>
      <c r="C384" s="3">
        <v>4.0</v>
      </c>
      <c r="D384" s="3">
        <v>50.086092</v>
      </c>
      <c r="E384" s="3">
        <v>-5.255711</v>
      </c>
      <c r="F384" s="3">
        <v>81.38</v>
      </c>
      <c r="G384" s="1" t="s">
        <v>178</v>
      </c>
      <c r="H384" s="1" t="s">
        <v>200</v>
      </c>
      <c r="I384" s="3">
        <v>99999.0</v>
      </c>
      <c r="J384" s="1" t="s">
        <v>180</v>
      </c>
      <c r="K384" s="2" t="s">
        <v>410</v>
      </c>
      <c r="L384" s="1" t="s">
        <v>878</v>
      </c>
      <c r="M384" s="1" t="s">
        <v>411</v>
      </c>
      <c r="N384" s="4" t="str">
        <f>+0110,1</f>
        <v>#ERROR!</v>
      </c>
      <c r="O384" s="4" t="str">
        <f>+0090,1</f>
        <v>#ERROR!</v>
      </c>
      <c r="P384" s="1" t="s">
        <v>203</v>
      </c>
      <c r="Q384" s="4"/>
      <c r="R384" s="1" t="s">
        <v>1126</v>
      </c>
      <c r="S384" s="1" t="s">
        <v>863</v>
      </c>
      <c r="T384" s="1" t="s">
        <v>847</v>
      </c>
      <c r="V384" s="1" t="s">
        <v>188</v>
      </c>
      <c r="W384" s="1" t="s">
        <v>1127</v>
      </c>
      <c r="Z384" s="1" t="s">
        <v>414</v>
      </c>
      <c r="AB384" s="1" t="s">
        <v>276</v>
      </c>
      <c r="AC384" s="4"/>
      <c r="AD384" s="1" t="s">
        <v>1926</v>
      </c>
      <c r="AE384" s="4"/>
      <c r="AF384" s="4"/>
      <c r="AG384" s="1" t="s">
        <v>2120</v>
      </c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</row>
    <row r="385">
      <c r="A385" s="3">
        <v>3.809099999E9</v>
      </c>
      <c r="B385" s="1" t="s">
        <v>2121</v>
      </c>
      <c r="C385" s="3">
        <v>4.0</v>
      </c>
      <c r="D385" s="3">
        <v>50.086092</v>
      </c>
      <c r="E385" s="3">
        <v>-5.255711</v>
      </c>
      <c r="F385" s="3">
        <v>81.38</v>
      </c>
      <c r="G385" s="1" t="s">
        <v>178</v>
      </c>
      <c r="H385" s="1" t="s">
        <v>179</v>
      </c>
      <c r="I385" s="3">
        <v>99999.0</v>
      </c>
      <c r="J385" s="1" t="s">
        <v>180</v>
      </c>
      <c r="K385" s="2" t="s">
        <v>410</v>
      </c>
      <c r="L385" s="1" t="s">
        <v>1116</v>
      </c>
      <c r="M385" s="1" t="s">
        <v>418</v>
      </c>
      <c r="N385" s="4" t="str">
        <f>+0107,1</f>
        <v>#ERROR!</v>
      </c>
      <c r="O385" s="4" t="str">
        <f>+0085,1</f>
        <v>#ERROR!</v>
      </c>
      <c r="P385" s="1" t="s">
        <v>909</v>
      </c>
      <c r="Q385" s="4"/>
      <c r="R385" s="1" t="s">
        <v>1448</v>
      </c>
      <c r="S385" s="1" t="s">
        <v>2122</v>
      </c>
      <c r="T385" s="1" t="s">
        <v>2123</v>
      </c>
      <c r="V385" s="1" t="s">
        <v>188</v>
      </c>
      <c r="W385" s="1" t="s">
        <v>1422</v>
      </c>
      <c r="Z385" s="1" t="s">
        <v>1054</v>
      </c>
      <c r="AA385" s="1" t="s">
        <v>2124</v>
      </c>
      <c r="AB385" s="1" t="s">
        <v>276</v>
      </c>
      <c r="AC385" s="4"/>
      <c r="AD385" s="4"/>
      <c r="AE385" s="1" t="s">
        <v>451</v>
      </c>
      <c r="AF385" s="1" t="s">
        <v>1930</v>
      </c>
      <c r="AG385" s="1" t="s">
        <v>2125</v>
      </c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1" t="s">
        <v>196</v>
      </c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1" t="s">
        <v>198</v>
      </c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</row>
    <row r="386">
      <c r="A386" s="3">
        <v>3.809099999E9</v>
      </c>
      <c r="B386" s="1" t="s">
        <v>2126</v>
      </c>
      <c r="C386" s="3">
        <v>4.0</v>
      </c>
      <c r="D386" s="3">
        <v>50.086092</v>
      </c>
      <c r="E386" s="3">
        <v>-5.255711</v>
      </c>
      <c r="F386" s="3">
        <v>81.38</v>
      </c>
      <c r="G386" s="1" t="s">
        <v>178</v>
      </c>
      <c r="H386" s="1" t="s">
        <v>200</v>
      </c>
      <c r="I386" s="3">
        <v>99999.0</v>
      </c>
      <c r="J386" s="1" t="s">
        <v>180</v>
      </c>
      <c r="K386" s="2" t="s">
        <v>2127</v>
      </c>
      <c r="L386" s="1" t="s">
        <v>223</v>
      </c>
      <c r="M386" s="1" t="s">
        <v>291</v>
      </c>
      <c r="N386" s="4" t="str">
        <f>+0100,1</f>
        <v>#ERROR!</v>
      </c>
      <c r="O386" s="4" t="str">
        <f>+0090,1</f>
        <v>#ERROR!</v>
      </c>
      <c r="P386" s="1" t="s">
        <v>203</v>
      </c>
      <c r="Q386" s="4"/>
      <c r="R386" s="1" t="s">
        <v>224</v>
      </c>
      <c r="S386" s="1" t="s">
        <v>1208</v>
      </c>
      <c r="U386" s="4"/>
      <c r="V386" s="1" t="s">
        <v>188</v>
      </c>
      <c r="W386" s="1" t="s">
        <v>2128</v>
      </c>
      <c r="Z386" s="1" t="s">
        <v>414</v>
      </c>
      <c r="AB386" s="1" t="s">
        <v>456</v>
      </c>
      <c r="AC386" s="4"/>
      <c r="AD386" s="1" t="s">
        <v>2129</v>
      </c>
      <c r="AE386" s="4"/>
      <c r="AF386" s="4"/>
      <c r="AG386" s="1" t="s">
        <v>2130</v>
      </c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</row>
    <row r="387">
      <c r="A387" s="3">
        <v>3.809099999E9</v>
      </c>
      <c r="B387" s="1" t="s">
        <v>2131</v>
      </c>
      <c r="C387" s="3">
        <v>4.0</v>
      </c>
      <c r="D387" s="3">
        <v>50.086092</v>
      </c>
      <c r="E387" s="3">
        <v>-5.255711</v>
      </c>
      <c r="F387" s="3">
        <v>81.38</v>
      </c>
      <c r="G387" s="1" t="s">
        <v>178</v>
      </c>
      <c r="H387" s="1" t="s">
        <v>179</v>
      </c>
      <c r="I387" s="3">
        <v>99999.0</v>
      </c>
      <c r="J387" s="1" t="s">
        <v>180</v>
      </c>
      <c r="K387" s="2" t="s">
        <v>2127</v>
      </c>
      <c r="L387" s="1" t="s">
        <v>403</v>
      </c>
      <c r="M387" s="1" t="s">
        <v>291</v>
      </c>
      <c r="N387" s="4" t="str">
        <f>+0100,1</f>
        <v>#ERROR!</v>
      </c>
      <c r="O387" s="4" t="str">
        <f>+0090,1</f>
        <v>#ERROR!</v>
      </c>
      <c r="P387" s="1" t="s">
        <v>1834</v>
      </c>
      <c r="Q387" s="4"/>
      <c r="R387" s="1" t="s">
        <v>186</v>
      </c>
      <c r="S387" s="1" t="s">
        <v>1212</v>
      </c>
      <c r="U387" s="4"/>
      <c r="V387" s="1" t="s">
        <v>188</v>
      </c>
      <c r="W387" s="1" t="s">
        <v>2132</v>
      </c>
      <c r="Z387" s="1" t="s">
        <v>437</v>
      </c>
      <c r="AA387" s="1" t="s">
        <v>2133</v>
      </c>
      <c r="AB387" s="1" t="s">
        <v>456</v>
      </c>
      <c r="AC387" s="4"/>
      <c r="AD387" s="4"/>
      <c r="AE387" s="1" t="s">
        <v>2134</v>
      </c>
      <c r="AF387" s="1" t="s">
        <v>2135</v>
      </c>
      <c r="AG387" s="1" t="s">
        <v>2136</v>
      </c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1" t="s">
        <v>196</v>
      </c>
      <c r="BT387" s="4"/>
      <c r="BU387" s="4"/>
      <c r="BV387" s="4"/>
      <c r="BW387" s="4"/>
      <c r="BX387" s="4"/>
      <c r="BY387" s="4"/>
      <c r="BZ387" s="4"/>
      <c r="CA387" s="1" t="s">
        <v>565</v>
      </c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1" t="s">
        <v>198</v>
      </c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</row>
    <row r="388">
      <c r="A388" s="3">
        <v>3.809099999E9</v>
      </c>
      <c r="B388" s="1" t="s">
        <v>2137</v>
      </c>
      <c r="C388" s="3">
        <v>4.0</v>
      </c>
      <c r="D388" s="3">
        <v>50.086092</v>
      </c>
      <c r="E388" s="3">
        <v>-5.255711</v>
      </c>
      <c r="F388" s="3">
        <v>81.38</v>
      </c>
      <c r="G388" s="1" t="s">
        <v>178</v>
      </c>
      <c r="H388" s="1" t="s">
        <v>200</v>
      </c>
      <c r="I388" s="3">
        <v>99999.0</v>
      </c>
      <c r="J388" s="1" t="s">
        <v>180</v>
      </c>
      <c r="K388" s="2" t="s">
        <v>454</v>
      </c>
      <c r="L388" s="1" t="s">
        <v>473</v>
      </c>
      <c r="M388" s="1" t="s">
        <v>426</v>
      </c>
      <c r="N388" s="4" t="str">
        <f>+0100,1</f>
        <v>#ERROR!</v>
      </c>
      <c r="O388" s="4" t="str">
        <f>+0100,1</f>
        <v>#ERROR!</v>
      </c>
      <c r="P388" s="1" t="s">
        <v>203</v>
      </c>
      <c r="Q388" s="4"/>
      <c r="R388" s="1" t="s">
        <v>474</v>
      </c>
      <c r="S388" s="1" t="s">
        <v>206</v>
      </c>
      <c r="U388" s="4"/>
      <c r="V388" s="1" t="s">
        <v>188</v>
      </c>
      <c r="W388" s="1" t="s">
        <v>1911</v>
      </c>
      <c r="Z388" s="1" t="s">
        <v>489</v>
      </c>
      <c r="AB388" s="1" t="s">
        <v>1965</v>
      </c>
      <c r="AC388" s="4"/>
      <c r="AD388" s="1" t="s">
        <v>457</v>
      </c>
      <c r="AE388" s="4"/>
      <c r="AF388" s="4"/>
      <c r="AG388" s="1" t="s">
        <v>2138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</row>
    <row r="389">
      <c r="A389" s="3">
        <v>3.809099999E9</v>
      </c>
      <c r="B389" s="1" t="s">
        <v>2139</v>
      </c>
      <c r="C389" s="3">
        <v>4.0</v>
      </c>
      <c r="D389" s="3">
        <v>50.086092</v>
      </c>
      <c r="E389" s="3">
        <v>-5.255711</v>
      </c>
      <c r="F389" s="3">
        <v>81.38</v>
      </c>
      <c r="G389" s="1" t="s">
        <v>178</v>
      </c>
      <c r="H389" s="1" t="s">
        <v>179</v>
      </c>
      <c r="I389" s="3">
        <v>99999.0</v>
      </c>
      <c r="J389" s="1" t="s">
        <v>180</v>
      </c>
      <c r="K389" s="2" t="s">
        <v>454</v>
      </c>
      <c r="L389" s="1" t="s">
        <v>512</v>
      </c>
      <c r="M389" s="1" t="s">
        <v>426</v>
      </c>
      <c r="N389" s="4" t="str">
        <f>+0104,1</f>
        <v>#ERROR!</v>
      </c>
      <c r="O389" s="4" t="str">
        <f>+0100,1</f>
        <v>#ERROR!</v>
      </c>
      <c r="P389" s="1" t="s">
        <v>1850</v>
      </c>
      <c r="Q389" s="4"/>
      <c r="R389" s="1" t="s">
        <v>2140</v>
      </c>
      <c r="S389" s="1" t="s">
        <v>215</v>
      </c>
      <c r="U389" s="4"/>
      <c r="V389" s="1" t="s">
        <v>188</v>
      </c>
      <c r="W389" s="1" t="s">
        <v>2141</v>
      </c>
      <c r="Z389" s="1" t="s">
        <v>1853</v>
      </c>
      <c r="AA389" s="1" t="s">
        <v>2142</v>
      </c>
      <c r="AB389" s="1" t="s">
        <v>1965</v>
      </c>
      <c r="AC389" s="4"/>
      <c r="AD389" s="4"/>
      <c r="AE389" s="1" t="s">
        <v>2143</v>
      </c>
      <c r="AF389" s="1" t="s">
        <v>469</v>
      </c>
      <c r="AG389" s="1" t="s">
        <v>2144</v>
      </c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1" t="s">
        <v>198</v>
      </c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1" t="s">
        <v>1973</v>
      </c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</row>
    <row r="390">
      <c r="A390" s="3">
        <v>3.809099999E9</v>
      </c>
      <c r="B390" s="1" t="s">
        <v>2145</v>
      </c>
      <c r="C390" s="3">
        <v>4.0</v>
      </c>
      <c r="D390" s="3">
        <v>50.086092</v>
      </c>
      <c r="E390" s="3">
        <v>-5.255711</v>
      </c>
      <c r="F390" s="3">
        <v>81.38</v>
      </c>
      <c r="G390" s="1" t="s">
        <v>178</v>
      </c>
      <c r="H390" s="1" t="s">
        <v>200</v>
      </c>
      <c r="I390" s="3">
        <v>99999.0</v>
      </c>
      <c r="J390" s="1" t="s">
        <v>180</v>
      </c>
      <c r="K390" s="2" t="s">
        <v>2146</v>
      </c>
      <c r="L390" s="1" t="s">
        <v>486</v>
      </c>
      <c r="M390" s="1" t="s">
        <v>426</v>
      </c>
      <c r="N390" s="4" t="str">
        <f>+0110,1</f>
        <v>#ERROR!</v>
      </c>
      <c r="O390" s="4" t="str">
        <f>+0110,1</f>
        <v>#ERROR!</v>
      </c>
      <c r="P390" s="1" t="s">
        <v>203</v>
      </c>
      <c r="Q390" s="4"/>
      <c r="R390" s="1" t="s">
        <v>488</v>
      </c>
      <c r="S390" s="1" t="s">
        <v>274</v>
      </c>
      <c r="U390" s="4"/>
      <c r="V390" s="1" t="s">
        <v>188</v>
      </c>
      <c r="W390" s="1" t="s">
        <v>1919</v>
      </c>
      <c r="Z390" s="1" t="s">
        <v>489</v>
      </c>
      <c r="AB390" s="1" t="s">
        <v>1965</v>
      </c>
      <c r="AC390" s="4"/>
      <c r="AD390" s="1" t="s">
        <v>373</v>
      </c>
      <c r="AE390" s="4"/>
      <c r="AF390" s="4"/>
      <c r="AG390" s="1" t="s">
        <v>2147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</row>
    <row r="391">
      <c r="A391" s="3">
        <v>3.809099999E9</v>
      </c>
      <c r="B391" s="1" t="s">
        <v>2148</v>
      </c>
      <c r="C391" s="3">
        <v>4.0</v>
      </c>
      <c r="D391" s="3">
        <v>50.086092</v>
      </c>
      <c r="E391" s="3">
        <v>-5.255711</v>
      </c>
      <c r="F391" s="3">
        <v>81.38</v>
      </c>
      <c r="G391" s="1" t="s">
        <v>178</v>
      </c>
      <c r="H391" s="1" t="s">
        <v>179</v>
      </c>
      <c r="I391" s="3">
        <v>99999.0</v>
      </c>
      <c r="J391" s="1" t="s">
        <v>180</v>
      </c>
      <c r="K391" s="2" t="s">
        <v>2146</v>
      </c>
      <c r="L391" s="1" t="s">
        <v>570</v>
      </c>
      <c r="M391" s="1" t="s">
        <v>426</v>
      </c>
      <c r="N391" s="4" t="str">
        <f>+0112,1</f>
        <v>#ERROR!</v>
      </c>
      <c r="O391" s="4" t="str">
        <f>+0109,1</f>
        <v>#ERROR!</v>
      </c>
      <c r="P391" s="1" t="s">
        <v>1850</v>
      </c>
      <c r="Q391" s="4"/>
      <c r="R391" s="1" t="s">
        <v>1937</v>
      </c>
      <c r="S391" s="1" t="s">
        <v>283</v>
      </c>
      <c r="U391" s="4"/>
      <c r="V391" s="1" t="s">
        <v>188</v>
      </c>
      <c r="W391" s="1" t="s">
        <v>1970</v>
      </c>
      <c r="Z391" s="1" t="s">
        <v>1853</v>
      </c>
      <c r="AA391" s="1" t="s">
        <v>450</v>
      </c>
      <c r="AB391" s="1" t="s">
        <v>1965</v>
      </c>
      <c r="AC391" s="4"/>
      <c r="AD391" s="4"/>
      <c r="AE391" s="1" t="s">
        <v>2149</v>
      </c>
      <c r="AF391" s="1" t="s">
        <v>381</v>
      </c>
      <c r="AG391" s="1" t="s">
        <v>2150</v>
      </c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1" t="s">
        <v>198</v>
      </c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1" t="s">
        <v>1973</v>
      </c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</row>
    <row r="392">
      <c r="A392" s="3">
        <v>3.809099999E9</v>
      </c>
      <c r="B392" s="1" t="s">
        <v>2151</v>
      </c>
      <c r="C392" s="3">
        <v>4.0</v>
      </c>
      <c r="D392" s="3">
        <v>50.086092</v>
      </c>
      <c r="E392" s="3">
        <v>-5.255711</v>
      </c>
      <c r="F392" s="3">
        <v>81.38</v>
      </c>
      <c r="G392" s="1" t="s">
        <v>178</v>
      </c>
      <c r="H392" s="1" t="s">
        <v>200</v>
      </c>
      <c r="I392" s="3">
        <v>99999.0</v>
      </c>
      <c r="J392" s="1" t="s">
        <v>180</v>
      </c>
      <c r="K392" s="2" t="s">
        <v>975</v>
      </c>
      <c r="L392" s="1" t="s">
        <v>486</v>
      </c>
      <c r="M392" s="1" t="s">
        <v>951</v>
      </c>
      <c r="N392" s="4" t="str">
        <f>+0120,1</f>
        <v>#ERROR!</v>
      </c>
      <c r="O392" s="4" t="str">
        <f>+0110,1</f>
        <v>#ERROR!</v>
      </c>
      <c r="P392" s="1" t="s">
        <v>203</v>
      </c>
      <c r="Q392" s="4"/>
      <c r="R392" s="1" t="s">
        <v>553</v>
      </c>
      <c r="T392" s="4"/>
      <c r="U392" s="4"/>
      <c r="V392" s="1" t="s">
        <v>188</v>
      </c>
      <c r="W392" s="1" t="s">
        <v>2152</v>
      </c>
      <c r="Z392" s="1" t="s">
        <v>489</v>
      </c>
      <c r="AB392" s="1" t="s">
        <v>430</v>
      </c>
      <c r="AC392" s="4"/>
      <c r="AD392" s="1" t="s">
        <v>967</v>
      </c>
      <c r="AE392" s="4"/>
      <c r="AF392" s="4"/>
      <c r="AG392" s="1" t="s">
        <v>2153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</row>
    <row r="393">
      <c r="A393" s="3">
        <v>3.809099999E9</v>
      </c>
      <c r="B393" s="1" t="s">
        <v>2154</v>
      </c>
      <c r="C393" s="3">
        <v>4.0</v>
      </c>
      <c r="D393" s="3">
        <v>50.086092</v>
      </c>
      <c r="E393" s="3">
        <v>-5.255711</v>
      </c>
      <c r="F393" s="3">
        <v>81.38</v>
      </c>
      <c r="G393" s="1" t="s">
        <v>178</v>
      </c>
      <c r="H393" s="1" t="s">
        <v>179</v>
      </c>
      <c r="I393" s="3">
        <v>99999.0</v>
      </c>
      <c r="J393" s="1" t="s">
        <v>180</v>
      </c>
      <c r="K393" s="2" t="s">
        <v>975</v>
      </c>
      <c r="L393" s="1" t="s">
        <v>570</v>
      </c>
      <c r="M393" s="1" t="s">
        <v>951</v>
      </c>
      <c r="N393" s="4" t="str">
        <f>+0116,1</f>
        <v>#ERROR!</v>
      </c>
      <c r="O393" s="4" t="str">
        <f>+0113,1</f>
        <v>#ERROR!</v>
      </c>
      <c r="P393" s="1" t="s">
        <v>1644</v>
      </c>
      <c r="Q393" s="4"/>
      <c r="R393" s="1" t="s">
        <v>559</v>
      </c>
      <c r="T393" s="4"/>
      <c r="U393" s="4"/>
      <c r="V393" s="1" t="s">
        <v>188</v>
      </c>
      <c r="W393" s="1" t="s">
        <v>2155</v>
      </c>
      <c r="Z393" s="1" t="s">
        <v>2156</v>
      </c>
      <c r="AA393" s="1" t="s">
        <v>2157</v>
      </c>
      <c r="AB393" s="1" t="s">
        <v>439</v>
      </c>
      <c r="AC393" s="4"/>
      <c r="AD393" s="4"/>
      <c r="AE393" s="1" t="s">
        <v>563</v>
      </c>
      <c r="AF393" s="1" t="s">
        <v>972</v>
      </c>
      <c r="AG393" s="1" t="s">
        <v>2158</v>
      </c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1" t="s">
        <v>198</v>
      </c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1" t="s">
        <v>1973</v>
      </c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</row>
    <row r="394">
      <c r="A394" s="3">
        <v>3.809099999E9</v>
      </c>
      <c r="B394" s="1" t="s">
        <v>2159</v>
      </c>
      <c r="C394" s="3">
        <v>4.0</v>
      </c>
      <c r="D394" s="3">
        <v>50.086092</v>
      </c>
      <c r="E394" s="3">
        <v>-5.255711</v>
      </c>
      <c r="F394" s="3">
        <v>81.38</v>
      </c>
      <c r="G394" s="1" t="s">
        <v>178</v>
      </c>
      <c r="H394" s="1" t="s">
        <v>200</v>
      </c>
      <c r="I394" s="3">
        <v>99999.0</v>
      </c>
      <c r="J394" s="1" t="s">
        <v>180</v>
      </c>
      <c r="K394" s="2" t="s">
        <v>2160</v>
      </c>
      <c r="L394" s="1" t="s">
        <v>486</v>
      </c>
      <c r="M394" s="1" t="s">
        <v>2161</v>
      </c>
      <c r="N394" s="4" t="str">
        <f>+0120,1</f>
        <v>#ERROR!</v>
      </c>
      <c r="O394" s="4" t="str">
        <f>+0110,1</f>
        <v>#ERROR!</v>
      </c>
      <c r="P394" s="1" t="s">
        <v>203</v>
      </c>
      <c r="Q394" s="4"/>
      <c r="R394" s="1" t="s">
        <v>525</v>
      </c>
      <c r="S394" s="1" t="s">
        <v>553</v>
      </c>
      <c r="U394" s="4"/>
      <c r="V394" s="1" t="s">
        <v>188</v>
      </c>
      <c r="W394" s="1" t="s">
        <v>527</v>
      </c>
      <c r="Z394" s="1" t="s">
        <v>414</v>
      </c>
      <c r="AB394" s="1" t="s">
        <v>430</v>
      </c>
      <c r="AC394" s="4"/>
      <c r="AD394" s="1" t="s">
        <v>277</v>
      </c>
      <c r="AE394" s="4"/>
      <c r="AF394" s="4"/>
      <c r="AG394" s="1" t="s">
        <v>2162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</row>
    <row r="395">
      <c r="A395" s="3">
        <v>3.809099999E9</v>
      </c>
      <c r="B395" s="1" t="s">
        <v>2163</v>
      </c>
      <c r="C395" s="3">
        <v>4.0</v>
      </c>
      <c r="D395" s="3">
        <v>50.086092</v>
      </c>
      <c r="E395" s="3">
        <v>-5.255711</v>
      </c>
      <c r="F395" s="3">
        <v>81.38</v>
      </c>
      <c r="G395" s="1" t="s">
        <v>178</v>
      </c>
      <c r="H395" s="1" t="s">
        <v>179</v>
      </c>
      <c r="I395" s="3">
        <v>99999.0</v>
      </c>
      <c r="J395" s="1" t="s">
        <v>180</v>
      </c>
      <c r="K395" s="2" t="s">
        <v>2160</v>
      </c>
      <c r="L395" s="1" t="s">
        <v>570</v>
      </c>
      <c r="M395" s="1" t="s">
        <v>2161</v>
      </c>
      <c r="N395" s="4" t="str">
        <f>+0117,1</f>
        <v>#ERROR!</v>
      </c>
      <c r="O395" s="4" t="str">
        <f>+0114,1</f>
        <v>#ERROR!</v>
      </c>
      <c r="P395" s="1" t="s">
        <v>543</v>
      </c>
      <c r="Q395" s="4"/>
      <c r="R395" s="1" t="s">
        <v>530</v>
      </c>
      <c r="S395" s="1" t="s">
        <v>559</v>
      </c>
      <c r="U395" s="4"/>
      <c r="V395" s="1" t="s">
        <v>188</v>
      </c>
      <c r="W395" s="1" t="s">
        <v>532</v>
      </c>
      <c r="Z395" s="1" t="s">
        <v>544</v>
      </c>
      <c r="AA395" s="1" t="s">
        <v>981</v>
      </c>
      <c r="AB395" s="1" t="s">
        <v>439</v>
      </c>
      <c r="AC395" s="4"/>
      <c r="AD395" s="4"/>
      <c r="AE395" s="1" t="s">
        <v>368</v>
      </c>
      <c r="AF395" s="1" t="s">
        <v>286</v>
      </c>
      <c r="AG395" s="1" t="s">
        <v>2164</v>
      </c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1" t="s">
        <v>238</v>
      </c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1" t="s">
        <v>198</v>
      </c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</row>
    <row r="396">
      <c r="A396" s="3">
        <v>3.809099999E9</v>
      </c>
      <c r="B396" s="1" t="s">
        <v>2165</v>
      </c>
      <c r="C396" s="3">
        <v>4.0</v>
      </c>
      <c r="D396" s="3">
        <v>50.086092</v>
      </c>
      <c r="E396" s="3">
        <v>-5.255711</v>
      </c>
      <c r="F396" s="3">
        <v>81.38</v>
      </c>
      <c r="G396" s="1" t="s">
        <v>178</v>
      </c>
      <c r="H396" s="1" t="s">
        <v>200</v>
      </c>
      <c r="I396" s="3">
        <v>99999.0</v>
      </c>
      <c r="J396" s="1" t="s">
        <v>180</v>
      </c>
      <c r="K396" s="2" t="s">
        <v>2166</v>
      </c>
      <c r="L396" s="1" t="s">
        <v>486</v>
      </c>
      <c r="M396" s="1" t="s">
        <v>426</v>
      </c>
      <c r="N396" s="4" t="str">
        <f>+0120,1</f>
        <v>#ERROR!</v>
      </c>
      <c r="O396" s="4" t="str">
        <f>+0110,1</f>
        <v>#ERROR!</v>
      </c>
      <c r="P396" s="1" t="s">
        <v>203</v>
      </c>
      <c r="Q396" s="4"/>
      <c r="R396" s="1" t="s">
        <v>488</v>
      </c>
      <c r="S396" s="1" t="s">
        <v>507</v>
      </c>
      <c r="U396" s="4"/>
      <c r="V396" s="1" t="s">
        <v>188</v>
      </c>
      <c r="W396" s="1" t="s">
        <v>1919</v>
      </c>
      <c r="Z396" s="1" t="s">
        <v>414</v>
      </c>
      <c r="AB396" s="1" t="s">
        <v>276</v>
      </c>
      <c r="AC396" s="4"/>
      <c r="AD396" s="1" t="s">
        <v>387</v>
      </c>
      <c r="AE396" s="4"/>
      <c r="AF396" s="4"/>
      <c r="AG396" s="1" t="s">
        <v>2167</v>
      </c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</row>
    <row r="397">
      <c r="A397" s="3">
        <v>3.809099999E9</v>
      </c>
      <c r="B397" s="1" t="s">
        <v>2168</v>
      </c>
      <c r="C397" s="3">
        <v>4.0</v>
      </c>
      <c r="D397" s="3">
        <v>50.086092</v>
      </c>
      <c r="E397" s="3">
        <v>-5.255711</v>
      </c>
      <c r="F397" s="3">
        <v>81.38</v>
      </c>
      <c r="G397" s="1" t="s">
        <v>178</v>
      </c>
      <c r="H397" s="1" t="s">
        <v>179</v>
      </c>
      <c r="I397" s="3">
        <v>99999.0</v>
      </c>
      <c r="J397" s="1" t="s">
        <v>180</v>
      </c>
      <c r="K397" s="2" t="s">
        <v>2166</v>
      </c>
      <c r="L397" s="1" t="s">
        <v>570</v>
      </c>
      <c r="M397" s="1" t="s">
        <v>426</v>
      </c>
      <c r="N397" s="4" t="str">
        <f>+0116,1</f>
        <v>#ERROR!</v>
      </c>
      <c r="O397" s="4" t="str">
        <f>+0113,1</f>
        <v>#ERROR!</v>
      </c>
      <c r="P397" s="1" t="s">
        <v>461</v>
      </c>
      <c r="Q397" s="4"/>
      <c r="R397" s="1" t="s">
        <v>1937</v>
      </c>
      <c r="S397" s="1" t="s">
        <v>516</v>
      </c>
      <c r="U397" s="4"/>
      <c r="V397" s="1" t="s">
        <v>188</v>
      </c>
      <c r="W397" s="1" t="s">
        <v>1970</v>
      </c>
      <c r="Z397" s="1" t="s">
        <v>465</v>
      </c>
      <c r="AA397" s="1" t="s">
        <v>2078</v>
      </c>
      <c r="AB397" s="1" t="s">
        <v>276</v>
      </c>
      <c r="AC397" s="4"/>
      <c r="AD397" s="4"/>
      <c r="AE397" s="1" t="s">
        <v>320</v>
      </c>
      <c r="AF397" s="1" t="s">
        <v>395</v>
      </c>
      <c r="AG397" s="1" t="s">
        <v>2169</v>
      </c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1" t="s">
        <v>196</v>
      </c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1" t="s">
        <v>198</v>
      </c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</row>
    <row r="398">
      <c r="A398" s="3">
        <v>3.809099999E9</v>
      </c>
      <c r="B398" s="1" t="s">
        <v>2170</v>
      </c>
      <c r="C398" s="3">
        <v>4.0</v>
      </c>
      <c r="D398" s="3">
        <v>50.086092</v>
      </c>
      <c r="E398" s="3">
        <v>-5.255711</v>
      </c>
      <c r="F398" s="3">
        <v>81.38</v>
      </c>
      <c r="G398" s="1" t="s">
        <v>178</v>
      </c>
      <c r="H398" s="1" t="s">
        <v>200</v>
      </c>
      <c r="I398" s="3">
        <v>99999.0</v>
      </c>
      <c r="J398" s="1" t="s">
        <v>180</v>
      </c>
      <c r="K398" s="2" t="s">
        <v>1026</v>
      </c>
      <c r="L398" s="1" t="s">
        <v>1260</v>
      </c>
      <c r="M398" s="1" t="s">
        <v>951</v>
      </c>
      <c r="N398" s="4" t="str">
        <f>+0120,1</f>
        <v>#ERROR!</v>
      </c>
      <c r="O398" s="4" t="str">
        <f>+0100,1</f>
        <v>#ERROR!</v>
      </c>
      <c r="P398" s="1" t="s">
        <v>203</v>
      </c>
      <c r="Q398" s="4"/>
      <c r="R398" s="1" t="s">
        <v>273</v>
      </c>
      <c r="S398" s="1" t="s">
        <v>1262</v>
      </c>
      <c r="U398" s="4"/>
      <c r="V398" s="1" t="s">
        <v>188</v>
      </c>
      <c r="W398" s="1" t="s">
        <v>275</v>
      </c>
      <c r="Z398" s="1" t="s">
        <v>414</v>
      </c>
      <c r="AB398" s="1" t="s">
        <v>192</v>
      </c>
      <c r="AC398" s="4"/>
      <c r="AD398" s="1" t="s">
        <v>1015</v>
      </c>
      <c r="AE398" s="4"/>
      <c r="AF398" s="4"/>
      <c r="AG398" s="1" t="s">
        <v>2171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</row>
    <row r="399">
      <c r="A399" s="3">
        <v>3.809099999E9</v>
      </c>
      <c r="B399" s="1" t="s">
        <v>2172</v>
      </c>
      <c r="C399" s="3">
        <v>4.0</v>
      </c>
      <c r="D399" s="3">
        <v>50.086092</v>
      </c>
      <c r="E399" s="3">
        <v>-5.255711</v>
      </c>
      <c r="F399" s="3">
        <v>81.38</v>
      </c>
      <c r="G399" s="1" t="s">
        <v>178</v>
      </c>
      <c r="H399" s="1" t="s">
        <v>179</v>
      </c>
      <c r="I399" s="3">
        <v>99999.0</v>
      </c>
      <c r="J399" s="1" t="s">
        <v>180</v>
      </c>
      <c r="K399" s="2" t="s">
        <v>1026</v>
      </c>
      <c r="L399" s="1" t="s">
        <v>1582</v>
      </c>
      <c r="M399" s="1" t="s">
        <v>951</v>
      </c>
      <c r="N399" s="4" t="str">
        <f>+0116,1</f>
        <v>#ERROR!</v>
      </c>
      <c r="O399" s="4" t="str">
        <f>+0098,1</f>
        <v>#ERROR!</v>
      </c>
      <c r="P399" s="1" t="s">
        <v>909</v>
      </c>
      <c r="Q399" s="4"/>
      <c r="R399" s="1" t="s">
        <v>2173</v>
      </c>
      <c r="S399" s="1" t="s">
        <v>2174</v>
      </c>
      <c r="U399" s="4"/>
      <c r="V399" s="1" t="s">
        <v>188</v>
      </c>
      <c r="W399" s="1" t="s">
        <v>2175</v>
      </c>
      <c r="X399" s="1" t="s">
        <v>2176</v>
      </c>
      <c r="Z399" s="1" t="s">
        <v>1054</v>
      </c>
      <c r="AA399" s="1" t="s">
        <v>2177</v>
      </c>
      <c r="AB399" s="1" t="s">
        <v>257</v>
      </c>
      <c r="AC399" s="4"/>
      <c r="AD399" s="4"/>
      <c r="AE399" s="1" t="s">
        <v>963</v>
      </c>
      <c r="AF399" s="1" t="s">
        <v>1023</v>
      </c>
      <c r="AG399" s="1" t="s">
        <v>2178</v>
      </c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1" t="s">
        <v>198</v>
      </c>
      <c r="BT399" s="4"/>
      <c r="BU399" s="4"/>
      <c r="BV399" s="4"/>
      <c r="BW399" s="4"/>
      <c r="BX399" s="4"/>
      <c r="BY399" s="4"/>
      <c r="BZ399" s="4"/>
      <c r="CA399" s="1" t="s">
        <v>2179</v>
      </c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1" t="s">
        <v>2180</v>
      </c>
      <c r="DZ399" s="4"/>
      <c r="EA399" s="1" t="s">
        <v>1973</v>
      </c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</row>
    <row r="400">
      <c r="A400" s="3">
        <v>3.809099999E9</v>
      </c>
      <c r="B400" s="1" t="s">
        <v>2181</v>
      </c>
      <c r="C400" s="3">
        <v>4.0</v>
      </c>
      <c r="D400" s="3">
        <v>50.086092</v>
      </c>
      <c r="E400" s="3">
        <v>-5.255711</v>
      </c>
      <c r="F400" s="3">
        <v>81.38</v>
      </c>
      <c r="G400" s="1" t="s">
        <v>178</v>
      </c>
      <c r="H400" s="1" t="s">
        <v>200</v>
      </c>
      <c r="I400" s="3">
        <v>99999.0</v>
      </c>
      <c r="J400" s="1" t="s">
        <v>180</v>
      </c>
      <c r="K400" s="2" t="s">
        <v>2182</v>
      </c>
      <c r="L400" s="1" t="s">
        <v>1260</v>
      </c>
      <c r="M400" s="1" t="s">
        <v>411</v>
      </c>
      <c r="N400" s="4" t="str">
        <f>+0110,1</f>
        <v>#ERROR!</v>
      </c>
      <c r="O400" s="4" t="str">
        <f>+0090,1</f>
        <v>#ERROR!</v>
      </c>
      <c r="P400" s="1" t="s">
        <v>203</v>
      </c>
      <c r="Q400" s="4"/>
      <c r="R400" s="1" t="s">
        <v>1339</v>
      </c>
      <c r="S400" s="1" t="s">
        <v>1262</v>
      </c>
      <c r="U400" s="4"/>
      <c r="V400" s="1" t="s">
        <v>188</v>
      </c>
      <c r="W400" s="1" t="s">
        <v>1340</v>
      </c>
      <c r="Z400" s="1" t="s">
        <v>400</v>
      </c>
      <c r="AB400" s="1" t="s">
        <v>226</v>
      </c>
      <c r="AC400" s="4"/>
      <c r="AD400" s="1" t="s">
        <v>491</v>
      </c>
      <c r="AE400" s="4"/>
      <c r="AF400" s="4"/>
      <c r="AG400" s="1" t="s">
        <v>2183</v>
      </c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</row>
    <row r="401">
      <c r="A401" s="3">
        <v>3.809099999E9</v>
      </c>
      <c r="B401" s="1" t="s">
        <v>2184</v>
      </c>
      <c r="C401" s="3">
        <v>4.0</v>
      </c>
      <c r="D401" s="3">
        <v>50.086092</v>
      </c>
      <c r="E401" s="3">
        <v>-5.255711</v>
      </c>
      <c r="F401" s="3">
        <v>81.38</v>
      </c>
      <c r="G401" s="1" t="s">
        <v>178</v>
      </c>
      <c r="H401" s="1" t="s">
        <v>179</v>
      </c>
      <c r="I401" s="3">
        <v>99999.0</v>
      </c>
      <c r="J401" s="1" t="s">
        <v>180</v>
      </c>
      <c r="K401" s="2" t="s">
        <v>2182</v>
      </c>
      <c r="L401" s="1" t="s">
        <v>1265</v>
      </c>
      <c r="M401" s="1" t="s">
        <v>418</v>
      </c>
      <c r="N401" s="4" t="str">
        <f>+0114,1</f>
        <v>#ERROR!</v>
      </c>
      <c r="O401" s="4" t="str">
        <f>+0089,1</f>
        <v>#ERROR!</v>
      </c>
      <c r="P401" s="1" t="s">
        <v>1822</v>
      </c>
      <c r="Q401" s="4"/>
      <c r="R401" s="1" t="s">
        <v>1343</v>
      </c>
      <c r="S401" s="1" t="s">
        <v>1584</v>
      </c>
      <c r="T401" s="1" t="s">
        <v>681</v>
      </c>
      <c r="V401" s="1" t="s">
        <v>188</v>
      </c>
      <c r="W401" s="1" t="s">
        <v>1344</v>
      </c>
      <c r="Z401" s="1" t="s">
        <v>2185</v>
      </c>
      <c r="AA401" s="1" t="s">
        <v>2186</v>
      </c>
      <c r="AB401" s="1" t="s">
        <v>234</v>
      </c>
      <c r="AC401" s="4"/>
      <c r="AD401" s="4"/>
      <c r="AE401" s="1" t="s">
        <v>534</v>
      </c>
      <c r="AF401" s="1" t="s">
        <v>500</v>
      </c>
      <c r="AG401" s="1" t="s">
        <v>2187</v>
      </c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1" t="s">
        <v>238</v>
      </c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1" t="s">
        <v>196</v>
      </c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</row>
    <row r="402">
      <c r="A402" s="3">
        <v>3.809099999E9</v>
      </c>
      <c r="B402" s="1" t="s">
        <v>2188</v>
      </c>
      <c r="C402" s="3">
        <v>4.0</v>
      </c>
      <c r="D402" s="3">
        <v>50.086092</v>
      </c>
      <c r="E402" s="3">
        <v>-5.255711</v>
      </c>
      <c r="F402" s="3">
        <v>81.38</v>
      </c>
      <c r="G402" s="1" t="s">
        <v>178</v>
      </c>
      <c r="H402" s="1" t="s">
        <v>200</v>
      </c>
      <c r="I402" s="3">
        <v>99999.0</v>
      </c>
      <c r="J402" s="1" t="s">
        <v>180</v>
      </c>
      <c r="K402" s="2" t="s">
        <v>2189</v>
      </c>
      <c r="L402" s="1" t="s">
        <v>557</v>
      </c>
      <c r="M402" s="1" t="s">
        <v>344</v>
      </c>
      <c r="N402" s="4" t="str">
        <f>+0110,1</f>
        <v>#ERROR!</v>
      </c>
      <c r="O402" s="4" t="str">
        <f>+0090,1</f>
        <v>#ERROR!</v>
      </c>
      <c r="P402" s="1" t="s">
        <v>203</v>
      </c>
      <c r="Q402" s="4"/>
      <c r="R402" s="1" t="s">
        <v>1067</v>
      </c>
      <c r="T402" s="4"/>
      <c r="U402" s="4"/>
      <c r="V402" s="1" t="s">
        <v>188</v>
      </c>
      <c r="W402" s="1" t="s">
        <v>1068</v>
      </c>
      <c r="Z402" s="1" t="s">
        <v>386</v>
      </c>
      <c r="AB402" s="1" t="s">
        <v>226</v>
      </c>
      <c r="AC402" s="4"/>
      <c r="AD402" s="1" t="s">
        <v>939</v>
      </c>
      <c r="AE402" s="4"/>
      <c r="AF402" s="4"/>
      <c r="AG402" s="1" t="s">
        <v>2190</v>
      </c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</row>
    <row r="403">
      <c r="A403" s="3">
        <v>3.809099999E9</v>
      </c>
      <c r="B403" s="1" t="s">
        <v>2191</v>
      </c>
      <c r="C403" s="3">
        <v>4.0</v>
      </c>
      <c r="D403" s="3">
        <v>50.086092</v>
      </c>
      <c r="E403" s="3">
        <v>-5.255711</v>
      </c>
      <c r="F403" s="3">
        <v>81.38</v>
      </c>
      <c r="G403" s="1" t="s">
        <v>178</v>
      </c>
      <c r="H403" s="1" t="s">
        <v>179</v>
      </c>
      <c r="I403" s="3">
        <v>99999.0</v>
      </c>
      <c r="J403" s="1" t="s">
        <v>180</v>
      </c>
      <c r="K403" s="2" t="s">
        <v>2189</v>
      </c>
      <c r="L403" s="1" t="s">
        <v>557</v>
      </c>
      <c r="M403" s="1" t="s">
        <v>344</v>
      </c>
      <c r="N403" s="4" t="str">
        <f>+0113,1</f>
        <v>#ERROR!</v>
      </c>
      <c r="O403" s="4" t="str">
        <f>+0091,1</f>
        <v>#ERROR!</v>
      </c>
      <c r="P403" s="1" t="s">
        <v>1770</v>
      </c>
      <c r="Q403" s="4"/>
      <c r="R403" s="1" t="s">
        <v>1071</v>
      </c>
      <c r="S403" s="1" t="s">
        <v>681</v>
      </c>
      <c r="U403" s="4"/>
      <c r="V403" s="1" t="s">
        <v>188</v>
      </c>
      <c r="W403" s="1" t="s">
        <v>2192</v>
      </c>
      <c r="Z403" s="1" t="s">
        <v>2043</v>
      </c>
      <c r="AA403" s="1" t="s">
        <v>2193</v>
      </c>
      <c r="AB403" s="1" t="s">
        <v>226</v>
      </c>
      <c r="AC403" s="4"/>
      <c r="AD403" s="4"/>
      <c r="AE403" s="1" t="s">
        <v>563</v>
      </c>
      <c r="AF403" s="1" t="s">
        <v>946</v>
      </c>
      <c r="AG403" s="1" t="s">
        <v>2194</v>
      </c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1" t="s">
        <v>238</v>
      </c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1" t="s">
        <v>238</v>
      </c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</row>
    <row r="404">
      <c r="A404" s="3">
        <v>3.809099999E9</v>
      </c>
      <c r="B404" s="1" t="s">
        <v>2195</v>
      </c>
      <c r="C404" s="3">
        <v>4.0</v>
      </c>
      <c r="D404" s="3">
        <v>50.086092</v>
      </c>
      <c r="E404" s="3">
        <v>-5.255711</v>
      </c>
      <c r="F404" s="3">
        <v>81.38</v>
      </c>
      <c r="G404" s="1" t="s">
        <v>178</v>
      </c>
      <c r="H404" s="1" t="s">
        <v>200</v>
      </c>
      <c r="I404" s="3">
        <v>99999.0</v>
      </c>
      <c r="J404" s="1" t="s">
        <v>180</v>
      </c>
      <c r="K404" s="2" t="s">
        <v>2196</v>
      </c>
      <c r="L404" s="1" t="s">
        <v>1530</v>
      </c>
      <c r="M404" s="1" t="s">
        <v>183</v>
      </c>
      <c r="N404" s="4" t="str">
        <f>+0110,1</f>
        <v>#ERROR!</v>
      </c>
      <c r="O404" s="4" t="str">
        <f>+0100,1</f>
        <v>#ERROR!</v>
      </c>
      <c r="P404" s="1" t="s">
        <v>203</v>
      </c>
      <c r="Q404" s="4"/>
      <c r="R404" s="1" t="s">
        <v>1339</v>
      </c>
      <c r="S404" s="1" t="s">
        <v>372</v>
      </c>
      <c r="U404" s="4"/>
      <c r="V404" s="1" t="s">
        <v>188</v>
      </c>
      <c r="W404" s="1" t="s">
        <v>1340</v>
      </c>
      <c r="Z404" s="1" t="s">
        <v>386</v>
      </c>
      <c r="AB404" s="1" t="s">
        <v>226</v>
      </c>
      <c r="AC404" s="4"/>
      <c r="AD404" s="1" t="s">
        <v>2197</v>
      </c>
      <c r="AE404" s="4"/>
      <c r="AF404" s="4"/>
      <c r="AG404" s="1" t="s">
        <v>2198</v>
      </c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</row>
    <row r="405">
      <c r="A405" s="3">
        <v>3.809099999E9</v>
      </c>
      <c r="B405" s="1" t="s">
        <v>2199</v>
      </c>
      <c r="C405" s="3">
        <v>4.0</v>
      </c>
      <c r="D405" s="3">
        <v>50.086092</v>
      </c>
      <c r="E405" s="3">
        <v>-5.255711</v>
      </c>
      <c r="F405" s="3">
        <v>81.38</v>
      </c>
      <c r="G405" s="1" t="s">
        <v>178</v>
      </c>
      <c r="H405" s="1" t="s">
        <v>179</v>
      </c>
      <c r="I405" s="3">
        <v>99999.0</v>
      </c>
      <c r="J405" s="1" t="s">
        <v>180</v>
      </c>
      <c r="K405" s="2" t="s">
        <v>2196</v>
      </c>
      <c r="L405" s="1" t="s">
        <v>1533</v>
      </c>
      <c r="M405" s="1" t="s">
        <v>183</v>
      </c>
      <c r="N405" s="4" t="str">
        <f>+0113,1</f>
        <v>#ERROR!</v>
      </c>
      <c r="O405" s="4" t="str">
        <f>+0095,1</f>
        <v>#ERROR!</v>
      </c>
      <c r="P405" s="1" t="s">
        <v>584</v>
      </c>
      <c r="Q405" s="4"/>
      <c r="R405" s="1" t="s">
        <v>1343</v>
      </c>
      <c r="S405" s="1" t="s">
        <v>1535</v>
      </c>
      <c r="U405" s="4"/>
      <c r="V405" s="1" t="s">
        <v>188</v>
      </c>
      <c r="W405" s="1" t="s">
        <v>1344</v>
      </c>
      <c r="Z405" s="1" t="s">
        <v>1449</v>
      </c>
      <c r="AA405" s="1" t="s">
        <v>2200</v>
      </c>
      <c r="AB405" s="1" t="s">
        <v>226</v>
      </c>
      <c r="AC405" s="4"/>
      <c r="AD405" s="4"/>
      <c r="AE405" s="1" t="s">
        <v>563</v>
      </c>
      <c r="AF405" s="1" t="s">
        <v>2201</v>
      </c>
      <c r="AG405" s="1" t="s">
        <v>2202</v>
      </c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1" t="s">
        <v>238</v>
      </c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1" t="s">
        <v>196</v>
      </c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</row>
    <row r="406">
      <c r="A406" s="3">
        <v>3.809099999E9</v>
      </c>
      <c r="B406" s="1" t="s">
        <v>2203</v>
      </c>
      <c r="C406" s="3">
        <v>4.0</v>
      </c>
      <c r="D406" s="3">
        <v>50.086092</v>
      </c>
      <c r="E406" s="3">
        <v>-5.255711</v>
      </c>
      <c r="F406" s="3">
        <v>81.38</v>
      </c>
      <c r="G406" s="1" t="s">
        <v>178</v>
      </c>
      <c r="H406" s="1" t="s">
        <v>200</v>
      </c>
      <c r="I406" s="3">
        <v>99999.0</v>
      </c>
      <c r="J406" s="1" t="s">
        <v>180</v>
      </c>
      <c r="K406" s="2" t="s">
        <v>975</v>
      </c>
      <c r="L406" s="1" t="s">
        <v>1530</v>
      </c>
      <c r="M406" s="1" t="s">
        <v>1079</v>
      </c>
      <c r="N406" s="4" t="str">
        <f>+0120,1</f>
        <v>#ERROR!</v>
      </c>
      <c r="O406" s="4" t="str">
        <f>+0100,1</f>
        <v>#ERROR!</v>
      </c>
      <c r="P406" s="1" t="s">
        <v>203</v>
      </c>
      <c r="Q406" s="4"/>
      <c r="R406" s="1" t="s">
        <v>1339</v>
      </c>
      <c r="S406" s="1" t="s">
        <v>372</v>
      </c>
      <c r="U406" s="4"/>
      <c r="V406" s="1" t="s">
        <v>188</v>
      </c>
      <c r="W406" s="1" t="s">
        <v>1340</v>
      </c>
      <c r="Z406" s="1" t="s">
        <v>400</v>
      </c>
      <c r="AB406" s="1" t="s">
        <v>226</v>
      </c>
      <c r="AC406" s="4"/>
      <c r="AD406" s="1" t="s">
        <v>1015</v>
      </c>
      <c r="AE406" s="4"/>
      <c r="AF406" s="4"/>
      <c r="AG406" s="1" t="s">
        <v>2204</v>
      </c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</row>
    <row r="407">
      <c r="A407" s="3">
        <v>3.809099999E9</v>
      </c>
      <c r="B407" s="1" t="s">
        <v>2205</v>
      </c>
      <c r="C407" s="3">
        <v>4.0</v>
      </c>
      <c r="D407" s="3">
        <v>50.086092</v>
      </c>
      <c r="E407" s="3">
        <v>-5.255711</v>
      </c>
      <c r="F407" s="3">
        <v>81.38</v>
      </c>
      <c r="G407" s="1" t="s">
        <v>178</v>
      </c>
      <c r="H407" s="1" t="s">
        <v>179</v>
      </c>
      <c r="I407" s="3">
        <v>99999.0</v>
      </c>
      <c r="J407" s="1" t="s">
        <v>180</v>
      </c>
      <c r="K407" s="2" t="s">
        <v>975</v>
      </c>
      <c r="L407" s="1" t="s">
        <v>1533</v>
      </c>
      <c r="M407" s="1" t="s">
        <v>1079</v>
      </c>
      <c r="N407" s="4" t="str">
        <f>+0115,1</f>
        <v>#ERROR!</v>
      </c>
      <c r="O407" s="4" t="str">
        <f>+0097,1</f>
        <v>#ERROR!</v>
      </c>
      <c r="P407" s="1" t="s">
        <v>1787</v>
      </c>
      <c r="Q407" s="4"/>
      <c r="R407" s="1" t="s">
        <v>1343</v>
      </c>
      <c r="S407" s="1" t="s">
        <v>1535</v>
      </c>
      <c r="U407" s="4"/>
      <c r="V407" s="1" t="s">
        <v>188</v>
      </c>
      <c r="W407" s="1" t="s">
        <v>1344</v>
      </c>
      <c r="Z407" s="1" t="s">
        <v>1790</v>
      </c>
      <c r="AA407" s="1" t="s">
        <v>1732</v>
      </c>
      <c r="AB407" s="1" t="s">
        <v>226</v>
      </c>
      <c r="AC407" s="4"/>
      <c r="AD407" s="4"/>
      <c r="AE407" s="1" t="s">
        <v>563</v>
      </c>
      <c r="AF407" s="1" t="s">
        <v>1023</v>
      </c>
      <c r="AG407" s="1" t="s">
        <v>2206</v>
      </c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1" t="s">
        <v>238</v>
      </c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1" t="s">
        <v>238</v>
      </c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</row>
    <row r="408">
      <c r="A408" s="3">
        <v>3.809099999E9</v>
      </c>
      <c r="B408" s="1" t="s">
        <v>2207</v>
      </c>
      <c r="C408" s="3">
        <v>4.0</v>
      </c>
      <c r="D408" s="3">
        <v>50.086092</v>
      </c>
      <c r="E408" s="3">
        <v>-5.255711</v>
      </c>
      <c r="F408" s="3">
        <v>81.38</v>
      </c>
      <c r="G408" s="1" t="s">
        <v>178</v>
      </c>
      <c r="H408" s="1" t="s">
        <v>200</v>
      </c>
      <c r="I408" s="3">
        <v>99999.0</v>
      </c>
      <c r="J408" s="1" t="s">
        <v>180</v>
      </c>
      <c r="K408" s="2" t="s">
        <v>975</v>
      </c>
      <c r="L408" s="1" t="s">
        <v>312</v>
      </c>
      <c r="M408" s="1" t="s">
        <v>2208</v>
      </c>
      <c r="N408" s="4" t="str">
        <f>+0120,1</f>
        <v>#ERROR!</v>
      </c>
      <c r="O408" s="4" t="str">
        <f>+0110,1</f>
        <v>#ERROR!</v>
      </c>
      <c r="P408" s="1" t="s">
        <v>203</v>
      </c>
      <c r="Q408" s="4"/>
      <c r="R408" s="1" t="s">
        <v>243</v>
      </c>
      <c r="S408" s="1" t="s">
        <v>455</v>
      </c>
      <c r="U408" s="4"/>
      <c r="V408" s="1" t="s">
        <v>188</v>
      </c>
      <c r="W408" s="1" t="s">
        <v>246</v>
      </c>
      <c r="Z408" s="1" t="s">
        <v>294</v>
      </c>
      <c r="AB408" s="1" t="s">
        <v>192</v>
      </c>
      <c r="AC408" s="4"/>
      <c r="AD408" s="1" t="s">
        <v>296</v>
      </c>
      <c r="AE408" s="4"/>
      <c r="AF408" s="4"/>
      <c r="AG408" s="1" t="s">
        <v>2209</v>
      </c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</row>
    <row r="409">
      <c r="A409" s="3">
        <v>3.809099999E9</v>
      </c>
      <c r="B409" s="1" t="s">
        <v>2210</v>
      </c>
      <c r="C409" s="3">
        <v>4.0</v>
      </c>
      <c r="D409" s="3">
        <v>50.086092</v>
      </c>
      <c r="E409" s="3">
        <v>-5.255711</v>
      </c>
      <c r="F409" s="3">
        <v>81.38</v>
      </c>
      <c r="G409" s="1" t="s">
        <v>178</v>
      </c>
      <c r="H409" s="1" t="s">
        <v>179</v>
      </c>
      <c r="I409" s="3">
        <v>99999.0</v>
      </c>
      <c r="J409" s="1" t="s">
        <v>180</v>
      </c>
      <c r="K409" s="2" t="s">
        <v>975</v>
      </c>
      <c r="L409" s="1" t="s">
        <v>460</v>
      </c>
      <c r="M409" s="1" t="s">
        <v>2208</v>
      </c>
      <c r="N409" s="4" t="str">
        <f>+0115,1</f>
        <v>#ERROR!</v>
      </c>
      <c r="O409" s="4" t="str">
        <f>+0106,1</f>
        <v>#ERROR!</v>
      </c>
      <c r="P409" s="1" t="s">
        <v>2211</v>
      </c>
      <c r="Q409" s="4"/>
      <c r="R409" s="1" t="s">
        <v>1906</v>
      </c>
      <c r="S409" s="1" t="s">
        <v>463</v>
      </c>
      <c r="U409" s="4"/>
      <c r="V409" s="1" t="s">
        <v>188</v>
      </c>
      <c r="W409" s="1" t="s">
        <v>1908</v>
      </c>
      <c r="Z409" s="1" t="s">
        <v>2212</v>
      </c>
      <c r="AA409" s="1" t="s">
        <v>981</v>
      </c>
      <c r="AB409" s="1" t="s">
        <v>257</v>
      </c>
      <c r="AC409" s="4"/>
      <c r="AD409" s="4"/>
      <c r="AE409" s="1" t="s">
        <v>963</v>
      </c>
      <c r="AF409" s="1" t="s">
        <v>306</v>
      </c>
      <c r="AG409" s="1" t="s">
        <v>2213</v>
      </c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1" t="s">
        <v>238</v>
      </c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1" t="s">
        <v>196</v>
      </c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</row>
    <row r="410">
      <c r="A410" s="3">
        <v>3.809099999E9</v>
      </c>
      <c r="B410" s="1" t="s">
        <v>2214</v>
      </c>
      <c r="C410" s="3">
        <v>4.0</v>
      </c>
      <c r="D410" s="3">
        <v>50.086092</v>
      </c>
      <c r="E410" s="3">
        <v>-5.255711</v>
      </c>
      <c r="F410" s="3">
        <v>81.38</v>
      </c>
      <c r="G410" s="1" t="s">
        <v>178</v>
      </c>
      <c r="H410" s="1" t="s">
        <v>200</v>
      </c>
      <c r="I410" s="3">
        <v>99999.0</v>
      </c>
      <c r="J410" s="1" t="s">
        <v>180</v>
      </c>
      <c r="K410" s="2" t="s">
        <v>2215</v>
      </c>
      <c r="L410" s="1" t="s">
        <v>486</v>
      </c>
      <c r="M410" s="1" t="s">
        <v>2216</v>
      </c>
      <c r="N410" s="4" t="str">
        <f>+0110,1</f>
        <v>#ERROR!</v>
      </c>
      <c r="O410" s="4" t="str">
        <f>+0110,1</f>
        <v>#ERROR!</v>
      </c>
      <c r="P410" s="1" t="s">
        <v>203</v>
      </c>
      <c r="Q410" s="4"/>
      <c r="R410" s="1" t="s">
        <v>505</v>
      </c>
      <c r="S410" s="1" t="s">
        <v>553</v>
      </c>
      <c r="U410" s="4"/>
      <c r="V410" s="1" t="s">
        <v>188</v>
      </c>
      <c r="W410" s="1" t="s">
        <v>508</v>
      </c>
      <c r="Z410" s="1" t="s">
        <v>386</v>
      </c>
      <c r="AB410" s="1" t="s">
        <v>192</v>
      </c>
      <c r="AC410" s="4"/>
      <c r="AD410" s="1" t="s">
        <v>387</v>
      </c>
      <c r="AE410" s="4"/>
      <c r="AF410" s="4"/>
      <c r="AG410" s="1" t="s">
        <v>2217</v>
      </c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</row>
    <row r="411">
      <c r="A411" s="3">
        <v>3.809099999E9</v>
      </c>
      <c r="B411" s="1" t="s">
        <v>2218</v>
      </c>
      <c r="C411" s="3">
        <v>4.0</v>
      </c>
      <c r="D411" s="3">
        <v>50.086092</v>
      </c>
      <c r="E411" s="3">
        <v>-5.255711</v>
      </c>
      <c r="F411" s="3">
        <v>81.38</v>
      </c>
      <c r="G411" s="1" t="s">
        <v>178</v>
      </c>
      <c r="H411" s="1" t="s">
        <v>200</v>
      </c>
      <c r="I411" s="3">
        <v>99999.0</v>
      </c>
      <c r="J411" s="1" t="s">
        <v>180</v>
      </c>
      <c r="K411" s="2" t="s">
        <v>975</v>
      </c>
      <c r="L411" s="1" t="s">
        <v>523</v>
      </c>
      <c r="M411" s="1" t="s">
        <v>2219</v>
      </c>
      <c r="N411" s="4" t="str">
        <f>+0120,1</f>
        <v>#ERROR!</v>
      </c>
      <c r="O411" s="4" t="str">
        <f>+0110,1</f>
        <v>#ERROR!</v>
      </c>
      <c r="P411" s="1" t="s">
        <v>203</v>
      </c>
      <c r="Q411" s="4"/>
      <c r="R411" s="1" t="s">
        <v>525</v>
      </c>
      <c r="S411" s="1" t="s">
        <v>526</v>
      </c>
      <c r="T411" s="1" t="s">
        <v>553</v>
      </c>
      <c r="V411" s="1" t="s">
        <v>188</v>
      </c>
      <c r="W411" s="1" t="s">
        <v>527</v>
      </c>
      <c r="Z411" s="1" t="s">
        <v>400</v>
      </c>
      <c r="AB411" s="1" t="s">
        <v>192</v>
      </c>
      <c r="AC411" s="4"/>
      <c r="AD411" s="1" t="s">
        <v>277</v>
      </c>
      <c r="AE411" s="4"/>
      <c r="AF411" s="4"/>
      <c r="AG411" s="1" t="s">
        <v>2220</v>
      </c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</row>
    <row r="412">
      <c r="A412" s="3">
        <v>3.809099999E9</v>
      </c>
      <c r="B412" s="1" t="s">
        <v>2221</v>
      </c>
      <c r="C412" s="3">
        <v>4.0</v>
      </c>
      <c r="D412" s="3">
        <v>50.086092</v>
      </c>
      <c r="E412" s="3">
        <v>-5.255711</v>
      </c>
      <c r="F412" s="3">
        <v>81.38</v>
      </c>
      <c r="G412" s="1" t="s">
        <v>178</v>
      </c>
      <c r="H412" s="1" t="s">
        <v>179</v>
      </c>
      <c r="I412" s="3">
        <v>99999.0</v>
      </c>
      <c r="J412" s="1" t="s">
        <v>180</v>
      </c>
      <c r="K412" s="2" t="s">
        <v>975</v>
      </c>
      <c r="L412" s="1" t="s">
        <v>523</v>
      </c>
      <c r="M412" s="1" t="s">
        <v>2219</v>
      </c>
      <c r="N412" s="4" t="str">
        <f>+0115,1</f>
        <v>#ERROR!</v>
      </c>
      <c r="O412" s="4" t="str">
        <f>+0112,1</f>
        <v>#ERROR!</v>
      </c>
      <c r="P412" s="1" t="s">
        <v>2222</v>
      </c>
      <c r="Q412" s="4"/>
      <c r="R412" s="1" t="s">
        <v>530</v>
      </c>
      <c r="S412" s="1" t="s">
        <v>2223</v>
      </c>
      <c r="T412" s="1" t="s">
        <v>559</v>
      </c>
      <c r="V412" s="1" t="s">
        <v>188</v>
      </c>
      <c r="W412" s="1" t="s">
        <v>532</v>
      </c>
      <c r="Z412" s="1" t="s">
        <v>2224</v>
      </c>
      <c r="AA412" s="1" t="s">
        <v>1296</v>
      </c>
      <c r="AB412" s="1" t="s">
        <v>257</v>
      </c>
      <c r="AC412" s="4"/>
      <c r="AD412" s="4"/>
      <c r="AE412" s="1" t="s">
        <v>563</v>
      </c>
      <c r="AF412" s="1" t="s">
        <v>286</v>
      </c>
      <c r="AG412" s="1" t="s">
        <v>2225</v>
      </c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1" t="s">
        <v>238</v>
      </c>
      <c r="BT412" s="4"/>
      <c r="BU412" s="4"/>
      <c r="BV412" s="4"/>
      <c r="BW412" s="4"/>
      <c r="BX412" s="4"/>
      <c r="BY412" s="4"/>
      <c r="BZ412" s="4"/>
      <c r="CA412" s="1" t="s">
        <v>197</v>
      </c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1" t="s">
        <v>196</v>
      </c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</row>
    <row r="413">
      <c r="A413" s="3">
        <v>3.809099999E9</v>
      </c>
      <c r="B413" s="1" t="s">
        <v>2226</v>
      </c>
      <c r="C413" s="3">
        <v>4.0</v>
      </c>
      <c r="D413" s="3">
        <v>50.086092</v>
      </c>
      <c r="E413" s="3">
        <v>-5.255711</v>
      </c>
      <c r="F413" s="3">
        <v>81.38</v>
      </c>
      <c r="G413" s="1" t="s">
        <v>178</v>
      </c>
      <c r="H413" s="1" t="s">
        <v>200</v>
      </c>
      <c r="I413" s="3">
        <v>99999.0</v>
      </c>
      <c r="J413" s="1" t="s">
        <v>180</v>
      </c>
      <c r="K413" s="2" t="s">
        <v>938</v>
      </c>
      <c r="L413" s="1" t="s">
        <v>523</v>
      </c>
      <c r="M413" s="1" t="s">
        <v>2219</v>
      </c>
      <c r="N413" s="4" t="str">
        <f>+0120,1</f>
        <v>#ERROR!</v>
      </c>
      <c r="O413" s="4" t="str">
        <f>+0120,1</f>
        <v>#ERROR!</v>
      </c>
      <c r="P413" s="1" t="s">
        <v>203</v>
      </c>
      <c r="Q413" s="4"/>
      <c r="R413" s="1" t="s">
        <v>525</v>
      </c>
      <c r="S413" s="1" t="s">
        <v>526</v>
      </c>
      <c r="T413" s="1" t="s">
        <v>553</v>
      </c>
      <c r="V413" s="1" t="s">
        <v>188</v>
      </c>
      <c r="W413" s="1" t="s">
        <v>527</v>
      </c>
      <c r="Z413" s="1" t="s">
        <v>400</v>
      </c>
      <c r="AB413" s="1" t="s">
        <v>192</v>
      </c>
      <c r="AC413" s="4"/>
      <c r="AD413" s="1" t="s">
        <v>540</v>
      </c>
      <c r="AE413" s="4"/>
      <c r="AF413" s="4"/>
      <c r="AG413" s="1" t="s">
        <v>2227</v>
      </c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</row>
    <row r="414">
      <c r="A414" s="3">
        <v>3.809099999E9</v>
      </c>
      <c r="B414" s="1" t="s">
        <v>2228</v>
      </c>
      <c r="C414" s="3">
        <v>4.0</v>
      </c>
      <c r="D414" s="3">
        <v>50.086092</v>
      </c>
      <c r="E414" s="3">
        <v>-5.255711</v>
      </c>
      <c r="F414" s="3">
        <v>81.38</v>
      </c>
      <c r="G414" s="1" t="s">
        <v>178</v>
      </c>
      <c r="H414" s="1" t="s">
        <v>179</v>
      </c>
      <c r="I414" s="3">
        <v>99999.0</v>
      </c>
      <c r="J414" s="1" t="s">
        <v>180</v>
      </c>
      <c r="K414" s="2" t="s">
        <v>938</v>
      </c>
      <c r="L414" s="1" t="s">
        <v>523</v>
      </c>
      <c r="M414" s="1" t="s">
        <v>2219</v>
      </c>
      <c r="N414" s="4" t="str">
        <f>+0118,1</f>
        <v>#ERROR!</v>
      </c>
      <c r="O414" s="4" t="str">
        <f>+0115,1</f>
        <v>#ERROR!</v>
      </c>
      <c r="P414" s="1" t="s">
        <v>1822</v>
      </c>
      <c r="Q414" s="4"/>
      <c r="R414" s="1" t="s">
        <v>530</v>
      </c>
      <c r="S414" s="1" t="s">
        <v>2223</v>
      </c>
      <c r="T414" s="1" t="s">
        <v>559</v>
      </c>
      <c r="V414" s="1" t="s">
        <v>188</v>
      </c>
      <c r="W414" s="1" t="s">
        <v>532</v>
      </c>
      <c r="Z414" s="1" t="s">
        <v>2185</v>
      </c>
      <c r="AA414" s="1" t="s">
        <v>797</v>
      </c>
      <c r="AB414" s="1" t="s">
        <v>257</v>
      </c>
      <c r="AC414" s="4"/>
      <c r="AD414" s="4"/>
      <c r="AE414" s="1" t="s">
        <v>380</v>
      </c>
      <c r="AF414" s="1" t="s">
        <v>546</v>
      </c>
      <c r="AG414" s="1" t="s">
        <v>2229</v>
      </c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1" t="s">
        <v>238</v>
      </c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1" t="s">
        <v>196</v>
      </c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</row>
    <row r="415">
      <c r="A415" s="3">
        <v>3.809099999E9</v>
      </c>
      <c r="B415" s="1" t="s">
        <v>2230</v>
      </c>
      <c r="C415" s="3">
        <v>4.0</v>
      </c>
      <c r="D415" s="3">
        <v>50.086092</v>
      </c>
      <c r="E415" s="3">
        <v>-5.255711</v>
      </c>
      <c r="F415" s="3">
        <v>81.38</v>
      </c>
      <c r="G415" s="1" t="s">
        <v>178</v>
      </c>
      <c r="H415" s="1" t="s">
        <v>200</v>
      </c>
      <c r="I415" s="3">
        <v>99999.0</v>
      </c>
      <c r="J415" s="1" t="s">
        <v>180</v>
      </c>
      <c r="K415" s="2" t="s">
        <v>2231</v>
      </c>
      <c r="L415" s="1" t="s">
        <v>550</v>
      </c>
      <c r="M415" s="1" t="s">
        <v>2219</v>
      </c>
      <c r="N415" s="4" t="str">
        <f>+0120,1</f>
        <v>#ERROR!</v>
      </c>
      <c r="O415" s="4" t="str">
        <f>+0120,1</f>
        <v>#ERROR!</v>
      </c>
      <c r="P415" s="1" t="s">
        <v>203</v>
      </c>
      <c r="Q415" s="4"/>
      <c r="R415" s="1" t="s">
        <v>552</v>
      </c>
      <c r="S415" s="1" t="s">
        <v>526</v>
      </c>
      <c r="T415" s="1" t="s">
        <v>553</v>
      </c>
      <c r="V415" s="1" t="s">
        <v>188</v>
      </c>
      <c r="W415" s="1" t="s">
        <v>554</v>
      </c>
      <c r="Z415" s="1" t="s">
        <v>414</v>
      </c>
      <c r="AB415" s="1" t="s">
        <v>192</v>
      </c>
      <c r="AC415" s="4"/>
      <c r="AD415" s="1" t="s">
        <v>373</v>
      </c>
      <c r="AE415" s="4"/>
      <c r="AF415" s="4"/>
      <c r="AG415" s="1" t="s">
        <v>2232</v>
      </c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</row>
    <row r="416">
      <c r="A416" s="3">
        <v>3.809099999E9</v>
      </c>
      <c r="B416" s="1" t="s">
        <v>2233</v>
      </c>
      <c r="C416" s="3">
        <v>4.0</v>
      </c>
      <c r="D416" s="3">
        <v>50.086092</v>
      </c>
      <c r="E416" s="3">
        <v>-5.255711</v>
      </c>
      <c r="F416" s="3">
        <v>81.38</v>
      </c>
      <c r="G416" s="1" t="s">
        <v>178</v>
      </c>
      <c r="H416" s="1" t="s">
        <v>179</v>
      </c>
      <c r="I416" s="3">
        <v>99999.0</v>
      </c>
      <c r="J416" s="1" t="s">
        <v>180</v>
      </c>
      <c r="K416" s="2" t="s">
        <v>2231</v>
      </c>
      <c r="L416" s="1" t="s">
        <v>557</v>
      </c>
      <c r="M416" s="1" t="s">
        <v>2219</v>
      </c>
      <c r="N416" s="4" t="str">
        <f>+0119,1</f>
        <v>#ERROR!</v>
      </c>
      <c r="O416" s="4" t="str">
        <f>+0117,1</f>
        <v>#ERROR!</v>
      </c>
      <c r="P416" s="1" t="s">
        <v>1465</v>
      </c>
      <c r="Q416" s="4"/>
      <c r="R416" s="1" t="s">
        <v>558</v>
      </c>
      <c r="S416" s="1" t="s">
        <v>2234</v>
      </c>
      <c r="T416" s="1" t="s">
        <v>559</v>
      </c>
      <c r="V416" s="1" t="s">
        <v>188</v>
      </c>
      <c r="W416" s="1" t="s">
        <v>560</v>
      </c>
      <c r="Z416" s="1" t="s">
        <v>1466</v>
      </c>
      <c r="AA416" s="1" t="s">
        <v>2235</v>
      </c>
      <c r="AB416" s="1" t="s">
        <v>257</v>
      </c>
      <c r="AC416" s="4"/>
      <c r="AD416" s="4"/>
      <c r="AE416" s="1" t="s">
        <v>394</v>
      </c>
      <c r="AF416" s="1" t="s">
        <v>381</v>
      </c>
      <c r="AG416" s="1" t="s">
        <v>2236</v>
      </c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1" t="s">
        <v>238</v>
      </c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1" t="s">
        <v>196</v>
      </c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</row>
    <row r="417">
      <c r="A417" s="3">
        <v>3.809099999E9</v>
      </c>
      <c r="B417" s="1" t="s">
        <v>2237</v>
      </c>
      <c r="C417" s="3">
        <v>4.0</v>
      </c>
      <c r="D417" s="3">
        <v>50.086092</v>
      </c>
      <c r="E417" s="3">
        <v>-5.255711</v>
      </c>
      <c r="F417" s="3">
        <v>81.38</v>
      </c>
      <c r="G417" s="1" t="s">
        <v>178</v>
      </c>
      <c r="H417" s="1" t="s">
        <v>200</v>
      </c>
      <c r="I417" s="3">
        <v>99999.0</v>
      </c>
      <c r="J417" s="1" t="s">
        <v>180</v>
      </c>
      <c r="K417" s="2" t="s">
        <v>2231</v>
      </c>
      <c r="L417" s="1" t="s">
        <v>486</v>
      </c>
      <c r="M417" s="1" t="s">
        <v>426</v>
      </c>
      <c r="N417" s="4" t="str">
        <f>+0120,1</f>
        <v>#ERROR!</v>
      </c>
      <c r="O417" s="4" t="str">
        <f>+0120,1</f>
        <v>#ERROR!</v>
      </c>
      <c r="P417" s="1" t="s">
        <v>203</v>
      </c>
      <c r="Q417" s="4"/>
      <c r="R417" s="1" t="s">
        <v>292</v>
      </c>
      <c r="S417" s="1" t="s">
        <v>488</v>
      </c>
      <c r="T417" s="1" t="s">
        <v>274</v>
      </c>
      <c r="V417" s="1" t="s">
        <v>188</v>
      </c>
      <c r="W417" s="1" t="s">
        <v>293</v>
      </c>
      <c r="Z417" s="1" t="s">
        <v>414</v>
      </c>
      <c r="AB417" s="1" t="s">
        <v>192</v>
      </c>
      <c r="AC417" s="4"/>
      <c r="AD417" s="1" t="s">
        <v>373</v>
      </c>
      <c r="AE417" s="4"/>
      <c r="AF417" s="4"/>
      <c r="AG417" s="1" t="s">
        <v>2238</v>
      </c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</row>
    <row r="418">
      <c r="A418" s="3">
        <v>3.809099999E9</v>
      </c>
      <c r="B418" s="1" t="s">
        <v>2239</v>
      </c>
      <c r="C418" s="3">
        <v>4.0</v>
      </c>
      <c r="D418" s="3">
        <v>50.086092</v>
      </c>
      <c r="E418" s="3">
        <v>-5.255711</v>
      </c>
      <c r="F418" s="3">
        <v>81.38</v>
      </c>
      <c r="G418" s="1" t="s">
        <v>178</v>
      </c>
      <c r="H418" s="1" t="s">
        <v>179</v>
      </c>
      <c r="I418" s="3">
        <v>99999.0</v>
      </c>
      <c r="J418" s="1" t="s">
        <v>180</v>
      </c>
      <c r="K418" s="2" t="s">
        <v>2231</v>
      </c>
      <c r="L418" s="1" t="s">
        <v>570</v>
      </c>
      <c r="M418" s="1" t="s">
        <v>426</v>
      </c>
      <c r="N418" s="4" t="str">
        <f>+0122,1</f>
        <v>#ERROR!</v>
      </c>
      <c r="O418" s="4" t="str">
        <f>+0119,1</f>
        <v>#ERROR!</v>
      </c>
      <c r="P418" s="1" t="s">
        <v>461</v>
      </c>
      <c r="Q418" s="4"/>
      <c r="R418" s="1" t="s">
        <v>1936</v>
      </c>
      <c r="S418" s="1" t="s">
        <v>2240</v>
      </c>
      <c r="T418" s="1" t="s">
        <v>283</v>
      </c>
      <c r="V418" s="1" t="s">
        <v>188</v>
      </c>
      <c r="W418" s="1" t="s">
        <v>1938</v>
      </c>
      <c r="Z418" s="1" t="s">
        <v>1466</v>
      </c>
      <c r="AA418" s="1" t="s">
        <v>2241</v>
      </c>
      <c r="AB418" s="1" t="s">
        <v>257</v>
      </c>
      <c r="AC418" s="4"/>
      <c r="AD418" s="4"/>
      <c r="AE418" s="1" t="s">
        <v>421</v>
      </c>
      <c r="AF418" s="1" t="s">
        <v>381</v>
      </c>
      <c r="AG418" s="1" t="s">
        <v>2242</v>
      </c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1" t="s">
        <v>238</v>
      </c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1" t="s">
        <v>196</v>
      </c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</row>
    <row r="419">
      <c r="A419" s="3">
        <v>3.809099999E9</v>
      </c>
      <c r="B419" s="1" t="s">
        <v>2243</v>
      </c>
      <c r="C419" s="3">
        <v>4.0</v>
      </c>
      <c r="D419" s="3">
        <v>50.086092</v>
      </c>
      <c r="E419" s="3">
        <v>-5.255711</v>
      </c>
      <c r="F419" s="3">
        <v>81.38</v>
      </c>
      <c r="G419" s="1" t="s">
        <v>178</v>
      </c>
      <c r="H419" s="1" t="s">
        <v>200</v>
      </c>
      <c r="I419" s="3">
        <v>99999.0</v>
      </c>
      <c r="J419" s="1" t="s">
        <v>180</v>
      </c>
      <c r="K419" s="2" t="s">
        <v>549</v>
      </c>
      <c r="L419" s="1" t="s">
        <v>290</v>
      </c>
      <c r="M419" s="1" t="s">
        <v>487</v>
      </c>
      <c r="N419" s="4" t="str">
        <f>+0120,1</f>
        <v>#ERROR!</v>
      </c>
      <c r="O419" s="4" t="str">
        <f>+0120,1</f>
        <v>#ERROR!</v>
      </c>
      <c r="P419" s="1" t="s">
        <v>203</v>
      </c>
      <c r="Q419" s="4"/>
      <c r="R419" s="1" t="s">
        <v>292</v>
      </c>
      <c r="S419" s="1" t="s">
        <v>273</v>
      </c>
      <c r="T419" s="1" t="s">
        <v>474</v>
      </c>
      <c r="V419" s="1" t="s">
        <v>188</v>
      </c>
      <c r="W419" s="1" t="s">
        <v>293</v>
      </c>
      <c r="Z419" s="1" t="s">
        <v>414</v>
      </c>
      <c r="AB419" s="1" t="s">
        <v>295</v>
      </c>
      <c r="AC419" s="4"/>
      <c r="AD419" s="1" t="s">
        <v>967</v>
      </c>
      <c r="AE419" s="4"/>
      <c r="AF419" s="4"/>
      <c r="AG419" s="1" t="s">
        <v>2244</v>
      </c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</row>
    <row r="420">
      <c r="A420" s="3">
        <v>3.809099999E9</v>
      </c>
      <c r="B420" s="1" t="s">
        <v>2245</v>
      </c>
      <c r="C420" s="3">
        <v>4.0</v>
      </c>
      <c r="D420" s="3">
        <v>50.086092</v>
      </c>
      <c r="E420" s="3">
        <v>-5.255711</v>
      </c>
      <c r="F420" s="3">
        <v>81.38</v>
      </c>
      <c r="G420" s="1" t="s">
        <v>178</v>
      </c>
      <c r="H420" s="1" t="s">
        <v>179</v>
      </c>
      <c r="I420" s="3">
        <v>99999.0</v>
      </c>
      <c r="J420" s="1" t="s">
        <v>180</v>
      </c>
      <c r="K420" s="2" t="s">
        <v>549</v>
      </c>
      <c r="L420" s="1" t="s">
        <v>512</v>
      </c>
      <c r="M420" s="1" t="s">
        <v>487</v>
      </c>
      <c r="N420" s="4" t="str">
        <f>+0123,1</f>
        <v>#ERROR!</v>
      </c>
      <c r="O420" s="4" t="str">
        <f>+0117,1</f>
        <v>#ERROR!</v>
      </c>
      <c r="P420" s="1" t="s">
        <v>461</v>
      </c>
      <c r="Q420" s="4"/>
      <c r="R420" s="1" t="s">
        <v>300</v>
      </c>
      <c r="S420" s="1" t="s">
        <v>282</v>
      </c>
      <c r="T420" s="1" t="s">
        <v>2140</v>
      </c>
      <c r="V420" s="1" t="s">
        <v>188</v>
      </c>
      <c r="W420" s="1" t="s">
        <v>301</v>
      </c>
      <c r="Z420" s="1" t="s">
        <v>1466</v>
      </c>
      <c r="AA420" s="1" t="s">
        <v>2246</v>
      </c>
      <c r="AB420" s="1" t="s">
        <v>234</v>
      </c>
      <c r="AC420" s="4"/>
      <c r="AD420" s="4"/>
      <c r="AE420" s="1" t="s">
        <v>380</v>
      </c>
      <c r="AF420" s="1" t="s">
        <v>972</v>
      </c>
      <c r="AG420" s="1" t="s">
        <v>2247</v>
      </c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1" t="s">
        <v>238</v>
      </c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1" t="s">
        <v>196</v>
      </c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</row>
    <row r="421">
      <c r="A421" s="3">
        <v>3.809099999E9</v>
      </c>
      <c r="B421" s="1" t="s">
        <v>2248</v>
      </c>
      <c r="C421" s="3">
        <v>4.0</v>
      </c>
      <c r="D421" s="3">
        <v>50.086092</v>
      </c>
      <c r="E421" s="3">
        <v>-5.255711</v>
      </c>
      <c r="F421" s="3">
        <v>81.38</v>
      </c>
      <c r="G421" s="1" t="s">
        <v>178</v>
      </c>
      <c r="H421" s="1" t="s">
        <v>200</v>
      </c>
      <c r="I421" s="3">
        <v>99999.0</v>
      </c>
      <c r="J421" s="1" t="s">
        <v>180</v>
      </c>
      <c r="K421" s="2" t="s">
        <v>2231</v>
      </c>
      <c r="L421" s="1" t="s">
        <v>523</v>
      </c>
      <c r="M421" s="1" t="s">
        <v>551</v>
      </c>
      <c r="N421" s="4" t="str">
        <f>+0120,1</f>
        <v>#ERROR!</v>
      </c>
      <c r="O421" s="4" t="str">
        <f>+0120,1</f>
        <v>#ERROR!</v>
      </c>
      <c r="P421" s="1" t="s">
        <v>203</v>
      </c>
      <c r="Q421" s="4"/>
      <c r="R421" s="1" t="s">
        <v>526</v>
      </c>
      <c r="S421" s="1" t="s">
        <v>488</v>
      </c>
      <c r="T421" s="1" t="s">
        <v>507</v>
      </c>
      <c r="V421" s="1" t="s">
        <v>188</v>
      </c>
      <c r="W421" s="1" t="s">
        <v>2249</v>
      </c>
      <c r="Z421" s="1" t="s">
        <v>414</v>
      </c>
      <c r="AB421" s="1" t="s">
        <v>192</v>
      </c>
      <c r="AC421" s="4"/>
      <c r="AD421" s="1" t="s">
        <v>967</v>
      </c>
      <c r="AE421" s="4"/>
      <c r="AF421" s="4"/>
      <c r="AG421" s="1" t="s">
        <v>2250</v>
      </c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</row>
    <row r="422">
      <c r="A422" s="3">
        <v>3.809099999E9</v>
      </c>
      <c r="B422" s="1" t="s">
        <v>2251</v>
      </c>
      <c r="C422" s="3">
        <v>4.0</v>
      </c>
      <c r="D422" s="3">
        <v>50.086092</v>
      </c>
      <c r="E422" s="3">
        <v>-5.255711</v>
      </c>
      <c r="F422" s="3">
        <v>81.38</v>
      </c>
      <c r="G422" s="1" t="s">
        <v>178</v>
      </c>
      <c r="H422" s="1" t="s">
        <v>179</v>
      </c>
      <c r="I422" s="3">
        <v>99999.0</v>
      </c>
      <c r="J422" s="1" t="s">
        <v>180</v>
      </c>
      <c r="K422" s="2" t="s">
        <v>2231</v>
      </c>
      <c r="L422" s="1" t="s">
        <v>523</v>
      </c>
      <c r="M422" s="1" t="s">
        <v>551</v>
      </c>
      <c r="N422" s="4" t="str">
        <f>+0119,1</f>
        <v>#ERROR!</v>
      </c>
      <c r="O422" s="4" t="str">
        <f>+0116,1</f>
        <v>#ERROR!</v>
      </c>
      <c r="P422" s="1" t="s">
        <v>461</v>
      </c>
      <c r="Q422" s="4"/>
      <c r="R422" s="1" t="s">
        <v>531</v>
      </c>
      <c r="S422" s="1" t="s">
        <v>1937</v>
      </c>
      <c r="T422" s="1" t="s">
        <v>516</v>
      </c>
      <c r="V422" s="1" t="s">
        <v>188</v>
      </c>
      <c r="W422" s="1" t="s">
        <v>2252</v>
      </c>
      <c r="Z422" s="1" t="s">
        <v>465</v>
      </c>
      <c r="AA422" s="1" t="s">
        <v>2253</v>
      </c>
      <c r="AB422" s="1" t="s">
        <v>257</v>
      </c>
      <c r="AC422" s="4"/>
      <c r="AD422" s="4"/>
      <c r="AE422" s="1" t="s">
        <v>451</v>
      </c>
      <c r="AF422" s="1" t="s">
        <v>972</v>
      </c>
      <c r="AG422" s="1" t="s">
        <v>2254</v>
      </c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1" t="s">
        <v>238</v>
      </c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1" t="s">
        <v>196</v>
      </c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</row>
    <row r="423">
      <c r="A423" s="3">
        <v>3.809099999E9</v>
      </c>
      <c r="B423" s="1" t="s">
        <v>2255</v>
      </c>
      <c r="C423" s="3">
        <v>4.0</v>
      </c>
      <c r="D423" s="3">
        <v>50.086092</v>
      </c>
      <c r="E423" s="3">
        <v>-5.255711</v>
      </c>
      <c r="F423" s="3">
        <v>81.38</v>
      </c>
      <c r="G423" s="1" t="s">
        <v>178</v>
      </c>
      <c r="H423" s="1" t="s">
        <v>200</v>
      </c>
      <c r="I423" s="3">
        <v>99999.0</v>
      </c>
      <c r="J423" s="1" t="s">
        <v>180</v>
      </c>
      <c r="K423" s="2" t="s">
        <v>2256</v>
      </c>
      <c r="L423" s="1" t="s">
        <v>523</v>
      </c>
      <c r="M423" s="1" t="s">
        <v>538</v>
      </c>
      <c r="N423" s="4" t="str">
        <f>+0120,1</f>
        <v>#ERROR!</v>
      </c>
      <c r="O423" s="4" t="str">
        <f>+0120,1</f>
        <v>#ERROR!</v>
      </c>
      <c r="P423" s="1" t="s">
        <v>203</v>
      </c>
      <c r="Q423" s="4"/>
      <c r="R423" s="1" t="s">
        <v>526</v>
      </c>
      <c r="S423" s="1" t="s">
        <v>553</v>
      </c>
      <c r="U423" s="4"/>
      <c r="V423" s="1" t="s">
        <v>188</v>
      </c>
      <c r="W423" s="1" t="s">
        <v>2249</v>
      </c>
      <c r="Z423" s="1" t="s">
        <v>414</v>
      </c>
      <c r="AB423" s="1" t="s">
        <v>192</v>
      </c>
      <c r="AC423" s="4"/>
      <c r="AD423" s="1" t="s">
        <v>1926</v>
      </c>
      <c r="AE423" s="4"/>
      <c r="AF423" s="4"/>
      <c r="AG423" s="1" t="s">
        <v>2257</v>
      </c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</row>
    <row r="424">
      <c r="A424" s="3">
        <v>3.809099999E9</v>
      </c>
      <c r="B424" s="1" t="s">
        <v>2258</v>
      </c>
      <c r="C424" s="3">
        <v>4.0</v>
      </c>
      <c r="D424" s="3">
        <v>50.086092</v>
      </c>
      <c r="E424" s="3">
        <v>-5.255711</v>
      </c>
      <c r="F424" s="3">
        <v>81.38</v>
      </c>
      <c r="G424" s="1" t="s">
        <v>178</v>
      </c>
      <c r="H424" s="1" t="s">
        <v>179</v>
      </c>
      <c r="I424" s="3">
        <v>99999.0</v>
      </c>
      <c r="J424" s="1" t="s">
        <v>180</v>
      </c>
      <c r="K424" s="2" t="s">
        <v>2256</v>
      </c>
      <c r="L424" s="1" t="s">
        <v>523</v>
      </c>
      <c r="M424" s="1" t="s">
        <v>538</v>
      </c>
      <c r="N424" s="4" t="str">
        <f>+0118,1</f>
        <v>#ERROR!</v>
      </c>
      <c r="O424" s="4" t="str">
        <f>+0115,1</f>
        <v>#ERROR!</v>
      </c>
      <c r="P424" s="1" t="s">
        <v>1465</v>
      </c>
      <c r="Q424" s="4"/>
      <c r="R424" s="1" t="s">
        <v>2223</v>
      </c>
      <c r="S424" s="1" t="s">
        <v>559</v>
      </c>
      <c r="U424" s="4"/>
      <c r="V424" s="1" t="s">
        <v>188</v>
      </c>
      <c r="W424" s="1" t="s">
        <v>2259</v>
      </c>
      <c r="X424" s="1" t="s">
        <v>2260</v>
      </c>
      <c r="Z424" s="1" t="s">
        <v>1466</v>
      </c>
      <c r="AA424" s="1" t="s">
        <v>1826</v>
      </c>
      <c r="AB424" s="1" t="s">
        <v>257</v>
      </c>
      <c r="AC424" s="4"/>
      <c r="AD424" s="4"/>
      <c r="AE424" s="1" t="s">
        <v>534</v>
      </c>
      <c r="AF424" s="1" t="s">
        <v>1930</v>
      </c>
      <c r="AG424" s="1" t="s">
        <v>2261</v>
      </c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1" t="s">
        <v>238</v>
      </c>
      <c r="BT424" s="4"/>
      <c r="BU424" s="4"/>
      <c r="BV424" s="4"/>
      <c r="BW424" s="4"/>
      <c r="BX424" s="4"/>
      <c r="BY424" s="4"/>
      <c r="BZ424" s="4"/>
      <c r="CA424" s="1" t="s">
        <v>308</v>
      </c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1" t="s">
        <v>196</v>
      </c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</row>
    <row r="425">
      <c r="A425" s="3">
        <v>3.809099999E9</v>
      </c>
      <c r="B425" s="1" t="s">
        <v>2262</v>
      </c>
      <c r="C425" s="3">
        <v>4.0</v>
      </c>
      <c r="D425" s="3">
        <v>50.086092</v>
      </c>
      <c r="E425" s="3">
        <v>-5.255711</v>
      </c>
      <c r="F425" s="3">
        <v>81.38</v>
      </c>
      <c r="G425" s="1" t="s">
        <v>178</v>
      </c>
      <c r="H425" s="1" t="s">
        <v>200</v>
      </c>
      <c r="I425" s="3">
        <v>99999.0</v>
      </c>
      <c r="J425" s="1" t="s">
        <v>180</v>
      </c>
      <c r="K425" s="2" t="s">
        <v>2263</v>
      </c>
      <c r="L425" s="1" t="s">
        <v>486</v>
      </c>
      <c r="M425" s="1" t="s">
        <v>951</v>
      </c>
      <c r="N425" s="4" t="str">
        <f>+0120,1</f>
        <v>#ERROR!</v>
      </c>
      <c r="O425" s="4" t="str">
        <f>+0110,1</f>
        <v>#ERROR!</v>
      </c>
      <c r="P425" s="1" t="s">
        <v>203</v>
      </c>
      <c r="Q425" s="4"/>
      <c r="R425" s="1" t="s">
        <v>292</v>
      </c>
      <c r="S425" s="1" t="s">
        <v>488</v>
      </c>
      <c r="T425" s="1" t="s">
        <v>507</v>
      </c>
      <c r="V425" s="1" t="s">
        <v>188</v>
      </c>
      <c r="W425" s="1" t="s">
        <v>293</v>
      </c>
      <c r="Z425" s="1" t="s">
        <v>414</v>
      </c>
      <c r="AB425" s="1" t="s">
        <v>192</v>
      </c>
      <c r="AC425" s="4"/>
      <c r="AD425" s="1" t="s">
        <v>415</v>
      </c>
      <c r="AE425" s="4"/>
      <c r="AF425" s="4"/>
      <c r="AG425" s="1" t="s">
        <v>2264</v>
      </c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</row>
    <row r="426">
      <c r="A426" s="3">
        <v>3.809099999E9</v>
      </c>
      <c r="B426" s="1" t="s">
        <v>2265</v>
      </c>
      <c r="C426" s="3">
        <v>4.0</v>
      </c>
      <c r="D426" s="3">
        <v>50.086092</v>
      </c>
      <c r="E426" s="3">
        <v>-5.255711</v>
      </c>
      <c r="F426" s="3">
        <v>81.38</v>
      </c>
      <c r="G426" s="1" t="s">
        <v>178</v>
      </c>
      <c r="H426" s="1" t="s">
        <v>179</v>
      </c>
      <c r="I426" s="3">
        <v>99999.0</v>
      </c>
      <c r="J426" s="1" t="s">
        <v>180</v>
      </c>
      <c r="K426" s="2" t="s">
        <v>2263</v>
      </c>
      <c r="L426" s="1" t="s">
        <v>496</v>
      </c>
      <c r="M426" s="1" t="s">
        <v>951</v>
      </c>
      <c r="N426" s="4" t="str">
        <f>+0117,1</f>
        <v>#ERROR!</v>
      </c>
      <c r="O426" s="4" t="str">
        <f>+0113,1</f>
        <v>#ERROR!</v>
      </c>
      <c r="P426" s="1" t="s">
        <v>445</v>
      </c>
      <c r="Q426" s="4"/>
      <c r="R426" s="1" t="s">
        <v>1936</v>
      </c>
      <c r="S426" s="1" t="s">
        <v>498</v>
      </c>
      <c r="T426" s="1" t="s">
        <v>516</v>
      </c>
      <c r="V426" s="1" t="s">
        <v>188</v>
      </c>
      <c r="W426" s="1" t="s">
        <v>1938</v>
      </c>
      <c r="Z426" s="1" t="s">
        <v>449</v>
      </c>
      <c r="AA426" s="1" t="s">
        <v>2266</v>
      </c>
      <c r="AB426" s="1" t="s">
        <v>257</v>
      </c>
      <c r="AC426" s="4"/>
      <c r="AD426" s="4"/>
      <c r="AE426" s="1" t="s">
        <v>421</v>
      </c>
      <c r="AF426" s="1" t="s">
        <v>422</v>
      </c>
      <c r="AG426" s="1" t="s">
        <v>2267</v>
      </c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1" t="s">
        <v>238</v>
      </c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1" t="s">
        <v>196</v>
      </c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</row>
    <row r="427">
      <c r="A427" s="3">
        <v>3.809099999E9</v>
      </c>
      <c r="B427" s="1" t="s">
        <v>2268</v>
      </c>
      <c r="C427" s="3">
        <v>4.0</v>
      </c>
      <c r="D427" s="3">
        <v>50.086092</v>
      </c>
      <c r="E427" s="3">
        <v>-5.255711</v>
      </c>
      <c r="F427" s="3">
        <v>81.38</v>
      </c>
      <c r="G427" s="1" t="s">
        <v>178</v>
      </c>
      <c r="H427" s="1" t="s">
        <v>200</v>
      </c>
      <c r="I427" s="3">
        <v>99999.0</v>
      </c>
      <c r="J427" s="1" t="s">
        <v>180</v>
      </c>
      <c r="K427" s="2" t="s">
        <v>2215</v>
      </c>
      <c r="L427" s="1" t="s">
        <v>486</v>
      </c>
      <c r="M427" s="1" t="s">
        <v>538</v>
      </c>
      <c r="N427" s="4" t="str">
        <f>+0120,1</f>
        <v>#ERROR!</v>
      </c>
      <c r="O427" s="4" t="str">
        <f>+0110,1</f>
        <v>#ERROR!</v>
      </c>
      <c r="P427" s="1" t="s">
        <v>203</v>
      </c>
      <c r="Q427" s="4"/>
      <c r="R427" s="1" t="s">
        <v>292</v>
      </c>
      <c r="S427" s="1" t="s">
        <v>488</v>
      </c>
      <c r="T427" s="1" t="s">
        <v>507</v>
      </c>
      <c r="V427" s="1" t="s">
        <v>188</v>
      </c>
      <c r="W427" s="1" t="s">
        <v>293</v>
      </c>
      <c r="Z427" s="1" t="s">
        <v>414</v>
      </c>
      <c r="AB427" s="1" t="s">
        <v>192</v>
      </c>
      <c r="AC427" s="4"/>
      <c r="AD427" s="1" t="s">
        <v>415</v>
      </c>
      <c r="AE427" s="4"/>
      <c r="AF427" s="4"/>
      <c r="AG427" s="1" t="s">
        <v>2269</v>
      </c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</row>
    <row r="428">
      <c r="A428" s="3">
        <v>3.809099999E9</v>
      </c>
      <c r="B428" s="1" t="s">
        <v>2270</v>
      </c>
      <c r="C428" s="3">
        <v>4.0</v>
      </c>
      <c r="D428" s="3">
        <v>50.086092</v>
      </c>
      <c r="E428" s="3">
        <v>-5.255711</v>
      </c>
      <c r="F428" s="3">
        <v>81.38</v>
      </c>
      <c r="G428" s="1" t="s">
        <v>178</v>
      </c>
      <c r="H428" s="1" t="s">
        <v>179</v>
      </c>
      <c r="I428" s="3">
        <v>99999.0</v>
      </c>
      <c r="J428" s="1" t="s">
        <v>180</v>
      </c>
      <c r="K428" s="2" t="s">
        <v>2215</v>
      </c>
      <c r="L428" s="1" t="s">
        <v>496</v>
      </c>
      <c r="M428" s="1" t="s">
        <v>538</v>
      </c>
      <c r="N428" s="4" t="str">
        <f>+0115,1</f>
        <v>#ERROR!</v>
      </c>
      <c r="O428" s="4" t="str">
        <f>+0111,1</f>
        <v>#ERROR!</v>
      </c>
      <c r="P428" s="1" t="s">
        <v>461</v>
      </c>
      <c r="Q428" s="4"/>
      <c r="R428" s="1" t="s">
        <v>1936</v>
      </c>
      <c r="S428" s="1" t="s">
        <v>1937</v>
      </c>
      <c r="T428" s="1" t="s">
        <v>516</v>
      </c>
      <c r="V428" s="1" t="s">
        <v>188</v>
      </c>
      <c r="W428" s="1" t="s">
        <v>1938</v>
      </c>
      <c r="Z428" s="1" t="s">
        <v>465</v>
      </c>
      <c r="AA428" s="1" t="s">
        <v>2271</v>
      </c>
      <c r="AB428" s="1" t="s">
        <v>257</v>
      </c>
      <c r="AC428" s="4"/>
      <c r="AD428" s="4"/>
      <c r="AE428" s="1" t="s">
        <v>421</v>
      </c>
      <c r="AF428" s="1" t="s">
        <v>422</v>
      </c>
      <c r="AG428" s="1" t="s">
        <v>2272</v>
      </c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1" t="s">
        <v>238</v>
      </c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1" t="s">
        <v>196</v>
      </c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</row>
    <row r="429">
      <c r="A429" s="3">
        <v>3.809099999E9</v>
      </c>
      <c r="B429" s="1" t="s">
        <v>2273</v>
      </c>
      <c r="C429" s="3">
        <v>4.0</v>
      </c>
      <c r="D429" s="3">
        <v>50.086092</v>
      </c>
      <c r="E429" s="3">
        <v>-5.255711</v>
      </c>
      <c r="F429" s="3">
        <v>81.38</v>
      </c>
      <c r="G429" s="1" t="s">
        <v>178</v>
      </c>
      <c r="H429" s="1" t="s">
        <v>200</v>
      </c>
      <c r="I429" s="3">
        <v>99999.0</v>
      </c>
      <c r="J429" s="1" t="s">
        <v>180</v>
      </c>
      <c r="K429" s="2" t="s">
        <v>2215</v>
      </c>
      <c r="L429" s="1" t="s">
        <v>486</v>
      </c>
      <c r="M429" s="1" t="s">
        <v>538</v>
      </c>
      <c r="N429" s="4" t="str">
        <f>+0110,1</f>
        <v>#ERROR!</v>
      </c>
      <c r="O429" s="4" t="str">
        <f>+0110,1</f>
        <v>#ERROR!</v>
      </c>
      <c r="P429" s="1" t="s">
        <v>203</v>
      </c>
      <c r="Q429" s="4"/>
      <c r="R429" s="1" t="s">
        <v>506</v>
      </c>
      <c r="S429" s="1" t="s">
        <v>488</v>
      </c>
      <c r="T429" s="1" t="s">
        <v>274</v>
      </c>
      <c r="V429" s="1" t="s">
        <v>188</v>
      </c>
      <c r="W429" s="1" t="s">
        <v>917</v>
      </c>
      <c r="Z429" s="1" t="s">
        <v>489</v>
      </c>
      <c r="AB429" s="1" t="s">
        <v>192</v>
      </c>
      <c r="AC429" s="4"/>
      <c r="AD429" s="1" t="s">
        <v>1926</v>
      </c>
      <c r="AE429" s="4"/>
      <c r="AF429" s="4"/>
      <c r="AG429" s="1" t="s">
        <v>2274</v>
      </c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</row>
    <row r="430">
      <c r="A430" s="3">
        <v>3.809099999E9</v>
      </c>
      <c r="B430" s="1" t="s">
        <v>2275</v>
      </c>
      <c r="C430" s="3">
        <v>4.0</v>
      </c>
      <c r="D430" s="3">
        <v>50.086092</v>
      </c>
      <c r="E430" s="3">
        <v>-5.255711</v>
      </c>
      <c r="F430" s="3">
        <v>81.38</v>
      </c>
      <c r="G430" s="1" t="s">
        <v>178</v>
      </c>
      <c r="H430" s="1" t="s">
        <v>179</v>
      </c>
      <c r="I430" s="3">
        <v>99999.0</v>
      </c>
      <c r="J430" s="1" t="s">
        <v>180</v>
      </c>
      <c r="K430" s="2" t="s">
        <v>2215</v>
      </c>
      <c r="L430" s="1" t="s">
        <v>496</v>
      </c>
      <c r="M430" s="1" t="s">
        <v>538</v>
      </c>
      <c r="N430" s="4" t="str">
        <f>+0113,1</f>
        <v>#ERROR!</v>
      </c>
      <c r="O430" s="4" t="str">
        <f>+0109,1</f>
        <v>#ERROR!</v>
      </c>
      <c r="P430" s="1" t="s">
        <v>497</v>
      </c>
      <c r="Q430" s="4"/>
      <c r="R430" s="1" t="s">
        <v>515</v>
      </c>
      <c r="S430" s="1" t="s">
        <v>498</v>
      </c>
      <c r="T430" s="1" t="s">
        <v>283</v>
      </c>
      <c r="V430" s="1" t="s">
        <v>188</v>
      </c>
      <c r="W430" s="1" t="s">
        <v>922</v>
      </c>
      <c r="Z430" s="1" t="s">
        <v>1482</v>
      </c>
      <c r="AA430" s="1" t="s">
        <v>1756</v>
      </c>
      <c r="AB430" s="1" t="s">
        <v>257</v>
      </c>
      <c r="AC430" s="4"/>
      <c r="AD430" s="4"/>
      <c r="AE430" s="1" t="s">
        <v>534</v>
      </c>
      <c r="AF430" s="1" t="s">
        <v>1930</v>
      </c>
      <c r="AG430" s="1" t="s">
        <v>2276</v>
      </c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1" t="s">
        <v>238</v>
      </c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1" t="s">
        <v>196</v>
      </c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</row>
    <row r="431">
      <c r="A431" s="3">
        <v>3.809099999E9</v>
      </c>
      <c r="B431" s="1" t="s">
        <v>2277</v>
      </c>
      <c r="C431" s="3">
        <v>4.0</v>
      </c>
      <c r="D431" s="3">
        <v>50.086092</v>
      </c>
      <c r="E431" s="3">
        <v>-5.255711</v>
      </c>
      <c r="F431" s="3">
        <v>81.38</v>
      </c>
      <c r="G431" s="1" t="s">
        <v>178</v>
      </c>
      <c r="H431" s="1" t="s">
        <v>200</v>
      </c>
      <c r="I431" s="3">
        <v>99999.0</v>
      </c>
      <c r="J431" s="1" t="s">
        <v>180</v>
      </c>
      <c r="K431" s="2" t="s">
        <v>966</v>
      </c>
      <c r="L431" s="1" t="s">
        <v>486</v>
      </c>
      <c r="M431" s="1" t="s">
        <v>951</v>
      </c>
      <c r="N431" s="4" t="str">
        <f>+0110,1</f>
        <v>#ERROR!</v>
      </c>
      <c r="O431" s="4" t="str">
        <f>+0110,1</f>
        <v>#ERROR!</v>
      </c>
      <c r="P431" s="1" t="s">
        <v>203</v>
      </c>
      <c r="Q431" s="4"/>
      <c r="R431" s="1" t="s">
        <v>292</v>
      </c>
      <c r="S431" s="1" t="s">
        <v>488</v>
      </c>
      <c r="T431" s="1" t="s">
        <v>274</v>
      </c>
      <c r="V431" s="1" t="s">
        <v>188</v>
      </c>
      <c r="W431" s="1" t="s">
        <v>293</v>
      </c>
      <c r="Z431" s="1" t="s">
        <v>489</v>
      </c>
      <c r="AB431" s="1" t="s">
        <v>192</v>
      </c>
      <c r="AC431" s="4"/>
      <c r="AD431" s="1" t="s">
        <v>491</v>
      </c>
      <c r="AE431" s="4"/>
      <c r="AF431" s="4"/>
      <c r="AG431" s="1" t="s">
        <v>2278</v>
      </c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</row>
    <row r="432">
      <c r="A432" s="3">
        <v>3.809099999E9</v>
      </c>
      <c r="B432" s="1" t="s">
        <v>2279</v>
      </c>
      <c r="C432" s="3">
        <v>4.0</v>
      </c>
      <c r="D432" s="3">
        <v>50.086092</v>
      </c>
      <c r="E432" s="3">
        <v>-5.255711</v>
      </c>
      <c r="F432" s="3">
        <v>81.38</v>
      </c>
      <c r="G432" s="1" t="s">
        <v>178</v>
      </c>
      <c r="H432" s="1" t="s">
        <v>179</v>
      </c>
      <c r="I432" s="3">
        <v>99999.0</v>
      </c>
      <c r="J432" s="1" t="s">
        <v>180</v>
      </c>
      <c r="K432" s="2" t="s">
        <v>966</v>
      </c>
      <c r="L432" s="1" t="s">
        <v>496</v>
      </c>
      <c r="M432" s="1" t="s">
        <v>951</v>
      </c>
      <c r="N432" s="4" t="str">
        <f>+0112,1</f>
        <v>#ERROR!</v>
      </c>
      <c r="O432" s="4" t="str">
        <f>+0107,1</f>
        <v>#ERROR!</v>
      </c>
      <c r="P432" s="1" t="s">
        <v>497</v>
      </c>
      <c r="Q432" s="4"/>
      <c r="R432" s="1" t="s">
        <v>300</v>
      </c>
      <c r="S432" s="1" t="s">
        <v>498</v>
      </c>
      <c r="T432" s="1" t="s">
        <v>283</v>
      </c>
      <c r="V432" s="1" t="s">
        <v>188</v>
      </c>
      <c r="W432" s="1" t="s">
        <v>301</v>
      </c>
      <c r="Z432" s="1" t="s">
        <v>1482</v>
      </c>
      <c r="AA432" s="1" t="s">
        <v>218</v>
      </c>
      <c r="AB432" s="1" t="s">
        <v>257</v>
      </c>
      <c r="AC432" s="4"/>
      <c r="AD432" s="4"/>
      <c r="AE432" s="1" t="s">
        <v>534</v>
      </c>
      <c r="AF432" s="1" t="s">
        <v>500</v>
      </c>
      <c r="AG432" s="1" t="s">
        <v>2280</v>
      </c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1" t="s">
        <v>238</v>
      </c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1" t="s">
        <v>196</v>
      </c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</row>
    <row r="433">
      <c r="A433" s="3">
        <v>3.809099999E9</v>
      </c>
      <c r="B433" s="1" t="s">
        <v>2281</v>
      </c>
      <c r="C433" s="3">
        <v>4.0</v>
      </c>
      <c r="D433" s="3">
        <v>50.086092</v>
      </c>
      <c r="E433" s="3">
        <v>-5.255711</v>
      </c>
      <c r="F433" s="3">
        <v>81.38</v>
      </c>
      <c r="G433" s="1" t="s">
        <v>178</v>
      </c>
      <c r="H433" s="1" t="s">
        <v>200</v>
      </c>
      <c r="I433" s="3">
        <v>99999.0</v>
      </c>
      <c r="J433" s="1" t="s">
        <v>180</v>
      </c>
      <c r="K433" s="2" t="s">
        <v>966</v>
      </c>
      <c r="L433" s="1" t="s">
        <v>241</v>
      </c>
      <c r="M433" s="1" t="s">
        <v>524</v>
      </c>
      <c r="N433" s="4" t="str">
        <f>+0110,1</f>
        <v>#ERROR!</v>
      </c>
      <c r="O433" s="4" t="str">
        <f>+0110,1</f>
        <v>#ERROR!</v>
      </c>
      <c r="P433" s="1" t="s">
        <v>203</v>
      </c>
      <c r="Q433" s="4"/>
      <c r="R433" s="1" t="s">
        <v>326</v>
      </c>
      <c r="S433" s="1" t="s">
        <v>244</v>
      </c>
      <c r="T433" s="1" t="s">
        <v>245</v>
      </c>
      <c r="V433" s="1" t="s">
        <v>188</v>
      </c>
      <c r="W433" s="1" t="s">
        <v>905</v>
      </c>
      <c r="Z433" s="1" t="s">
        <v>489</v>
      </c>
      <c r="AB433" s="1" t="s">
        <v>192</v>
      </c>
      <c r="AC433" s="4"/>
      <c r="AD433" s="1" t="s">
        <v>387</v>
      </c>
      <c r="AE433" s="4"/>
      <c r="AF433" s="4"/>
      <c r="AG433" s="1" t="s">
        <v>2282</v>
      </c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</row>
    <row r="434">
      <c r="A434" s="3">
        <v>3.809099999E9</v>
      </c>
      <c r="B434" s="1" t="s">
        <v>2283</v>
      </c>
      <c r="C434" s="3">
        <v>4.0</v>
      </c>
      <c r="D434" s="3">
        <v>50.086092</v>
      </c>
      <c r="E434" s="3">
        <v>-5.255711</v>
      </c>
      <c r="F434" s="3">
        <v>81.38</v>
      </c>
      <c r="G434" s="1" t="s">
        <v>178</v>
      </c>
      <c r="H434" s="1" t="s">
        <v>179</v>
      </c>
      <c r="I434" s="3">
        <v>99999.0</v>
      </c>
      <c r="J434" s="1" t="s">
        <v>180</v>
      </c>
      <c r="K434" s="2" t="s">
        <v>966</v>
      </c>
      <c r="L434" s="1" t="s">
        <v>249</v>
      </c>
      <c r="M434" s="1" t="s">
        <v>524</v>
      </c>
      <c r="N434" s="4" t="str">
        <f>+0112,1</f>
        <v>#ERROR!</v>
      </c>
      <c r="O434" s="4" t="str">
        <f>+0106,1</f>
        <v>#ERROR!</v>
      </c>
      <c r="P434" s="1" t="s">
        <v>1047</v>
      </c>
      <c r="Q434" s="4"/>
      <c r="R434" s="1" t="s">
        <v>462</v>
      </c>
      <c r="S434" s="1" t="s">
        <v>252</v>
      </c>
      <c r="T434" s="1" t="s">
        <v>253</v>
      </c>
      <c r="V434" s="1" t="s">
        <v>188</v>
      </c>
      <c r="W434" s="1" t="s">
        <v>910</v>
      </c>
      <c r="Z434" s="1" t="s">
        <v>1048</v>
      </c>
      <c r="AA434" s="1" t="s">
        <v>2284</v>
      </c>
      <c r="AB434" s="1" t="s">
        <v>257</v>
      </c>
      <c r="AC434" s="4"/>
      <c r="AD434" s="4"/>
      <c r="AE434" s="1" t="s">
        <v>451</v>
      </c>
      <c r="AF434" s="1" t="s">
        <v>395</v>
      </c>
      <c r="AG434" s="1" t="s">
        <v>2285</v>
      </c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1" t="s">
        <v>238</v>
      </c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1" t="s">
        <v>196</v>
      </c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</row>
    <row r="435">
      <c r="A435" s="3">
        <v>3.809099999E9</v>
      </c>
      <c r="B435" s="1" t="s">
        <v>2286</v>
      </c>
      <c r="C435" s="3">
        <v>4.0</v>
      </c>
      <c r="D435" s="3">
        <v>50.086092</v>
      </c>
      <c r="E435" s="3">
        <v>-5.255711</v>
      </c>
      <c r="F435" s="3">
        <v>81.38</v>
      </c>
      <c r="G435" s="1" t="s">
        <v>178</v>
      </c>
      <c r="H435" s="1" t="s">
        <v>200</v>
      </c>
      <c r="I435" s="3">
        <v>99999.0</v>
      </c>
      <c r="J435" s="1" t="s">
        <v>180</v>
      </c>
      <c r="K435" s="2" t="s">
        <v>2231</v>
      </c>
      <c r="L435" s="1" t="s">
        <v>312</v>
      </c>
      <c r="M435" s="1" t="s">
        <v>426</v>
      </c>
      <c r="N435" s="4" t="str">
        <f>+0110,1</f>
        <v>#ERROR!</v>
      </c>
      <c r="O435" s="4" t="str">
        <f>+0110,1</f>
        <v>#ERROR!</v>
      </c>
      <c r="P435" s="1" t="s">
        <v>203</v>
      </c>
      <c r="Q435" s="4"/>
      <c r="R435" s="1" t="s">
        <v>273</v>
      </c>
      <c r="S435" s="1" t="s">
        <v>313</v>
      </c>
      <c r="T435" s="1" t="s">
        <v>245</v>
      </c>
      <c r="V435" s="1" t="s">
        <v>188</v>
      </c>
      <c r="W435" s="1" t="s">
        <v>275</v>
      </c>
      <c r="Z435" s="1" t="s">
        <v>489</v>
      </c>
      <c r="AB435" s="1" t="s">
        <v>192</v>
      </c>
      <c r="AC435" s="4"/>
      <c r="AD435" s="1" t="s">
        <v>415</v>
      </c>
      <c r="AE435" s="4"/>
      <c r="AF435" s="4"/>
      <c r="AG435" s="1" t="s">
        <v>2287</v>
      </c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</row>
    <row r="436">
      <c r="A436" s="3">
        <v>3.809099999E9</v>
      </c>
      <c r="B436" s="1" t="s">
        <v>2288</v>
      </c>
      <c r="C436" s="3">
        <v>4.0</v>
      </c>
      <c r="D436" s="3">
        <v>50.086092</v>
      </c>
      <c r="E436" s="3">
        <v>-5.255711</v>
      </c>
      <c r="F436" s="3">
        <v>81.38</v>
      </c>
      <c r="G436" s="1" t="s">
        <v>178</v>
      </c>
      <c r="H436" s="1" t="s">
        <v>179</v>
      </c>
      <c r="I436" s="3">
        <v>99999.0</v>
      </c>
      <c r="J436" s="1" t="s">
        <v>180</v>
      </c>
      <c r="K436" s="2" t="s">
        <v>2231</v>
      </c>
      <c r="L436" s="1" t="s">
        <v>316</v>
      </c>
      <c r="M436" s="1" t="s">
        <v>426</v>
      </c>
      <c r="N436" s="4" t="str">
        <f>+0111,1</f>
        <v>#ERROR!</v>
      </c>
      <c r="O436" s="4" t="str">
        <f>+0106,1</f>
        <v>#ERROR!</v>
      </c>
      <c r="P436" s="1" t="s">
        <v>1492</v>
      </c>
      <c r="Q436" s="4"/>
      <c r="R436" s="1" t="s">
        <v>282</v>
      </c>
      <c r="S436" s="1" t="s">
        <v>318</v>
      </c>
      <c r="T436" s="1" t="s">
        <v>253</v>
      </c>
      <c r="V436" s="1" t="s">
        <v>188</v>
      </c>
      <c r="W436" s="1" t="s">
        <v>284</v>
      </c>
      <c r="Z436" s="1" t="s">
        <v>1493</v>
      </c>
      <c r="AA436" s="1" t="s">
        <v>1429</v>
      </c>
      <c r="AB436" s="1" t="s">
        <v>257</v>
      </c>
      <c r="AC436" s="4"/>
      <c r="AD436" s="4"/>
      <c r="AE436" s="1" t="s">
        <v>421</v>
      </c>
      <c r="AF436" s="1" t="s">
        <v>422</v>
      </c>
      <c r="AG436" s="1" t="s">
        <v>2289</v>
      </c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1" t="s">
        <v>238</v>
      </c>
      <c r="BT436" s="4"/>
      <c r="BU436" s="4"/>
      <c r="BV436" s="4"/>
      <c r="BW436" s="4"/>
      <c r="BX436" s="4"/>
      <c r="BY436" s="4"/>
      <c r="BZ436" s="4"/>
      <c r="CA436" s="1" t="s">
        <v>1537</v>
      </c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1" t="s">
        <v>196</v>
      </c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</row>
    <row r="437">
      <c r="A437" s="3">
        <v>3.809099999E9</v>
      </c>
      <c r="B437" s="1" t="s">
        <v>2290</v>
      </c>
      <c r="C437" s="3">
        <v>4.0</v>
      </c>
      <c r="D437" s="3">
        <v>50.086092</v>
      </c>
      <c r="E437" s="3">
        <v>-5.255711</v>
      </c>
      <c r="F437" s="3">
        <v>81.38</v>
      </c>
      <c r="G437" s="1" t="s">
        <v>178</v>
      </c>
      <c r="H437" s="1" t="s">
        <v>200</v>
      </c>
      <c r="I437" s="3">
        <v>99999.0</v>
      </c>
      <c r="J437" s="1" t="s">
        <v>180</v>
      </c>
      <c r="K437" s="2" t="s">
        <v>2231</v>
      </c>
      <c r="L437" s="1" t="s">
        <v>312</v>
      </c>
      <c r="M437" s="1" t="s">
        <v>426</v>
      </c>
      <c r="N437" s="4" t="str">
        <f>+0110,1</f>
        <v>#ERROR!</v>
      </c>
      <c r="O437" s="4" t="str">
        <f>+0110,1</f>
        <v>#ERROR!</v>
      </c>
      <c r="P437" s="1" t="s">
        <v>203</v>
      </c>
      <c r="Q437" s="4"/>
      <c r="R437" s="1" t="s">
        <v>273</v>
      </c>
      <c r="S437" s="1" t="s">
        <v>313</v>
      </c>
      <c r="T437" s="1" t="s">
        <v>245</v>
      </c>
      <c r="V437" s="1" t="s">
        <v>188</v>
      </c>
      <c r="W437" s="1" t="s">
        <v>275</v>
      </c>
      <c r="Z437" s="1" t="s">
        <v>918</v>
      </c>
      <c r="AB437" s="1" t="s">
        <v>192</v>
      </c>
      <c r="AC437" s="4"/>
      <c r="AD437" s="1" t="s">
        <v>939</v>
      </c>
      <c r="AE437" s="4"/>
      <c r="AF437" s="4"/>
      <c r="AG437" s="1" t="s">
        <v>2291</v>
      </c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</row>
    <row r="438">
      <c r="A438" s="3">
        <v>3.809099999E9</v>
      </c>
      <c r="B438" s="1" t="s">
        <v>2292</v>
      </c>
      <c r="C438" s="3">
        <v>4.0</v>
      </c>
      <c r="D438" s="3">
        <v>50.086092</v>
      </c>
      <c r="E438" s="3">
        <v>-5.255711</v>
      </c>
      <c r="F438" s="3">
        <v>81.38</v>
      </c>
      <c r="G438" s="1" t="s">
        <v>178</v>
      </c>
      <c r="H438" s="1" t="s">
        <v>179</v>
      </c>
      <c r="I438" s="3">
        <v>99999.0</v>
      </c>
      <c r="J438" s="1" t="s">
        <v>180</v>
      </c>
      <c r="K438" s="2" t="s">
        <v>2231</v>
      </c>
      <c r="L438" s="1" t="s">
        <v>316</v>
      </c>
      <c r="M438" s="1" t="s">
        <v>426</v>
      </c>
      <c r="N438" s="4" t="str">
        <f>+0111,1</f>
        <v>#ERROR!</v>
      </c>
      <c r="O438" s="4" t="str">
        <f>+0107,1</f>
        <v>#ERROR!</v>
      </c>
      <c r="P438" s="1" t="s">
        <v>1029</v>
      </c>
      <c r="Q438" s="4"/>
      <c r="R438" s="1" t="s">
        <v>282</v>
      </c>
      <c r="S438" s="1" t="s">
        <v>318</v>
      </c>
      <c r="T438" s="1" t="s">
        <v>253</v>
      </c>
      <c r="V438" s="1" t="s">
        <v>188</v>
      </c>
      <c r="W438" s="1" t="s">
        <v>284</v>
      </c>
      <c r="Z438" s="1" t="s">
        <v>1031</v>
      </c>
      <c r="AA438" s="1" t="s">
        <v>379</v>
      </c>
      <c r="AB438" s="1" t="s">
        <v>257</v>
      </c>
      <c r="AC438" s="4"/>
      <c r="AD438" s="4"/>
      <c r="AE438" s="1" t="s">
        <v>421</v>
      </c>
      <c r="AF438" s="1" t="s">
        <v>946</v>
      </c>
      <c r="AG438" s="1" t="s">
        <v>2293</v>
      </c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1" t="s">
        <v>238</v>
      </c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1" t="s">
        <v>196</v>
      </c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</row>
    <row r="439">
      <c r="A439" s="3">
        <v>3.809099999E9</v>
      </c>
      <c r="B439" s="1" t="s">
        <v>2294</v>
      </c>
      <c r="C439" s="3">
        <v>4.0</v>
      </c>
      <c r="D439" s="3">
        <v>50.086092</v>
      </c>
      <c r="E439" s="3">
        <v>-5.255711</v>
      </c>
      <c r="F439" s="3">
        <v>81.38</v>
      </c>
      <c r="G439" s="1" t="s">
        <v>178</v>
      </c>
      <c r="H439" s="1" t="s">
        <v>200</v>
      </c>
      <c r="I439" s="3">
        <v>99999.0</v>
      </c>
      <c r="J439" s="1" t="s">
        <v>180</v>
      </c>
      <c r="K439" s="2" t="s">
        <v>2146</v>
      </c>
      <c r="L439" s="1" t="s">
        <v>473</v>
      </c>
      <c r="M439" s="1" t="s">
        <v>2295</v>
      </c>
      <c r="N439" s="4" t="str">
        <f>+0110,1</f>
        <v>#ERROR!</v>
      </c>
      <c r="O439" s="4" t="str">
        <f>+0110,1</f>
        <v>#ERROR!</v>
      </c>
      <c r="P439" s="1" t="s">
        <v>203</v>
      </c>
      <c r="Q439" s="4"/>
      <c r="R439" s="1" t="s">
        <v>243</v>
      </c>
      <c r="S439" s="1" t="s">
        <v>474</v>
      </c>
      <c r="T439" s="1" t="s">
        <v>455</v>
      </c>
      <c r="V439" s="1" t="s">
        <v>188</v>
      </c>
      <c r="W439" s="1" t="s">
        <v>246</v>
      </c>
      <c r="Z439" s="1" t="s">
        <v>992</v>
      </c>
      <c r="AB439" s="1" t="s">
        <v>192</v>
      </c>
      <c r="AC439" s="4"/>
      <c r="AD439" s="1" t="s">
        <v>2296</v>
      </c>
      <c r="AE439" s="4"/>
      <c r="AF439" s="4"/>
      <c r="AG439" s="1" t="s">
        <v>2297</v>
      </c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</row>
    <row r="440">
      <c r="A440" s="3">
        <v>3.809099999E9</v>
      </c>
      <c r="B440" s="1" t="s">
        <v>2298</v>
      </c>
      <c r="C440" s="3">
        <v>4.0</v>
      </c>
      <c r="D440" s="3">
        <v>50.086092</v>
      </c>
      <c r="E440" s="3">
        <v>-5.255711</v>
      </c>
      <c r="F440" s="3">
        <v>81.38</v>
      </c>
      <c r="G440" s="1" t="s">
        <v>178</v>
      </c>
      <c r="H440" s="1" t="s">
        <v>179</v>
      </c>
      <c r="I440" s="3">
        <v>99999.0</v>
      </c>
      <c r="J440" s="1" t="s">
        <v>180</v>
      </c>
      <c r="K440" s="2" t="s">
        <v>2146</v>
      </c>
      <c r="L440" s="1" t="s">
        <v>512</v>
      </c>
      <c r="M440" s="1" t="s">
        <v>2295</v>
      </c>
      <c r="N440" s="4" t="str">
        <f>+0112,1</f>
        <v>#ERROR!</v>
      </c>
      <c r="O440" s="4" t="str">
        <f>+0107,1</f>
        <v>#ERROR!</v>
      </c>
      <c r="P440" s="1" t="s">
        <v>2299</v>
      </c>
      <c r="Q440" s="4"/>
      <c r="R440" s="1" t="s">
        <v>1906</v>
      </c>
      <c r="S440" s="1" t="s">
        <v>2140</v>
      </c>
      <c r="T440" s="1" t="s">
        <v>463</v>
      </c>
      <c r="V440" s="1" t="s">
        <v>188</v>
      </c>
      <c r="W440" s="1" t="s">
        <v>1908</v>
      </c>
      <c r="Z440" s="1" t="s">
        <v>2300</v>
      </c>
      <c r="AA440" s="1" t="s">
        <v>2301</v>
      </c>
      <c r="AB440" s="1" t="s">
        <v>257</v>
      </c>
      <c r="AC440" s="4"/>
      <c r="AD440" s="4"/>
      <c r="AE440" s="1" t="s">
        <v>451</v>
      </c>
      <c r="AF440" s="1" t="s">
        <v>2302</v>
      </c>
      <c r="AG440" s="1" t="s">
        <v>2303</v>
      </c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1" t="s">
        <v>238</v>
      </c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1" t="s">
        <v>196</v>
      </c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</row>
    <row r="441">
      <c r="A441" s="3">
        <v>3.809099999E9</v>
      </c>
      <c r="B441" s="1" t="s">
        <v>2304</v>
      </c>
      <c r="C441" s="3">
        <v>4.0</v>
      </c>
      <c r="D441" s="3">
        <v>50.086092</v>
      </c>
      <c r="E441" s="3">
        <v>-5.255711</v>
      </c>
      <c r="F441" s="3">
        <v>81.38</v>
      </c>
      <c r="G441" s="1" t="s">
        <v>178</v>
      </c>
      <c r="H441" s="1" t="s">
        <v>200</v>
      </c>
      <c r="I441" s="3">
        <v>99999.0</v>
      </c>
      <c r="J441" s="1" t="s">
        <v>180</v>
      </c>
      <c r="K441" s="2" t="s">
        <v>2231</v>
      </c>
      <c r="L441" s="1" t="s">
        <v>473</v>
      </c>
      <c r="M441" s="1" t="s">
        <v>426</v>
      </c>
      <c r="N441" s="4" t="str">
        <f>+0110,1</f>
        <v>#ERROR!</v>
      </c>
      <c r="O441" s="4" t="str">
        <f>+0110,1</f>
        <v>#ERROR!</v>
      </c>
      <c r="P441" s="1" t="s">
        <v>203</v>
      </c>
      <c r="Q441" s="4"/>
      <c r="R441" s="1" t="s">
        <v>273</v>
      </c>
      <c r="S441" s="1" t="s">
        <v>474</v>
      </c>
      <c r="T441" s="1" t="s">
        <v>245</v>
      </c>
      <c r="V441" s="1" t="s">
        <v>188</v>
      </c>
      <c r="W441" s="1" t="s">
        <v>275</v>
      </c>
      <c r="Z441" s="1" t="s">
        <v>929</v>
      </c>
      <c r="AB441" s="1" t="s">
        <v>192</v>
      </c>
      <c r="AC441" s="4"/>
      <c r="AD441" s="1" t="s">
        <v>939</v>
      </c>
      <c r="AE441" s="4"/>
      <c r="AF441" s="4"/>
      <c r="AG441" s="1" t="s">
        <v>2305</v>
      </c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</row>
    <row r="442">
      <c r="A442" s="3">
        <v>3.809099999E9</v>
      </c>
      <c r="B442" s="1" t="s">
        <v>2306</v>
      </c>
      <c r="C442" s="3">
        <v>4.0</v>
      </c>
      <c r="D442" s="3">
        <v>50.086092</v>
      </c>
      <c r="E442" s="3">
        <v>-5.255711</v>
      </c>
      <c r="F442" s="3">
        <v>81.38</v>
      </c>
      <c r="G442" s="1" t="s">
        <v>178</v>
      </c>
      <c r="H442" s="1" t="s">
        <v>179</v>
      </c>
      <c r="I442" s="3">
        <v>99999.0</v>
      </c>
      <c r="J442" s="1" t="s">
        <v>180</v>
      </c>
      <c r="K442" s="2" t="s">
        <v>2231</v>
      </c>
      <c r="L442" s="1" t="s">
        <v>477</v>
      </c>
      <c r="M442" s="1" t="s">
        <v>426</v>
      </c>
      <c r="N442" s="4" t="str">
        <f>+0111,1</f>
        <v>#ERROR!</v>
      </c>
      <c r="O442" s="4" t="str">
        <f>+0107,1</f>
        <v>#ERROR!</v>
      </c>
      <c r="P442" s="1" t="s">
        <v>932</v>
      </c>
      <c r="Q442" s="4"/>
      <c r="R442" s="1" t="s">
        <v>282</v>
      </c>
      <c r="S442" s="1" t="s">
        <v>479</v>
      </c>
      <c r="T442" s="1" t="s">
        <v>253</v>
      </c>
      <c r="V442" s="1" t="s">
        <v>188</v>
      </c>
      <c r="W442" s="1" t="s">
        <v>284</v>
      </c>
      <c r="Z442" s="1" t="s">
        <v>2307</v>
      </c>
      <c r="AA442" s="1" t="s">
        <v>2308</v>
      </c>
      <c r="AB442" s="1" t="s">
        <v>257</v>
      </c>
      <c r="AC442" s="4"/>
      <c r="AD442" s="4"/>
      <c r="AE442" s="1" t="s">
        <v>451</v>
      </c>
      <c r="AF442" s="1" t="s">
        <v>946</v>
      </c>
      <c r="AG442" s="1" t="s">
        <v>2309</v>
      </c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1" t="s">
        <v>238</v>
      </c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1" t="s">
        <v>196</v>
      </c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</row>
    <row r="443">
      <c r="A443" s="3">
        <v>3.809099999E9</v>
      </c>
      <c r="B443" s="1" t="s">
        <v>2310</v>
      </c>
      <c r="C443" s="3">
        <v>4.0</v>
      </c>
      <c r="D443" s="3">
        <v>50.086092</v>
      </c>
      <c r="E443" s="3">
        <v>-5.255711</v>
      </c>
      <c r="F443" s="3">
        <v>81.38</v>
      </c>
      <c r="G443" s="1" t="s">
        <v>178</v>
      </c>
      <c r="H443" s="1" t="s">
        <v>200</v>
      </c>
      <c r="I443" s="3">
        <v>99999.0</v>
      </c>
      <c r="J443" s="1" t="s">
        <v>180</v>
      </c>
      <c r="K443" s="2" t="s">
        <v>2231</v>
      </c>
      <c r="L443" s="1" t="s">
        <v>473</v>
      </c>
      <c r="M443" s="1" t="s">
        <v>2311</v>
      </c>
      <c r="N443" s="4" t="str">
        <f>+0110,1</f>
        <v>#ERROR!</v>
      </c>
      <c r="O443" s="4" t="str">
        <f>+0110,1</f>
        <v>#ERROR!</v>
      </c>
      <c r="P443" s="1" t="s">
        <v>203</v>
      </c>
      <c r="Q443" s="4"/>
      <c r="R443" s="1" t="s">
        <v>243</v>
      </c>
      <c r="S443" s="1" t="s">
        <v>474</v>
      </c>
      <c r="T443" s="1" t="s">
        <v>245</v>
      </c>
      <c r="V443" s="1" t="s">
        <v>188</v>
      </c>
      <c r="W443" s="1" t="s">
        <v>246</v>
      </c>
      <c r="Z443" s="1" t="s">
        <v>952</v>
      </c>
      <c r="AB443" s="1" t="s">
        <v>192</v>
      </c>
      <c r="AC443" s="4"/>
      <c r="AD443" s="1" t="s">
        <v>491</v>
      </c>
      <c r="AE443" s="4"/>
      <c r="AF443" s="4"/>
      <c r="AG443" s="1" t="s">
        <v>2312</v>
      </c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</row>
    <row r="444">
      <c r="A444" s="3">
        <v>3.809099999E9</v>
      </c>
      <c r="B444" s="1" t="s">
        <v>2313</v>
      </c>
      <c r="C444" s="3">
        <v>4.0</v>
      </c>
      <c r="D444" s="3">
        <v>50.086092</v>
      </c>
      <c r="E444" s="3">
        <v>-5.255711</v>
      </c>
      <c r="F444" s="3">
        <v>81.38</v>
      </c>
      <c r="G444" s="1" t="s">
        <v>178</v>
      </c>
      <c r="H444" s="1" t="s">
        <v>179</v>
      </c>
      <c r="I444" s="3">
        <v>99999.0</v>
      </c>
      <c r="J444" s="1" t="s">
        <v>180</v>
      </c>
      <c r="K444" s="2" t="s">
        <v>2231</v>
      </c>
      <c r="L444" s="1" t="s">
        <v>477</v>
      </c>
      <c r="M444" s="1" t="s">
        <v>2311</v>
      </c>
      <c r="N444" s="4" t="str">
        <f>+0113,1</f>
        <v>#ERROR!</v>
      </c>
      <c r="O444" s="4" t="str">
        <f>+0106,1</f>
        <v>#ERROR!</v>
      </c>
      <c r="P444" s="1" t="s">
        <v>1534</v>
      </c>
      <c r="Q444" s="4"/>
      <c r="R444" s="1" t="s">
        <v>1906</v>
      </c>
      <c r="S444" s="1" t="s">
        <v>479</v>
      </c>
      <c r="T444" s="1" t="s">
        <v>253</v>
      </c>
      <c r="V444" s="1" t="s">
        <v>188</v>
      </c>
      <c r="W444" s="1" t="s">
        <v>1908</v>
      </c>
      <c r="Z444" s="1" t="s">
        <v>971</v>
      </c>
      <c r="AA444" s="1" t="s">
        <v>2314</v>
      </c>
      <c r="AB444" s="1" t="s">
        <v>257</v>
      </c>
      <c r="AC444" s="4"/>
      <c r="AD444" s="4"/>
      <c r="AE444" s="1" t="s">
        <v>534</v>
      </c>
      <c r="AF444" s="1" t="s">
        <v>500</v>
      </c>
      <c r="AG444" s="1" t="s">
        <v>2315</v>
      </c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1" t="s">
        <v>238</v>
      </c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1" t="s">
        <v>196</v>
      </c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</row>
    <row r="445">
      <c r="A445" s="3">
        <v>3.809099999E9</v>
      </c>
      <c r="B445" s="1" t="s">
        <v>2316</v>
      </c>
      <c r="C445" s="3">
        <v>4.0</v>
      </c>
      <c r="D445" s="3">
        <v>50.086092</v>
      </c>
      <c r="E445" s="3">
        <v>-5.255711</v>
      </c>
      <c r="F445" s="3">
        <v>81.38</v>
      </c>
      <c r="G445" s="1" t="s">
        <v>178</v>
      </c>
      <c r="H445" s="1" t="s">
        <v>200</v>
      </c>
      <c r="I445" s="3">
        <v>99999.0</v>
      </c>
      <c r="J445" s="1" t="s">
        <v>180</v>
      </c>
      <c r="K445" s="2" t="s">
        <v>2231</v>
      </c>
      <c r="L445" s="1" t="s">
        <v>473</v>
      </c>
      <c r="M445" s="1" t="s">
        <v>487</v>
      </c>
      <c r="N445" s="4" t="str">
        <f>+0110,1</f>
        <v>#ERROR!</v>
      </c>
      <c r="O445" s="4" t="str">
        <f>+0110,1</f>
        <v>#ERROR!</v>
      </c>
      <c r="P445" s="1" t="s">
        <v>203</v>
      </c>
      <c r="Q445" s="4"/>
      <c r="R445" s="1" t="s">
        <v>243</v>
      </c>
      <c r="S445" s="1" t="s">
        <v>474</v>
      </c>
      <c r="T445" s="1" t="s">
        <v>245</v>
      </c>
      <c r="V445" s="1" t="s">
        <v>188</v>
      </c>
      <c r="W445" s="1" t="s">
        <v>246</v>
      </c>
      <c r="Z445" s="1" t="s">
        <v>952</v>
      </c>
      <c r="AB445" s="1" t="s">
        <v>192</v>
      </c>
      <c r="AC445" s="4"/>
      <c r="AD445" s="1" t="s">
        <v>373</v>
      </c>
      <c r="AE445" s="4"/>
      <c r="AF445" s="4"/>
      <c r="AG445" s="1" t="s">
        <v>2317</v>
      </c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</row>
    <row r="446">
      <c r="A446" s="3">
        <v>3.809099999E9</v>
      </c>
      <c r="B446" s="1" t="s">
        <v>2318</v>
      </c>
      <c r="C446" s="3">
        <v>4.0</v>
      </c>
      <c r="D446" s="3">
        <v>50.086092</v>
      </c>
      <c r="E446" s="3">
        <v>-5.255711</v>
      </c>
      <c r="F446" s="3">
        <v>81.38</v>
      </c>
      <c r="G446" s="1" t="s">
        <v>178</v>
      </c>
      <c r="H446" s="1" t="s">
        <v>179</v>
      </c>
      <c r="I446" s="3">
        <v>99999.0</v>
      </c>
      <c r="J446" s="1" t="s">
        <v>180</v>
      </c>
      <c r="K446" s="2" t="s">
        <v>2231</v>
      </c>
      <c r="L446" s="1" t="s">
        <v>477</v>
      </c>
      <c r="M446" s="1" t="s">
        <v>487</v>
      </c>
      <c r="N446" s="4" t="str">
        <f>+0113,1</f>
        <v>#ERROR!</v>
      </c>
      <c r="O446" s="4" t="str">
        <f>+0107,1</f>
        <v>#ERROR!</v>
      </c>
      <c r="P446" s="1" t="s">
        <v>2319</v>
      </c>
      <c r="Q446" s="4"/>
      <c r="R446" s="1" t="s">
        <v>1906</v>
      </c>
      <c r="S446" s="1" t="s">
        <v>479</v>
      </c>
      <c r="T446" s="1" t="s">
        <v>253</v>
      </c>
      <c r="V446" s="1" t="s">
        <v>188</v>
      </c>
      <c r="W446" s="1" t="s">
        <v>1908</v>
      </c>
      <c r="Z446" s="1" t="s">
        <v>2320</v>
      </c>
      <c r="AA446" s="1" t="s">
        <v>2321</v>
      </c>
      <c r="AB446" s="1" t="s">
        <v>257</v>
      </c>
      <c r="AC446" s="4"/>
      <c r="AD446" s="4"/>
      <c r="AE446" s="1" t="s">
        <v>451</v>
      </c>
      <c r="AF446" s="1" t="s">
        <v>381</v>
      </c>
      <c r="AG446" s="1" t="s">
        <v>2322</v>
      </c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1" t="s">
        <v>238</v>
      </c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1" t="s">
        <v>196</v>
      </c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</row>
    <row r="447">
      <c r="A447" s="3">
        <v>3.809099999E9</v>
      </c>
      <c r="B447" s="1" t="s">
        <v>2323</v>
      </c>
      <c r="C447" s="3">
        <v>4.0</v>
      </c>
      <c r="D447" s="3">
        <v>50.086092</v>
      </c>
      <c r="E447" s="3">
        <v>-5.255711</v>
      </c>
      <c r="F447" s="3">
        <v>81.38</v>
      </c>
      <c r="G447" s="1" t="s">
        <v>178</v>
      </c>
      <c r="H447" s="1" t="s">
        <v>200</v>
      </c>
      <c r="I447" s="3">
        <v>99999.0</v>
      </c>
      <c r="J447" s="1" t="s">
        <v>180</v>
      </c>
      <c r="K447" s="2" t="s">
        <v>2231</v>
      </c>
      <c r="L447" s="1" t="s">
        <v>473</v>
      </c>
      <c r="M447" s="1" t="s">
        <v>272</v>
      </c>
      <c r="N447" s="4" t="str">
        <f>+0120,1</f>
        <v>#ERROR!</v>
      </c>
      <c r="O447" s="4" t="str">
        <f>+0110,1</f>
        <v>#ERROR!</v>
      </c>
      <c r="P447" s="1" t="s">
        <v>203</v>
      </c>
      <c r="Q447" s="4"/>
      <c r="R447" s="1" t="s">
        <v>243</v>
      </c>
      <c r="S447" s="1" t="s">
        <v>474</v>
      </c>
      <c r="T447" s="1" t="s">
        <v>245</v>
      </c>
      <c r="V447" s="1" t="s">
        <v>188</v>
      </c>
      <c r="W447" s="1" t="s">
        <v>246</v>
      </c>
      <c r="Z447" s="1" t="s">
        <v>1567</v>
      </c>
      <c r="AB447" s="1" t="s">
        <v>192</v>
      </c>
      <c r="AC447" s="4"/>
      <c r="AD447" s="1" t="s">
        <v>415</v>
      </c>
      <c r="AE447" s="4"/>
      <c r="AF447" s="4"/>
      <c r="AG447" s="1" t="s">
        <v>2324</v>
      </c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</row>
    <row r="448">
      <c r="A448" s="3">
        <v>3.809099999E9</v>
      </c>
      <c r="B448" s="1" t="s">
        <v>2325</v>
      </c>
      <c r="C448" s="3">
        <v>4.0</v>
      </c>
      <c r="D448" s="3">
        <v>50.086092</v>
      </c>
      <c r="E448" s="3">
        <v>-5.255711</v>
      </c>
      <c r="F448" s="3">
        <v>81.38</v>
      </c>
      <c r="G448" s="1" t="s">
        <v>178</v>
      </c>
      <c r="H448" s="1" t="s">
        <v>179</v>
      </c>
      <c r="I448" s="3">
        <v>99999.0</v>
      </c>
      <c r="J448" s="1" t="s">
        <v>180</v>
      </c>
      <c r="K448" s="2" t="s">
        <v>2231</v>
      </c>
      <c r="L448" s="1" t="s">
        <v>477</v>
      </c>
      <c r="M448" s="1" t="s">
        <v>272</v>
      </c>
      <c r="N448" s="4" t="str">
        <f>+0116,1</f>
        <v>#ERROR!</v>
      </c>
      <c r="O448" s="4" t="str">
        <f>+0106,1</f>
        <v>#ERROR!</v>
      </c>
      <c r="P448" s="1" t="s">
        <v>1571</v>
      </c>
      <c r="Q448" s="4"/>
      <c r="R448" s="1" t="s">
        <v>251</v>
      </c>
      <c r="S448" s="1" t="s">
        <v>2326</v>
      </c>
      <c r="T448" s="1" t="s">
        <v>253</v>
      </c>
      <c r="V448" s="1" t="s">
        <v>188</v>
      </c>
      <c r="W448" s="1" t="s">
        <v>254</v>
      </c>
      <c r="X448" s="1" t="s">
        <v>2327</v>
      </c>
      <c r="Z448" s="1" t="s">
        <v>1574</v>
      </c>
      <c r="AA448" s="1" t="s">
        <v>2328</v>
      </c>
      <c r="AB448" s="1" t="s">
        <v>257</v>
      </c>
      <c r="AC448" s="4"/>
      <c r="AD448" s="4"/>
      <c r="AE448" s="1" t="s">
        <v>421</v>
      </c>
      <c r="AF448" s="1" t="s">
        <v>422</v>
      </c>
      <c r="AG448" s="1" t="s">
        <v>2329</v>
      </c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1" t="s">
        <v>238</v>
      </c>
      <c r="BT448" s="4"/>
      <c r="BU448" s="4"/>
      <c r="BV448" s="4"/>
      <c r="BW448" s="4"/>
      <c r="BX448" s="4"/>
      <c r="BY448" s="4"/>
      <c r="BZ448" s="4"/>
      <c r="CA448" s="1" t="s">
        <v>2330</v>
      </c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1" t="s">
        <v>2331</v>
      </c>
      <c r="DZ448" s="4"/>
      <c r="EA448" s="1" t="s">
        <v>196</v>
      </c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</row>
    <row r="449">
      <c r="A449" s="3">
        <v>3.809099999E9</v>
      </c>
      <c r="B449" s="1" t="s">
        <v>2332</v>
      </c>
      <c r="C449" s="3">
        <v>4.0</v>
      </c>
      <c r="D449" s="3">
        <v>50.086092</v>
      </c>
      <c r="E449" s="3">
        <v>-5.255711</v>
      </c>
      <c r="F449" s="3">
        <v>81.38</v>
      </c>
      <c r="G449" s="1" t="s">
        <v>178</v>
      </c>
      <c r="H449" s="1" t="s">
        <v>200</v>
      </c>
      <c r="I449" s="3">
        <v>99999.0</v>
      </c>
      <c r="J449" s="1" t="s">
        <v>180</v>
      </c>
      <c r="K449" s="2" t="s">
        <v>2231</v>
      </c>
      <c r="L449" s="1" t="s">
        <v>312</v>
      </c>
      <c r="M449" s="1" t="s">
        <v>2333</v>
      </c>
      <c r="N449" s="4" t="str">
        <f>+0120,1</f>
        <v>#ERROR!</v>
      </c>
      <c r="O449" s="4" t="str">
        <f>+0110,1</f>
        <v>#ERROR!</v>
      </c>
      <c r="P449" s="1" t="s">
        <v>203</v>
      </c>
      <c r="Q449" s="4"/>
      <c r="R449" s="1" t="s">
        <v>313</v>
      </c>
      <c r="S449" s="1" t="s">
        <v>245</v>
      </c>
      <c r="U449" s="4"/>
      <c r="V449" s="1" t="s">
        <v>188</v>
      </c>
      <c r="W449" s="1" t="s">
        <v>1005</v>
      </c>
      <c r="Z449" s="1" t="s">
        <v>1567</v>
      </c>
      <c r="AB449" s="1" t="s">
        <v>192</v>
      </c>
      <c r="AC449" s="4"/>
      <c r="AD449" s="1" t="s">
        <v>1926</v>
      </c>
      <c r="AE449" s="4"/>
      <c r="AF449" s="4"/>
      <c r="AG449" s="1" t="s">
        <v>2334</v>
      </c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</row>
    <row r="450">
      <c r="A450" s="3">
        <v>3.809099999E9</v>
      </c>
      <c r="B450" s="1" t="s">
        <v>2335</v>
      </c>
      <c r="C450" s="3">
        <v>4.0</v>
      </c>
      <c r="D450" s="3">
        <v>50.086092</v>
      </c>
      <c r="E450" s="3">
        <v>-5.255711</v>
      </c>
      <c r="F450" s="3">
        <v>81.38</v>
      </c>
      <c r="G450" s="1" t="s">
        <v>178</v>
      </c>
      <c r="H450" s="1" t="s">
        <v>179</v>
      </c>
      <c r="I450" s="3">
        <v>99999.0</v>
      </c>
      <c r="J450" s="1" t="s">
        <v>180</v>
      </c>
      <c r="K450" s="2" t="s">
        <v>2231</v>
      </c>
      <c r="L450" s="1" t="s">
        <v>460</v>
      </c>
      <c r="M450" s="1" t="s">
        <v>2333</v>
      </c>
      <c r="N450" s="4" t="str">
        <f>+0117,1</f>
        <v>#ERROR!</v>
      </c>
      <c r="O450" s="4" t="str">
        <f>+0107,1</f>
        <v>#ERROR!</v>
      </c>
      <c r="P450" s="1" t="s">
        <v>2336</v>
      </c>
      <c r="Q450" s="4"/>
      <c r="R450" s="1" t="s">
        <v>447</v>
      </c>
      <c r="S450" s="1" t="s">
        <v>253</v>
      </c>
      <c r="U450" s="4"/>
      <c r="V450" s="1" t="s">
        <v>188</v>
      </c>
      <c r="W450" s="1" t="s">
        <v>2337</v>
      </c>
      <c r="Z450" s="1" t="s">
        <v>2338</v>
      </c>
      <c r="AA450" s="1" t="s">
        <v>1467</v>
      </c>
      <c r="AB450" s="1" t="s">
        <v>257</v>
      </c>
      <c r="AC450" s="4"/>
      <c r="AD450" s="4"/>
      <c r="AE450" s="1" t="s">
        <v>451</v>
      </c>
      <c r="AF450" s="1" t="s">
        <v>1930</v>
      </c>
      <c r="AG450" s="1" t="s">
        <v>2339</v>
      </c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1" t="s">
        <v>238</v>
      </c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1" t="s">
        <v>196</v>
      </c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</row>
    <row r="451">
      <c r="A451" s="3">
        <v>3.809099999E9</v>
      </c>
      <c r="B451" s="1" t="s">
        <v>2340</v>
      </c>
      <c r="C451" s="3">
        <v>4.0</v>
      </c>
      <c r="D451" s="3">
        <v>50.086092</v>
      </c>
      <c r="E451" s="3">
        <v>-5.255711</v>
      </c>
      <c r="F451" s="3">
        <v>81.38</v>
      </c>
      <c r="G451" s="1" t="s">
        <v>178</v>
      </c>
      <c r="H451" s="1" t="s">
        <v>200</v>
      </c>
      <c r="I451" s="3">
        <v>99999.0</v>
      </c>
      <c r="J451" s="1" t="s">
        <v>180</v>
      </c>
      <c r="K451" s="2" t="s">
        <v>2215</v>
      </c>
      <c r="L451" s="1" t="s">
        <v>312</v>
      </c>
      <c r="M451" s="1" t="s">
        <v>291</v>
      </c>
      <c r="N451" s="4" t="str">
        <f>+0120,1</f>
        <v>#ERROR!</v>
      </c>
      <c r="O451" s="4" t="str">
        <f>+0110,1</f>
        <v>#ERROR!</v>
      </c>
      <c r="P451" s="1" t="s">
        <v>203</v>
      </c>
      <c r="Q451" s="4"/>
      <c r="R451" s="1" t="s">
        <v>326</v>
      </c>
      <c r="S451" s="1" t="s">
        <v>313</v>
      </c>
      <c r="T451" s="1" t="s">
        <v>245</v>
      </c>
      <c r="V451" s="1" t="s">
        <v>188</v>
      </c>
      <c r="W451" s="1" t="s">
        <v>905</v>
      </c>
      <c r="Z451" s="1" t="s">
        <v>1567</v>
      </c>
      <c r="AB451" s="1" t="s">
        <v>192</v>
      </c>
      <c r="AC451" s="4"/>
      <c r="AD451" s="1" t="s">
        <v>2296</v>
      </c>
      <c r="AE451" s="4"/>
      <c r="AF451" s="4"/>
      <c r="AG451" s="1" t="s">
        <v>2341</v>
      </c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</row>
    <row r="452">
      <c r="A452" s="3">
        <v>3.809099999E9</v>
      </c>
      <c r="B452" s="1" t="s">
        <v>2342</v>
      </c>
      <c r="C452" s="3">
        <v>4.0</v>
      </c>
      <c r="D452" s="3">
        <v>50.086092</v>
      </c>
      <c r="E452" s="3">
        <v>-5.255711</v>
      </c>
      <c r="F452" s="3">
        <v>81.38</v>
      </c>
      <c r="G452" s="1" t="s">
        <v>178</v>
      </c>
      <c r="H452" s="1" t="s">
        <v>179</v>
      </c>
      <c r="I452" s="3">
        <v>99999.0</v>
      </c>
      <c r="J452" s="1" t="s">
        <v>180</v>
      </c>
      <c r="K452" s="2" t="s">
        <v>2215</v>
      </c>
      <c r="L452" s="1" t="s">
        <v>460</v>
      </c>
      <c r="M452" s="1" t="s">
        <v>291</v>
      </c>
      <c r="N452" s="4" t="str">
        <f>+0117,1</f>
        <v>#ERROR!</v>
      </c>
      <c r="O452" s="4" t="str">
        <f>+0111,1</f>
        <v>#ERROR!</v>
      </c>
      <c r="P452" s="1" t="s">
        <v>2343</v>
      </c>
      <c r="Q452" s="4"/>
      <c r="R452" s="1" t="s">
        <v>462</v>
      </c>
      <c r="S452" s="1" t="s">
        <v>447</v>
      </c>
      <c r="T452" s="1" t="s">
        <v>253</v>
      </c>
      <c r="V452" s="1" t="s">
        <v>188</v>
      </c>
      <c r="W452" s="1" t="s">
        <v>910</v>
      </c>
      <c r="Z452" s="1" t="s">
        <v>2344</v>
      </c>
      <c r="AA452" s="1" t="s">
        <v>2345</v>
      </c>
      <c r="AB452" s="1" t="s">
        <v>257</v>
      </c>
      <c r="AC452" s="4"/>
      <c r="AD452" s="4"/>
      <c r="AE452" s="1" t="s">
        <v>468</v>
      </c>
      <c r="AF452" s="1" t="s">
        <v>2302</v>
      </c>
      <c r="AG452" s="1" t="s">
        <v>2346</v>
      </c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1" t="s">
        <v>238</v>
      </c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1" t="s">
        <v>196</v>
      </c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</row>
    <row r="453">
      <c r="A453" s="3">
        <v>3.809099999E9</v>
      </c>
      <c r="B453" s="1" t="s">
        <v>2347</v>
      </c>
      <c r="C453" s="3">
        <v>4.0</v>
      </c>
      <c r="D453" s="3">
        <v>50.086092</v>
      </c>
      <c r="E453" s="3">
        <v>-5.255711</v>
      </c>
      <c r="F453" s="3">
        <v>81.38</v>
      </c>
      <c r="G453" s="1" t="s">
        <v>178</v>
      </c>
      <c r="H453" s="1" t="s">
        <v>200</v>
      </c>
      <c r="I453" s="3">
        <v>99999.0</v>
      </c>
      <c r="J453" s="1" t="s">
        <v>180</v>
      </c>
      <c r="K453" s="2" t="s">
        <v>2348</v>
      </c>
      <c r="L453" s="1" t="s">
        <v>2349</v>
      </c>
      <c r="M453" s="1" t="s">
        <v>1079</v>
      </c>
      <c r="N453" s="4" t="str">
        <f>+0120,1</f>
        <v>#ERROR!</v>
      </c>
      <c r="O453" s="4" t="str">
        <f>+0090,1</f>
        <v>#ERROR!</v>
      </c>
      <c r="P453" s="1" t="s">
        <v>203</v>
      </c>
      <c r="Q453" s="4"/>
      <c r="R453" s="1" t="s">
        <v>427</v>
      </c>
      <c r="S453" s="1" t="s">
        <v>2350</v>
      </c>
      <c r="U453" s="4"/>
      <c r="V453" s="1" t="s">
        <v>188</v>
      </c>
      <c r="W453" s="1" t="s">
        <v>429</v>
      </c>
      <c r="Z453" s="1" t="s">
        <v>1539</v>
      </c>
      <c r="AB453" s="1" t="s">
        <v>226</v>
      </c>
      <c r="AC453" s="4"/>
      <c r="AD453" s="1" t="s">
        <v>1926</v>
      </c>
      <c r="AE453" s="4"/>
      <c r="AF453" s="4"/>
      <c r="AG453" s="1" t="s">
        <v>2351</v>
      </c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</row>
    <row r="454">
      <c r="A454" s="3">
        <v>3.809099999E9</v>
      </c>
      <c r="B454" s="1" t="s">
        <v>2352</v>
      </c>
      <c r="C454" s="3">
        <v>4.0</v>
      </c>
      <c r="D454" s="3">
        <v>50.086092</v>
      </c>
      <c r="E454" s="3">
        <v>-5.255711</v>
      </c>
      <c r="F454" s="3">
        <v>81.38</v>
      </c>
      <c r="G454" s="1" t="s">
        <v>178</v>
      </c>
      <c r="H454" s="1" t="s">
        <v>179</v>
      </c>
      <c r="I454" s="3">
        <v>99999.0</v>
      </c>
      <c r="J454" s="1" t="s">
        <v>180</v>
      </c>
      <c r="K454" s="2" t="s">
        <v>2348</v>
      </c>
      <c r="L454" s="1" t="s">
        <v>2353</v>
      </c>
      <c r="M454" s="1" t="s">
        <v>1079</v>
      </c>
      <c r="N454" s="4" t="str">
        <f>+0118,1</f>
        <v>#ERROR!</v>
      </c>
      <c r="O454" s="4" t="str">
        <f>+0086,1</f>
        <v>#ERROR!</v>
      </c>
      <c r="P454" s="1" t="s">
        <v>2354</v>
      </c>
      <c r="Q454" s="4"/>
      <c r="R454" s="1" t="s">
        <v>434</v>
      </c>
      <c r="S454" s="1" t="s">
        <v>2355</v>
      </c>
      <c r="U454" s="4"/>
      <c r="V454" s="1" t="s">
        <v>188</v>
      </c>
      <c r="W454" s="1" t="s">
        <v>436</v>
      </c>
      <c r="Z454" s="1" t="s">
        <v>1608</v>
      </c>
      <c r="AA454" s="1" t="s">
        <v>2186</v>
      </c>
      <c r="AB454" s="1" t="s">
        <v>234</v>
      </c>
      <c r="AC454" s="4"/>
      <c r="AD454" s="4"/>
      <c r="AE454" s="1" t="s">
        <v>482</v>
      </c>
      <c r="AF454" s="1" t="s">
        <v>1930</v>
      </c>
      <c r="AG454" s="1" t="s">
        <v>2356</v>
      </c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1" t="s">
        <v>238</v>
      </c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1" t="s">
        <v>196</v>
      </c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</row>
    <row r="455">
      <c r="A455" s="3">
        <v>3.809099999E9</v>
      </c>
      <c r="B455" s="1" t="s">
        <v>2357</v>
      </c>
      <c r="C455" s="3">
        <v>4.0</v>
      </c>
      <c r="D455" s="3">
        <v>50.086092</v>
      </c>
      <c r="E455" s="3">
        <v>-5.255711</v>
      </c>
      <c r="F455" s="3">
        <v>81.38</v>
      </c>
      <c r="G455" s="1" t="s">
        <v>178</v>
      </c>
      <c r="H455" s="1" t="s">
        <v>200</v>
      </c>
      <c r="I455" s="3">
        <v>99999.0</v>
      </c>
      <c r="J455" s="1" t="s">
        <v>180</v>
      </c>
      <c r="K455" s="2" t="s">
        <v>2358</v>
      </c>
      <c r="L455" s="1" t="s">
        <v>1530</v>
      </c>
      <c r="M455" s="1" t="s">
        <v>291</v>
      </c>
      <c r="N455" s="4" t="str">
        <f>+0100,1</f>
        <v>#ERROR!</v>
      </c>
      <c r="O455" s="4" t="str">
        <f>+0080,1</f>
        <v>#ERROR!</v>
      </c>
      <c r="P455" s="1" t="s">
        <v>203</v>
      </c>
      <c r="Q455" s="4"/>
      <c r="R455" s="1" t="s">
        <v>372</v>
      </c>
      <c r="S455" s="1" t="s">
        <v>1262</v>
      </c>
      <c r="T455" s="1" t="s">
        <v>1113</v>
      </c>
      <c r="V455" s="1" t="s">
        <v>188</v>
      </c>
      <c r="W455" s="1" t="s">
        <v>2359</v>
      </c>
      <c r="Z455" s="1" t="s">
        <v>952</v>
      </c>
      <c r="AB455" s="1" t="s">
        <v>509</v>
      </c>
      <c r="AC455" s="4"/>
      <c r="AD455" s="1" t="s">
        <v>491</v>
      </c>
      <c r="AE455" s="4"/>
      <c r="AF455" s="4"/>
      <c r="AG455" s="1" t="s">
        <v>2360</v>
      </c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</row>
    <row r="456">
      <c r="A456" s="3">
        <v>3.809099999E9</v>
      </c>
      <c r="B456" s="1" t="s">
        <v>2361</v>
      </c>
      <c r="C456" s="3">
        <v>4.0</v>
      </c>
      <c r="D456" s="3">
        <v>50.086092</v>
      </c>
      <c r="E456" s="3">
        <v>-5.255711</v>
      </c>
      <c r="F456" s="3">
        <v>81.38</v>
      </c>
      <c r="G456" s="1" t="s">
        <v>178</v>
      </c>
      <c r="H456" s="1" t="s">
        <v>200</v>
      </c>
      <c r="I456" s="3">
        <v>99999.0</v>
      </c>
      <c r="J456" s="1" t="s">
        <v>180</v>
      </c>
      <c r="K456" s="2" t="s">
        <v>2031</v>
      </c>
      <c r="L456" s="1" t="s">
        <v>2349</v>
      </c>
      <c r="M456" s="1" t="s">
        <v>976</v>
      </c>
      <c r="N456" s="4" t="str">
        <f>+0100,1</f>
        <v>#ERROR!</v>
      </c>
      <c r="O456" s="4" t="str">
        <f>+0080,1</f>
        <v>#ERROR!</v>
      </c>
      <c r="P456" s="1" t="s">
        <v>203</v>
      </c>
      <c r="Q456" s="4"/>
      <c r="R456" s="1" t="s">
        <v>1089</v>
      </c>
      <c r="S456" s="1" t="s">
        <v>2350</v>
      </c>
      <c r="U456" s="4"/>
      <c r="V456" s="1" t="s">
        <v>188</v>
      </c>
      <c r="W456" s="1" t="s">
        <v>1090</v>
      </c>
      <c r="Z456" s="1" t="s">
        <v>929</v>
      </c>
      <c r="AB456" s="1" t="s">
        <v>226</v>
      </c>
      <c r="AC456" s="4"/>
      <c r="AD456" s="1" t="s">
        <v>373</v>
      </c>
      <c r="AE456" s="4"/>
      <c r="AF456" s="4"/>
      <c r="AG456" s="1" t="s">
        <v>2362</v>
      </c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</row>
    <row r="457">
      <c r="A457" s="3">
        <v>3.809099999E9</v>
      </c>
      <c r="B457" s="1" t="s">
        <v>2363</v>
      </c>
      <c r="C457" s="3">
        <v>4.0</v>
      </c>
      <c r="D457" s="3">
        <v>50.086092</v>
      </c>
      <c r="E457" s="3">
        <v>-5.255711</v>
      </c>
      <c r="F457" s="3">
        <v>81.38</v>
      </c>
      <c r="G457" s="1" t="s">
        <v>178</v>
      </c>
      <c r="H457" s="1" t="s">
        <v>179</v>
      </c>
      <c r="I457" s="3">
        <v>99999.0</v>
      </c>
      <c r="J457" s="1" t="s">
        <v>180</v>
      </c>
      <c r="K457" s="2" t="s">
        <v>2031</v>
      </c>
      <c r="L457" s="1" t="s">
        <v>2353</v>
      </c>
      <c r="M457" s="1" t="s">
        <v>976</v>
      </c>
      <c r="N457" s="4" t="str">
        <f>+0102,1</f>
        <v>#ERROR!</v>
      </c>
      <c r="O457" s="4" t="str">
        <f>+0079,1</f>
        <v>#ERROR!</v>
      </c>
      <c r="P457" s="1" t="s">
        <v>942</v>
      </c>
      <c r="Q457" s="4"/>
      <c r="R457" s="1" t="s">
        <v>1094</v>
      </c>
      <c r="S457" s="1" t="s">
        <v>2355</v>
      </c>
      <c r="U457" s="4"/>
      <c r="V457" s="1" t="s">
        <v>188</v>
      </c>
      <c r="W457" s="1" t="s">
        <v>1187</v>
      </c>
      <c r="Z457" s="1" t="s">
        <v>1916</v>
      </c>
      <c r="AA457" s="1" t="s">
        <v>2364</v>
      </c>
      <c r="AB457" s="1" t="s">
        <v>234</v>
      </c>
      <c r="AC457" s="4"/>
      <c r="AD457" s="4"/>
      <c r="AE457" s="1" t="s">
        <v>451</v>
      </c>
      <c r="AF457" s="1" t="s">
        <v>381</v>
      </c>
      <c r="AG457" s="1" t="s">
        <v>2365</v>
      </c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1" t="s">
        <v>238</v>
      </c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1" t="s">
        <v>196</v>
      </c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</row>
    <row r="458">
      <c r="A458" s="3">
        <v>3.809099999E9</v>
      </c>
      <c r="B458" s="1" t="s">
        <v>2366</v>
      </c>
      <c r="C458" s="3">
        <v>4.0</v>
      </c>
      <c r="D458" s="3">
        <v>50.086092</v>
      </c>
      <c r="E458" s="3">
        <v>-5.255711</v>
      </c>
      <c r="F458" s="3">
        <v>81.38</v>
      </c>
      <c r="G458" s="1" t="s">
        <v>178</v>
      </c>
      <c r="H458" s="1" t="s">
        <v>200</v>
      </c>
      <c r="I458" s="3">
        <v>99999.0</v>
      </c>
      <c r="J458" s="1" t="s">
        <v>180</v>
      </c>
      <c r="K458" s="2" t="s">
        <v>1589</v>
      </c>
      <c r="L458" s="1" t="s">
        <v>2367</v>
      </c>
      <c r="M458" s="1" t="s">
        <v>411</v>
      </c>
      <c r="N458" s="4" t="str">
        <f>+0100,1</f>
        <v>#ERROR!</v>
      </c>
      <c r="O458" s="4" t="str">
        <f>+0050,1</f>
        <v>#ERROR!</v>
      </c>
      <c r="P458" s="1" t="s">
        <v>203</v>
      </c>
      <c r="Q458" s="4"/>
      <c r="R458" s="1" t="s">
        <v>2368</v>
      </c>
      <c r="S458" s="1" t="s">
        <v>1100</v>
      </c>
      <c r="T458" s="1" t="s">
        <v>2369</v>
      </c>
      <c r="V458" s="1" t="s">
        <v>188</v>
      </c>
      <c r="W458" s="1" t="s">
        <v>2370</v>
      </c>
      <c r="Z458" s="1" t="s">
        <v>992</v>
      </c>
      <c r="AB458" s="1" t="s">
        <v>226</v>
      </c>
      <c r="AC458" s="4"/>
      <c r="AD458" s="1" t="s">
        <v>387</v>
      </c>
      <c r="AE458" s="4"/>
      <c r="AF458" s="4"/>
      <c r="AG458" s="1" t="s">
        <v>2371</v>
      </c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</row>
    <row r="459">
      <c r="A459" s="3">
        <v>3.809099999E9</v>
      </c>
      <c r="B459" s="1" t="s">
        <v>2372</v>
      </c>
      <c r="C459" s="3">
        <v>4.0</v>
      </c>
      <c r="D459" s="3">
        <v>50.086092</v>
      </c>
      <c r="E459" s="3">
        <v>-5.255711</v>
      </c>
      <c r="F459" s="3">
        <v>81.38</v>
      </c>
      <c r="G459" s="1" t="s">
        <v>178</v>
      </c>
      <c r="H459" s="1" t="s">
        <v>179</v>
      </c>
      <c r="I459" s="3">
        <v>99999.0</v>
      </c>
      <c r="J459" s="1" t="s">
        <v>180</v>
      </c>
      <c r="K459" s="2" t="s">
        <v>1589</v>
      </c>
      <c r="L459" s="1" t="s">
        <v>2373</v>
      </c>
      <c r="M459" s="1" t="s">
        <v>601</v>
      </c>
      <c r="N459" s="4" t="str">
        <f>+0102,1</f>
        <v>#ERROR!</v>
      </c>
      <c r="O459" s="4" t="str">
        <f>+0046,1</f>
        <v>#ERROR!</v>
      </c>
      <c r="P459" s="1" t="s">
        <v>2374</v>
      </c>
      <c r="Q459" s="4"/>
      <c r="R459" s="1" t="s">
        <v>2375</v>
      </c>
      <c r="S459" s="1" t="s">
        <v>1105</v>
      </c>
      <c r="T459" s="1" t="s">
        <v>2376</v>
      </c>
      <c r="V459" s="1" t="s">
        <v>188</v>
      </c>
      <c r="W459" s="1" t="s">
        <v>2377</v>
      </c>
      <c r="Z459" s="1" t="s">
        <v>2378</v>
      </c>
      <c r="AA459" s="1" t="s">
        <v>2037</v>
      </c>
      <c r="AB459" s="1" t="s">
        <v>226</v>
      </c>
      <c r="AC459" s="4"/>
      <c r="AD459" s="4"/>
      <c r="AE459" s="1" t="s">
        <v>963</v>
      </c>
      <c r="AF459" s="1" t="s">
        <v>395</v>
      </c>
      <c r="AG459" s="1" t="s">
        <v>2379</v>
      </c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1" t="s">
        <v>238</v>
      </c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1" t="s">
        <v>238</v>
      </c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</row>
    <row r="460">
      <c r="A460" s="3">
        <v>3.809099999E9</v>
      </c>
      <c r="B460" s="1" t="s">
        <v>2380</v>
      </c>
      <c r="C460" s="3">
        <v>4.0</v>
      </c>
      <c r="D460" s="3">
        <v>50.086092</v>
      </c>
      <c r="E460" s="3">
        <v>-5.255711</v>
      </c>
      <c r="F460" s="3">
        <v>81.38</v>
      </c>
      <c r="G460" s="1" t="s">
        <v>178</v>
      </c>
      <c r="H460" s="1" t="s">
        <v>200</v>
      </c>
      <c r="I460" s="3">
        <v>99999.0</v>
      </c>
      <c r="J460" s="1" t="s">
        <v>180</v>
      </c>
      <c r="K460" s="2" t="s">
        <v>2381</v>
      </c>
      <c r="L460" s="1" t="s">
        <v>659</v>
      </c>
      <c r="M460" s="1" t="s">
        <v>411</v>
      </c>
      <c r="N460" s="4" t="str">
        <f>+0090,1</f>
        <v>#ERROR!</v>
      </c>
      <c r="O460" s="4" t="str">
        <f>+0030,1</f>
        <v>#ERROR!</v>
      </c>
      <c r="P460" s="1" t="s">
        <v>203</v>
      </c>
      <c r="Q460" s="4"/>
      <c r="R460" s="1" t="s">
        <v>1126</v>
      </c>
      <c r="S460" s="1" t="s">
        <v>660</v>
      </c>
      <c r="U460" s="4"/>
      <c r="V460" s="1" t="s">
        <v>188</v>
      </c>
      <c r="W460" s="1" t="s">
        <v>1127</v>
      </c>
      <c r="Z460" s="1" t="s">
        <v>992</v>
      </c>
      <c r="AB460" s="1" t="s">
        <v>226</v>
      </c>
      <c r="AC460" s="4"/>
      <c r="AD460" s="1" t="s">
        <v>540</v>
      </c>
      <c r="AE460" s="4"/>
      <c r="AF460" s="4"/>
      <c r="AG460" s="1" t="s">
        <v>2382</v>
      </c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</row>
    <row r="461">
      <c r="A461" s="3">
        <v>3.809099999E9</v>
      </c>
      <c r="B461" s="1" t="s">
        <v>2383</v>
      </c>
      <c r="C461" s="3">
        <v>4.0</v>
      </c>
      <c r="D461" s="3">
        <v>50.086092</v>
      </c>
      <c r="E461" s="3">
        <v>-5.255711</v>
      </c>
      <c r="F461" s="3">
        <v>81.38</v>
      </c>
      <c r="G461" s="1" t="s">
        <v>178</v>
      </c>
      <c r="H461" s="1" t="s">
        <v>179</v>
      </c>
      <c r="I461" s="3">
        <v>99999.0</v>
      </c>
      <c r="J461" s="1" t="s">
        <v>180</v>
      </c>
      <c r="K461" s="2" t="s">
        <v>2381</v>
      </c>
      <c r="L461" s="1" t="s">
        <v>664</v>
      </c>
      <c r="M461" s="1" t="s">
        <v>601</v>
      </c>
      <c r="N461" s="4" t="str">
        <f>+0093,1</f>
        <v>#ERROR!</v>
      </c>
      <c r="O461" s="4" t="str">
        <f>+0028,1</f>
        <v>#ERROR!</v>
      </c>
      <c r="P461" s="1" t="s">
        <v>1018</v>
      </c>
      <c r="Q461" s="4"/>
      <c r="R461" s="1" t="s">
        <v>1130</v>
      </c>
      <c r="S461" s="1" t="s">
        <v>727</v>
      </c>
      <c r="U461" s="4"/>
      <c r="V461" s="1" t="s">
        <v>188</v>
      </c>
      <c r="W461" s="1" t="s">
        <v>1142</v>
      </c>
      <c r="Z461" s="1" t="s">
        <v>2384</v>
      </c>
      <c r="AA461" s="1" t="s">
        <v>1655</v>
      </c>
      <c r="AB461" s="1" t="s">
        <v>226</v>
      </c>
      <c r="AC461" s="4"/>
      <c r="AD461" s="4"/>
      <c r="AE461" s="1" t="s">
        <v>963</v>
      </c>
      <c r="AF461" s="1" t="s">
        <v>546</v>
      </c>
      <c r="AG461" s="1" t="s">
        <v>2385</v>
      </c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1" t="s">
        <v>238</v>
      </c>
      <c r="BT461" s="4"/>
      <c r="BU461" s="4"/>
      <c r="BV461" s="4"/>
      <c r="BW461" s="4"/>
      <c r="BX461" s="4"/>
      <c r="BY461" s="4"/>
      <c r="BZ461" s="4"/>
      <c r="CA461" s="1" t="s">
        <v>2386</v>
      </c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1" t="s">
        <v>196</v>
      </c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</row>
    <row r="462">
      <c r="A462" s="3">
        <v>3.809099999E9</v>
      </c>
      <c r="B462" s="1" t="s">
        <v>2387</v>
      </c>
      <c r="C462" s="3">
        <v>4.0</v>
      </c>
      <c r="D462" s="3">
        <v>50.086092</v>
      </c>
      <c r="E462" s="3">
        <v>-5.255711</v>
      </c>
      <c r="F462" s="3">
        <v>81.38</v>
      </c>
      <c r="G462" s="1" t="s">
        <v>178</v>
      </c>
      <c r="H462" s="1" t="s">
        <v>200</v>
      </c>
      <c r="I462" s="3">
        <v>99999.0</v>
      </c>
      <c r="J462" s="1" t="s">
        <v>180</v>
      </c>
      <c r="K462" s="2" t="s">
        <v>1589</v>
      </c>
      <c r="L462" s="1" t="s">
        <v>659</v>
      </c>
      <c r="M462" s="1" t="s">
        <v>411</v>
      </c>
      <c r="N462" s="4" t="str">
        <f>+0090,1</f>
        <v>#ERROR!</v>
      </c>
      <c r="O462" s="4" t="str">
        <f>+0040,1</f>
        <v>#ERROR!</v>
      </c>
      <c r="P462" s="1" t="s">
        <v>203</v>
      </c>
      <c r="Q462" s="4"/>
      <c r="R462" s="1" t="s">
        <v>1126</v>
      </c>
      <c r="S462" s="1" t="s">
        <v>660</v>
      </c>
      <c r="U462" s="4"/>
      <c r="V462" s="1" t="s">
        <v>188</v>
      </c>
      <c r="W462" s="1" t="s">
        <v>1127</v>
      </c>
      <c r="Z462" s="1" t="s">
        <v>918</v>
      </c>
      <c r="AB462" s="1" t="s">
        <v>226</v>
      </c>
      <c r="AC462" s="4"/>
      <c r="AD462" s="1" t="s">
        <v>1015</v>
      </c>
      <c r="AE462" s="4"/>
      <c r="AF462" s="4"/>
      <c r="AG462" s="1" t="s">
        <v>2388</v>
      </c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</row>
    <row r="463">
      <c r="A463" s="3">
        <v>3.809099999E9</v>
      </c>
      <c r="B463" s="1" t="s">
        <v>2389</v>
      </c>
      <c r="C463" s="3">
        <v>4.0</v>
      </c>
      <c r="D463" s="3">
        <v>50.086092</v>
      </c>
      <c r="E463" s="3">
        <v>-5.255711</v>
      </c>
      <c r="F463" s="3">
        <v>81.38</v>
      </c>
      <c r="G463" s="1" t="s">
        <v>178</v>
      </c>
      <c r="H463" s="1" t="s">
        <v>179</v>
      </c>
      <c r="I463" s="3">
        <v>99999.0</v>
      </c>
      <c r="J463" s="1" t="s">
        <v>180</v>
      </c>
      <c r="K463" s="2" t="s">
        <v>1589</v>
      </c>
      <c r="L463" s="1" t="s">
        <v>664</v>
      </c>
      <c r="M463" s="1" t="s">
        <v>601</v>
      </c>
      <c r="N463" s="4" t="str">
        <f>+0085,1</f>
        <v>#ERROR!</v>
      </c>
      <c r="O463" s="4" t="str">
        <f>+0036,1</f>
        <v>#ERROR!</v>
      </c>
      <c r="P463" s="1" t="s">
        <v>1029</v>
      </c>
      <c r="Q463" s="4"/>
      <c r="R463" s="1" t="s">
        <v>1130</v>
      </c>
      <c r="S463" s="1" t="s">
        <v>727</v>
      </c>
      <c r="U463" s="4"/>
      <c r="V463" s="1" t="s">
        <v>188</v>
      </c>
      <c r="W463" s="1" t="s">
        <v>1142</v>
      </c>
      <c r="Z463" s="1" t="s">
        <v>1031</v>
      </c>
      <c r="AA463" s="1" t="s">
        <v>2070</v>
      </c>
      <c r="AB463" s="1" t="s">
        <v>226</v>
      </c>
      <c r="AC463" s="4"/>
      <c r="AD463" s="4"/>
      <c r="AE463" s="1" t="s">
        <v>394</v>
      </c>
      <c r="AF463" s="1" t="s">
        <v>1023</v>
      </c>
      <c r="AG463" s="1" t="s">
        <v>2390</v>
      </c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1" t="s">
        <v>238</v>
      </c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1" t="s">
        <v>238</v>
      </c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</row>
    <row r="464">
      <c r="A464" s="3">
        <v>3.809099999E9</v>
      </c>
      <c r="B464" s="1" t="s">
        <v>2391</v>
      </c>
      <c r="C464" s="3">
        <v>4.0</v>
      </c>
      <c r="D464" s="3">
        <v>50.086092</v>
      </c>
      <c r="E464" s="3">
        <v>-5.255711</v>
      </c>
      <c r="F464" s="3">
        <v>81.38</v>
      </c>
      <c r="G464" s="1" t="s">
        <v>178</v>
      </c>
      <c r="H464" s="1" t="s">
        <v>200</v>
      </c>
      <c r="I464" s="3">
        <v>99999.0</v>
      </c>
      <c r="J464" s="1" t="s">
        <v>180</v>
      </c>
      <c r="K464" s="2" t="s">
        <v>2392</v>
      </c>
      <c r="L464" s="1" t="s">
        <v>2393</v>
      </c>
      <c r="M464" s="1" t="s">
        <v>411</v>
      </c>
      <c r="N464" s="4" t="str">
        <f>+0090,1</f>
        <v>#ERROR!</v>
      </c>
      <c r="O464" s="4" t="str">
        <f>+0000,1</f>
        <v>#ERROR!</v>
      </c>
      <c r="P464" s="1" t="s">
        <v>203</v>
      </c>
      <c r="Q464" s="4"/>
      <c r="R464" s="1" t="s">
        <v>1126</v>
      </c>
      <c r="S464" s="1" t="s">
        <v>2394</v>
      </c>
      <c r="U464" s="4"/>
      <c r="V464" s="1" t="s">
        <v>188</v>
      </c>
      <c r="W464" s="1" t="s">
        <v>1127</v>
      </c>
      <c r="Z464" s="1" t="s">
        <v>918</v>
      </c>
      <c r="AB464" s="1" t="s">
        <v>226</v>
      </c>
      <c r="AC464" s="4"/>
      <c r="AD464" s="1" t="s">
        <v>227</v>
      </c>
      <c r="AE464" s="4"/>
      <c r="AF464" s="4"/>
      <c r="AG464" s="1" t="s">
        <v>2395</v>
      </c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</row>
    <row r="465">
      <c r="A465" s="3">
        <v>3.809099999E9</v>
      </c>
      <c r="B465" s="1" t="s">
        <v>2396</v>
      </c>
      <c r="C465" s="3">
        <v>4.0</v>
      </c>
      <c r="D465" s="3">
        <v>50.086092</v>
      </c>
      <c r="E465" s="3">
        <v>-5.255711</v>
      </c>
      <c r="F465" s="3">
        <v>81.38</v>
      </c>
      <c r="G465" s="1" t="s">
        <v>178</v>
      </c>
      <c r="H465" s="1" t="s">
        <v>179</v>
      </c>
      <c r="I465" s="3">
        <v>99999.0</v>
      </c>
      <c r="J465" s="1" t="s">
        <v>180</v>
      </c>
      <c r="K465" s="2" t="s">
        <v>2392</v>
      </c>
      <c r="L465" s="1" t="s">
        <v>557</v>
      </c>
      <c r="M465" s="1" t="s">
        <v>601</v>
      </c>
      <c r="N465" s="4" t="str">
        <f>+0087,1</f>
        <v>#ERROR!</v>
      </c>
      <c r="O465" s="4" t="str">
        <f>+0000,1</f>
        <v>#ERROR!</v>
      </c>
      <c r="P465" s="1" t="s">
        <v>1038</v>
      </c>
      <c r="Q465" s="4"/>
      <c r="R465" s="1" t="s">
        <v>1130</v>
      </c>
      <c r="S465" s="1" t="s">
        <v>2397</v>
      </c>
      <c r="T465" s="1" t="s">
        <v>681</v>
      </c>
      <c r="V465" s="1" t="s">
        <v>188</v>
      </c>
      <c r="W465" s="1" t="s">
        <v>1142</v>
      </c>
      <c r="Z465" s="1" t="s">
        <v>2398</v>
      </c>
      <c r="AA465" s="1" t="s">
        <v>2399</v>
      </c>
      <c r="AB465" s="1" t="s">
        <v>226</v>
      </c>
      <c r="AC465" s="4"/>
      <c r="AD465" s="4"/>
      <c r="AE465" s="1" t="s">
        <v>563</v>
      </c>
      <c r="AF465" s="1" t="s">
        <v>236</v>
      </c>
      <c r="AG465" s="1" t="s">
        <v>2400</v>
      </c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1" t="s">
        <v>238</v>
      </c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1" t="s">
        <v>238</v>
      </c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</row>
    <row r="466">
      <c r="A466" s="3">
        <v>3.809099999E9</v>
      </c>
      <c r="B466" s="1" t="s">
        <v>2401</v>
      </c>
      <c r="C466" s="3">
        <v>4.0</v>
      </c>
      <c r="D466" s="3">
        <v>50.086092</v>
      </c>
      <c r="E466" s="3">
        <v>-5.255711</v>
      </c>
      <c r="F466" s="3">
        <v>81.38</v>
      </c>
      <c r="G466" s="1" t="s">
        <v>178</v>
      </c>
      <c r="H466" s="1" t="s">
        <v>200</v>
      </c>
      <c r="I466" s="3">
        <v>99999.0</v>
      </c>
      <c r="J466" s="1" t="s">
        <v>180</v>
      </c>
      <c r="K466" s="2" t="s">
        <v>1658</v>
      </c>
      <c r="L466" s="1" t="s">
        <v>659</v>
      </c>
      <c r="M466" s="1" t="s">
        <v>411</v>
      </c>
      <c r="N466" s="4" t="str">
        <f>+0090,1</f>
        <v>#ERROR!</v>
      </c>
      <c r="O466" s="4" t="str">
        <f>+0010,1</f>
        <v>#ERROR!</v>
      </c>
      <c r="P466" s="1" t="s">
        <v>203</v>
      </c>
      <c r="Q466" s="4"/>
      <c r="R466" s="1" t="s">
        <v>1631</v>
      </c>
      <c r="S466" s="1" t="s">
        <v>660</v>
      </c>
      <c r="U466" s="4"/>
      <c r="V466" s="1" t="s">
        <v>188</v>
      </c>
      <c r="W466" s="1" t="s">
        <v>1632</v>
      </c>
      <c r="Z466" s="1" t="s">
        <v>918</v>
      </c>
      <c r="AB466" s="1" t="s">
        <v>226</v>
      </c>
      <c r="AC466" s="4"/>
      <c r="AD466" s="4"/>
      <c r="AE466" s="4"/>
      <c r="AF466" s="4"/>
      <c r="AG466" s="1" t="s">
        <v>2402</v>
      </c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</row>
    <row r="467">
      <c r="A467" s="3">
        <v>3.809099999E9</v>
      </c>
      <c r="B467" s="1" t="s">
        <v>2403</v>
      </c>
      <c r="C467" s="3">
        <v>4.0</v>
      </c>
      <c r="D467" s="3">
        <v>50.086092</v>
      </c>
      <c r="E467" s="3">
        <v>-5.255711</v>
      </c>
      <c r="F467" s="3">
        <v>81.38</v>
      </c>
      <c r="G467" s="1" t="s">
        <v>178</v>
      </c>
      <c r="H467" s="1" t="s">
        <v>179</v>
      </c>
      <c r="I467" s="3">
        <v>99999.0</v>
      </c>
      <c r="J467" s="1" t="s">
        <v>180</v>
      </c>
      <c r="K467" s="2" t="s">
        <v>1658</v>
      </c>
      <c r="L467" s="1" t="s">
        <v>664</v>
      </c>
      <c r="M467" s="1" t="s">
        <v>601</v>
      </c>
      <c r="N467" s="4" t="str">
        <f>+0085,1</f>
        <v>#ERROR!</v>
      </c>
      <c r="O467" s="4" t="str">
        <f>+0008,1</f>
        <v>#ERROR!</v>
      </c>
      <c r="P467" s="1" t="s">
        <v>2404</v>
      </c>
      <c r="Q467" s="4"/>
      <c r="R467" s="1" t="s">
        <v>1696</v>
      </c>
      <c r="S467" s="1" t="s">
        <v>727</v>
      </c>
      <c r="U467" s="4"/>
      <c r="V467" s="1" t="s">
        <v>188</v>
      </c>
      <c r="W467" s="1" t="s">
        <v>2062</v>
      </c>
      <c r="Z467" s="1" t="s">
        <v>2405</v>
      </c>
      <c r="AA467" s="1" t="s">
        <v>2406</v>
      </c>
      <c r="AB467" s="1" t="s">
        <v>226</v>
      </c>
      <c r="AC467" s="4"/>
      <c r="AD467" s="4"/>
      <c r="AE467" s="1" t="s">
        <v>235</v>
      </c>
      <c r="AG467" s="1" t="s">
        <v>2407</v>
      </c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1" t="s">
        <v>238</v>
      </c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1" t="s">
        <v>238</v>
      </c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</row>
    <row r="468">
      <c r="A468" s="3">
        <v>3.809099999E9</v>
      </c>
      <c r="B468" s="1" t="s">
        <v>2408</v>
      </c>
      <c r="C468" s="3">
        <v>4.0</v>
      </c>
      <c r="D468" s="3">
        <v>50.086092</v>
      </c>
      <c r="E468" s="3">
        <v>-5.255711</v>
      </c>
      <c r="F468" s="3">
        <v>81.38</v>
      </c>
      <c r="G468" s="1" t="s">
        <v>178</v>
      </c>
      <c r="H468" s="1" t="s">
        <v>200</v>
      </c>
      <c r="I468" s="3">
        <v>99999.0</v>
      </c>
      <c r="J468" s="1" t="s">
        <v>180</v>
      </c>
      <c r="K468" s="2" t="s">
        <v>610</v>
      </c>
      <c r="L468" s="1" t="s">
        <v>2015</v>
      </c>
      <c r="M468" s="1" t="s">
        <v>411</v>
      </c>
      <c r="N468" s="4" t="str">
        <f>+0080,1</f>
        <v>#ERROR!</v>
      </c>
      <c r="O468" s="4" t="str">
        <f>+0000,1</f>
        <v>#ERROR!</v>
      </c>
      <c r="P468" s="1" t="s">
        <v>203</v>
      </c>
      <c r="Q468" s="4"/>
      <c r="R468" s="1" t="s">
        <v>695</v>
      </c>
      <c r="S468" s="1" t="s">
        <v>2016</v>
      </c>
      <c r="T468" s="1" t="s">
        <v>660</v>
      </c>
      <c r="V468" s="1" t="s">
        <v>188</v>
      </c>
      <c r="W468" s="1" t="s">
        <v>696</v>
      </c>
      <c r="Z468" s="1" t="s">
        <v>489</v>
      </c>
      <c r="AB468" s="4"/>
      <c r="AC468" s="4"/>
      <c r="AD468" s="4"/>
      <c r="AE468" s="4"/>
      <c r="AF468" s="4"/>
      <c r="AG468" s="1" t="s">
        <v>2409</v>
      </c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</row>
    <row r="469">
      <c r="A469" s="3">
        <v>3.809099999E9</v>
      </c>
      <c r="B469" s="1" t="s">
        <v>2410</v>
      </c>
      <c r="C469" s="3">
        <v>4.0</v>
      </c>
      <c r="D469" s="3">
        <v>50.086092</v>
      </c>
      <c r="E469" s="3">
        <v>-5.255711</v>
      </c>
      <c r="F469" s="3">
        <v>81.38</v>
      </c>
      <c r="G469" s="1" t="s">
        <v>178</v>
      </c>
      <c r="H469" s="1" t="s">
        <v>179</v>
      </c>
      <c r="I469" s="3">
        <v>99999.0</v>
      </c>
      <c r="J469" s="1" t="s">
        <v>180</v>
      </c>
      <c r="K469" s="2" t="s">
        <v>610</v>
      </c>
      <c r="L469" s="1" t="s">
        <v>2411</v>
      </c>
      <c r="M469" s="1" t="s">
        <v>665</v>
      </c>
      <c r="N469" s="4" t="str">
        <f>+0079,1</f>
        <v>#ERROR!</v>
      </c>
      <c r="O469" s="1" t="s">
        <v>2412</v>
      </c>
      <c r="P469" s="1" t="s">
        <v>1047</v>
      </c>
      <c r="Q469" s="4"/>
      <c r="R469" s="1" t="s">
        <v>701</v>
      </c>
      <c r="S469" s="1" t="s">
        <v>2019</v>
      </c>
      <c r="T469" s="1" t="s">
        <v>727</v>
      </c>
      <c r="V469" s="1" t="s">
        <v>188</v>
      </c>
      <c r="W469" s="1" t="s">
        <v>796</v>
      </c>
      <c r="Z469" s="1" t="s">
        <v>2156</v>
      </c>
      <c r="AA469" s="1" t="s">
        <v>987</v>
      </c>
      <c r="AC469" s="4"/>
      <c r="AD469" s="4"/>
      <c r="AE469" s="4"/>
      <c r="AF469" s="4"/>
      <c r="AG469" s="1" t="s">
        <v>2413</v>
      </c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</row>
    <row r="470">
      <c r="A470" s="3">
        <v>3.809099999E9</v>
      </c>
      <c r="B470" s="1" t="s">
        <v>2414</v>
      </c>
      <c r="C470" s="3">
        <v>4.0</v>
      </c>
      <c r="D470" s="3">
        <v>50.086092</v>
      </c>
      <c r="E470" s="3">
        <v>-5.255711</v>
      </c>
      <c r="F470" s="3">
        <v>81.38</v>
      </c>
      <c r="G470" s="1" t="s">
        <v>178</v>
      </c>
      <c r="H470" s="1" t="s">
        <v>200</v>
      </c>
      <c r="I470" s="3">
        <v>99999.0</v>
      </c>
      <c r="J470" s="1" t="s">
        <v>180</v>
      </c>
      <c r="K470" s="2" t="s">
        <v>1999</v>
      </c>
      <c r="L470" s="1" t="s">
        <v>862</v>
      </c>
      <c r="M470" s="1" t="s">
        <v>411</v>
      </c>
      <c r="N470" s="4" t="str">
        <f>+0070,1</f>
        <v>#ERROR!</v>
      </c>
      <c r="O470" s="4" t="str">
        <f>+0000,1</f>
        <v>#ERROR!</v>
      </c>
      <c r="P470" s="1" t="s">
        <v>203</v>
      </c>
      <c r="Q470" s="4"/>
      <c r="R470" s="1" t="s">
        <v>1702</v>
      </c>
      <c r="S470" s="1" t="s">
        <v>2415</v>
      </c>
      <c r="U470" s="4"/>
      <c r="V470" s="1" t="s">
        <v>188</v>
      </c>
      <c r="W470" s="1" t="s">
        <v>1703</v>
      </c>
      <c r="Z470" s="1" t="s">
        <v>489</v>
      </c>
      <c r="AB470" s="1" t="s">
        <v>1324</v>
      </c>
      <c r="AC470" s="4"/>
      <c r="AD470" s="4"/>
      <c r="AE470" s="4"/>
      <c r="AF470" s="4"/>
      <c r="AG470" s="1" t="s">
        <v>2416</v>
      </c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</row>
    <row r="471">
      <c r="A471" s="3">
        <v>3.809099999E9</v>
      </c>
      <c r="B471" s="1" t="s">
        <v>2417</v>
      </c>
      <c r="C471" s="3">
        <v>4.0</v>
      </c>
      <c r="D471" s="3">
        <v>50.086092</v>
      </c>
      <c r="E471" s="3">
        <v>-5.255711</v>
      </c>
      <c r="F471" s="3">
        <v>81.38</v>
      </c>
      <c r="G471" s="1" t="s">
        <v>178</v>
      </c>
      <c r="H471" s="1" t="s">
        <v>179</v>
      </c>
      <c r="I471" s="3">
        <v>99999.0</v>
      </c>
      <c r="J471" s="1" t="s">
        <v>180</v>
      </c>
      <c r="K471" s="2" t="s">
        <v>1999</v>
      </c>
      <c r="L471" s="1" t="s">
        <v>868</v>
      </c>
      <c r="M471" s="1" t="s">
        <v>1446</v>
      </c>
      <c r="N471" s="4" t="str">
        <f>+0074,1</f>
        <v>#ERROR!</v>
      </c>
      <c r="O471" s="4" t="str">
        <f>+0003,1</f>
        <v>#ERROR!</v>
      </c>
      <c r="P471" s="1" t="s">
        <v>513</v>
      </c>
      <c r="Q471" s="4"/>
      <c r="R471" s="1" t="s">
        <v>2085</v>
      </c>
      <c r="S471" s="1" t="s">
        <v>2418</v>
      </c>
      <c r="U471" s="4"/>
      <c r="V471" s="1" t="s">
        <v>188</v>
      </c>
      <c r="W471" s="1" t="s">
        <v>2419</v>
      </c>
      <c r="Z471" s="1" t="s">
        <v>1482</v>
      </c>
      <c r="AA471" s="1" t="s">
        <v>2420</v>
      </c>
      <c r="AB471" s="1" t="s">
        <v>1575</v>
      </c>
      <c r="AC471" s="4"/>
      <c r="AD471" s="4"/>
      <c r="AE471" s="4"/>
      <c r="AF471" s="4"/>
      <c r="AG471" s="1" t="s">
        <v>2421</v>
      </c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1" t="s">
        <v>238</v>
      </c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1" t="s">
        <v>238</v>
      </c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</row>
    <row r="472">
      <c r="A472" s="3">
        <v>3.809099999E9</v>
      </c>
      <c r="B472" s="1" t="s">
        <v>2422</v>
      </c>
      <c r="C472" s="3">
        <v>4.0</v>
      </c>
      <c r="D472" s="3">
        <v>50.086092</v>
      </c>
      <c r="E472" s="3">
        <v>-5.255711</v>
      </c>
      <c r="F472" s="3">
        <v>81.38</v>
      </c>
      <c r="G472" s="1" t="s">
        <v>178</v>
      </c>
      <c r="H472" s="1" t="s">
        <v>200</v>
      </c>
      <c r="I472" s="3">
        <v>99999.0</v>
      </c>
      <c r="J472" s="1" t="s">
        <v>180</v>
      </c>
      <c r="K472" s="2" t="s">
        <v>2423</v>
      </c>
      <c r="L472" s="1" t="s">
        <v>862</v>
      </c>
      <c r="M472" s="1" t="s">
        <v>411</v>
      </c>
      <c r="N472" s="4" t="str">
        <f>+0060,1</f>
        <v>#ERROR!</v>
      </c>
      <c r="O472" s="4" t="str">
        <f>+0020,1</f>
        <v>#ERROR!</v>
      </c>
      <c r="P472" s="1" t="s">
        <v>203</v>
      </c>
      <c r="Q472" s="4"/>
      <c r="R472" s="1" t="s">
        <v>1702</v>
      </c>
      <c r="S472" s="1" t="s">
        <v>2415</v>
      </c>
      <c r="U472" s="4"/>
      <c r="V472" s="1" t="s">
        <v>188</v>
      </c>
      <c r="W472" s="1" t="s">
        <v>1703</v>
      </c>
      <c r="Z472" s="1" t="s">
        <v>414</v>
      </c>
      <c r="AB472" s="4"/>
      <c r="AC472" s="4"/>
      <c r="AD472" s="4"/>
      <c r="AE472" s="4"/>
      <c r="AF472" s="4"/>
      <c r="AG472" s="1" t="s">
        <v>2424</v>
      </c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</row>
    <row r="473">
      <c r="A473" s="3">
        <v>3.809099999E9</v>
      </c>
      <c r="B473" s="1" t="s">
        <v>2425</v>
      </c>
      <c r="C473" s="3">
        <v>4.0</v>
      </c>
      <c r="D473" s="3">
        <v>50.086092</v>
      </c>
      <c r="E473" s="3">
        <v>-5.255711</v>
      </c>
      <c r="F473" s="3">
        <v>81.38</v>
      </c>
      <c r="G473" s="1" t="s">
        <v>178</v>
      </c>
      <c r="H473" s="1" t="s">
        <v>179</v>
      </c>
      <c r="I473" s="3">
        <v>99999.0</v>
      </c>
      <c r="J473" s="1" t="s">
        <v>180</v>
      </c>
      <c r="K473" s="2" t="s">
        <v>2423</v>
      </c>
      <c r="L473" s="1" t="s">
        <v>2426</v>
      </c>
      <c r="M473" s="1" t="s">
        <v>665</v>
      </c>
      <c r="N473" s="4" t="str">
        <f>+0064,1</f>
        <v>#ERROR!</v>
      </c>
      <c r="O473" s="4" t="str">
        <f>+0017,1</f>
        <v>#ERROR!</v>
      </c>
      <c r="P473" s="1" t="s">
        <v>1465</v>
      </c>
      <c r="Q473" s="4"/>
      <c r="R473" s="1" t="s">
        <v>2085</v>
      </c>
      <c r="S473" s="1" t="s">
        <v>2427</v>
      </c>
      <c r="U473" s="4"/>
      <c r="V473" s="1" t="s">
        <v>188</v>
      </c>
      <c r="W473" s="1" t="s">
        <v>2428</v>
      </c>
      <c r="X473" s="1" t="s">
        <v>2429</v>
      </c>
      <c r="Z473" s="1" t="s">
        <v>449</v>
      </c>
      <c r="AA473" s="1" t="s">
        <v>999</v>
      </c>
      <c r="AC473" s="4"/>
      <c r="AD473" s="4"/>
      <c r="AE473" s="4"/>
      <c r="AF473" s="4"/>
      <c r="AG473" s="1" t="s">
        <v>2430</v>
      </c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1" t="s">
        <v>1600</v>
      </c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</row>
    <row r="474">
      <c r="A474" s="3">
        <v>3.809099999E9</v>
      </c>
      <c r="B474" s="1" t="s">
        <v>2431</v>
      </c>
      <c r="C474" s="3">
        <v>4.0</v>
      </c>
      <c r="D474" s="3">
        <v>50.086092</v>
      </c>
      <c r="E474" s="3">
        <v>-5.255711</v>
      </c>
      <c r="F474" s="3">
        <v>81.38</v>
      </c>
      <c r="G474" s="1" t="s">
        <v>178</v>
      </c>
      <c r="H474" s="1" t="s">
        <v>200</v>
      </c>
      <c r="I474" s="3">
        <v>99999.0</v>
      </c>
      <c r="J474" s="1" t="s">
        <v>180</v>
      </c>
      <c r="K474" s="2" t="s">
        <v>2432</v>
      </c>
      <c r="L474" s="1" t="s">
        <v>862</v>
      </c>
      <c r="M474" s="1" t="s">
        <v>411</v>
      </c>
      <c r="N474" s="4" t="str">
        <f>+0060,1</f>
        <v>#ERROR!</v>
      </c>
      <c r="O474" s="4" t="str">
        <f>+0010,1</f>
        <v>#ERROR!</v>
      </c>
      <c r="P474" s="1" t="s">
        <v>203</v>
      </c>
      <c r="Q474" s="4"/>
      <c r="R474" s="1" t="s">
        <v>1702</v>
      </c>
      <c r="S474" s="1" t="s">
        <v>2415</v>
      </c>
      <c r="U474" s="4"/>
      <c r="V474" s="1" t="s">
        <v>188</v>
      </c>
      <c r="W474" s="1" t="s">
        <v>1703</v>
      </c>
      <c r="Z474" s="1" t="s">
        <v>414</v>
      </c>
      <c r="AB474" s="4"/>
      <c r="AC474" s="4"/>
      <c r="AD474" s="4"/>
      <c r="AE474" s="4"/>
      <c r="AF474" s="4"/>
      <c r="AG474" s="1" t="s">
        <v>2433</v>
      </c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</row>
    <row r="475">
      <c r="A475" s="3">
        <v>3.809099999E9</v>
      </c>
      <c r="B475" s="1" t="s">
        <v>2434</v>
      </c>
      <c r="C475" s="3">
        <v>4.0</v>
      </c>
      <c r="D475" s="3">
        <v>50.086092</v>
      </c>
      <c r="E475" s="3">
        <v>-5.255711</v>
      </c>
      <c r="F475" s="3">
        <v>81.38</v>
      </c>
      <c r="G475" s="1" t="s">
        <v>178</v>
      </c>
      <c r="H475" s="1" t="s">
        <v>179</v>
      </c>
      <c r="I475" s="3">
        <v>99999.0</v>
      </c>
      <c r="J475" s="1" t="s">
        <v>180</v>
      </c>
      <c r="K475" s="2" t="s">
        <v>2432</v>
      </c>
      <c r="L475" s="1" t="s">
        <v>2426</v>
      </c>
      <c r="M475" s="1" t="s">
        <v>665</v>
      </c>
      <c r="N475" s="4" t="str">
        <f>+0064,1</f>
        <v>#ERROR!</v>
      </c>
      <c r="O475" s="4" t="str">
        <f>+0013,1</f>
        <v>#ERROR!</v>
      </c>
      <c r="P475" s="1" t="s">
        <v>1834</v>
      </c>
      <c r="Q475" s="4"/>
      <c r="R475" s="1" t="s">
        <v>1707</v>
      </c>
      <c r="S475" s="1" t="s">
        <v>2427</v>
      </c>
      <c r="U475" s="4"/>
      <c r="V475" s="1" t="s">
        <v>188</v>
      </c>
      <c r="W475" s="1" t="s">
        <v>2435</v>
      </c>
      <c r="Z475" s="1" t="s">
        <v>437</v>
      </c>
      <c r="AA475" s="1" t="s">
        <v>2078</v>
      </c>
      <c r="AB475" s="1" t="s">
        <v>2436</v>
      </c>
      <c r="AC475" s="4"/>
      <c r="AD475" s="4"/>
      <c r="AE475" s="1" t="s">
        <v>269</v>
      </c>
      <c r="AG475" s="1" t="s">
        <v>2437</v>
      </c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1" t="s">
        <v>238</v>
      </c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1" t="s">
        <v>1973</v>
      </c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</row>
    <row r="476">
      <c r="A476" s="3">
        <v>3.809099999E9</v>
      </c>
      <c r="B476" s="1" t="s">
        <v>2438</v>
      </c>
      <c r="C476" s="3">
        <v>4.0</v>
      </c>
      <c r="D476" s="3">
        <v>50.086092</v>
      </c>
      <c r="E476" s="3">
        <v>-5.255711</v>
      </c>
      <c r="F476" s="3">
        <v>81.38</v>
      </c>
      <c r="G476" s="1" t="s">
        <v>178</v>
      </c>
      <c r="H476" s="1" t="s">
        <v>200</v>
      </c>
      <c r="I476" s="3">
        <v>99999.0</v>
      </c>
      <c r="J476" s="1" t="s">
        <v>180</v>
      </c>
      <c r="K476" s="2" t="s">
        <v>1999</v>
      </c>
      <c r="L476" s="1" t="s">
        <v>862</v>
      </c>
      <c r="M476" s="1" t="s">
        <v>411</v>
      </c>
      <c r="N476" s="4" t="str">
        <f>+0060,1</f>
        <v>#ERROR!</v>
      </c>
      <c r="O476" s="4" t="str">
        <f>+0000,1</f>
        <v>#ERROR!</v>
      </c>
      <c r="P476" s="1" t="s">
        <v>203</v>
      </c>
      <c r="Q476" s="4"/>
      <c r="R476" s="1" t="s">
        <v>1702</v>
      </c>
      <c r="S476" s="1" t="s">
        <v>2415</v>
      </c>
      <c r="U476" s="4"/>
      <c r="V476" s="1" t="s">
        <v>188</v>
      </c>
      <c r="W476" s="1" t="s">
        <v>1703</v>
      </c>
      <c r="Z476" s="1" t="s">
        <v>414</v>
      </c>
      <c r="AB476" s="1" t="s">
        <v>226</v>
      </c>
      <c r="AC476" s="4"/>
      <c r="AD476" s="4"/>
      <c r="AE476" s="4"/>
      <c r="AF476" s="4"/>
      <c r="AG476" s="1" t="s">
        <v>2439</v>
      </c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</row>
    <row r="477">
      <c r="A477" s="3">
        <v>3.809099999E9</v>
      </c>
      <c r="B477" s="1" t="s">
        <v>2440</v>
      </c>
      <c r="C477" s="3">
        <v>4.0</v>
      </c>
      <c r="D477" s="3">
        <v>50.086092</v>
      </c>
      <c r="E477" s="3">
        <v>-5.255711</v>
      </c>
      <c r="F477" s="3">
        <v>81.38</v>
      </c>
      <c r="G477" s="1" t="s">
        <v>178</v>
      </c>
      <c r="H477" s="1" t="s">
        <v>179</v>
      </c>
      <c r="I477" s="3">
        <v>99999.0</v>
      </c>
      <c r="J477" s="1" t="s">
        <v>180</v>
      </c>
      <c r="K477" s="2" t="s">
        <v>1999</v>
      </c>
      <c r="L477" s="1" t="s">
        <v>2426</v>
      </c>
      <c r="M477" s="1" t="s">
        <v>601</v>
      </c>
      <c r="N477" s="4" t="str">
        <f>+0063,1</f>
        <v>#ERROR!</v>
      </c>
      <c r="O477" s="1" t="s">
        <v>2441</v>
      </c>
      <c r="P477" s="1" t="s">
        <v>2442</v>
      </c>
      <c r="Q477" s="4"/>
      <c r="R477" s="1" t="s">
        <v>2085</v>
      </c>
      <c r="S477" s="1" t="s">
        <v>2443</v>
      </c>
      <c r="U477" s="4"/>
      <c r="V477" s="1" t="s">
        <v>188</v>
      </c>
      <c r="W477" s="1" t="s">
        <v>2444</v>
      </c>
      <c r="Z477" s="1" t="s">
        <v>561</v>
      </c>
      <c r="AA477" s="1" t="s">
        <v>1214</v>
      </c>
      <c r="AB477" s="1" t="s">
        <v>226</v>
      </c>
      <c r="AC477" s="4"/>
      <c r="AD477" s="4"/>
      <c r="AE477" s="1" t="s">
        <v>193</v>
      </c>
      <c r="AG477" s="1" t="s">
        <v>2445</v>
      </c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1" t="s">
        <v>238</v>
      </c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1" t="s">
        <v>238</v>
      </c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</row>
    <row r="478">
      <c r="A478" s="3">
        <v>3.809099999E9</v>
      </c>
      <c r="B478" s="1" t="s">
        <v>2446</v>
      </c>
      <c r="C478" s="3">
        <v>4.0</v>
      </c>
      <c r="D478" s="3">
        <v>50.086092</v>
      </c>
      <c r="E478" s="3">
        <v>-5.255711</v>
      </c>
      <c r="F478" s="3">
        <v>81.38</v>
      </c>
      <c r="G478" s="1" t="s">
        <v>178</v>
      </c>
      <c r="H478" s="1" t="s">
        <v>200</v>
      </c>
      <c r="I478" s="3">
        <v>99999.0</v>
      </c>
      <c r="J478" s="1" t="s">
        <v>180</v>
      </c>
      <c r="K478" s="2" t="s">
        <v>1999</v>
      </c>
      <c r="L478" s="1" t="s">
        <v>862</v>
      </c>
      <c r="M478" s="1" t="s">
        <v>411</v>
      </c>
      <c r="N478" s="4" t="str">
        <f>+0060,1</f>
        <v>#ERROR!</v>
      </c>
      <c r="O478" s="4" t="str">
        <f>+0020,1</f>
        <v>#ERROR!</v>
      </c>
      <c r="P478" s="1" t="s">
        <v>203</v>
      </c>
      <c r="Q478" s="4"/>
      <c r="R478" s="1" t="s">
        <v>595</v>
      </c>
      <c r="S478" s="1" t="s">
        <v>2415</v>
      </c>
      <c r="U478" s="4"/>
      <c r="V478" s="1" t="s">
        <v>188</v>
      </c>
      <c r="W478" s="1" t="s">
        <v>2447</v>
      </c>
      <c r="Z478" s="1" t="s">
        <v>414</v>
      </c>
      <c r="AB478" s="1" t="s">
        <v>226</v>
      </c>
      <c r="AC478" s="4"/>
      <c r="AD478" s="4"/>
      <c r="AE478" s="4"/>
      <c r="AF478" s="4"/>
      <c r="AG478" s="1" t="s">
        <v>2448</v>
      </c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</row>
    <row r="479">
      <c r="A479" s="3">
        <v>3.809099999E9</v>
      </c>
      <c r="B479" s="1" t="s">
        <v>2449</v>
      </c>
      <c r="C479" s="3">
        <v>4.0</v>
      </c>
      <c r="D479" s="3">
        <v>50.086092</v>
      </c>
      <c r="E479" s="3">
        <v>-5.255711</v>
      </c>
      <c r="F479" s="3">
        <v>81.38</v>
      </c>
      <c r="G479" s="1" t="s">
        <v>178</v>
      </c>
      <c r="H479" s="1" t="s">
        <v>179</v>
      </c>
      <c r="I479" s="3">
        <v>99999.0</v>
      </c>
      <c r="J479" s="1" t="s">
        <v>180</v>
      </c>
      <c r="K479" s="2" t="s">
        <v>1999</v>
      </c>
      <c r="L479" s="1" t="s">
        <v>2426</v>
      </c>
      <c r="M479" s="1" t="s">
        <v>806</v>
      </c>
      <c r="N479" s="4" t="str">
        <f>+0055,1</f>
        <v>#ERROR!</v>
      </c>
      <c r="O479" s="4" t="str">
        <f>+0017,1</f>
        <v>#ERROR!</v>
      </c>
      <c r="P479" s="1" t="s">
        <v>1456</v>
      </c>
      <c r="Q479" s="4"/>
      <c r="R479" s="1" t="s">
        <v>2450</v>
      </c>
      <c r="S479" s="1" t="s">
        <v>2427</v>
      </c>
      <c r="U479" s="4"/>
      <c r="V479" s="1" t="s">
        <v>188</v>
      </c>
      <c r="W479" s="1" t="s">
        <v>2451</v>
      </c>
      <c r="Z479" s="1" t="s">
        <v>1806</v>
      </c>
      <c r="AA479" s="1" t="s">
        <v>2452</v>
      </c>
      <c r="AB479" s="1" t="s">
        <v>2436</v>
      </c>
      <c r="AC479" s="4"/>
      <c r="AD479" s="4"/>
      <c r="AE479" s="1" t="s">
        <v>912</v>
      </c>
      <c r="AG479" s="1" t="s">
        <v>2453</v>
      </c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1" t="s">
        <v>238</v>
      </c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1" t="s">
        <v>1973</v>
      </c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</row>
    <row r="480">
      <c r="A480" s="3">
        <v>3.809099999E9</v>
      </c>
      <c r="B480" s="1" t="s">
        <v>2454</v>
      </c>
      <c r="C480" s="3">
        <v>4.0</v>
      </c>
      <c r="D480" s="3">
        <v>50.086092</v>
      </c>
      <c r="E480" s="3">
        <v>-5.255711</v>
      </c>
      <c r="F480" s="3">
        <v>81.38</v>
      </c>
      <c r="G480" s="1" t="s">
        <v>178</v>
      </c>
      <c r="H480" s="1" t="s">
        <v>200</v>
      </c>
      <c r="I480" s="3">
        <v>99999.0</v>
      </c>
      <c r="J480" s="1" t="s">
        <v>180</v>
      </c>
      <c r="K480" s="2" t="s">
        <v>1035</v>
      </c>
      <c r="L480" s="1" t="s">
        <v>862</v>
      </c>
      <c r="M480" s="1" t="s">
        <v>411</v>
      </c>
      <c r="N480" s="4" t="str">
        <f>+0060,1</f>
        <v>#ERROR!</v>
      </c>
      <c r="O480" s="4" t="str">
        <f>+0010,1</f>
        <v>#ERROR!</v>
      </c>
      <c r="P480" s="1" t="s">
        <v>203</v>
      </c>
      <c r="Q480" s="4"/>
      <c r="R480" s="1" t="s">
        <v>2455</v>
      </c>
      <c r="S480" s="1" t="s">
        <v>2415</v>
      </c>
      <c r="U480" s="4"/>
      <c r="V480" s="1" t="s">
        <v>188</v>
      </c>
      <c r="W480" s="1" t="s">
        <v>2456</v>
      </c>
      <c r="Z480" s="1" t="s">
        <v>414</v>
      </c>
      <c r="AB480" s="4"/>
      <c r="AC480" s="4"/>
      <c r="AD480" s="1" t="s">
        <v>296</v>
      </c>
      <c r="AE480" s="4"/>
      <c r="AF480" s="4"/>
      <c r="AG480" s="1" t="s">
        <v>2457</v>
      </c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</row>
    <row r="481">
      <c r="A481" s="3">
        <v>3.809099999E9</v>
      </c>
      <c r="B481" s="1" t="s">
        <v>2458</v>
      </c>
      <c r="C481" s="3">
        <v>4.0</v>
      </c>
      <c r="D481" s="3">
        <v>50.086092</v>
      </c>
      <c r="E481" s="3">
        <v>-5.255711</v>
      </c>
      <c r="F481" s="3">
        <v>81.38</v>
      </c>
      <c r="G481" s="1" t="s">
        <v>178</v>
      </c>
      <c r="H481" s="1" t="s">
        <v>179</v>
      </c>
      <c r="I481" s="3">
        <v>99999.0</v>
      </c>
      <c r="J481" s="1" t="s">
        <v>180</v>
      </c>
      <c r="K481" s="2" t="s">
        <v>1035</v>
      </c>
      <c r="L481" s="1" t="s">
        <v>868</v>
      </c>
      <c r="M481" s="1" t="s">
        <v>665</v>
      </c>
      <c r="N481" s="4" t="str">
        <f>+0062,1</f>
        <v>#ERROR!</v>
      </c>
      <c r="O481" s="4" t="str">
        <f>+0012,1</f>
        <v>#ERROR!</v>
      </c>
      <c r="P481" s="1" t="s">
        <v>1822</v>
      </c>
      <c r="Q481" s="4"/>
      <c r="R481" s="1" t="s">
        <v>2459</v>
      </c>
      <c r="S481" s="1" t="s">
        <v>2443</v>
      </c>
      <c r="U481" s="4"/>
      <c r="V481" s="1" t="s">
        <v>188</v>
      </c>
      <c r="W481" s="1" t="s">
        <v>2460</v>
      </c>
      <c r="Z481" s="1" t="s">
        <v>420</v>
      </c>
      <c r="AA481" s="1" t="s">
        <v>1190</v>
      </c>
      <c r="AB481" s="1" t="s">
        <v>2436</v>
      </c>
      <c r="AC481" s="4"/>
      <c r="AD481" s="4"/>
      <c r="AE481" s="1" t="s">
        <v>563</v>
      </c>
      <c r="AF481" s="1" t="s">
        <v>306</v>
      </c>
      <c r="AG481" s="1" t="s">
        <v>2461</v>
      </c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1" t="s">
        <v>238</v>
      </c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1" t="s">
        <v>1973</v>
      </c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</row>
    <row r="482">
      <c r="A482" s="3">
        <v>3.809099999E9</v>
      </c>
      <c r="B482" s="1" t="s">
        <v>2462</v>
      </c>
      <c r="C482" s="3">
        <v>4.0</v>
      </c>
      <c r="D482" s="3">
        <v>50.086092</v>
      </c>
      <c r="E482" s="3">
        <v>-5.255711</v>
      </c>
      <c r="F482" s="3">
        <v>81.38</v>
      </c>
      <c r="G482" s="1" t="s">
        <v>178</v>
      </c>
      <c r="H482" s="1" t="s">
        <v>200</v>
      </c>
      <c r="I482" s="3">
        <v>99999.0</v>
      </c>
      <c r="J482" s="1" t="s">
        <v>180</v>
      </c>
      <c r="K482" s="2" t="s">
        <v>2031</v>
      </c>
      <c r="L482" s="1" t="s">
        <v>878</v>
      </c>
      <c r="M482" s="1" t="s">
        <v>976</v>
      </c>
      <c r="N482" s="4" t="str">
        <f>+0050,1</f>
        <v>#ERROR!</v>
      </c>
      <c r="O482" s="4" t="str">
        <f>+0020,1</f>
        <v>#ERROR!</v>
      </c>
      <c r="P482" s="1" t="s">
        <v>203</v>
      </c>
      <c r="Q482" s="4"/>
      <c r="R482" s="1" t="s">
        <v>594</v>
      </c>
      <c r="S482" s="1" t="s">
        <v>863</v>
      </c>
      <c r="T482" s="1" t="s">
        <v>2415</v>
      </c>
      <c r="V482" s="1" t="s">
        <v>188</v>
      </c>
      <c r="W482" s="1" t="s">
        <v>597</v>
      </c>
      <c r="Z482" s="1" t="s">
        <v>400</v>
      </c>
      <c r="AB482" s="1" t="s">
        <v>1965</v>
      </c>
      <c r="AC482" s="4"/>
      <c r="AD482" s="1" t="s">
        <v>373</v>
      </c>
      <c r="AE482" s="4"/>
      <c r="AF482" s="4"/>
      <c r="AG482" s="1" t="s">
        <v>2463</v>
      </c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</row>
    <row r="483">
      <c r="A483" s="3">
        <v>3.809099999E9</v>
      </c>
      <c r="B483" s="1" t="s">
        <v>2464</v>
      </c>
      <c r="C483" s="3">
        <v>4.0</v>
      </c>
      <c r="D483" s="3">
        <v>50.086092</v>
      </c>
      <c r="E483" s="3">
        <v>-5.255711</v>
      </c>
      <c r="F483" s="3">
        <v>81.38</v>
      </c>
      <c r="G483" s="1" t="s">
        <v>178</v>
      </c>
      <c r="H483" s="1" t="s">
        <v>179</v>
      </c>
      <c r="I483" s="3">
        <v>99999.0</v>
      </c>
      <c r="J483" s="1" t="s">
        <v>180</v>
      </c>
      <c r="K483" s="2" t="s">
        <v>2031</v>
      </c>
      <c r="L483" s="1" t="s">
        <v>868</v>
      </c>
      <c r="M483" s="1" t="s">
        <v>976</v>
      </c>
      <c r="N483" s="4" t="str">
        <f>+0053,1</f>
        <v>#ERROR!</v>
      </c>
      <c r="O483" s="4" t="str">
        <f>+0022,1</f>
        <v>#ERROR!</v>
      </c>
      <c r="P483" s="1" t="s">
        <v>404</v>
      </c>
      <c r="Q483" s="4"/>
      <c r="R483" s="1" t="s">
        <v>602</v>
      </c>
      <c r="S483" s="1" t="s">
        <v>2465</v>
      </c>
      <c r="T483" s="1" t="s">
        <v>2443</v>
      </c>
      <c r="V483" s="1" t="s">
        <v>188</v>
      </c>
      <c r="W483" s="1" t="s">
        <v>605</v>
      </c>
      <c r="Z483" s="1" t="s">
        <v>572</v>
      </c>
      <c r="AA483" s="1" t="s">
        <v>981</v>
      </c>
      <c r="AB483" s="1" t="s">
        <v>1965</v>
      </c>
      <c r="AC483" s="4"/>
      <c r="AD483" s="4"/>
      <c r="AE483" s="1" t="s">
        <v>394</v>
      </c>
      <c r="AF483" s="1" t="s">
        <v>381</v>
      </c>
      <c r="AG483" s="1" t="s">
        <v>2466</v>
      </c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1" t="s">
        <v>238</v>
      </c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1" t="s">
        <v>1973</v>
      </c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</row>
    <row r="484">
      <c r="A484" s="3">
        <v>3.809099999E9</v>
      </c>
      <c r="B484" s="1" t="s">
        <v>2467</v>
      </c>
      <c r="C484" s="3">
        <v>4.0</v>
      </c>
      <c r="D484" s="3">
        <v>50.086092</v>
      </c>
      <c r="E484" s="3">
        <v>-5.255711</v>
      </c>
      <c r="F484" s="3">
        <v>81.38</v>
      </c>
      <c r="G484" s="1" t="s">
        <v>178</v>
      </c>
      <c r="H484" s="1" t="s">
        <v>200</v>
      </c>
      <c r="I484" s="3">
        <v>99999.0</v>
      </c>
      <c r="J484" s="1" t="s">
        <v>180</v>
      </c>
      <c r="K484" s="2" t="s">
        <v>2468</v>
      </c>
      <c r="L484" s="1" t="s">
        <v>878</v>
      </c>
      <c r="M484" s="1" t="s">
        <v>411</v>
      </c>
      <c r="N484" s="4" t="str">
        <f>+0050,1</f>
        <v>#ERROR!</v>
      </c>
      <c r="O484" s="4" t="str">
        <f>+0030,1</f>
        <v>#ERROR!</v>
      </c>
      <c r="P484" s="1" t="s">
        <v>203</v>
      </c>
      <c r="Q484" s="4"/>
      <c r="R484" s="1" t="s">
        <v>594</v>
      </c>
      <c r="S484" s="1" t="s">
        <v>863</v>
      </c>
      <c r="T484" s="1" t="s">
        <v>2415</v>
      </c>
      <c r="V484" s="1" t="s">
        <v>188</v>
      </c>
      <c r="W484" s="1" t="s">
        <v>597</v>
      </c>
      <c r="Z484" s="1" t="s">
        <v>400</v>
      </c>
      <c r="AB484" s="1" t="s">
        <v>226</v>
      </c>
      <c r="AC484" s="4"/>
      <c r="AD484" s="4"/>
      <c r="AE484" s="4"/>
      <c r="AF484" s="4"/>
      <c r="AG484" s="1" t="s">
        <v>2469</v>
      </c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</row>
    <row r="485">
      <c r="A485" s="3">
        <v>3.809099999E9</v>
      </c>
      <c r="B485" s="1" t="s">
        <v>2470</v>
      </c>
      <c r="C485" s="3">
        <v>4.0</v>
      </c>
      <c r="D485" s="3">
        <v>50.086092</v>
      </c>
      <c r="E485" s="3">
        <v>-5.255711</v>
      </c>
      <c r="F485" s="3">
        <v>81.38</v>
      </c>
      <c r="G485" s="1" t="s">
        <v>178</v>
      </c>
      <c r="H485" s="1" t="s">
        <v>179</v>
      </c>
      <c r="I485" s="3">
        <v>99999.0</v>
      </c>
      <c r="J485" s="1" t="s">
        <v>180</v>
      </c>
      <c r="K485" s="2" t="s">
        <v>2468</v>
      </c>
      <c r="L485" s="1" t="s">
        <v>868</v>
      </c>
      <c r="M485" s="1" t="s">
        <v>806</v>
      </c>
      <c r="N485" s="4" t="str">
        <f>+0053,1</f>
        <v>#ERROR!</v>
      </c>
      <c r="O485" s="4" t="str">
        <f>+0025,1</f>
        <v>#ERROR!</v>
      </c>
      <c r="P485" s="1" t="s">
        <v>1447</v>
      </c>
      <c r="Q485" s="4"/>
      <c r="R485" s="1" t="s">
        <v>602</v>
      </c>
      <c r="S485" s="1" t="s">
        <v>2465</v>
      </c>
      <c r="T485" s="1" t="s">
        <v>2427</v>
      </c>
      <c r="V485" s="1" t="s">
        <v>188</v>
      </c>
      <c r="W485" s="1" t="s">
        <v>1106</v>
      </c>
      <c r="Z485" s="1" t="s">
        <v>2036</v>
      </c>
      <c r="AA485" s="1" t="s">
        <v>2186</v>
      </c>
      <c r="AB485" s="1" t="s">
        <v>2436</v>
      </c>
      <c r="AC485" s="4"/>
      <c r="AD485" s="4"/>
      <c r="AE485" s="1" t="s">
        <v>421</v>
      </c>
      <c r="AG485" s="1" t="s">
        <v>2471</v>
      </c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1" t="s">
        <v>238</v>
      </c>
      <c r="BT485" s="4"/>
      <c r="BU485" s="4"/>
      <c r="BV485" s="4"/>
      <c r="BW485" s="4"/>
      <c r="BX485" s="4"/>
      <c r="BY485" s="4"/>
      <c r="BZ485" s="4"/>
      <c r="CA485" s="1" t="s">
        <v>1855</v>
      </c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1" t="s">
        <v>1973</v>
      </c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</row>
    <row r="486">
      <c r="A486" s="3">
        <v>3.809099999E9</v>
      </c>
      <c r="B486" s="1" t="s">
        <v>2472</v>
      </c>
      <c r="C486" s="3">
        <v>4.0</v>
      </c>
      <c r="D486" s="3">
        <v>50.086092</v>
      </c>
      <c r="E486" s="3">
        <v>-5.255711</v>
      </c>
      <c r="F486" s="3">
        <v>81.38</v>
      </c>
      <c r="G486" s="1" t="s">
        <v>178</v>
      </c>
      <c r="H486" s="1" t="s">
        <v>200</v>
      </c>
      <c r="I486" s="3">
        <v>99999.0</v>
      </c>
      <c r="J486" s="1" t="s">
        <v>180</v>
      </c>
      <c r="K486" s="2" t="s">
        <v>2473</v>
      </c>
      <c r="L486" s="1" t="s">
        <v>557</v>
      </c>
      <c r="M486" s="1" t="s">
        <v>411</v>
      </c>
      <c r="N486" s="4" t="str">
        <f>+0050,1</f>
        <v>#ERROR!</v>
      </c>
      <c r="O486" s="4" t="str">
        <f>+0020,1</f>
        <v>#ERROR!</v>
      </c>
      <c r="P486" s="1" t="s">
        <v>203</v>
      </c>
      <c r="Q486" s="4"/>
      <c r="R486" s="1" t="s">
        <v>594</v>
      </c>
      <c r="T486" s="4"/>
      <c r="U486" s="4"/>
      <c r="V486" s="1" t="s">
        <v>188</v>
      </c>
      <c r="W486" s="1" t="s">
        <v>597</v>
      </c>
      <c r="Z486" s="1" t="s">
        <v>400</v>
      </c>
      <c r="AB486" s="4"/>
      <c r="AC486" s="4"/>
      <c r="AD486" s="4"/>
      <c r="AE486" s="4"/>
      <c r="AF486" s="4"/>
      <c r="AG486" s="1" t="s">
        <v>2474</v>
      </c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</row>
    <row r="487">
      <c r="A487" s="3">
        <v>3.809099999E9</v>
      </c>
      <c r="B487" s="1" t="s">
        <v>2475</v>
      </c>
      <c r="C487" s="3">
        <v>4.0</v>
      </c>
      <c r="D487" s="3">
        <v>50.086092</v>
      </c>
      <c r="E487" s="3">
        <v>-5.255711</v>
      </c>
      <c r="F487" s="3">
        <v>81.38</v>
      </c>
      <c r="G487" s="1" t="s">
        <v>178</v>
      </c>
      <c r="H487" s="1" t="s">
        <v>179</v>
      </c>
      <c r="I487" s="3">
        <v>99999.0</v>
      </c>
      <c r="J487" s="1" t="s">
        <v>180</v>
      </c>
      <c r="K487" s="2" t="s">
        <v>2473</v>
      </c>
      <c r="L487" s="1" t="s">
        <v>557</v>
      </c>
      <c r="M487" s="1" t="s">
        <v>665</v>
      </c>
      <c r="N487" s="4" t="str">
        <f>+0046,1</f>
        <v>#ERROR!</v>
      </c>
      <c r="O487" s="4" t="str">
        <f>+0021,1</f>
        <v>#ERROR!</v>
      </c>
      <c r="P487" s="1" t="s">
        <v>2034</v>
      </c>
      <c r="Q487" s="4"/>
      <c r="R487" s="1" t="s">
        <v>602</v>
      </c>
      <c r="T487" s="4"/>
      <c r="U487" s="4"/>
      <c r="V487" s="1" t="s">
        <v>188</v>
      </c>
      <c r="W487" s="1" t="s">
        <v>2476</v>
      </c>
      <c r="Z487" s="1" t="s">
        <v>2477</v>
      </c>
      <c r="AA487" s="1" t="s">
        <v>1235</v>
      </c>
      <c r="AB487" s="1" t="s">
        <v>2436</v>
      </c>
      <c r="AC487" s="4"/>
      <c r="AD487" s="4"/>
      <c r="AE487" s="1" t="s">
        <v>421</v>
      </c>
      <c r="AG487" s="1" t="s">
        <v>2478</v>
      </c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1" t="s">
        <v>732</v>
      </c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1" t="s">
        <v>1973</v>
      </c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</row>
    <row r="488">
      <c r="A488" s="3">
        <v>3.809099999E9</v>
      </c>
      <c r="B488" s="1" t="s">
        <v>2479</v>
      </c>
      <c r="C488" s="3">
        <v>4.0</v>
      </c>
      <c r="D488" s="3">
        <v>50.086092</v>
      </c>
      <c r="E488" s="3">
        <v>-5.255711</v>
      </c>
      <c r="F488" s="3">
        <v>81.38</v>
      </c>
      <c r="G488" s="1" t="s">
        <v>178</v>
      </c>
      <c r="H488" s="1" t="s">
        <v>200</v>
      </c>
      <c r="I488" s="3">
        <v>99999.0</v>
      </c>
      <c r="J488" s="1" t="s">
        <v>180</v>
      </c>
      <c r="K488" s="2" t="s">
        <v>1603</v>
      </c>
      <c r="L488" s="1" t="s">
        <v>878</v>
      </c>
      <c r="M488" s="1" t="s">
        <v>411</v>
      </c>
      <c r="N488" s="4" t="str">
        <f>+0060,1</f>
        <v>#ERROR!</v>
      </c>
      <c r="O488" s="4" t="str">
        <f>+0020,1</f>
        <v>#ERROR!</v>
      </c>
      <c r="P488" s="1" t="s">
        <v>203</v>
      </c>
      <c r="Q488" s="4"/>
      <c r="R488" s="1" t="s">
        <v>594</v>
      </c>
      <c r="S488" s="1" t="s">
        <v>863</v>
      </c>
      <c r="T488" s="1" t="s">
        <v>2415</v>
      </c>
      <c r="V488" s="1" t="s">
        <v>188</v>
      </c>
      <c r="W488" s="1" t="s">
        <v>597</v>
      </c>
      <c r="Z488" s="1" t="s">
        <v>386</v>
      </c>
      <c r="AB488" s="1" t="s">
        <v>226</v>
      </c>
      <c r="AC488" s="4"/>
      <c r="AD488" s="4"/>
      <c r="AE488" s="4"/>
      <c r="AF488" s="4"/>
      <c r="AG488" s="1" t="s">
        <v>2480</v>
      </c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</row>
    <row r="489">
      <c r="A489" s="3">
        <v>3.809099999E9</v>
      </c>
      <c r="B489" s="1" t="s">
        <v>2481</v>
      </c>
      <c r="C489" s="3">
        <v>4.0</v>
      </c>
      <c r="D489" s="3">
        <v>50.086092</v>
      </c>
      <c r="E489" s="3">
        <v>-5.255711</v>
      </c>
      <c r="F489" s="3">
        <v>81.38</v>
      </c>
      <c r="G489" s="1" t="s">
        <v>178</v>
      </c>
      <c r="H489" s="1" t="s">
        <v>179</v>
      </c>
      <c r="I489" s="3">
        <v>99999.0</v>
      </c>
      <c r="J489" s="1" t="s">
        <v>180</v>
      </c>
      <c r="K489" s="2" t="s">
        <v>1603</v>
      </c>
      <c r="L489" s="1" t="s">
        <v>868</v>
      </c>
      <c r="M489" s="1" t="s">
        <v>806</v>
      </c>
      <c r="N489" s="4" t="str">
        <f>+0058,1</f>
        <v>#ERROR!</v>
      </c>
      <c r="O489" s="4" t="str">
        <f>+0019,1</f>
        <v>#ERROR!</v>
      </c>
      <c r="P489" s="1" t="s">
        <v>1762</v>
      </c>
      <c r="Q489" s="4"/>
      <c r="R489" s="1" t="s">
        <v>602</v>
      </c>
      <c r="S489" s="1" t="s">
        <v>1842</v>
      </c>
      <c r="T489" s="1" t="s">
        <v>2427</v>
      </c>
      <c r="V489" s="1" t="s">
        <v>188</v>
      </c>
      <c r="W489" s="1" t="s">
        <v>1106</v>
      </c>
      <c r="Z489" s="1" t="s">
        <v>392</v>
      </c>
      <c r="AA489" s="1" t="s">
        <v>1609</v>
      </c>
      <c r="AB489" s="1" t="s">
        <v>2436</v>
      </c>
      <c r="AC489" s="4"/>
      <c r="AD489" s="4"/>
      <c r="AE489" s="1" t="s">
        <v>235</v>
      </c>
      <c r="AG489" s="1" t="s">
        <v>2482</v>
      </c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1" t="s">
        <v>732</v>
      </c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1" t="s">
        <v>1973</v>
      </c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</row>
    <row r="490">
      <c r="A490" s="3">
        <v>3.809099999E9</v>
      </c>
      <c r="B490" s="1" t="s">
        <v>2483</v>
      </c>
      <c r="C490" s="3">
        <v>4.0</v>
      </c>
      <c r="D490" s="3">
        <v>50.086092</v>
      </c>
      <c r="E490" s="3">
        <v>-5.255711</v>
      </c>
      <c r="F490" s="3">
        <v>81.38</v>
      </c>
      <c r="G490" s="1" t="s">
        <v>178</v>
      </c>
      <c r="H490" s="1" t="s">
        <v>200</v>
      </c>
      <c r="I490" s="3">
        <v>99999.0</v>
      </c>
      <c r="J490" s="1" t="s">
        <v>180</v>
      </c>
      <c r="K490" s="2" t="s">
        <v>2484</v>
      </c>
      <c r="L490" s="1" t="s">
        <v>1783</v>
      </c>
      <c r="M490" s="1" t="s">
        <v>411</v>
      </c>
      <c r="N490" s="4" t="str">
        <f>+0060,1</f>
        <v>#ERROR!</v>
      </c>
      <c r="O490" s="4" t="str">
        <f>+0000,1</f>
        <v>#ERROR!</v>
      </c>
      <c r="P490" s="1" t="s">
        <v>203</v>
      </c>
      <c r="Q490" s="4"/>
      <c r="R490" s="1" t="s">
        <v>639</v>
      </c>
      <c r="S490" s="1" t="s">
        <v>1784</v>
      </c>
      <c r="U490" s="4"/>
      <c r="V490" s="1" t="s">
        <v>188</v>
      </c>
      <c r="W490" s="1" t="s">
        <v>642</v>
      </c>
      <c r="Z490" s="1" t="s">
        <v>294</v>
      </c>
      <c r="AB490" s="4"/>
      <c r="AC490" s="4"/>
      <c r="AD490" s="4"/>
      <c r="AE490" s="4"/>
      <c r="AF490" s="4"/>
      <c r="AG490" s="1" t="s">
        <v>2485</v>
      </c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</row>
    <row r="491">
      <c r="A491" s="3">
        <v>3.809099999E9</v>
      </c>
      <c r="B491" s="1" t="s">
        <v>2486</v>
      </c>
      <c r="C491" s="3">
        <v>4.0</v>
      </c>
      <c r="D491" s="3">
        <v>50.086092</v>
      </c>
      <c r="E491" s="3">
        <v>-5.255711</v>
      </c>
      <c r="F491" s="3">
        <v>81.38</v>
      </c>
      <c r="G491" s="1" t="s">
        <v>178</v>
      </c>
      <c r="H491" s="1" t="s">
        <v>179</v>
      </c>
      <c r="I491" s="3">
        <v>99999.0</v>
      </c>
      <c r="J491" s="1" t="s">
        <v>180</v>
      </c>
      <c r="K491" s="2" t="s">
        <v>2484</v>
      </c>
      <c r="L491" s="1" t="s">
        <v>2487</v>
      </c>
      <c r="M491" s="1" t="s">
        <v>665</v>
      </c>
      <c r="N491" s="4" t="str">
        <f>+0057,1</f>
        <v>#ERROR!</v>
      </c>
      <c r="O491" s="4" t="str">
        <f>+0003,1</f>
        <v>#ERROR!</v>
      </c>
      <c r="P491" s="1" t="s">
        <v>2488</v>
      </c>
      <c r="Q491" s="4"/>
      <c r="R491" s="1" t="s">
        <v>2489</v>
      </c>
      <c r="S491" s="1" t="s">
        <v>2490</v>
      </c>
      <c r="U491" s="4"/>
      <c r="V491" s="1" t="s">
        <v>188</v>
      </c>
      <c r="W491" s="1" t="s">
        <v>2491</v>
      </c>
      <c r="Z491" s="1" t="s">
        <v>378</v>
      </c>
      <c r="AA491" s="1" t="s">
        <v>1032</v>
      </c>
      <c r="AB491" s="1" t="s">
        <v>2492</v>
      </c>
      <c r="AC491" s="4"/>
      <c r="AD491" s="4"/>
      <c r="AE491" s="1" t="s">
        <v>219</v>
      </c>
      <c r="AG491" s="1" t="s">
        <v>2493</v>
      </c>
      <c r="AH491" s="1" t="s">
        <v>2494</v>
      </c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1" t="s">
        <v>732</v>
      </c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1" t="s">
        <v>1973</v>
      </c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</row>
    <row r="492">
      <c r="A492" s="3">
        <v>3.809099999E9</v>
      </c>
      <c r="B492" s="1" t="s">
        <v>2495</v>
      </c>
      <c r="C492" s="3">
        <v>4.0</v>
      </c>
      <c r="D492" s="3">
        <v>50.086092</v>
      </c>
      <c r="E492" s="3">
        <v>-5.255711</v>
      </c>
      <c r="F492" s="3">
        <v>81.38</v>
      </c>
      <c r="G492" s="1" t="s">
        <v>178</v>
      </c>
      <c r="H492" s="1" t="s">
        <v>200</v>
      </c>
      <c r="I492" s="3">
        <v>99999.0</v>
      </c>
      <c r="J492" s="1" t="s">
        <v>180</v>
      </c>
      <c r="K492" s="2" t="s">
        <v>2473</v>
      </c>
      <c r="L492" s="1" t="s">
        <v>557</v>
      </c>
      <c r="M492" s="1" t="s">
        <v>411</v>
      </c>
      <c r="N492" s="4" t="str">
        <f>+0060,1</f>
        <v>#ERROR!</v>
      </c>
      <c r="O492" s="4" t="str">
        <f>+0020,1</f>
        <v>#ERROR!</v>
      </c>
      <c r="P492" s="1" t="s">
        <v>203</v>
      </c>
      <c r="Q492" s="4"/>
      <c r="R492" s="1" t="s">
        <v>1702</v>
      </c>
      <c r="T492" s="4"/>
      <c r="U492" s="4"/>
      <c r="V492" s="1" t="s">
        <v>188</v>
      </c>
      <c r="W492" s="1" t="s">
        <v>1703</v>
      </c>
      <c r="Z492" s="1" t="s">
        <v>294</v>
      </c>
      <c r="AB492" s="4"/>
      <c r="AC492" s="4"/>
      <c r="AD492" s="1" t="s">
        <v>1568</v>
      </c>
      <c r="AE492" s="4"/>
      <c r="AF492" s="4"/>
      <c r="AG492" s="1" t="s">
        <v>2496</v>
      </c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</row>
    <row r="493">
      <c r="A493" s="3">
        <v>3.809099999E9</v>
      </c>
      <c r="B493" s="1" t="s">
        <v>2497</v>
      </c>
      <c r="C493" s="3">
        <v>4.0</v>
      </c>
      <c r="D493" s="3">
        <v>50.086092</v>
      </c>
      <c r="E493" s="3">
        <v>-5.255711</v>
      </c>
      <c r="F493" s="3">
        <v>81.38</v>
      </c>
      <c r="G493" s="1" t="s">
        <v>178</v>
      </c>
      <c r="H493" s="1" t="s">
        <v>179</v>
      </c>
      <c r="I493" s="3">
        <v>99999.0</v>
      </c>
      <c r="J493" s="1" t="s">
        <v>180</v>
      </c>
      <c r="K493" s="2" t="s">
        <v>2473</v>
      </c>
      <c r="L493" s="1" t="s">
        <v>557</v>
      </c>
      <c r="M493" s="1" t="s">
        <v>665</v>
      </c>
      <c r="N493" s="4" t="str">
        <f>+0059,1</f>
        <v>#ERROR!</v>
      </c>
      <c r="O493" s="4" t="str">
        <f>+0017,1</f>
        <v>#ERROR!</v>
      </c>
      <c r="P493" s="1" t="s">
        <v>2048</v>
      </c>
      <c r="Q493" s="4"/>
      <c r="R493" s="1" t="s">
        <v>1707</v>
      </c>
      <c r="T493" s="4"/>
      <c r="U493" s="4"/>
      <c r="V493" s="1" t="s">
        <v>188</v>
      </c>
      <c r="W493" s="1" t="s">
        <v>2035</v>
      </c>
      <c r="Z493" s="1" t="s">
        <v>2498</v>
      </c>
      <c r="AA493" s="1" t="s">
        <v>1170</v>
      </c>
      <c r="AC493" s="4"/>
      <c r="AD493" s="4"/>
      <c r="AE493" s="1" t="s">
        <v>269</v>
      </c>
      <c r="AF493" s="1" t="s">
        <v>1576</v>
      </c>
      <c r="AG493" s="1" t="s">
        <v>2499</v>
      </c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</row>
    <row r="494">
      <c r="A494" s="3">
        <v>3.809099999E9</v>
      </c>
      <c r="B494" s="1" t="s">
        <v>2500</v>
      </c>
      <c r="C494" s="3">
        <v>4.0</v>
      </c>
      <c r="D494" s="3">
        <v>50.086092</v>
      </c>
      <c r="E494" s="3">
        <v>-5.255711</v>
      </c>
      <c r="F494" s="3">
        <v>81.38</v>
      </c>
      <c r="G494" s="1" t="s">
        <v>178</v>
      </c>
      <c r="H494" s="1" t="s">
        <v>200</v>
      </c>
      <c r="I494" s="3">
        <v>99999.0</v>
      </c>
      <c r="J494" s="1" t="s">
        <v>180</v>
      </c>
      <c r="K494" s="2" t="s">
        <v>2501</v>
      </c>
      <c r="L494" s="1" t="s">
        <v>1783</v>
      </c>
      <c r="M494" s="1" t="s">
        <v>411</v>
      </c>
      <c r="N494" s="4" t="str">
        <f>+0060,1</f>
        <v>#ERROR!</v>
      </c>
      <c r="O494" s="4" t="str">
        <f>+0020,1</f>
        <v>#ERROR!</v>
      </c>
      <c r="P494" s="1" t="s">
        <v>203</v>
      </c>
      <c r="Q494" s="4"/>
      <c r="R494" s="1" t="s">
        <v>1702</v>
      </c>
      <c r="S494" s="1" t="s">
        <v>1784</v>
      </c>
      <c r="U494" s="4"/>
      <c r="V494" s="1" t="s">
        <v>188</v>
      </c>
      <c r="W494" s="1" t="s">
        <v>1703</v>
      </c>
      <c r="Z494" s="1" t="s">
        <v>261</v>
      </c>
      <c r="AB494" s="1" t="s">
        <v>226</v>
      </c>
      <c r="AC494" s="4"/>
      <c r="AD494" s="1" t="s">
        <v>387</v>
      </c>
      <c r="AE494" s="4"/>
      <c r="AF494" s="4"/>
      <c r="AG494" s="1" t="s">
        <v>2502</v>
      </c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</row>
    <row r="495">
      <c r="A495" s="3">
        <v>3.809099999E9</v>
      </c>
      <c r="B495" s="1" t="s">
        <v>2503</v>
      </c>
      <c r="C495" s="3">
        <v>4.0</v>
      </c>
      <c r="D495" s="3">
        <v>50.086092</v>
      </c>
      <c r="E495" s="3">
        <v>-5.255711</v>
      </c>
      <c r="F495" s="3">
        <v>81.38</v>
      </c>
      <c r="G495" s="1" t="s">
        <v>178</v>
      </c>
      <c r="H495" s="1" t="s">
        <v>179</v>
      </c>
      <c r="I495" s="3">
        <v>99999.0</v>
      </c>
      <c r="J495" s="1" t="s">
        <v>180</v>
      </c>
      <c r="K495" s="2" t="s">
        <v>2501</v>
      </c>
      <c r="L495" s="1" t="s">
        <v>557</v>
      </c>
      <c r="M495" s="1" t="s">
        <v>601</v>
      </c>
      <c r="N495" s="4" t="str">
        <f>+0063,1</f>
        <v>#ERROR!</v>
      </c>
      <c r="O495" s="4" t="str">
        <f>+0021,1</f>
        <v>#ERROR!</v>
      </c>
      <c r="P495" s="1" t="s">
        <v>330</v>
      </c>
      <c r="Q495" s="4"/>
      <c r="R495" s="1" t="s">
        <v>1707</v>
      </c>
      <c r="S495" s="1" t="s">
        <v>1788</v>
      </c>
      <c r="U495" s="4"/>
      <c r="V495" s="1" t="s">
        <v>188</v>
      </c>
      <c r="W495" s="1" t="s">
        <v>2504</v>
      </c>
      <c r="Z495" s="1" t="s">
        <v>1428</v>
      </c>
      <c r="AA495" s="1" t="s">
        <v>2505</v>
      </c>
      <c r="AB495" s="1" t="s">
        <v>226</v>
      </c>
      <c r="AC495" s="4"/>
      <c r="AD495" s="4"/>
      <c r="AE495" s="1" t="s">
        <v>320</v>
      </c>
      <c r="AF495" s="1" t="s">
        <v>395</v>
      </c>
      <c r="AG495" s="1" t="s">
        <v>2506</v>
      </c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1" t="s">
        <v>2029</v>
      </c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1" t="s">
        <v>2029</v>
      </c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</row>
    <row r="496">
      <c r="A496" s="3">
        <v>3.809099999E9</v>
      </c>
      <c r="B496" s="1" t="s">
        <v>2507</v>
      </c>
      <c r="C496" s="3">
        <v>4.0</v>
      </c>
      <c r="D496" s="3">
        <v>50.086092</v>
      </c>
      <c r="E496" s="3">
        <v>-5.255711</v>
      </c>
      <c r="F496" s="3">
        <v>81.38</v>
      </c>
      <c r="G496" s="1" t="s">
        <v>178</v>
      </c>
      <c r="H496" s="1" t="s">
        <v>200</v>
      </c>
      <c r="I496" s="3">
        <v>99999.0</v>
      </c>
      <c r="J496" s="1" t="s">
        <v>180</v>
      </c>
      <c r="K496" s="2" t="s">
        <v>610</v>
      </c>
      <c r="L496" s="1" t="s">
        <v>557</v>
      </c>
      <c r="M496" s="1" t="s">
        <v>411</v>
      </c>
      <c r="N496" s="4" t="str">
        <f>+0060,1</f>
        <v>#ERROR!</v>
      </c>
      <c r="O496" s="4" t="str">
        <f>+0020,1</f>
        <v>#ERROR!</v>
      </c>
      <c r="P496" s="1" t="s">
        <v>203</v>
      </c>
      <c r="Q496" s="4"/>
      <c r="R496" s="1" t="s">
        <v>1702</v>
      </c>
      <c r="T496" s="4"/>
      <c r="U496" s="4"/>
      <c r="V496" s="1" t="s">
        <v>188</v>
      </c>
      <c r="W496" s="1" t="s">
        <v>1703</v>
      </c>
      <c r="Z496" s="1" t="s">
        <v>261</v>
      </c>
      <c r="AB496" s="4"/>
      <c r="AC496" s="4"/>
      <c r="AD496" s="4"/>
      <c r="AE496" s="4"/>
      <c r="AF496" s="4"/>
      <c r="AG496" s="1" t="s">
        <v>2508</v>
      </c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</row>
    <row r="497">
      <c r="A497" s="3">
        <v>3.809099999E9</v>
      </c>
      <c r="B497" s="1" t="s">
        <v>2509</v>
      </c>
      <c r="C497" s="3">
        <v>4.0</v>
      </c>
      <c r="D497" s="3">
        <v>50.086092</v>
      </c>
      <c r="E497" s="3">
        <v>-5.255711</v>
      </c>
      <c r="F497" s="3">
        <v>81.38</v>
      </c>
      <c r="G497" s="1" t="s">
        <v>178</v>
      </c>
      <c r="H497" s="1" t="s">
        <v>179</v>
      </c>
      <c r="I497" s="3">
        <v>99999.0</v>
      </c>
      <c r="J497" s="1" t="s">
        <v>180</v>
      </c>
      <c r="K497" s="2" t="s">
        <v>610</v>
      </c>
      <c r="L497" s="1" t="s">
        <v>557</v>
      </c>
      <c r="M497" s="1" t="s">
        <v>665</v>
      </c>
      <c r="N497" s="4" t="str">
        <f>+0062,1</f>
        <v>#ERROR!</v>
      </c>
      <c r="O497" s="4" t="str">
        <f>+0016,1</f>
        <v>#ERROR!</v>
      </c>
      <c r="P497" s="1" t="s">
        <v>351</v>
      </c>
      <c r="Q497" s="4"/>
      <c r="R497" s="1" t="s">
        <v>1707</v>
      </c>
      <c r="T497" s="4"/>
      <c r="U497" s="4"/>
      <c r="V497" s="1" t="s">
        <v>188</v>
      </c>
      <c r="W497" s="1" t="s">
        <v>1708</v>
      </c>
      <c r="X497" s="1" t="s">
        <v>2510</v>
      </c>
      <c r="Z497" s="1" t="s">
        <v>2511</v>
      </c>
      <c r="AA497" s="1" t="s">
        <v>1710</v>
      </c>
      <c r="AB497" s="1" t="s">
        <v>1564</v>
      </c>
      <c r="AC497" s="4"/>
      <c r="AD497" s="4"/>
      <c r="AE497" s="4"/>
      <c r="AF497" s="4"/>
      <c r="AG497" s="1" t="s">
        <v>2512</v>
      </c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1" t="s">
        <v>732</v>
      </c>
      <c r="BT497" s="4"/>
      <c r="BU497" s="4"/>
      <c r="BV497" s="4"/>
      <c r="BW497" s="4"/>
      <c r="BX497" s="4"/>
      <c r="BY497" s="4"/>
      <c r="BZ497" s="4"/>
      <c r="CA497" s="1" t="s">
        <v>1901</v>
      </c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1" t="s">
        <v>2513</v>
      </c>
      <c r="DZ497" s="4"/>
      <c r="EA497" s="1" t="s">
        <v>1973</v>
      </c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</row>
    <row r="498">
      <c r="A498" s="3">
        <v>3.809099999E9</v>
      </c>
      <c r="B498" s="1" t="s">
        <v>2514</v>
      </c>
      <c r="C498" s="3">
        <v>4.0</v>
      </c>
      <c r="D498" s="3">
        <v>50.086092</v>
      </c>
      <c r="E498" s="3">
        <v>-5.255711</v>
      </c>
      <c r="F498" s="3">
        <v>81.38</v>
      </c>
      <c r="G498" s="1" t="s">
        <v>178</v>
      </c>
      <c r="H498" s="1" t="s">
        <v>200</v>
      </c>
      <c r="I498" s="3">
        <v>99999.0</v>
      </c>
      <c r="J498" s="1" t="s">
        <v>180</v>
      </c>
      <c r="K498" s="2" t="s">
        <v>723</v>
      </c>
      <c r="L498" s="1" t="s">
        <v>1783</v>
      </c>
      <c r="M498" s="1" t="s">
        <v>411</v>
      </c>
      <c r="N498" s="4" t="str">
        <f>+0060,1</f>
        <v>#ERROR!</v>
      </c>
      <c r="O498" s="4" t="str">
        <f>+0020,1</f>
        <v>#ERROR!</v>
      </c>
      <c r="P498" s="1" t="s">
        <v>203</v>
      </c>
      <c r="Q498" s="4"/>
      <c r="R498" s="1" t="s">
        <v>1702</v>
      </c>
      <c r="S498" s="1" t="s">
        <v>1784</v>
      </c>
      <c r="U498" s="4"/>
      <c r="V498" s="1" t="s">
        <v>188</v>
      </c>
      <c r="W498" s="1" t="s">
        <v>1703</v>
      </c>
      <c r="Z498" s="1" t="s">
        <v>208</v>
      </c>
      <c r="AB498" s="4"/>
      <c r="AC498" s="4"/>
      <c r="AD498" s="4"/>
      <c r="AE498" s="4"/>
      <c r="AF498" s="4"/>
      <c r="AG498" s="1" t="s">
        <v>2515</v>
      </c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</row>
    <row r="499">
      <c r="A499" s="3">
        <v>3.809099999E9</v>
      </c>
      <c r="B499" s="1" t="s">
        <v>2516</v>
      </c>
      <c r="C499" s="3">
        <v>4.0</v>
      </c>
      <c r="D499" s="3">
        <v>50.086092</v>
      </c>
      <c r="E499" s="3">
        <v>-5.255711</v>
      </c>
      <c r="F499" s="3">
        <v>81.38</v>
      </c>
      <c r="G499" s="1" t="s">
        <v>178</v>
      </c>
      <c r="H499" s="1" t="s">
        <v>179</v>
      </c>
      <c r="I499" s="3">
        <v>99999.0</v>
      </c>
      <c r="J499" s="1" t="s">
        <v>180</v>
      </c>
      <c r="K499" s="2" t="s">
        <v>723</v>
      </c>
      <c r="L499" s="1" t="s">
        <v>557</v>
      </c>
      <c r="M499" s="1" t="s">
        <v>665</v>
      </c>
      <c r="N499" s="4" t="str">
        <f>+0063,1</f>
        <v>#ERROR!</v>
      </c>
      <c r="O499" s="4" t="str">
        <f>+0021,1</f>
        <v>#ERROR!</v>
      </c>
      <c r="P499" s="1" t="s">
        <v>2517</v>
      </c>
      <c r="Q499" s="4"/>
      <c r="R499" s="1" t="s">
        <v>1707</v>
      </c>
      <c r="S499" s="1" t="s">
        <v>1788</v>
      </c>
      <c r="U499" s="4"/>
      <c r="V499" s="1" t="s">
        <v>188</v>
      </c>
      <c r="W499" s="1" t="s">
        <v>2504</v>
      </c>
      <c r="Z499" s="1" t="s">
        <v>2518</v>
      </c>
      <c r="AA499" s="1" t="s">
        <v>2399</v>
      </c>
      <c r="AC499" s="4"/>
      <c r="AD499" s="4"/>
      <c r="AE499" s="4"/>
      <c r="AF499" s="4"/>
      <c r="AG499" s="1" t="s">
        <v>2519</v>
      </c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</row>
    <row r="500">
      <c r="A500" s="3">
        <v>3.809099999E9</v>
      </c>
      <c r="B500" s="1" t="s">
        <v>2520</v>
      </c>
      <c r="C500" s="3">
        <v>4.0</v>
      </c>
      <c r="D500" s="3">
        <v>50.086092</v>
      </c>
      <c r="E500" s="3">
        <v>-5.255711</v>
      </c>
      <c r="F500" s="3">
        <v>81.38</v>
      </c>
      <c r="G500" s="1" t="s">
        <v>178</v>
      </c>
      <c r="H500" s="1" t="s">
        <v>200</v>
      </c>
      <c r="I500" s="3">
        <v>99999.0</v>
      </c>
      <c r="J500" s="1" t="s">
        <v>180</v>
      </c>
      <c r="K500" s="2" t="s">
        <v>610</v>
      </c>
      <c r="L500" s="1" t="s">
        <v>557</v>
      </c>
      <c r="M500" s="1" t="s">
        <v>411</v>
      </c>
      <c r="N500" s="4" t="str">
        <f>+0070,1</f>
        <v>#ERROR!</v>
      </c>
      <c r="O500" s="4" t="str">
        <f>+0020,1</f>
        <v>#ERROR!</v>
      </c>
      <c r="P500" s="1" t="s">
        <v>203</v>
      </c>
      <c r="Q500" s="4"/>
      <c r="R500" s="1" t="s">
        <v>1702</v>
      </c>
      <c r="T500" s="4"/>
      <c r="U500" s="4"/>
      <c r="V500" s="1" t="s">
        <v>188</v>
      </c>
      <c r="W500" s="1" t="s">
        <v>1703</v>
      </c>
      <c r="Z500" s="1" t="s">
        <v>208</v>
      </c>
      <c r="AB500" s="4"/>
      <c r="AC500" s="4"/>
      <c r="AD500" s="4"/>
      <c r="AE500" s="4"/>
      <c r="AF500" s="4"/>
      <c r="AG500" s="1" t="s">
        <v>2521</v>
      </c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</row>
    <row r="501">
      <c r="A501" s="3">
        <v>3.809099999E9</v>
      </c>
      <c r="B501" s="1" t="s">
        <v>2522</v>
      </c>
      <c r="C501" s="3">
        <v>4.0</v>
      </c>
      <c r="D501" s="3">
        <v>50.086092</v>
      </c>
      <c r="E501" s="3">
        <v>-5.255711</v>
      </c>
      <c r="F501" s="3">
        <v>81.38</v>
      </c>
      <c r="G501" s="1" t="s">
        <v>178</v>
      </c>
      <c r="H501" s="1" t="s">
        <v>179</v>
      </c>
      <c r="I501" s="3">
        <v>99999.0</v>
      </c>
      <c r="J501" s="1" t="s">
        <v>180</v>
      </c>
      <c r="K501" s="2" t="s">
        <v>610</v>
      </c>
      <c r="L501" s="1" t="s">
        <v>557</v>
      </c>
      <c r="M501" s="1" t="s">
        <v>601</v>
      </c>
      <c r="N501" s="4" t="str">
        <f>+0067,1</f>
        <v>#ERROR!</v>
      </c>
      <c r="O501" s="4" t="str">
        <f>+0020,1</f>
        <v>#ERROR!</v>
      </c>
      <c r="P501" s="1" t="s">
        <v>2068</v>
      </c>
      <c r="Q501" s="4"/>
      <c r="R501" s="1" t="s">
        <v>2085</v>
      </c>
      <c r="S501" s="1" t="s">
        <v>681</v>
      </c>
      <c r="U501" s="4"/>
      <c r="V501" s="1" t="s">
        <v>188</v>
      </c>
      <c r="W501" s="1" t="s">
        <v>2428</v>
      </c>
      <c r="Z501" s="1" t="s">
        <v>1107</v>
      </c>
      <c r="AA501" s="1" t="s">
        <v>2523</v>
      </c>
      <c r="AC501" s="4"/>
      <c r="AD501" s="4"/>
      <c r="AE501" s="4"/>
      <c r="AF501" s="4"/>
      <c r="AG501" s="1" t="s">
        <v>2524</v>
      </c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</row>
    <row r="502">
      <c r="A502" s="3">
        <v>3.809099999E9</v>
      </c>
      <c r="B502" s="1" t="s">
        <v>2525</v>
      </c>
      <c r="C502" s="3">
        <v>4.0</v>
      </c>
      <c r="D502" s="3">
        <v>50.086092</v>
      </c>
      <c r="E502" s="3">
        <v>-5.255711</v>
      </c>
      <c r="F502" s="3">
        <v>81.38</v>
      </c>
      <c r="G502" s="1" t="s">
        <v>178</v>
      </c>
      <c r="H502" s="1" t="s">
        <v>200</v>
      </c>
      <c r="I502" s="3">
        <v>99999.0</v>
      </c>
      <c r="J502" s="1" t="s">
        <v>180</v>
      </c>
      <c r="K502" s="2" t="s">
        <v>1701</v>
      </c>
      <c r="L502" s="1" t="s">
        <v>1783</v>
      </c>
      <c r="M502" s="1" t="s">
        <v>411</v>
      </c>
      <c r="N502" s="4" t="str">
        <f>+0070,1</f>
        <v>#ERROR!</v>
      </c>
      <c r="O502" s="4" t="str">
        <f>+0040,1</f>
        <v>#ERROR!</v>
      </c>
      <c r="P502" s="1" t="s">
        <v>203</v>
      </c>
      <c r="Q502" s="4"/>
      <c r="R502" s="1" t="s">
        <v>888</v>
      </c>
      <c r="S502" s="1" t="s">
        <v>1784</v>
      </c>
      <c r="T502" s="1" t="s">
        <v>624</v>
      </c>
      <c r="V502" s="1" t="s">
        <v>188</v>
      </c>
      <c r="W502" s="1" t="s">
        <v>891</v>
      </c>
      <c r="Z502" s="1" t="s">
        <v>643</v>
      </c>
      <c r="AB502" s="1" t="s">
        <v>226</v>
      </c>
      <c r="AC502" s="4"/>
      <c r="AD502" s="4"/>
      <c r="AE502" s="4"/>
      <c r="AF502" s="4"/>
      <c r="AG502" s="1" t="s">
        <v>2526</v>
      </c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</row>
    <row r="503">
      <c r="A503" s="3">
        <v>3.809099999E9</v>
      </c>
      <c r="B503" s="1" t="s">
        <v>2527</v>
      </c>
      <c r="C503" s="3">
        <v>4.0</v>
      </c>
      <c r="D503" s="3">
        <v>50.086092</v>
      </c>
      <c r="E503" s="3">
        <v>-5.255711</v>
      </c>
      <c r="F503" s="3">
        <v>81.38</v>
      </c>
      <c r="G503" s="1" t="s">
        <v>178</v>
      </c>
      <c r="H503" s="1" t="s">
        <v>179</v>
      </c>
      <c r="I503" s="3">
        <v>99999.0</v>
      </c>
      <c r="J503" s="1" t="s">
        <v>180</v>
      </c>
      <c r="K503" s="2" t="s">
        <v>1701</v>
      </c>
      <c r="L503" s="1" t="s">
        <v>2528</v>
      </c>
      <c r="M503" s="1" t="s">
        <v>806</v>
      </c>
      <c r="N503" s="4" t="str">
        <f>+0072,1</f>
        <v>#ERROR!</v>
      </c>
      <c r="O503" s="4" t="str">
        <f>+0039,1</f>
        <v>#ERROR!</v>
      </c>
      <c r="P503" s="1" t="s">
        <v>2529</v>
      </c>
      <c r="Q503" s="4"/>
      <c r="R503" s="1" t="s">
        <v>896</v>
      </c>
      <c r="S503" s="1" t="s">
        <v>1788</v>
      </c>
      <c r="T503" s="1" t="s">
        <v>632</v>
      </c>
      <c r="V503" s="1" t="s">
        <v>188</v>
      </c>
      <c r="W503" s="1" t="s">
        <v>1573</v>
      </c>
      <c r="Z503" s="1" t="s">
        <v>2530</v>
      </c>
      <c r="AA503" s="1" t="s">
        <v>2531</v>
      </c>
      <c r="AB503" s="1" t="s">
        <v>226</v>
      </c>
      <c r="AC503" s="4"/>
      <c r="AD503" s="4"/>
      <c r="AE503" s="4"/>
      <c r="AF503" s="4"/>
      <c r="AG503" s="1" t="s">
        <v>2532</v>
      </c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1" t="s">
        <v>732</v>
      </c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1" t="s">
        <v>732</v>
      </c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</row>
    <row r="504">
      <c r="A504" s="3">
        <v>3.809099999E9</v>
      </c>
      <c r="B504" s="1" t="s">
        <v>2533</v>
      </c>
      <c r="C504" s="3">
        <v>4.0</v>
      </c>
      <c r="D504" s="3">
        <v>50.086092</v>
      </c>
      <c r="E504" s="3">
        <v>-5.255711</v>
      </c>
      <c r="F504" s="3">
        <v>81.38</v>
      </c>
      <c r="G504" s="1" t="s">
        <v>178</v>
      </c>
      <c r="H504" s="1" t="s">
        <v>200</v>
      </c>
      <c r="I504" s="3">
        <v>99999.0</v>
      </c>
      <c r="J504" s="1" t="s">
        <v>180</v>
      </c>
      <c r="K504" s="2" t="s">
        <v>1701</v>
      </c>
      <c r="L504" s="1" t="s">
        <v>1728</v>
      </c>
      <c r="M504" s="1" t="s">
        <v>411</v>
      </c>
      <c r="N504" s="4" t="str">
        <f>+0080,1</f>
        <v>#ERROR!</v>
      </c>
      <c r="O504" s="4" t="str">
        <f>+0030,1</f>
        <v>#ERROR!</v>
      </c>
      <c r="P504" s="1" t="s">
        <v>203</v>
      </c>
      <c r="Q504" s="4"/>
      <c r="R504" s="1" t="s">
        <v>888</v>
      </c>
      <c r="S504" s="1" t="s">
        <v>815</v>
      </c>
      <c r="T504" s="1" t="s">
        <v>624</v>
      </c>
      <c r="V504" s="1" t="s">
        <v>188</v>
      </c>
      <c r="W504" s="1" t="s">
        <v>891</v>
      </c>
      <c r="Z504" s="1" t="s">
        <v>643</v>
      </c>
      <c r="AB504" s="1" t="s">
        <v>226</v>
      </c>
      <c r="AC504" s="4"/>
      <c r="AD504" s="4"/>
      <c r="AE504" s="4"/>
      <c r="AF504" s="4"/>
      <c r="AG504" s="1" t="s">
        <v>2534</v>
      </c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</row>
    <row r="505">
      <c r="A505" s="3">
        <v>3.809099999E9</v>
      </c>
      <c r="B505" s="1" t="s">
        <v>2535</v>
      </c>
      <c r="C505" s="3">
        <v>4.0</v>
      </c>
      <c r="D505" s="3">
        <v>50.086092</v>
      </c>
      <c r="E505" s="3">
        <v>-5.255711</v>
      </c>
      <c r="F505" s="3">
        <v>81.38</v>
      </c>
      <c r="G505" s="1" t="s">
        <v>178</v>
      </c>
      <c r="H505" s="1" t="s">
        <v>179</v>
      </c>
      <c r="I505" s="3">
        <v>99999.0</v>
      </c>
      <c r="J505" s="1" t="s">
        <v>180</v>
      </c>
      <c r="K505" s="2" t="s">
        <v>1701</v>
      </c>
      <c r="L505" s="1" t="s">
        <v>2528</v>
      </c>
      <c r="M505" s="1" t="s">
        <v>806</v>
      </c>
      <c r="N505" s="4" t="str">
        <f>+0083,1</f>
        <v>#ERROR!</v>
      </c>
      <c r="O505" s="4" t="str">
        <f>+0027,1</f>
        <v>#ERROR!</v>
      </c>
      <c r="P505" s="1" t="s">
        <v>1375</v>
      </c>
      <c r="Q505" s="4"/>
      <c r="R505" s="1" t="s">
        <v>896</v>
      </c>
      <c r="S505" s="1" t="s">
        <v>821</v>
      </c>
      <c r="T505" s="1" t="s">
        <v>2536</v>
      </c>
      <c r="V505" s="1" t="s">
        <v>188</v>
      </c>
      <c r="W505" s="1" t="s">
        <v>1573</v>
      </c>
      <c r="Z505" s="1" t="s">
        <v>2537</v>
      </c>
      <c r="AA505" s="1" t="s">
        <v>2399</v>
      </c>
      <c r="AB505" s="1" t="s">
        <v>226</v>
      </c>
      <c r="AC505" s="4"/>
      <c r="AD505" s="4"/>
      <c r="AE505" s="4"/>
      <c r="AF505" s="4"/>
      <c r="AG505" s="1" t="s">
        <v>2538</v>
      </c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1" t="s">
        <v>238</v>
      </c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1" t="s">
        <v>238</v>
      </c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</row>
    <row r="506">
      <c r="A506" s="3">
        <v>3.809099999E9</v>
      </c>
      <c r="B506" s="1" t="s">
        <v>2539</v>
      </c>
      <c r="C506" s="3">
        <v>4.0</v>
      </c>
      <c r="D506" s="3">
        <v>50.086092</v>
      </c>
      <c r="E506" s="3">
        <v>-5.255711</v>
      </c>
      <c r="F506" s="3">
        <v>81.38</v>
      </c>
      <c r="G506" s="1" t="s">
        <v>178</v>
      </c>
      <c r="H506" s="1" t="s">
        <v>200</v>
      </c>
      <c r="I506" s="3">
        <v>99999.0</v>
      </c>
      <c r="J506" s="1" t="s">
        <v>180</v>
      </c>
      <c r="K506" s="2" t="s">
        <v>1954</v>
      </c>
      <c r="L506" s="1" t="s">
        <v>2367</v>
      </c>
      <c r="M506" s="1" t="s">
        <v>411</v>
      </c>
      <c r="N506" s="4" t="str">
        <f>+0090,1</f>
        <v>#ERROR!</v>
      </c>
      <c r="O506" s="4" t="str">
        <f>+0030,1</f>
        <v>#ERROR!</v>
      </c>
      <c r="P506" s="1" t="s">
        <v>203</v>
      </c>
      <c r="Q506" s="4"/>
      <c r="R506" s="1" t="s">
        <v>888</v>
      </c>
      <c r="S506" s="1" t="s">
        <v>1100</v>
      </c>
      <c r="T506" s="1" t="s">
        <v>2540</v>
      </c>
      <c r="V506" s="1" t="s">
        <v>188</v>
      </c>
      <c r="W506" s="1" t="s">
        <v>891</v>
      </c>
      <c r="Z506" s="1" t="s">
        <v>643</v>
      </c>
      <c r="AB506" s="1" t="s">
        <v>226</v>
      </c>
      <c r="AC506" s="4"/>
      <c r="AD506" s="1" t="s">
        <v>262</v>
      </c>
      <c r="AE506" s="4"/>
      <c r="AF506" s="4"/>
      <c r="AG506" s="1" t="s">
        <v>2541</v>
      </c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</row>
    <row r="507">
      <c r="A507" s="3">
        <v>3.809099999E9</v>
      </c>
      <c r="B507" s="1" t="s">
        <v>2542</v>
      </c>
      <c r="C507" s="3">
        <v>4.0</v>
      </c>
      <c r="D507" s="3">
        <v>50.086092</v>
      </c>
      <c r="E507" s="3">
        <v>-5.255711</v>
      </c>
      <c r="F507" s="3">
        <v>81.38</v>
      </c>
      <c r="G507" s="1" t="s">
        <v>178</v>
      </c>
      <c r="H507" s="1" t="s">
        <v>179</v>
      </c>
      <c r="I507" s="3">
        <v>99999.0</v>
      </c>
      <c r="J507" s="1" t="s">
        <v>180</v>
      </c>
      <c r="K507" s="2" t="s">
        <v>1954</v>
      </c>
      <c r="L507" s="1" t="s">
        <v>2373</v>
      </c>
      <c r="M507" s="1" t="s">
        <v>1446</v>
      </c>
      <c r="N507" s="4" t="str">
        <f>+0085,1</f>
        <v>#ERROR!</v>
      </c>
      <c r="O507" s="4" t="str">
        <f>+0030,1</f>
        <v>#ERROR!</v>
      </c>
      <c r="P507" s="1" t="s">
        <v>2543</v>
      </c>
      <c r="Q507" s="4"/>
      <c r="R507" s="1" t="s">
        <v>896</v>
      </c>
      <c r="S507" s="1" t="s">
        <v>1105</v>
      </c>
      <c r="T507" s="1" t="s">
        <v>2544</v>
      </c>
      <c r="V507" s="1" t="s">
        <v>188</v>
      </c>
      <c r="W507" s="1" t="s">
        <v>1573</v>
      </c>
      <c r="Z507" s="1" t="s">
        <v>1377</v>
      </c>
      <c r="AA507" s="1" t="s">
        <v>2545</v>
      </c>
      <c r="AB507" s="1" t="s">
        <v>226</v>
      </c>
      <c r="AC507" s="4"/>
      <c r="AD507" s="4"/>
      <c r="AE507" s="1" t="s">
        <v>219</v>
      </c>
      <c r="AF507" s="1" t="s">
        <v>194</v>
      </c>
      <c r="AG507" s="1" t="s">
        <v>2546</v>
      </c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1" t="s">
        <v>238</v>
      </c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1" t="s">
        <v>238</v>
      </c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</row>
    <row r="508">
      <c r="A508" s="3">
        <v>3.809099999E9</v>
      </c>
      <c r="B508" s="1" t="s">
        <v>2547</v>
      </c>
      <c r="C508" s="3">
        <v>4.0</v>
      </c>
      <c r="D508" s="3">
        <v>50.086092</v>
      </c>
      <c r="E508" s="3">
        <v>-5.255711</v>
      </c>
      <c r="F508" s="3">
        <v>81.38</v>
      </c>
      <c r="G508" s="1" t="s">
        <v>178</v>
      </c>
      <c r="H508" s="1" t="s">
        <v>200</v>
      </c>
      <c r="I508" s="3">
        <v>99999.0</v>
      </c>
      <c r="J508" s="1" t="s">
        <v>180</v>
      </c>
      <c r="K508" s="2" t="s">
        <v>2160</v>
      </c>
      <c r="L508" s="1" t="s">
        <v>2367</v>
      </c>
      <c r="M508" s="1" t="s">
        <v>411</v>
      </c>
      <c r="N508" s="4" t="str">
        <f>+0090,1</f>
        <v>#ERROR!</v>
      </c>
      <c r="O508" s="4" t="str">
        <f>+0030,1</f>
        <v>#ERROR!</v>
      </c>
      <c r="P508" s="1" t="s">
        <v>203</v>
      </c>
      <c r="Q508" s="4"/>
      <c r="R508" s="1" t="s">
        <v>888</v>
      </c>
      <c r="S508" s="1" t="s">
        <v>1100</v>
      </c>
      <c r="T508" s="1" t="s">
        <v>2540</v>
      </c>
      <c r="V508" s="1" t="s">
        <v>188</v>
      </c>
      <c r="W508" s="1" t="s">
        <v>891</v>
      </c>
      <c r="Z508" s="1" t="s">
        <v>643</v>
      </c>
      <c r="AB508" s="1" t="s">
        <v>226</v>
      </c>
      <c r="AC508" s="4"/>
      <c r="AD508" s="1" t="s">
        <v>1471</v>
      </c>
      <c r="AE508" s="4"/>
      <c r="AF508" s="4"/>
      <c r="AG508" s="1" t="s">
        <v>2548</v>
      </c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</row>
    <row r="509">
      <c r="A509" s="3">
        <v>3.809099999E9</v>
      </c>
      <c r="B509" s="1" t="s">
        <v>2549</v>
      </c>
      <c r="C509" s="3">
        <v>4.0</v>
      </c>
      <c r="D509" s="3">
        <v>50.086092</v>
      </c>
      <c r="E509" s="3">
        <v>-5.255711</v>
      </c>
      <c r="F509" s="3">
        <v>81.38</v>
      </c>
      <c r="G509" s="1" t="s">
        <v>178</v>
      </c>
      <c r="H509" s="1" t="s">
        <v>179</v>
      </c>
      <c r="I509" s="3">
        <v>99999.0</v>
      </c>
      <c r="J509" s="1" t="s">
        <v>180</v>
      </c>
      <c r="K509" s="2" t="s">
        <v>2160</v>
      </c>
      <c r="L509" s="1" t="s">
        <v>2373</v>
      </c>
      <c r="M509" s="1" t="s">
        <v>1446</v>
      </c>
      <c r="N509" s="4" t="str">
        <f>+0087,1</f>
        <v>#ERROR!</v>
      </c>
      <c r="O509" s="4" t="str">
        <f>+0027,1</f>
        <v>#ERROR!</v>
      </c>
      <c r="P509" s="1" t="s">
        <v>2550</v>
      </c>
      <c r="Q509" s="4"/>
      <c r="R509" s="1" t="s">
        <v>896</v>
      </c>
      <c r="S509" s="1" t="s">
        <v>2551</v>
      </c>
      <c r="T509" s="1" t="s">
        <v>2552</v>
      </c>
      <c r="V509" s="1" t="s">
        <v>188</v>
      </c>
      <c r="W509" s="1" t="s">
        <v>1573</v>
      </c>
      <c r="Z509" s="1" t="s">
        <v>2553</v>
      </c>
      <c r="AA509" s="1" t="s">
        <v>2554</v>
      </c>
      <c r="AB509" s="1" t="s">
        <v>226</v>
      </c>
      <c r="AC509" s="4"/>
      <c r="AD509" s="4"/>
      <c r="AE509" s="1" t="s">
        <v>1475</v>
      </c>
      <c r="AG509" s="1" t="s">
        <v>2555</v>
      </c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1" t="s">
        <v>732</v>
      </c>
      <c r="BT509" s="4"/>
      <c r="BU509" s="4"/>
      <c r="BV509" s="4"/>
      <c r="BW509" s="4"/>
      <c r="BX509" s="4"/>
      <c r="BY509" s="4"/>
      <c r="BZ509" s="4"/>
      <c r="CA509" s="1" t="s">
        <v>383</v>
      </c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1" t="s">
        <v>732</v>
      </c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</row>
    <row r="510">
      <c r="A510" s="3">
        <v>3.809099999E9</v>
      </c>
      <c r="B510" s="1" t="s">
        <v>2556</v>
      </c>
      <c r="C510" s="3">
        <v>4.0</v>
      </c>
      <c r="D510" s="3">
        <v>50.086092</v>
      </c>
      <c r="E510" s="3">
        <v>-5.255711</v>
      </c>
      <c r="F510" s="3">
        <v>81.38</v>
      </c>
      <c r="G510" s="1" t="s">
        <v>178</v>
      </c>
      <c r="H510" s="1" t="s">
        <v>200</v>
      </c>
      <c r="I510" s="3">
        <v>99999.0</v>
      </c>
      <c r="J510" s="1" t="s">
        <v>180</v>
      </c>
      <c r="K510" s="2" t="s">
        <v>975</v>
      </c>
      <c r="L510" s="1" t="s">
        <v>2557</v>
      </c>
      <c r="M510" s="1" t="s">
        <v>411</v>
      </c>
      <c r="N510" s="4" t="str">
        <f>+0090,1</f>
        <v>#ERROR!</v>
      </c>
      <c r="O510" s="4" t="str">
        <f>+0030,1</f>
        <v>#ERROR!</v>
      </c>
      <c r="P510" s="1" t="s">
        <v>203</v>
      </c>
      <c r="Q510" s="4"/>
      <c r="R510" s="1" t="s">
        <v>888</v>
      </c>
      <c r="S510" s="1" t="s">
        <v>1867</v>
      </c>
      <c r="U510" s="4"/>
      <c r="V510" s="1" t="s">
        <v>188</v>
      </c>
      <c r="W510" s="1" t="s">
        <v>891</v>
      </c>
      <c r="Z510" s="1" t="s">
        <v>208</v>
      </c>
      <c r="AB510" s="1" t="s">
        <v>226</v>
      </c>
      <c r="AC510" s="4"/>
      <c r="AD510" s="1" t="s">
        <v>277</v>
      </c>
      <c r="AE510" s="4"/>
      <c r="AF510" s="4"/>
      <c r="AG510" s="1" t="s">
        <v>2558</v>
      </c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</row>
    <row r="511">
      <c r="A511" s="3">
        <v>3.809099999E9</v>
      </c>
      <c r="B511" s="1" t="s">
        <v>2559</v>
      </c>
      <c r="C511" s="3">
        <v>4.0</v>
      </c>
      <c r="D511" s="3">
        <v>50.086092</v>
      </c>
      <c r="E511" s="3">
        <v>-5.255711</v>
      </c>
      <c r="F511" s="3">
        <v>81.38</v>
      </c>
      <c r="G511" s="1" t="s">
        <v>178</v>
      </c>
      <c r="H511" s="1" t="s">
        <v>179</v>
      </c>
      <c r="I511" s="3">
        <v>99999.0</v>
      </c>
      <c r="J511" s="1" t="s">
        <v>180</v>
      </c>
      <c r="K511" s="2" t="s">
        <v>975</v>
      </c>
      <c r="L511" s="1" t="s">
        <v>2560</v>
      </c>
      <c r="M511" s="1" t="s">
        <v>1446</v>
      </c>
      <c r="N511" s="4" t="str">
        <f>+0088,1</f>
        <v>#ERROR!</v>
      </c>
      <c r="O511" s="4" t="str">
        <f>+0025,1</f>
        <v>#ERROR!</v>
      </c>
      <c r="P511" s="1" t="s">
        <v>2068</v>
      </c>
      <c r="Q511" s="4"/>
      <c r="R511" s="1" t="s">
        <v>896</v>
      </c>
      <c r="S511" s="1" t="s">
        <v>1871</v>
      </c>
      <c r="U511" s="4"/>
      <c r="V511" s="1" t="s">
        <v>188</v>
      </c>
      <c r="W511" s="1" t="s">
        <v>1573</v>
      </c>
      <c r="Z511" s="1" t="s">
        <v>1107</v>
      </c>
      <c r="AA511" s="1" t="s">
        <v>824</v>
      </c>
      <c r="AB511" s="1" t="s">
        <v>226</v>
      </c>
      <c r="AC511" s="4"/>
      <c r="AD511" s="4"/>
      <c r="AE511" s="1" t="s">
        <v>193</v>
      </c>
      <c r="AF511" s="1" t="s">
        <v>286</v>
      </c>
      <c r="AG511" s="1" t="s">
        <v>2561</v>
      </c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1" t="s">
        <v>238</v>
      </c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1" t="s">
        <v>238</v>
      </c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</row>
    <row r="512">
      <c r="A512" s="3">
        <v>3.809099999E9</v>
      </c>
      <c r="B512" s="1" t="s">
        <v>2562</v>
      </c>
      <c r="C512" s="3">
        <v>4.0</v>
      </c>
      <c r="D512" s="3">
        <v>50.086092</v>
      </c>
      <c r="E512" s="3">
        <v>-5.255711</v>
      </c>
      <c r="F512" s="3">
        <v>81.38</v>
      </c>
      <c r="G512" s="1" t="s">
        <v>178</v>
      </c>
      <c r="H512" s="1" t="s">
        <v>200</v>
      </c>
      <c r="I512" s="3">
        <v>99999.0</v>
      </c>
      <c r="J512" s="1" t="s">
        <v>180</v>
      </c>
      <c r="K512" s="2" t="s">
        <v>2160</v>
      </c>
      <c r="L512" s="1" t="s">
        <v>2367</v>
      </c>
      <c r="M512" s="1" t="s">
        <v>411</v>
      </c>
      <c r="N512" s="4" t="str">
        <f>+0090,1</f>
        <v>#ERROR!</v>
      </c>
      <c r="O512" s="4" t="str">
        <f>+0040,1</f>
        <v>#ERROR!</v>
      </c>
      <c r="P512" s="1" t="s">
        <v>203</v>
      </c>
      <c r="Q512" s="4"/>
      <c r="R512" s="1" t="s">
        <v>888</v>
      </c>
      <c r="S512" s="1" t="s">
        <v>1100</v>
      </c>
      <c r="U512" s="4"/>
      <c r="V512" s="1" t="s">
        <v>188</v>
      </c>
      <c r="W512" s="1" t="s">
        <v>891</v>
      </c>
      <c r="Z512" s="1" t="s">
        <v>261</v>
      </c>
      <c r="AB512" s="1" t="s">
        <v>192</v>
      </c>
      <c r="AC512" s="4"/>
      <c r="AD512" s="1" t="s">
        <v>262</v>
      </c>
      <c r="AE512" s="4"/>
      <c r="AF512" s="4"/>
      <c r="AG512" s="1" t="s">
        <v>2563</v>
      </c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</row>
    <row r="513">
      <c r="A513" s="3">
        <v>3.809099999E9</v>
      </c>
      <c r="B513" s="1" t="s">
        <v>2564</v>
      </c>
      <c r="C513" s="3">
        <v>4.0</v>
      </c>
      <c r="D513" s="3">
        <v>50.086092</v>
      </c>
      <c r="E513" s="3">
        <v>-5.255711</v>
      </c>
      <c r="F513" s="3">
        <v>81.38</v>
      </c>
      <c r="G513" s="1" t="s">
        <v>178</v>
      </c>
      <c r="H513" s="1" t="s">
        <v>179</v>
      </c>
      <c r="I513" s="3">
        <v>99999.0</v>
      </c>
      <c r="J513" s="1" t="s">
        <v>180</v>
      </c>
      <c r="K513" s="2" t="s">
        <v>2160</v>
      </c>
      <c r="L513" s="1" t="s">
        <v>2373</v>
      </c>
      <c r="M513" s="1" t="s">
        <v>1446</v>
      </c>
      <c r="N513" s="4" t="str">
        <f>+0086,1</f>
        <v>#ERROR!</v>
      </c>
      <c r="O513" s="4" t="str">
        <f>+0043,1</f>
        <v>#ERROR!</v>
      </c>
      <c r="P513" s="1" t="s">
        <v>351</v>
      </c>
      <c r="Q513" s="4"/>
      <c r="R513" s="1" t="s">
        <v>896</v>
      </c>
      <c r="S513" s="1" t="s">
        <v>2565</v>
      </c>
      <c r="U513" s="4"/>
      <c r="V513" s="1" t="s">
        <v>188</v>
      </c>
      <c r="W513" s="1" t="s">
        <v>1573</v>
      </c>
      <c r="Z513" s="1" t="s">
        <v>285</v>
      </c>
      <c r="AA513" s="1" t="s">
        <v>858</v>
      </c>
      <c r="AB513" s="1" t="s">
        <v>257</v>
      </c>
      <c r="AC513" s="4"/>
      <c r="AD513" s="4"/>
      <c r="AE513" s="1" t="s">
        <v>235</v>
      </c>
      <c r="AF513" s="1" t="s">
        <v>194</v>
      </c>
      <c r="AG513" s="1" t="s">
        <v>2566</v>
      </c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1" t="s">
        <v>238</v>
      </c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1" t="s">
        <v>196</v>
      </c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</row>
    <row r="514">
      <c r="A514" s="3">
        <v>3.809099999E9</v>
      </c>
      <c r="B514" s="1" t="s">
        <v>2567</v>
      </c>
      <c r="C514" s="3">
        <v>4.0</v>
      </c>
      <c r="D514" s="3">
        <v>50.086092</v>
      </c>
      <c r="E514" s="3">
        <v>-5.255711</v>
      </c>
      <c r="F514" s="3">
        <v>81.38</v>
      </c>
      <c r="G514" s="1" t="s">
        <v>178</v>
      </c>
      <c r="H514" s="1" t="s">
        <v>200</v>
      </c>
      <c r="I514" s="3">
        <v>99999.0</v>
      </c>
      <c r="J514" s="1" t="s">
        <v>180</v>
      </c>
      <c r="K514" s="2" t="s">
        <v>975</v>
      </c>
      <c r="L514" s="1" t="s">
        <v>2367</v>
      </c>
      <c r="M514" s="1" t="s">
        <v>411</v>
      </c>
      <c r="N514" s="4" t="str">
        <f>+0090,1</f>
        <v>#ERROR!</v>
      </c>
      <c r="O514" s="4" t="str">
        <f>+0030,1</f>
        <v>#ERROR!</v>
      </c>
      <c r="P514" s="1" t="s">
        <v>203</v>
      </c>
      <c r="Q514" s="4"/>
      <c r="R514" s="1" t="s">
        <v>888</v>
      </c>
      <c r="S514" s="1" t="s">
        <v>1100</v>
      </c>
      <c r="U514" s="4"/>
      <c r="V514" s="1" t="s">
        <v>188</v>
      </c>
      <c r="W514" s="1" t="s">
        <v>891</v>
      </c>
      <c r="Z514" s="1" t="s">
        <v>261</v>
      </c>
      <c r="AB514" s="1" t="s">
        <v>192</v>
      </c>
      <c r="AC514" s="4"/>
      <c r="AD514" s="1" t="s">
        <v>1015</v>
      </c>
      <c r="AE514" s="4"/>
      <c r="AF514" s="4"/>
      <c r="AG514" s="1" t="s">
        <v>2568</v>
      </c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</row>
    <row r="515">
      <c r="A515" s="3">
        <v>3.809099999E9</v>
      </c>
      <c r="B515" s="1" t="s">
        <v>2569</v>
      </c>
      <c r="C515" s="3">
        <v>4.0</v>
      </c>
      <c r="D515" s="3">
        <v>50.086092</v>
      </c>
      <c r="E515" s="3">
        <v>-5.255711</v>
      </c>
      <c r="F515" s="3">
        <v>81.38</v>
      </c>
      <c r="G515" s="1" t="s">
        <v>178</v>
      </c>
      <c r="H515" s="1" t="s">
        <v>179</v>
      </c>
      <c r="I515" s="3">
        <v>99999.0</v>
      </c>
      <c r="J515" s="1" t="s">
        <v>180</v>
      </c>
      <c r="K515" s="2" t="s">
        <v>975</v>
      </c>
      <c r="L515" s="1" t="s">
        <v>1103</v>
      </c>
      <c r="M515" s="1" t="s">
        <v>806</v>
      </c>
      <c r="N515" s="4" t="str">
        <f>+0086,1</f>
        <v>#ERROR!</v>
      </c>
      <c r="O515" s="4" t="str">
        <f>+0026,1</f>
        <v>#ERROR!</v>
      </c>
      <c r="P515" s="1" t="s">
        <v>1093</v>
      </c>
      <c r="Q515" s="4"/>
      <c r="R515" s="1" t="s">
        <v>1118</v>
      </c>
      <c r="S515" s="1" t="s">
        <v>2565</v>
      </c>
      <c r="U515" s="4"/>
      <c r="V515" s="1" t="s">
        <v>188</v>
      </c>
      <c r="W515" s="1" t="s">
        <v>2570</v>
      </c>
      <c r="Z515" s="1" t="s">
        <v>355</v>
      </c>
      <c r="AA515" s="1" t="s">
        <v>2345</v>
      </c>
      <c r="AB515" s="1" t="s">
        <v>257</v>
      </c>
      <c r="AC515" s="4"/>
      <c r="AD515" s="4"/>
      <c r="AE515" s="1" t="s">
        <v>563</v>
      </c>
      <c r="AF515" s="1" t="s">
        <v>1023</v>
      </c>
      <c r="AG515" s="1" t="s">
        <v>2571</v>
      </c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1" t="s">
        <v>238</v>
      </c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1" t="s">
        <v>196</v>
      </c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</row>
    <row r="516">
      <c r="A516" s="3">
        <v>3.809099999E9</v>
      </c>
      <c r="B516" s="1" t="s">
        <v>2572</v>
      </c>
      <c r="C516" s="3">
        <v>4.0</v>
      </c>
      <c r="D516" s="3">
        <v>50.086092</v>
      </c>
      <c r="E516" s="3">
        <v>-5.255711</v>
      </c>
      <c r="F516" s="3">
        <v>81.38</v>
      </c>
      <c r="G516" s="1" t="s">
        <v>178</v>
      </c>
      <c r="H516" s="1" t="s">
        <v>200</v>
      </c>
      <c r="I516" s="3">
        <v>99999.0</v>
      </c>
      <c r="J516" s="1" t="s">
        <v>180</v>
      </c>
      <c r="K516" s="2" t="s">
        <v>2573</v>
      </c>
      <c r="L516" s="1" t="s">
        <v>2574</v>
      </c>
      <c r="M516" s="1" t="s">
        <v>411</v>
      </c>
      <c r="N516" s="4" t="str">
        <f>+0090,1</f>
        <v>#ERROR!</v>
      </c>
      <c r="O516" s="4" t="str">
        <f>+0040,1</f>
        <v>#ERROR!</v>
      </c>
      <c r="P516" s="1" t="s">
        <v>203</v>
      </c>
      <c r="Q516" s="4"/>
      <c r="R516" s="1" t="s">
        <v>888</v>
      </c>
      <c r="S516" s="1" t="s">
        <v>2575</v>
      </c>
      <c r="U516" s="4"/>
      <c r="V516" s="1" t="s">
        <v>188</v>
      </c>
      <c r="W516" s="1" t="s">
        <v>891</v>
      </c>
      <c r="Z516" s="1" t="s">
        <v>261</v>
      </c>
      <c r="AB516" s="1" t="s">
        <v>226</v>
      </c>
      <c r="AC516" s="4"/>
      <c r="AD516" s="1" t="s">
        <v>540</v>
      </c>
      <c r="AE516" s="4"/>
      <c r="AF516" s="4"/>
      <c r="AG516" s="1" t="s">
        <v>2576</v>
      </c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</row>
    <row r="517">
      <c r="A517" s="3">
        <v>3.809099999E9</v>
      </c>
      <c r="B517" s="1" t="s">
        <v>2577</v>
      </c>
      <c r="C517" s="3">
        <v>4.0</v>
      </c>
      <c r="D517" s="3">
        <v>50.086092</v>
      </c>
      <c r="E517" s="3">
        <v>-5.255711</v>
      </c>
      <c r="F517" s="3">
        <v>81.38</v>
      </c>
      <c r="G517" s="1" t="s">
        <v>178</v>
      </c>
      <c r="H517" s="1" t="s">
        <v>179</v>
      </c>
      <c r="I517" s="3">
        <v>99999.0</v>
      </c>
      <c r="J517" s="1" t="s">
        <v>180</v>
      </c>
      <c r="K517" s="2" t="s">
        <v>2573</v>
      </c>
      <c r="L517" s="1" t="s">
        <v>2578</v>
      </c>
      <c r="M517" s="1" t="s">
        <v>1446</v>
      </c>
      <c r="N517" s="4" t="str">
        <f>+0088,1</f>
        <v>#ERROR!</v>
      </c>
      <c r="O517" s="4" t="str">
        <f>+0040,1</f>
        <v>#ERROR!</v>
      </c>
      <c r="P517" s="1" t="s">
        <v>1427</v>
      </c>
      <c r="Q517" s="4"/>
      <c r="R517" s="1" t="s">
        <v>1118</v>
      </c>
      <c r="S517" s="1" t="s">
        <v>2579</v>
      </c>
      <c r="U517" s="4"/>
      <c r="V517" s="1" t="s">
        <v>188</v>
      </c>
      <c r="W517" s="1" t="s">
        <v>1863</v>
      </c>
      <c r="Z517" s="1" t="s">
        <v>1428</v>
      </c>
      <c r="AA517" s="1" t="s">
        <v>1441</v>
      </c>
      <c r="AB517" s="1" t="s">
        <v>234</v>
      </c>
      <c r="AC517" s="4"/>
      <c r="AD517" s="4"/>
      <c r="AE517" s="1" t="s">
        <v>1000</v>
      </c>
      <c r="AF517" s="1" t="s">
        <v>546</v>
      </c>
      <c r="AG517" s="1" t="s">
        <v>2580</v>
      </c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1" t="s">
        <v>238</v>
      </c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1" t="s">
        <v>196</v>
      </c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</row>
    <row r="518">
      <c r="A518" s="3">
        <v>3.809099999E9</v>
      </c>
      <c r="B518" s="1" t="s">
        <v>2581</v>
      </c>
      <c r="C518" s="3">
        <v>4.0</v>
      </c>
      <c r="D518" s="3">
        <v>50.086092</v>
      </c>
      <c r="E518" s="3">
        <v>-5.255711</v>
      </c>
      <c r="F518" s="3">
        <v>81.38</v>
      </c>
      <c r="G518" s="1" t="s">
        <v>178</v>
      </c>
      <c r="H518" s="1" t="s">
        <v>200</v>
      </c>
      <c r="I518" s="3">
        <v>99999.0</v>
      </c>
      <c r="J518" s="1" t="s">
        <v>180</v>
      </c>
      <c r="K518" s="2" t="s">
        <v>2160</v>
      </c>
      <c r="L518" s="1" t="s">
        <v>593</v>
      </c>
      <c r="M518" s="1" t="s">
        <v>411</v>
      </c>
      <c r="N518" s="4" t="str">
        <f>+0080,1</f>
        <v>#ERROR!</v>
      </c>
      <c r="O518" s="4" t="str">
        <f>+0050,1</f>
        <v>#ERROR!</v>
      </c>
      <c r="P518" s="1" t="s">
        <v>203</v>
      </c>
      <c r="Q518" s="4"/>
      <c r="R518" s="1" t="s">
        <v>888</v>
      </c>
      <c r="S518" s="1" t="s">
        <v>595</v>
      </c>
      <c r="T518" s="1" t="s">
        <v>1100</v>
      </c>
      <c r="V518" s="1" t="s">
        <v>188</v>
      </c>
      <c r="W518" s="1" t="s">
        <v>891</v>
      </c>
      <c r="Z518" s="1" t="s">
        <v>294</v>
      </c>
      <c r="AB518" s="1" t="s">
        <v>192</v>
      </c>
      <c r="AC518" s="4"/>
      <c r="AD518" s="1" t="s">
        <v>2197</v>
      </c>
      <c r="AE518" s="4"/>
      <c r="AF518" s="4"/>
      <c r="AG518" s="1" t="s">
        <v>2582</v>
      </c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</row>
    <row r="519">
      <c r="A519" s="3">
        <v>3.809099999E9</v>
      </c>
      <c r="B519" s="1" t="s">
        <v>2583</v>
      </c>
      <c r="C519" s="3">
        <v>4.0</v>
      </c>
      <c r="D519" s="3">
        <v>50.086092</v>
      </c>
      <c r="E519" s="3">
        <v>-5.255711</v>
      </c>
      <c r="F519" s="3">
        <v>81.38</v>
      </c>
      <c r="G519" s="1" t="s">
        <v>178</v>
      </c>
      <c r="H519" s="1" t="s">
        <v>179</v>
      </c>
      <c r="I519" s="3">
        <v>99999.0</v>
      </c>
      <c r="J519" s="1" t="s">
        <v>180</v>
      </c>
      <c r="K519" s="2" t="s">
        <v>2160</v>
      </c>
      <c r="L519" s="1" t="s">
        <v>1103</v>
      </c>
      <c r="M519" s="1" t="s">
        <v>1446</v>
      </c>
      <c r="N519" s="4" t="str">
        <f>+0083,1</f>
        <v>#ERROR!</v>
      </c>
      <c r="O519" s="4" t="str">
        <f>+0053,1</f>
        <v>#ERROR!</v>
      </c>
      <c r="P519" s="1" t="s">
        <v>2584</v>
      </c>
      <c r="Q519" s="4"/>
      <c r="R519" s="1" t="s">
        <v>896</v>
      </c>
      <c r="S519" s="1" t="s">
        <v>603</v>
      </c>
      <c r="T519" s="1" t="s">
        <v>2551</v>
      </c>
      <c r="V519" s="1" t="s">
        <v>188</v>
      </c>
      <c r="W519" s="1" t="s">
        <v>899</v>
      </c>
      <c r="Z519" s="1" t="s">
        <v>2498</v>
      </c>
      <c r="AA519" s="1" t="s">
        <v>824</v>
      </c>
      <c r="AB519" s="1" t="s">
        <v>257</v>
      </c>
      <c r="AC519" s="4"/>
      <c r="AD519" s="4"/>
      <c r="AE519" s="1" t="s">
        <v>421</v>
      </c>
      <c r="AF519" s="1" t="s">
        <v>2201</v>
      </c>
      <c r="AG519" s="1" t="s">
        <v>2585</v>
      </c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1" t="s">
        <v>238</v>
      </c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1" t="s">
        <v>196</v>
      </c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</row>
    <row r="520">
      <c r="A520" s="3">
        <v>3.809099999E9</v>
      </c>
      <c r="B520" s="1" t="s">
        <v>2586</v>
      </c>
      <c r="C520" s="3">
        <v>4.0</v>
      </c>
      <c r="D520" s="3">
        <v>50.086092</v>
      </c>
      <c r="E520" s="3">
        <v>-5.255711</v>
      </c>
      <c r="F520" s="3">
        <v>81.38</v>
      </c>
      <c r="G520" s="1" t="s">
        <v>178</v>
      </c>
      <c r="H520" s="1" t="s">
        <v>200</v>
      </c>
      <c r="I520" s="3">
        <v>99999.0</v>
      </c>
      <c r="J520" s="1" t="s">
        <v>180</v>
      </c>
      <c r="K520" s="2" t="s">
        <v>2573</v>
      </c>
      <c r="L520" s="1" t="s">
        <v>593</v>
      </c>
      <c r="M520" s="1" t="s">
        <v>411</v>
      </c>
      <c r="N520" s="4" t="str">
        <f>+0090,1</f>
        <v>#ERROR!</v>
      </c>
      <c r="O520" s="4" t="str">
        <f>+0050,1</f>
        <v>#ERROR!</v>
      </c>
      <c r="P520" s="1" t="s">
        <v>203</v>
      </c>
      <c r="Q520" s="4"/>
      <c r="R520" s="1" t="s">
        <v>888</v>
      </c>
      <c r="S520" s="1" t="s">
        <v>595</v>
      </c>
      <c r="T520" s="1" t="s">
        <v>2587</v>
      </c>
      <c r="V520" s="1" t="s">
        <v>188</v>
      </c>
      <c r="W520" s="1" t="s">
        <v>891</v>
      </c>
      <c r="Z520" s="1" t="s">
        <v>386</v>
      </c>
      <c r="AB520" s="1" t="s">
        <v>226</v>
      </c>
      <c r="AC520" s="4"/>
      <c r="AD520" s="1" t="s">
        <v>387</v>
      </c>
      <c r="AE520" s="4"/>
      <c r="AF520" s="4"/>
      <c r="AG520" s="1" t="s">
        <v>2588</v>
      </c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</row>
    <row r="521">
      <c r="A521" s="3">
        <v>3.809099999E9</v>
      </c>
      <c r="B521" s="1" t="s">
        <v>2589</v>
      </c>
      <c r="C521" s="3">
        <v>4.0</v>
      </c>
      <c r="D521" s="3">
        <v>50.086092</v>
      </c>
      <c r="E521" s="3">
        <v>-5.255711</v>
      </c>
      <c r="F521" s="3">
        <v>81.38</v>
      </c>
      <c r="G521" s="1" t="s">
        <v>178</v>
      </c>
      <c r="H521" s="1" t="s">
        <v>179</v>
      </c>
      <c r="I521" s="3">
        <v>99999.0</v>
      </c>
      <c r="J521" s="1" t="s">
        <v>180</v>
      </c>
      <c r="K521" s="2" t="s">
        <v>2573</v>
      </c>
      <c r="L521" s="1" t="s">
        <v>2528</v>
      </c>
      <c r="M521" s="1" t="s">
        <v>806</v>
      </c>
      <c r="N521" s="4" t="str">
        <f>+0087,1</f>
        <v>#ERROR!</v>
      </c>
      <c r="O521" s="4" t="str">
        <f>+0049,1</f>
        <v>#ERROR!</v>
      </c>
      <c r="P521" s="1" t="s">
        <v>1706</v>
      </c>
      <c r="Q521" s="4"/>
      <c r="R521" s="1" t="s">
        <v>896</v>
      </c>
      <c r="S521" s="1" t="s">
        <v>603</v>
      </c>
      <c r="T521" s="1" t="s">
        <v>2590</v>
      </c>
      <c r="V521" s="1" t="s">
        <v>188</v>
      </c>
      <c r="W521" s="1" t="s">
        <v>899</v>
      </c>
      <c r="X521" s="1" t="s">
        <v>2591</v>
      </c>
      <c r="Z521" s="1" t="s">
        <v>1709</v>
      </c>
      <c r="AA521" s="1" t="s">
        <v>840</v>
      </c>
      <c r="AB521" s="1" t="s">
        <v>234</v>
      </c>
      <c r="AC521" s="4"/>
      <c r="AD521" s="4"/>
      <c r="AE521" s="1" t="s">
        <v>421</v>
      </c>
      <c r="AF521" s="1" t="s">
        <v>395</v>
      </c>
      <c r="AG521" s="1" t="s">
        <v>2592</v>
      </c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1" t="s">
        <v>238</v>
      </c>
      <c r="BT521" s="4"/>
      <c r="BU521" s="4"/>
      <c r="BV521" s="4"/>
      <c r="BW521" s="4"/>
      <c r="BX521" s="4"/>
      <c r="BY521" s="4"/>
      <c r="BZ521" s="4"/>
      <c r="CA521" s="1" t="s">
        <v>1304</v>
      </c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1" t="s">
        <v>196</v>
      </c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</row>
    <row r="522">
      <c r="A522" s="3">
        <v>3.809099999E9</v>
      </c>
      <c r="B522" s="1" t="s">
        <v>2593</v>
      </c>
      <c r="C522" s="3">
        <v>4.0</v>
      </c>
      <c r="D522" s="3">
        <v>50.086092</v>
      </c>
      <c r="E522" s="3">
        <v>-5.255711</v>
      </c>
      <c r="F522" s="3">
        <v>81.38</v>
      </c>
      <c r="G522" s="1" t="s">
        <v>178</v>
      </c>
      <c r="H522" s="1" t="s">
        <v>200</v>
      </c>
      <c r="I522" s="3">
        <v>99999.0</v>
      </c>
      <c r="J522" s="1" t="s">
        <v>180</v>
      </c>
      <c r="K522" s="2" t="s">
        <v>537</v>
      </c>
      <c r="L522" s="1" t="s">
        <v>1783</v>
      </c>
      <c r="M522" s="1" t="s">
        <v>411</v>
      </c>
      <c r="N522" s="4" t="str">
        <f>+0090,1</f>
        <v>#ERROR!</v>
      </c>
      <c r="O522" s="4" t="str">
        <f>+0040,1</f>
        <v>#ERROR!</v>
      </c>
      <c r="P522" s="1" t="s">
        <v>203</v>
      </c>
      <c r="Q522" s="4"/>
      <c r="R522" s="1" t="s">
        <v>623</v>
      </c>
      <c r="S522" s="1" t="s">
        <v>1784</v>
      </c>
      <c r="T522" s="1" t="s">
        <v>2587</v>
      </c>
      <c r="V522" s="1" t="s">
        <v>188</v>
      </c>
      <c r="W522" s="1" t="s">
        <v>626</v>
      </c>
      <c r="Z522" s="1" t="s">
        <v>400</v>
      </c>
      <c r="AB522" s="4"/>
      <c r="AC522" s="4"/>
      <c r="AD522" s="1" t="s">
        <v>939</v>
      </c>
      <c r="AE522" s="4"/>
      <c r="AF522" s="4"/>
      <c r="AG522" s="1" t="s">
        <v>2594</v>
      </c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</row>
    <row r="523">
      <c r="A523" s="3">
        <v>3.809099999E9</v>
      </c>
      <c r="B523" s="1" t="s">
        <v>2595</v>
      </c>
      <c r="C523" s="3">
        <v>4.0</v>
      </c>
      <c r="D523" s="3">
        <v>50.086092</v>
      </c>
      <c r="E523" s="3">
        <v>-5.255711</v>
      </c>
      <c r="F523" s="3">
        <v>81.38</v>
      </c>
      <c r="G523" s="1" t="s">
        <v>178</v>
      </c>
      <c r="H523" s="1" t="s">
        <v>179</v>
      </c>
      <c r="I523" s="3">
        <v>99999.0</v>
      </c>
      <c r="J523" s="1" t="s">
        <v>180</v>
      </c>
      <c r="K523" s="2" t="s">
        <v>537</v>
      </c>
      <c r="L523" s="1" t="s">
        <v>2528</v>
      </c>
      <c r="M523" s="1" t="s">
        <v>665</v>
      </c>
      <c r="N523" s="4" t="str">
        <f>+0092,1</f>
        <v>#ERROR!</v>
      </c>
      <c r="O523" s="4" t="str">
        <f>+0042,1</f>
        <v>#ERROR!</v>
      </c>
      <c r="P523" s="1" t="s">
        <v>1447</v>
      </c>
      <c r="Q523" s="4"/>
      <c r="R523" s="1" t="s">
        <v>2596</v>
      </c>
      <c r="S523" s="1" t="s">
        <v>1788</v>
      </c>
      <c r="T523" s="1" t="s">
        <v>2590</v>
      </c>
      <c r="V523" s="1" t="s">
        <v>188</v>
      </c>
      <c r="W523" s="1" t="s">
        <v>2597</v>
      </c>
      <c r="Z523" s="1" t="s">
        <v>2224</v>
      </c>
      <c r="AA523" s="1" t="s">
        <v>1864</v>
      </c>
      <c r="AC523" s="4"/>
      <c r="AD523" s="4"/>
      <c r="AE523" s="1" t="s">
        <v>394</v>
      </c>
      <c r="AF523" s="1" t="s">
        <v>946</v>
      </c>
      <c r="AG523" s="1" t="s">
        <v>2598</v>
      </c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</row>
    <row r="524">
      <c r="A524" s="3">
        <v>3.809099999E9</v>
      </c>
      <c r="B524" s="1" t="s">
        <v>2599</v>
      </c>
      <c r="C524" s="3">
        <v>4.0</v>
      </c>
      <c r="D524" s="3">
        <v>50.086092</v>
      </c>
      <c r="E524" s="3">
        <v>-5.255711</v>
      </c>
      <c r="F524" s="3">
        <v>81.38</v>
      </c>
      <c r="G524" s="1" t="s">
        <v>178</v>
      </c>
      <c r="H524" s="1" t="s">
        <v>200</v>
      </c>
      <c r="I524" s="3">
        <v>99999.0</v>
      </c>
      <c r="J524" s="1" t="s">
        <v>180</v>
      </c>
      <c r="K524" s="2" t="s">
        <v>938</v>
      </c>
      <c r="L524" s="1" t="s">
        <v>1547</v>
      </c>
      <c r="M524" s="1" t="s">
        <v>411</v>
      </c>
      <c r="N524" s="4" t="str">
        <f>+0090,1</f>
        <v>#ERROR!</v>
      </c>
      <c r="O524" s="4" t="str">
        <f>+0030,1</f>
        <v>#ERROR!</v>
      </c>
      <c r="P524" s="1" t="s">
        <v>203</v>
      </c>
      <c r="Q524" s="4"/>
      <c r="R524" s="1" t="s">
        <v>888</v>
      </c>
      <c r="S524" s="1" t="s">
        <v>1548</v>
      </c>
      <c r="T524" s="1" t="s">
        <v>830</v>
      </c>
      <c r="V524" s="1" t="s">
        <v>188</v>
      </c>
      <c r="W524" s="1" t="s">
        <v>891</v>
      </c>
      <c r="Z524" s="1" t="s">
        <v>400</v>
      </c>
      <c r="AB524" s="1" t="s">
        <v>226</v>
      </c>
      <c r="AC524" s="4"/>
      <c r="AD524" s="1" t="s">
        <v>939</v>
      </c>
      <c r="AE524" s="4"/>
      <c r="AF524" s="4"/>
      <c r="AG524" s="1" t="s">
        <v>2600</v>
      </c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</row>
    <row r="525">
      <c r="A525" s="3">
        <v>3.809099999E9</v>
      </c>
      <c r="B525" s="1" t="s">
        <v>2601</v>
      </c>
      <c r="C525" s="3">
        <v>4.0</v>
      </c>
      <c r="D525" s="3">
        <v>50.086092</v>
      </c>
      <c r="E525" s="3">
        <v>-5.255711</v>
      </c>
      <c r="F525" s="3">
        <v>81.38</v>
      </c>
      <c r="G525" s="1" t="s">
        <v>178</v>
      </c>
      <c r="H525" s="1" t="s">
        <v>179</v>
      </c>
      <c r="I525" s="3">
        <v>99999.0</v>
      </c>
      <c r="J525" s="1" t="s">
        <v>180</v>
      </c>
      <c r="K525" s="2" t="s">
        <v>938</v>
      </c>
      <c r="L525" s="1" t="s">
        <v>2602</v>
      </c>
      <c r="M525" s="1" t="s">
        <v>806</v>
      </c>
      <c r="N525" s="4" t="str">
        <f>+0094,1</f>
        <v>#ERROR!</v>
      </c>
      <c r="O525" s="4" t="str">
        <f>+0033,1</f>
        <v>#ERROR!</v>
      </c>
      <c r="P525" s="1" t="s">
        <v>404</v>
      </c>
      <c r="Q525" s="4"/>
      <c r="R525" s="1" t="s">
        <v>896</v>
      </c>
      <c r="S525" s="1" t="s">
        <v>2603</v>
      </c>
      <c r="T525" s="1" t="s">
        <v>837</v>
      </c>
      <c r="V525" s="1" t="s">
        <v>188</v>
      </c>
      <c r="W525" s="1" t="s">
        <v>899</v>
      </c>
      <c r="Z525" s="1" t="s">
        <v>406</v>
      </c>
      <c r="AA525" s="1" t="s">
        <v>1880</v>
      </c>
      <c r="AB525" s="1" t="s">
        <v>226</v>
      </c>
      <c r="AC525" s="4"/>
      <c r="AD525" s="4"/>
      <c r="AE525" s="1" t="s">
        <v>380</v>
      </c>
      <c r="AF525" s="1" t="s">
        <v>946</v>
      </c>
      <c r="AG525" s="1" t="s">
        <v>2604</v>
      </c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1" t="s">
        <v>238</v>
      </c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1" t="s">
        <v>238</v>
      </c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</row>
    <row r="526">
      <c r="A526" s="3">
        <v>3.809099999E9</v>
      </c>
      <c r="B526" s="1" t="s">
        <v>2605</v>
      </c>
      <c r="C526" s="3">
        <v>4.0</v>
      </c>
      <c r="D526" s="3">
        <v>50.086092</v>
      </c>
      <c r="E526" s="3">
        <v>-5.255711</v>
      </c>
      <c r="F526" s="3">
        <v>81.38</v>
      </c>
      <c r="G526" s="1" t="s">
        <v>178</v>
      </c>
      <c r="H526" s="1" t="s">
        <v>200</v>
      </c>
      <c r="I526" s="3">
        <v>99999.0</v>
      </c>
      <c r="J526" s="1" t="s">
        <v>180</v>
      </c>
      <c r="K526" s="2" t="s">
        <v>927</v>
      </c>
      <c r="L526" s="1" t="s">
        <v>2606</v>
      </c>
      <c r="M526" s="1" t="s">
        <v>411</v>
      </c>
      <c r="N526" s="4" t="str">
        <f>+0100,1</f>
        <v>#ERROR!</v>
      </c>
      <c r="O526" s="4" t="str">
        <f>+0040,1</f>
        <v>#ERROR!</v>
      </c>
      <c r="P526" s="1" t="s">
        <v>203</v>
      </c>
      <c r="Q526" s="4"/>
      <c r="R526" s="1" t="s">
        <v>888</v>
      </c>
      <c r="S526" s="1" t="s">
        <v>2455</v>
      </c>
      <c r="T526" s="1" t="s">
        <v>2540</v>
      </c>
      <c r="V526" s="1" t="s">
        <v>188</v>
      </c>
      <c r="W526" s="1" t="s">
        <v>891</v>
      </c>
      <c r="Z526" s="1" t="s">
        <v>414</v>
      </c>
      <c r="AB526" s="1" t="s">
        <v>226</v>
      </c>
      <c r="AC526" s="4"/>
      <c r="AD526" s="1" t="s">
        <v>2296</v>
      </c>
      <c r="AE526" s="4"/>
      <c r="AF526" s="4"/>
      <c r="AG526" s="1" t="s">
        <v>2607</v>
      </c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</row>
    <row r="527">
      <c r="A527" s="3">
        <v>3.809099999E9</v>
      </c>
      <c r="B527" s="1" t="s">
        <v>2608</v>
      </c>
      <c r="C527" s="3">
        <v>4.0</v>
      </c>
      <c r="D527" s="3">
        <v>50.086092</v>
      </c>
      <c r="E527" s="3">
        <v>-5.255711</v>
      </c>
      <c r="F527" s="3">
        <v>81.38</v>
      </c>
      <c r="G527" s="1" t="s">
        <v>178</v>
      </c>
      <c r="H527" s="1" t="s">
        <v>179</v>
      </c>
      <c r="I527" s="3">
        <v>99999.0</v>
      </c>
      <c r="J527" s="1" t="s">
        <v>180</v>
      </c>
      <c r="K527" s="2" t="s">
        <v>927</v>
      </c>
      <c r="L527" s="1" t="s">
        <v>2353</v>
      </c>
      <c r="M527" s="1" t="s">
        <v>806</v>
      </c>
      <c r="N527" s="4" t="str">
        <f>+0095,1</f>
        <v>#ERROR!</v>
      </c>
      <c r="O527" s="4" t="str">
        <f>+0039,1</f>
        <v>#ERROR!</v>
      </c>
      <c r="P527" s="1" t="s">
        <v>1834</v>
      </c>
      <c r="Q527" s="4"/>
      <c r="R527" s="1" t="s">
        <v>896</v>
      </c>
      <c r="S527" s="1" t="s">
        <v>2609</v>
      </c>
      <c r="T527" s="1" t="s">
        <v>2544</v>
      </c>
      <c r="V527" s="1" t="s">
        <v>188</v>
      </c>
      <c r="W527" s="1" t="s">
        <v>899</v>
      </c>
      <c r="Z527" s="1" t="s">
        <v>437</v>
      </c>
      <c r="AA527" s="1" t="s">
        <v>1864</v>
      </c>
      <c r="AB527" s="1" t="s">
        <v>226</v>
      </c>
      <c r="AC527" s="4"/>
      <c r="AD527" s="4"/>
      <c r="AE527" s="1" t="s">
        <v>468</v>
      </c>
      <c r="AF527" s="1" t="s">
        <v>2302</v>
      </c>
      <c r="AG527" s="1" t="s">
        <v>2610</v>
      </c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1" t="s">
        <v>238</v>
      </c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1" t="s">
        <v>238</v>
      </c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</row>
    <row r="528">
      <c r="A528" s="3">
        <v>3.809099999E9</v>
      </c>
      <c r="B528" s="1" t="s">
        <v>2611</v>
      </c>
      <c r="C528" s="3">
        <v>4.0</v>
      </c>
      <c r="D528" s="3">
        <v>50.086092</v>
      </c>
      <c r="E528" s="3">
        <v>-5.255711</v>
      </c>
      <c r="F528" s="3">
        <v>81.38</v>
      </c>
      <c r="G528" s="1" t="s">
        <v>178</v>
      </c>
      <c r="H528" s="1" t="s">
        <v>200</v>
      </c>
      <c r="I528" s="3">
        <v>99999.0</v>
      </c>
      <c r="J528" s="1" t="s">
        <v>180</v>
      </c>
      <c r="K528" s="2" t="s">
        <v>2127</v>
      </c>
      <c r="L528" s="1" t="s">
        <v>878</v>
      </c>
      <c r="M528" s="1" t="s">
        <v>411</v>
      </c>
      <c r="N528" s="4" t="str">
        <f>+0090,1</f>
        <v>#ERROR!</v>
      </c>
      <c r="O528" s="4" t="str">
        <f>+0040,1</f>
        <v>#ERROR!</v>
      </c>
      <c r="P528" s="1" t="s">
        <v>203</v>
      </c>
      <c r="Q528" s="4"/>
      <c r="R528" s="1" t="s">
        <v>888</v>
      </c>
      <c r="S528" s="1" t="s">
        <v>863</v>
      </c>
      <c r="T528" s="1" t="s">
        <v>2350</v>
      </c>
      <c r="V528" s="1" t="s">
        <v>188</v>
      </c>
      <c r="W528" s="1" t="s">
        <v>891</v>
      </c>
      <c r="Z528" s="1" t="s">
        <v>489</v>
      </c>
      <c r="AB528" s="1" t="s">
        <v>226</v>
      </c>
      <c r="AC528" s="4"/>
      <c r="AD528" s="1" t="s">
        <v>2129</v>
      </c>
      <c r="AE528" s="4"/>
      <c r="AF528" s="4"/>
      <c r="AG528" s="1" t="s">
        <v>2612</v>
      </c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</row>
    <row r="529">
      <c r="A529" s="3">
        <v>3.809099999E9</v>
      </c>
      <c r="B529" s="1" t="s">
        <v>2613</v>
      </c>
      <c r="C529" s="3">
        <v>4.0</v>
      </c>
      <c r="D529" s="3">
        <v>50.086092</v>
      </c>
      <c r="E529" s="3">
        <v>-5.255711</v>
      </c>
      <c r="F529" s="3">
        <v>81.38</v>
      </c>
      <c r="G529" s="1" t="s">
        <v>178</v>
      </c>
      <c r="H529" s="1" t="s">
        <v>179</v>
      </c>
      <c r="I529" s="3">
        <v>99999.0</v>
      </c>
      <c r="J529" s="1" t="s">
        <v>180</v>
      </c>
      <c r="K529" s="2" t="s">
        <v>2127</v>
      </c>
      <c r="L529" s="1" t="s">
        <v>2353</v>
      </c>
      <c r="M529" s="1" t="s">
        <v>819</v>
      </c>
      <c r="N529" s="4" t="str">
        <f>+0093,1</f>
        <v>#ERROR!</v>
      </c>
      <c r="O529" s="4" t="str">
        <f>+0044,1</f>
        <v>#ERROR!</v>
      </c>
      <c r="P529" s="1" t="s">
        <v>2614</v>
      </c>
      <c r="Q529" s="4"/>
      <c r="R529" s="1" t="s">
        <v>896</v>
      </c>
      <c r="S529" s="1" t="s">
        <v>870</v>
      </c>
      <c r="T529" s="1" t="s">
        <v>2355</v>
      </c>
      <c r="V529" s="1" t="s">
        <v>188</v>
      </c>
      <c r="W529" s="1" t="s">
        <v>899</v>
      </c>
      <c r="Z529" s="1" t="s">
        <v>1048</v>
      </c>
      <c r="AA529" s="1" t="s">
        <v>858</v>
      </c>
      <c r="AB529" s="1" t="s">
        <v>226</v>
      </c>
      <c r="AC529" s="4"/>
      <c r="AD529" s="4"/>
      <c r="AE529" s="1" t="s">
        <v>2143</v>
      </c>
      <c r="AF529" s="1" t="s">
        <v>2135</v>
      </c>
      <c r="AG529" s="1" t="s">
        <v>2615</v>
      </c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1" t="s">
        <v>238</v>
      </c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1" t="s">
        <v>238</v>
      </c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</row>
    <row r="530">
      <c r="A530" s="3">
        <v>3.809099999E9</v>
      </c>
      <c r="B530" s="1" t="s">
        <v>2616</v>
      </c>
      <c r="C530" s="3">
        <v>4.0</v>
      </c>
      <c r="D530" s="3">
        <v>50.086092</v>
      </c>
      <c r="E530" s="3">
        <v>-5.255711</v>
      </c>
      <c r="F530" s="3">
        <v>81.38</v>
      </c>
      <c r="G530" s="1" t="s">
        <v>178</v>
      </c>
      <c r="H530" s="1" t="s">
        <v>200</v>
      </c>
      <c r="I530" s="3">
        <v>99999.0</v>
      </c>
      <c r="J530" s="1" t="s">
        <v>180</v>
      </c>
      <c r="K530" s="2" t="s">
        <v>2127</v>
      </c>
      <c r="L530" s="1" t="s">
        <v>878</v>
      </c>
      <c r="M530" s="1" t="s">
        <v>411</v>
      </c>
      <c r="N530" s="4" t="str">
        <f>+0090,1</f>
        <v>#ERROR!</v>
      </c>
      <c r="O530" s="4" t="str">
        <f>+0040,1</f>
        <v>#ERROR!</v>
      </c>
      <c r="P530" s="1" t="s">
        <v>203</v>
      </c>
      <c r="Q530" s="4"/>
      <c r="R530" s="1" t="s">
        <v>888</v>
      </c>
      <c r="S530" s="1" t="s">
        <v>863</v>
      </c>
      <c r="T530" s="1" t="s">
        <v>2617</v>
      </c>
      <c r="V530" s="1" t="s">
        <v>188</v>
      </c>
      <c r="W530" s="1" t="s">
        <v>891</v>
      </c>
      <c r="Z530" s="1" t="s">
        <v>918</v>
      </c>
      <c r="AB530" s="1" t="s">
        <v>226</v>
      </c>
      <c r="AC530" s="4"/>
      <c r="AD530" s="1" t="s">
        <v>2618</v>
      </c>
      <c r="AE530" s="4"/>
      <c r="AF530" s="4"/>
      <c r="AG530" s="1" t="s">
        <v>2619</v>
      </c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</row>
    <row r="531">
      <c r="A531" s="3">
        <v>3.809099999E9</v>
      </c>
      <c r="B531" s="1" t="s">
        <v>2620</v>
      </c>
      <c r="C531" s="3">
        <v>4.0</v>
      </c>
      <c r="D531" s="3">
        <v>50.086092</v>
      </c>
      <c r="E531" s="3">
        <v>-5.255711</v>
      </c>
      <c r="F531" s="3">
        <v>81.38</v>
      </c>
      <c r="G531" s="1" t="s">
        <v>178</v>
      </c>
      <c r="H531" s="1" t="s">
        <v>179</v>
      </c>
      <c r="I531" s="3">
        <v>99999.0</v>
      </c>
      <c r="J531" s="1" t="s">
        <v>180</v>
      </c>
      <c r="K531" s="2" t="s">
        <v>2127</v>
      </c>
      <c r="L531" s="1" t="s">
        <v>1103</v>
      </c>
      <c r="M531" s="1" t="s">
        <v>819</v>
      </c>
      <c r="N531" s="4" t="str">
        <f>+0093,1</f>
        <v>#ERROR!</v>
      </c>
      <c r="O531" s="4" t="str">
        <f>+0043,1</f>
        <v>#ERROR!</v>
      </c>
      <c r="P531" s="1" t="s">
        <v>2621</v>
      </c>
      <c r="Q531" s="4"/>
      <c r="R531" s="1" t="s">
        <v>896</v>
      </c>
      <c r="S531" s="1" t="s">
        <v>870</v>
      </c>
      <c r="T531" s="1" t="s">
        <v>2622</v>
      </c>
      <c r="V531" s="1" t="s">
        <v>188</v>
      </c>
      <c r="W531" s="1" t="s">
        <v>899</v>
      </c>
      <c r="Z531" s="1" t="s">
        <v>2623</v>
      </c>
      <c r="AA531" s="1" t="s">
        <v>2328</v>
      </c>
      <c r="AB531" s="1" t="s">
        <v>226</v>
      </c>
      <c r="AC531" s="4"/>
      <c r="AD531" s="4"/>
      <c r="AE531" s="1" t="s">
        <v>482</v>
      </c>
      <c r="AF531" s="1" t="s">
        <v>2624</v>
      </c>
      <c r="AG531" s="1" t="s">
        <v>2625</v>
      </c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1" t="s">
        <v>238</v>
      </c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1" t="s">
        <v>238</v>
      </c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</row>
    <row r="532">
      <c r="A532" s="3">
        <v>3.809099999E9</v>
      </c>
      <c r="B532" s="1" t="s">
        <v>2626</v>
      </c>
      <c r="C532" s="3">
        <v>4.0</v>
      </c>
      <c r="D532" s="3">
        <v>50.086092</v>
      </c>
      <c r="E532" s="3">
        <v>-5.255711</v>
      </c>
      <c r="F532" s="3">
        <v>81.38</v>
      </c>
      <c r="G532" s="1" t="s">
        <v>178</v>
      </c>
      <c r="H532" s="1" t="s">
        <v>200</v>
      </c>
      <c r="I532" s="3">
        <v>99999.0</v>
      </c>
      <c r="J532" s="1" t="s">
        <v>180</v>
      </c>
      <c r="K532" s="2" t="s">
        <v>2627</v>
      </c>
      <c r="L532" s="1" t="s">
        <v>878</v>
      </c>
      <c r="M532" s="1" t="s">
        <v>411</v>
      </c>
      <c r="N532" s="4" t="str">
        <f>+0100,1</f>
        <v>#ERROR!</v>
      </c>
      <c r="O532" s="4" t="str">
        <f>+0060,1</f>
        <v>#ERROR!</v>
      </c>
      <c r="P532" s="1" t="s">
        <v>203</v>
      </c>
      <c r="Q532" s="4"/>
      <c r="R532" s="1" t="s">
        <v>888</v>
      </c>
      <c r="S532" s="1" t="s">
        <v>863</v>
      </c>
      <c r="T532" s="1" t="s">
        <v>2617</v>
      </c>
      <c r="V532" s="1" t="s">
        <v>188</v>
      </c>
      <c r="W532" s="1" t="s">
        <v>891</v>
      </c>
      <c r="Z532" s="1" t="s">
        <v>992</v>
      </c>
      <c r="AB532" s="1" t="s">
        <v>226</v>
      </c>
      <c r="AC532" s="4"/>
      <c r="AD532" s="1" t="s">
        <v>457</v>
      </c>
      <c r="AE532" s="4"/>
      <c r="AF532" s="4"/>
      <c r="AG532" s="1" t="s">
        <v>2628</v>
      </c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</row>
    <row r="533">
      <c r="A533" s="3">
        <v>3.809099999E9</v>
      </c>
      <c r="B533" s="1" t="s">
        <v>2629</v>
      </c>
      <c r="C533" s="3">
        <v>4.0</v>
      </c>
      <c r="D533" s="3">
        <v>50.086092</v>
      </c>
      <c r="E533" s="3">
        <v>-5.255711</v>
      </c>
      <c r="F533" s="3">
        <v>81.38</v>
      </c>
      <c r="G533" s="1" t="s">
        <v>178</v>
      </c>
      <c r="H533" s="1" t="s">
        <v>179</v>
      </c>
      <c r="I533" s="3">
        <v>99999.0</v>
      </c>
      <c r="J533" s="1" t="s">
        <v>180</v>
      </c>
      <c r="K533" s="2" t="s">
        <v>2627</v>
      </c>
      <c r="L533" s="1" t="s">
        <v>1103</v>
      </c>
      <c r="M533" s="1" t="s">
        <v>819</v>
      </c>
      <c r="N533" s="4" t="str">
        <f>+0095,1</f>
        <v>#ERROR!</v>
      </c>
      <c r="O533" s="4" t="str">
        <f>+0056,1</f>
        <v>#ERROR!</v>
      </c>
      <c r="P533" s="1" t="s">
        <v>1508</v>
      </c>
      <c r="Q533" s="4"/>
      <c r="R533" s="1" t="s">
        <v>896</v>
      </c>
      <c r="S533" s="1" t="s">
        <v>2122</v>
      </c>
      <c r="T533" s="1" t="s">
        <v>2622</v>
      </c>
      <c r="V533" s="1" t="s">
        <v>188</v>
      </c>
      <c r="W533" s="1" t="s">
        <v>899</v>
      </c>
      <c r="Z533" s="1" t="s">
        <v>1509</v>
      </c>
      <c r="AA533" s="1" t="s">
        <v>2630</v>
      </c>
      <c r="AB533" s="1" t="s">
        <v>226</v>
      </c>
      <c r="AC533" s="4"/>
      <c r="AD533" s="4"/>
      <c r="AE533" s="1" t="s">
        <v>482</v>
      </c>
      <c r="AF533" s="1" t="s">
        <v>469</v>
      </c>
      <c r="AG533" s="1" t="s">
        <v>2631</v>
      </c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1" t="s">
        <v>238</v>
      </c>
      <c r="BT533" s="4"/>
      <c r="BU533" s="4"/>
      <c r="BV533" s="4"/>
      <c r="BW533" s="4"/>
      <c r="BX533" s="4"/>
      <c r="BY533" s="4"/>
      <c r="BZ533" s="4"/>
      <c r="CA533" s="1" t="s">
        <v>383</v>
      </c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1" t="s">
        <v>238</v>
      </c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</row>
    <row r="534">
      <c r="A534" s="3">
        <v>3.809099999E9</v>
      </c>
      <c r="B534" s="1" t="s">
        <v>2632</v>
      </c>
      <c r="C534" s="3">
        <v>4.0</v>
      </c>
      <c r="D534" s="3">
        <v>50.086092</v>
      </c>
      <c r="E534" s="3">
        <v>-5.255711</v>
      </c>
      <c r="F534" s="3">
        <v>81.38</v>
      </c>
      <c r="G534" s="1" t="s">
        <v>178</v>
      </c>
      <c r="H534" s="1" t="s">
        <v>200</v>
      </c>
      <c r="I534" s="3">
        <v>99999.0</v>
      </c>
      <c r="J534" s="1" t="s">
        <v>180</v>
      </c>
      <c r="K534" s="2" t="s">
        <v>1933</v>
      </c>
      <c r="L534" s="1" t="s">
        <v>1112</v>
      </c>
      <c r="M534" s="1" t="s">
        <v>411</v>
      </c>
      <c r="N534" s="4" t="str">
        <f>+0100,1</f>
        <v>#ERROR!</v>
      </c>
      <c r="O534" s="4" t="str">
        <f>+0040,1</f>
        <v>#ERROR!</v>
      </c>
      <c r="P534" s="1" t="s">
        <v>203</v>
      </c>
      <c r="Q534" s="4"/>
      <c r="R534" s="1" t="s">
        <v>1452</v>
      </c>
      <c r="S534" s="1" t="s">
        <v>1113</v>
      </c>
      <c r="T534" s="1" t="s">
        <v>2575</v>
      </c>
      <c r="V534" s="1" t="s">
        <v>188</v>
      </c>
      <c r="W534" s="1" t="s">
        <v>1453</v>
      </c>
      <c r="Z534" s="1" t="s">
        <v>929</v>
      </c>
      <c r="AB534" s="1" t="s">
        <v>226</v>
      </c>
      <c r="AC534" s="4"/>
      <c r="AD534" s="1" t="s">
        <v>2633</v>
      </c>
      <c r="AE534" s="4"/>
      <c r="AF534" s="4"/>
      <c r="AG534" s="1" t="s">
        <v>2634</v>
      </c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</row>
    <row r="535">
      <c r="A535" s="3">
        <v>3.809099999E9</v>
      </c>
      <c r="B535" s="1" t="s">
        <v>2635</v>
      </c>
      <c r="C535" s="3">
        <v>4.0</v>
      </c>
      <c r="D535" s="3">
        <v>50.086092</v>
      </c>
      <c r="E535" s="3">
        <v>-5.255711</v>
      </c>
      <c r="F535" s="3">
        <v>81.38</v>
      </c>
      <c r="G535" s="1" t="s">
        <v>178</v>
      </c>
      <c r="H535" s="1" t="s">
        <v>179</v>
      </c>
      <c r="I535" s="3">
        <v>99999.0</v>
      </c>
      <c r="J535" s="1" t="s">
        <v>180</v>
      </c>
      <c r="K535" s="2" t="s">
        <v>1933</v>
      </c>
      <c r="L535" s="1" t="s">
        <v>1116</v>
      </c>
      <c r="M535" s="1" t="s">
        <v>819</v>
      </c>
      <c r="N535" s="4" t="str">
        <f>+0099,1</f>
        <v>#ERROR!</v>
      </c>
      <c r="O535" s="4" t="str">
        <f>+0036,1</f>
        <v>#ERROR!</v>
      </c>
      <c r="P535" s="1" t="s">
        <v>1950</v>
      </c>
      <c r="Q535" s="4"/>
      <c r="R535" s="1" t="s">
        <v>1457</v>
      </c>
      <c r="S535" s="1" t="s">
        <v>1119</v>
      </c>
      <c r="T535" s="1" t="s">
        <v>2579</v>
      </c>
      <c r="V535" s="1" t="s">
        <v>188</v>
      </c>
      <c r="W535" s="1" t="s">
        <v>1458</v>
      </c>
      <c r="Z535" s="1" t="s">
        <v>944</v>
      </c>
      <c r="AA535" s="1" t="s">
        <v>2636</v>
      </c>
      <c r="AB535" s="1" t="s">
        <v>226</v>
      </c>
      <c r="AC535" s="4"/>
      <c r="AD535" s="4"/>
      <c r="AE535" s="1" t="s">
        <v>2637</v>
      </c>
      <c r="AG535" s="1" t="s">
        <v>2638</v>
      </c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1" t="s">
        <v>238</v>
      </c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1" t="s">
        <v>238</v>
      </c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</row>
    <row r="536">
      <c r="A536" s="3">
        <v>3.809099999E9</v>
      </c>
      <c r="B536" s="1" t="s">
        <v>2639</v>
      </c>
      <c r="C536" s="3">
        <v>4.0</v>
      </c>
      <c r="D536" s="3">
        <v>50.086092</v>
      </c>
      <c r="E536" s="3">
        <v>-5.255711</v>
      </c>
      <c r="F536" s="3">
        <v>81.38</v>
      </c>
      <c r="G536" s="1" t="s">
        <v>178</v>
      </c>
      <c r="H536" s="1" t="s">
        <v>200</v>
      </c>
      <c r="I536" s="3">
        <v>99999.0</v>
      </c>
      <c r="J536" s="1" t="s">
        <v>180</v>
      </c>
      <c r="K536" s="2" t="s">
        <v>2640</v>
      </c>
      <c r="L536" s="1" t="s">
        <v>887</v>
      </c>
      <c r="M536" s="1" t="s">
        <v>411</v>
      </c>
      <c r="N536" s="4" t="str">
        <f>+0090,1</f>
        <v>#ERROR!</v>
      </c>
      <c r="O536" s="4" t="str">
        <f>+0060,1</f>
        <v>#ERROR!</v>
      </c>
      <c r="P536" s="1" t="s">
        <v>203</v>
      </c>
      <c r="Q536" s="4"/>
      <c r="R536" s="1" t="s">
        <v>888</v>
      </c>
      <c r="S536" s="1" t="s">
        <v>889</v>
      </c>
      <c r="T536" s="1" t="s">
        <v>2575</v>
      </c>
      <c r="V536" s="1" t="s">
        <v>188</v>
      </c>
      <c r="W536" s="1" t="s">
        <v>891</v>
      </c>
      <c r="Z536" s="1" t="s">
        <v>952</v>
      </c>
      <c r="AB536" s="1" t="s">
        <v>226</v>
      </c>
      <c r="AC536" s="4"/>
      <c r="AD536" s="1" t="s">
        <v>2641</v>
      </c>
      <c r="AE536" s="4"/>
      <c r="AF536" s="4"/>
      <c r="AG536" s="1" t="s">
        <v>2642</v>
      </c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</row>
    <row r="537">
      <c r="A537" s="3">
        <v>3.809099999E9</v>
      </c>
      <c r="B537" s="1" t="s">
        <v>2643</v>
      </c>
      <c r="C537" s="3">
        <v>4.0</v>
      </c>
      <c r="D537" s="3">
        <v>50.086092</v>
      </c>
      <c r="E537" s="3">
        <v>-5.255711</v>
      </c>
      <c r="F537" s="3">
        <v>81.38</v>
      </c>
      <c r="G537" s="1" t="s">
        <v>178</v>
      </c>
      <c r="H537" s="1" t="s">
        <v>179</v>
      </c>
      <c r="I537" s="3">
        <v>99999.0</v>
      </c>
      <c r="J537" s="1" t="s">
        <v>180</v>
      </c>
      <c r="K537" s="2" t="s">
        <v>2640</v>
      </c>
      <c r="L537" s="1" t="s">
        <v>2578</v>
      </c>
      <c r="M537" s="1" t="s">
        <v>583</v>
      </c>
      <c r="N537" s="4" t="str">
        <f>+0094,1</f>
        <v>#ERROR!</v>
      </c>
      <c r="O537" s="4" t="str">
        <f>+0061,1</f>
        <v>#ERROR!</v>
      </c>
      <c r="P537" s="1" t="s">
        <v>2319</v>
      </c>
      <c r="Q537" s="4"/>
      <c r="R537" s="1" t="s">
        <v>896</v>
      </c>
      <c r="S537" s="1" t="s">
        <v>897</v>
      </c>
      <c r="T537" s="1" t="s">
        <v>2579</v>
      </c>
      <c r="V537" s="1" t="s">
        <v>188</v>
      </c>
      <c r="W537" s="1" t="s">
        <v>899</v>
      </c>
      <c r="Z537" s="1" t="s">
        <v>2320</v>
      </c>
      <c r="AA537" s="1" t="s">
        <v>2142</v>
      </c>
      <c r="AB537" s="1" t="s">
        <v>305</v>
      </c>
      <c r="AC537" s="4"/>
      <c r="AD537" s="4"/>
      <c r="AE537" s="1" t="s">
        <v>2644</v>
      </c>
      <c r="AF537" s="1" t="s">
        <v>2645</v>
      </c>
      <c r="AG537" s="1" t="s">
        <v>2646</v>
      </c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1" t="s">
        <v>238</v>
      </c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1" t="s">
        <v>198</v>
      </c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</row>
    <row r="538">
      <c r="A538" s="3">
        <v>3.809099999E9</v>
      </c>
      <c r="B538" s="1" t="s">
        <v>2647</v>
      </c>
      <c r="C538" s="3">
        <v>4.0</v>
      </c>
      <c r="D538" s="3">
        <v>50.086092</v>
      </c>
      <c r="E538" s="3">
        <v>-5.255711</v>
      </c>
      <c r="F538" s="3">
        <v>81.38</v>
      </c>
      <c r="G538" s="1" t="s">
        <v>178</v>
      </c>
      <c r="H538" s="1" t="s">
        <v>200</v>
      </c>
      <c r="I538" s="3">
        <v>99999.0</v>
      </c>
      <c r="J538" s="1" t="s">
        <v>180</v>
      </c>
      <c r="K538" s="2" t="s">
        <v>2648</v>
      </c>
      <c r="L538" s="1" t="s">
        <v>878</v>
      </c>
      <c r="M538" s="1" t="s">
        <v>411</v>
      </c>
      <c r="N538" s="4" t="str">
        <f>+0100,1</f>
        <v>#ERROR!</v>
      </c>
      <c r="O538" s="4" t="str">
        <f>+0050,1</f>
        <v>#ERROR!</v>
      </c>
      <c r="P538" s="1" t="s">
        <v>203</v>
      </c>
      <c r="Q538" s="4"/>
      <c r="R538" s="1" t="s">
        <v>888</v>
      </c>
      <c r="S538" s="1" t="s">
        <v>863</v>
      </c>
      <c r="T538" s="1" t="s">
        <v>2575</v>
      </c>
      <c r="V538" s="1" t="s">
        <v>188</v>
      </c>
      <c r="W538" s="1" t="s">
        <v>891</v>
      </c>
      <c r="Z538" s="1" t="s">
        <v>1539</v>
      </c>
      <c r="AB538" s="1" t="s">
        <v>226</v>
      </c>
      <c r="AC538" s="4"/>
      <c r="AD538" s="1" t="s">
        <v>2649</v>
      </c>
      <c r="AE538" s="4"/>
      <c r="AF538" s="4"/>
      <c r="AG538" s="1" t="s">
        <v>2650</v>
      </c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</row>
    <row r="539">
      <c r="A539" s="3">
        <v>3.809099999E9</v>
      </c>
      <c r="B539" s="1" t="s">
        <v>2651</v>
      </c>
      <c r="C539" s="3">
        <v>4.0</v>
      </c>
      <c r="D539" s="3">
        <v>50.086092</v>
      </c>
      <c r="E539" s="3">
        <v>-5.255711</v>
      </c>
      <c r="F539" s="3">
        <v>81.38</v>
      </c>
      <c r="G539" s="1" t="s">
        <v>178</v>
      </c>
      <c r="H539" s="1" t="s">
        <v>179</v>
      </c>
      <c r="I539" s="3">
        <v>99999.0</v>
      </c>
      <c r="J539" s="1" t="s">
        <v>180</v>
      </c>
      <c r="K539" s="2" t="s">
        <v>2648</v>
      </c>
      <c r="L539" s="1" t="s">
        <v>2578</v>
      </c>
      <c r="M539" s="1" t="s">
        <v>601</v>
      </c>
      <c r="N539" s="4" t="str">
        <f>+0100,1</f>
        <v>#ERROR!</v>
      </c>
      <c r="O539" s="4" t="str">
        <f>+0047,1</f>
        <v>#ERROR!</v>
      </c>
      <c r="P539" s="1" t="s">
        <v>1551</v>
      </c>
      <c r="Q539" s="4"/>
      <c r="R539" s="1" t="s">
        <v>896</v>
      </c>
      <c r="S539" s="1" t="s">
        <v>870</v>
      </c>
      <c r="T539" s="1" t="s">
        <v>2579</v>
      </c>
      <c r="V539" s="1" t="s">
        <v>188</v>
      </c>
      <c r="W539" s="1" t="s">
        <v>899</v>
      </c>
      <c r="Z539" s="1" t="s">
        <v>1554</v>
      </c>
      <c r="AA539" s="1" t="s">
        <v>2652</v>
      </c>
      <c r="AB539" s="1" t="s">
        <v>226</v>
      </c>
      <c r="AC539" s="4"/>
      <c r="AD539" s="4"/>
      <c r="AE539" s="1" t="s">
        <v>2653</v>
      </c>
      <c r="AF539" s="1" t="s">
        <v>2654</v>
      </c>
      <c r="AG539" s="1" t="s">
        <v>2655</v>
      </c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1" t="s">
        <v>238</v>
      </c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1" t="s">
        <v>198</v>
      </c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</row>
    <row r="540">
      <c r="A540" s="3">
        <v>3.809099999E9</v>
      </c>
      <c r="B540" s="1" t="s">
        <v>2656</v>
      </c>
      <c r="C540" s="3">
        <v>4.0</v>
      </c>
      <c r="D540" s="3">
        <v>50.086092</v>
      </c>
      <c r="E540" s="3">
        <v>-5.255711</v>
      </c>
      <c r="F540" s="3">
        <v>81.38</v>
      </c>
      <c r="G540" s="1" t="s">
        <v>178</v>
      </c>
      <c r="H540" s="1" t="s">
        <v>200</v>
      </c>
      <c r="I540" s="3">
        <v>99999.0</v>
      </c>
      <c r="J540" s="1" t="s">
        <v>180</v>
      </c>
      <c r="K540" s="2" t="s">
        <v>2127</v>
      </c>
      <c r="L540" s="1" t="s">
        <v>887</v>
      </c>
      <c r="M540" s="1" t="s">
        <v>411</v>
      </c>
      <c r="N540" s="4" t="str">
        <f>+0100,1</f>
        <v>#ERROR!</v>
      </c>
      <c r="O540" s="4" t="str">
        <f>+0060,1</f>
        <v>#ERROR!</v>
      </c>
      <c r="P540" s="1" t="s">
        <v>203</v>
      </c>
      <c r="Q540" s="4"/>
      <c r="R540" s="1" t="s">
        <v>888</v>
      </c>
      <c r="S540" s="1" t="s">
        <v>889</v>
      </c>
      <c r="T540" s="1" t="s">
        <v>2575</v>
      </c>
      <c r="V540" s="1" t="s">
        <v>188</v>
      </c>
      <c r="W540" s="1" t="s">
        <v>891</v>
      </c>
      <c r="Z540" s="1" t="s">
        <v>1567</v>
      </c>
      <c r="AB540" s="1" t="s">
        <v>226</v>
      </c>
      <c r="AC540" s="4"/>
      <c r="AD540" s="1" t="s">
        <v>2129</v>
      </c>
      <c r="AE540" s="4"/>
      <c r="AF540" s="4"/>
      <c r="AG540" s="1" t="s">
        <v>2657</v>
      </c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</row>
    <row r="541">
      <c r="A541" s="3">
        <v>3.809099999E9</v>
      </c>
      <c r="B541" s="1" t="s">
        <v>2658</v>
      </c>
      <c r="C541" s="3">
        <v>4.0</v>
      </c>
      <c r="D541" s="3">
        <v>50.086092</v>
      </c>
      <c r="E541" s="3">
        <v>-5.255711</v>
      </c>
      <c r="F541" s="3">
        <v>81.38</v>
      </c>
      <c r="G541" s="1" t="s">
        <v>178</v>
      </c>
      <c r="H541" s="1" t="s">
        <v>179</v>
      </c>
      <c r="I541" s="3">
        <v>99999.0</v>
      </c>
      <c r="J541" s="1" t="s">
        <v>180</v>
      </c>
      <c r="K541" s="2" t="s">
        <v>2127</v>
      </c>
      <c r="L541" s="1" t="s">
        <v>2578</v>
      </c>
      <c r="M541" s="1" t="s">
        <v>819</v>
      </c>
      <c r="N541" s="4" t="str">
        <f>+0101,1</f>
        <v>#ERROR!</v>
      </c>
      <c r="O541" s="4" t="str">
        <f>+0058,1</f>
        <v>#ERROR!</v>
      </c>
      <c r="P541" s="1" t="s">
        <v>2659</v>
      </c>
      <c r="Q541" s="4"/>
      <c r="R541" s="1" t="s">
        <v>896</v>
      </c>
      <c r="S541" s="1" t="s">
        <v>897</v>
      </c>
      <c r="T541" s="1" t="s">
        <v>2579</v>
      </c>
      <c r="V541" s="1" t="s">
        <v>188</v>
      </c>
      <c r="W541" s="1" t="s">
        <v>899</v>
      </c>
      <c r="Z541" s="1" t="s">
        <v>1597</v>
      </c>
      <c r="AA541" s="1" t="s">
        <v>1467</v>
      </c>
      <c r="AB541" s="1" t="s">
        <v>305</v>
      </c>
      <c r="AC541" s="4"/>
      <c r="AD541" s="4"/>
      <c r="AE541" s="1" t="s">
        <v>2134</v>
      </c>
      <c r="AF541" s="1" t="s">
        <v>2135</v>
      </c>
      <c r="AG541" s="1" t="s">
        <v>2660</v>
      </c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1" t="s">
        <v>238</v>
      </c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1" t="s">
        <v>198</v>
      </c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</row>
    <row r="542">
      <c r="A542" s="3">
        <v>3.809099999E9</v>
      </c>
      <c r="B542" s="1" t="s">
        <v>2661</v>
      </c>
      <c r="C542" s="3">
        <v>4.0</v>
      </c>
      <c r="D542" s="3">
        <v>50.086092</v>
      </c>
      <c r="E542" s="3">
        <v>-5.255711</v>
      </c>
      <c r="F542" s="3">
        <v>81.38</v>
      </c>
      <c r="G542" s="1" t="s">
        <v>178</v>
      </c>
      <c r="H542" s="1" t="s">
        <v>200</v>
      </c>
      <c r="I542" s="3">
        <v>99999.0</v>
      </c>
      <c r="J542" s="1" t="s">
        <v>180</v>
      </c>
      <c r="K542" s="2" t="s">
        <v>2640</v>
      </c>
      <c r="L542" s="1" t="s">
        <v>878</v>
      </c>
      <c r="M542" s="1" t="s">
        <v>411</v>
      </c>
      <c r="N542" s="4" t="str">
        <f>+0100,1</f>
        <v>#ERROR!</v>
      </c>
      <c r="O542" s="4" t="str">
        <f>+0070,1</f>
        <v>#ERROR!</v>
      </c>
      <c r="P542" s="1" t="s">
        <v>203</v>
      </c>
      <c r="Q542" s="4"/>
      <c r="R542" s="1" t="s">
        <v>888</v>
      </c>
      <c r="S542" s="1" t="s">
        <v>863</v>
      </c>
      <c r="T542" s="1" t="s">
        <v>2575</v>
      </c>
      <c r="V542" s="1" t="s">
        <v>188</v>
      </c>
      <c r="W542" s="1" t="s">
        <v>891</v>
      </c>
      <c r="Z542" s="1" t="s">
        <v>2662</v>
      </c>
      <c r="AB542" s="1" t="s">
        <v>226</v>
      </c>
      <c r="AC542" s="4"/>
      <c r="AD542" s="1" t="s">
        <v>457</v>
      </c>
      <c r="AE542" s="4"/>
      <c r="AF542" s="4"/>
      <c r="AG542" s="1" t="s">
        <v>2663</v>
      </c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</row>
    <row r="543">
      <c r="A543" s="3">
        <v>3.809099999E9</v>
      </c>
      <c r="B543" s="1" t="s">
        <v>2664</v>
      </c>
      <c r="C543" s="3">
        <v>4.0</v>
      </c>
      <c r="D543" s="3">
        <v>50.086092</v>
      </c>
      <c r="E543" s="3">
        <v>-5.255711</v>
      </c>
      <c r="F543" s="3">
        <v>81.38</v>
      </c>
      <c r="G543" s="1" t="s">
        <v>178</v>
      </c>
      <c r="H543" s="1" t="s">
        <v>179</v>
      </c>
      <c r="I543" s="3">
        <v>99999.0</v>
      </c>
      <c r="J543" s="1" t="s">
        <v>180</v>
      </c>
      <c r="K543" s="2" t="s">
        <v>2640</v>
      </c>
      <c r="L543" s="1" t="s">
        <v>2578</v>
      </c>
      <c r="M543" s="1" t="s">
        <v>819</v>
      </c>
      <c r="N543" s="4" t="str">
        <f>+0100,1</f>
        <v>#ERROR!</v>
      </c>
      <c r="O543" s="4" t="str">
        <f>+0066,1</f>
        <v>#ERROR!</v>
      </c>
      <c r="P543" s="1" t="s">
        <v>2665</v>
      </c>
      <c r="Q543" s="4"/>
      <c r="R543" s="1" t="s">
        <v>896</v>
      </c>
      <c r="S543" s="1" t="s">
        <v>870</v>
      </c>
      <c r="T543" s="1" t="s">
        <v>2579</v>
      </c>
      <c r="V543" s="1" t="s">
        <v>188</v>
      </c>
      <c r="W543" s="1" t="s">
        <v>899</v>
      </c>
      <c r="Z543" s="1" t="s">
        <v>2666</v>
      </c>
      <c r="AA543" s="1" t="s">
        <v>2667</v>
      </c>
      <c r="AB543" s="1" t="s">
        <v>305</v>
      </c>
      <c r="AC543" s="4"/>
      <c r="AD543" s="4"/>
      <c r="AE543" s="1" t="s">
        <v>2143</v>
      </c>
      <c r="AF543" s="1" t="s">
        <v>469</v>
      </c>
      <c r="AG543" s="1" t="s">
        <v>2668</v>
      </c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1" t="s">
        <v>238</v>
      </c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1" t="s">
        <v>198</v>
      </c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</row>
    <row r="544">
      <c r="A544" s="3">
        <v>3.809099999E9</v>
      </c>
      <c r="B544" s="1" t="s">
        <v>2669</v>
      </c>
      <c r="C544" s="3">
        <v>4.0</v>
      </c>
      <c r="D544" s="3">
        <v>50.086092</v>
      </c>
      <c r="E544" s="3">
        <v>-5.255711</v>
      </c>
      <c r="F544" s="3">
        <v>81.38</v>
      </c>
      <c r="G544" s="1" t="s">
        <v>178</v>
      </c>
      <c r="H544" s="1" t="s">
        <v>200</v>
      </c>
      <c r="I544" s="3">
        <v>99999.0</v>
      </c>
      <c r="J544" s="1" t="s">
        <v>180</v>
      </c>
      <c r="K544" s="2" t="s">
        <v>454</v>
      </c>
      <c r="L544" s="1" t="s">
        <v>2670</v>
      </c>
      <c r="M544" s="1" t="s">
        <v>411</v>
      </c>
      <c r="N544" s="4" t="str">
        <f>+0100,1</f>
        <v>#ERROR!</v>
      </c>
      <c r="O544" s="4" t="str">
        <f>+0080,1</f>
        <v>#ERROR!</v>
      </c>
      <c r="P544" s="1" t="s">
        <v>203</v>
      </c>
      <c r="Q544" s="4"/>
      <c r="R544" s="1" t="s">
        <v>1452</v>
      </c>
      <c r="S544" s="1" t="s">
        <v>2671</v>
      </c>
      <c r="T544" s="1" t="s">
        <v>2575</v>
      </c>
      <c r="V544" s="1" t="s">
        <v>188</v>
      </c>
      <c r="W544" s="1" t="s">
        <v>1453</v>
      </c>
      <c r="Z544" s="1" t="s">
        <v>2672</v>
      </c>
      <c r="AB544" s="1" t="s">
        <v>226</v>
      </c>
      <c r="AC544" s="4"/>
      <c r="AD544" s="1" t="s">
        <v>491</v>
      </c>
      <c r="AE544" s="4"/>
      <c r="AF544" s="4"/>
      <c r="AG544" s="1" t="s">
        <v>2673</v>
      </c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</row>
    <row r="545">
      <c r="A545" s="3">
        <v>3.809099999E9</v>
      </c>
      <c r="B545" s="1" t="s">
        <v>2674</v>
      </c>
      <c r="C545" s="3">
        <v>4.0</v>
      </c>
      <c r="D545" s="3">
        <v>50.086092</v>
      </c>
      <c r="E545" s="3">
        <v>-5.255711</v>
      </c>
      <c r="F545" s="3">
        <v>81.38</v>
      </c>
      <c r="G545" s="1" t="s">
        <v>178</v>
      </c>
      <c r="H545" s="1" t="s">
        <v>179</v>
      </c>
      <c r="I545" s="3">
        <v>99999.0</v>
      </c>
      <c r="J545" s="1" t="s">
        <v>180</v>
      </c>
      <c r="K545" s="2" t="s">
        <v>454</v>
      </c>
      <c r="L545" s="1" t="s">
        <v>2578</v>
      </c>
      <c r="M545" s="1" t="s">
        <v>418</v>
      </c>
      <c r="N545" s="4" t="str">
        <f>+0103,1</f>
        <v>#ERROR!</v>
      </c>
      <c r="O545" s="4" t="str">
        <f>+0078,1</f>
        <v>#ERROR!</v>
      </c>
      <c r="P545" s="1" t="s">
        <v>2675</v>
      </c>
      <c r="Q545" s="4"/>
      <c r="R545" s="1" t="s">
        <v>1457</v>
      </c>
      <c r="S545" s="1" t="s">
        <v>2676</v>
      </c>
      <c r="T545" s="1" t="s">
        <v>2579</v>
      </c>
      <c r="V545" s="1" t="s">
        <v>188</v>
      </c>
      <c r="W545" s="1" t="s">
        <v>1458</v>
      </c>
      <c r="X545" s="1" t="s">
        <v>2677</v>
      </c>
      <c r="Z545" s="1" t="s">
        <v>2678</v>
      </c>
      <c r="AA545" s="1" t="s">
        <v>1459</v>
      </c>
      <c r="AB545" s="1" t="s">
        <v>226</v>
      </c>
      <c r="AC545" s="4"/>
      <c r="AD545" s="4"/>
      <c r="AE545" s="1" t="s">
        <v>2679</v>
      </c>
      <c r="AF545" s="1" t="s">
        <v>500</v>
      </c>
      <c r="AG545" s="1" t="s">
        <v>2680</v>
      </c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1" t="s">
        <v>238</v>
      </c>
      <c r="BT545" s="4"/>
      <c r="BU545" s="4"/>
      <c r="BV545" s="4"/>
      <c r="BW545" s="4"/>
      <c r="BX545" s="4"/>
      <c r="BY545" s="4"/>
      <c r="BZ545" s="4"/>
      <c r="CA545" s="1" t="s">
        <v>308</v>
      </c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1" t="s">
        <v>309</v>
      </c>
      <c r="DZ545" s="4"/>
      <c r="EA545" s="1" t="s">
        <v>198</v>
      </c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</row>
    <row r="546">
      <c r="A546" s="3">
        <v>3.809099999E9</v>
      </c>
      <c r="B546" s="1" t="s">
        <v>2681</v>
      </c>
      <c r="C546" s="3">
        <v>4.0</v>
      </c>
      <c r="D546" s="3">
        <v>50.086092</v>
      </c>
      <c r="E546" s="3">
        <v>-5.255711</v>
      </c>
      <c r="F546" s="3">
        <v>81.38</v>
      </c>
      <c r="G546" s="1" t="s">
        <v>178</v>
      </c>
      <c r="H546" s="1" t="s">
        <v>200</v>
      </c>
      <c r="I546" s="3">
        <v>99999.0</v>
      </c>
      <c r="J546" s="1" t="s">
        <v>180</v>
      </c>
      <c r="K546" s="2" t="s">
        <v>1889</v>
      </c>
      <c r="L546" s="1" t="s">
        <v>1530</v>
      </c>
      <c r="M546" s="1" t="s">
        <v>183</v>
      </c>
      <c r="N546" s="4" t="str">
        <f>+0100,1</f>
        <v>#ERROR!</v>
      </c>
      <c r="O546" s="4" t="str">
        <f>+0090,1</f>
        <v>#ERROR!</v>
      </c>
      <c r="P546" s="1" t="s">
        <v>203</v>
      </c>
      <c r="Q546" s="4"/>
      <c r="R546" s="1" t="s">
        <v>1452</v>
      </c>
      <c r="S546" s="1" t="s">
        <v>372</v>
      </c>
      <c r="T546" s="1" t="s">
        <v>1208</v>
      </c>
      <c r="V546" s="1" t="s">
        <v>188</v>
      </c>
      <c r="W546" s="1" t="s">
        <v>1453</v>
      </c>
      <c r="Z546" s="1" t="s">
        <v>2682</v>
      </c>
      <c r="AB546" s="1" t="s">
        <v>276</v>
      </c>
      <c r="AC546" s="4"/>
      <c r="AD546" s="1" t="s">
        <v>1926</v>
      </c>
      <c r="AE546" s="4"/>
      <c r="AF546" s="4"/>
      <c r="AG546" s="1" t="s">
        <v>2683</v>
      </c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</row>
    <row r="547">
      <c r="A547" s="3">
        <v>3.809099999E9</v>
      </c>
      <c r="B547" s="1" t="s">
        <v>2684</v>
      </c>
      <c r="C547" s="3">
        <v>4.0</v>
      </c>
      <c r="D547" s="3">
        <v>50.086092</v>
      </c>
      <c r="E547" s="3">
        <v>-5.255711</v>
      </c>
      <c r="F547" s="3">
        <v>81.38</v>
      </c>
      <c r="G547" s="1" t="s">
        <v>178</v>
      </c>
      <c r="H547" s="1" t="s">
        <v>179</v>
      </c>
      <c r="I547" s="3">
        <v>99999.0</v>
      </c>
      <c r="J547" s="1" t="s">
        <v>180</v>
      </c>
      <c r="K547" s="2" t="s">
        <v>1889</v>
      </c>
      <c r="L547" s="1" t="s">
        <v>1533</v>
      </c>
      <c r="M547" s="1" t="s">
        <v>183</v>
      </c>
      <c r="N547" s="4" t="str">
        <f>+0104,1</f>
        <v>#ERROR!</v>
      </c>
      <c r="O547" s="4" t="str">
        <f>+0089,1</f>
        <v>#ERROR!</v>
      </c>
      <c r="P547" s="1" t="s">
        <v>2685</v>
      </c>
      <c r="Q547" s="4"/>
      <c r="R547" s="1" t="s">
        <v>1457</v>
      </c>
      <c r="S547" s="1" t="s">
        <v>1996</v>
      </c>
      <c r="T547" s="1" t="s">
        <v>1212</v>
      </c>
      <c r="V547" s="1" t="s">
        <v>188</v>
      </c>
      <c r="W547" s="1" t="s">
        <v>1458</v>
      </c>
      <c r="Z547" s="1" t="s">
        <v>2686</v>
      </c>
      <c r="AA547" s="1" t="s">
        <v>2652</v>
      </c>
      <c r="AB547" s="1" t="s">
        <v>276</v>
      </c>
      <c r="AC547" s="4"/>
      <c r="AD547" s="4"/>
      <c r="AE547" s="1" t="s">
        <v>451</v>
      </c>
      <c r="AF547" s="1" t="s">
        <v>1930</v>
      </c>
      <c r="AG547" s="1" t="s">
        <v>2687</v>
      </c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1" t="s">
        <v>196</v>
      </c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1" t="s">
        <v>198</v>
      </c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</row>
    <row r="548">
      <c r="A548" s="3">
        <v>3.809099999E9</v>
      </c>
      <c r="B548" s="1" t="s">
        <v>2688</v>
      </c>
      <c r="C548" s="3">
        <v>4.0</v>
      </c>
      <c r="D548" s="3">
        <v>50.086092</v>
      </c>
      <c r="E548" s="3">
        <v>-5.255711</v>
      </c>
      <c r="F548" s="3">
        <v>81.38</v>
      </c>
      <c r="G548" s="1" t="s">
        <v>178</v>
      </c>
      <c r="H548" s="1" t="s">
        <v>200</v>
      </c>
      <c r="I548" s="3">
        <v>99999.0</v>
      </c>
      <c r="J548" s="1" t="s">
        <v>180</v>
      </c>
      <c r="K548" s="2" t="s">
        <v>503</v>
      </c>
      <c r="L548" s="1" t="s">
        <v>425</v>
      </c>
      <c r="M548" s="1" t="s">
        <v>242</v>
      </c>
      <c r="N548" s="4" t="str">
        <f>+0110,1</f>
        <v>#ERROR!</v>
      </c>
      <c r="O548" s="4" t="str">
        <f>+0100,1</f>
        <v>#ERROR!</v>
      </c>
      <c r="P548" s="1" t="s">
        <v>203</v>
      </c>
      <c r="Q548" s="4"/>
      <c r="R548" s="1" t="s">
        <v>204</v>
      </c>
      <c r="S548" s="1" t="s">
        <v>428</v>
      </c>
      <c r="T548" s="1" t="s">
        <v>1161</v>
      </c>
      <c r="V548" s="1" t="s">
        <v>188</v>
      </c>
      <c r="W548" s="1" t="s">
        <v>207</v>
      </c>
      <c r="Z548" s="1" t="s">
        <v>2689</v>
      </c>
      <c r="AB548" s="1" t="s">
        <v>430</v>
      </c>
      <c r="AC548" s="4"/>
      <c r="AD548" s="1" t="s">
        <v>1926</v>
      </c>
      <c r="AE548" s="4"/>
      <c r="AF548" s="4"/>
      <c r="AG548" s="1" t="s">
        <v>2690</v>
      </c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</row>
    <row r="549">
      <c r="A549" s="3">
        <v>3.809099999E9</v>
      </c>
      <c r="B549" s="1" t="s">
        <v>2691</v>
      </c>
      <c r="C549" s="3">
        <v>4.0</v>
      </c>
      <c r="D549" s="3">
        <v>50.086092</v>
      </c>
      <c r="E549" s="3">
        <v>-5.255711</v>
      </c>
      <c r="F549" s="3">
        <v>81.38</v>
      </c>
      <c r="G549" s="1" t="s">
        <v>178</v>
      </c>
      <c r="H549" s="1" t="s">
        <v>179</v>
      </c>
      <c r="I549" s="3">
        <v>99999.0</v>
      </c>
      <c r="J549" s="1" t="s">
        <v>180</v>
      </c>
      <c r="K549" s="2" t="s">
        <v>503</v>
      </c>
      <c r="L549" s="1" t="s">
        <v>316</v>
      </c>
      <c r="M549" s="1" t="s">
        <v>242</v>
      </c>
      <c r="N549" s="4" t="str">
        <f>+0107,1</f>
        <v>#ERROR!</v>
      </c>
      <c r="O549" s="4" t="str">
        <f>+0096,1</f>
        <v>#ERROR!</v>
      </c>
      <c r="P549" s="1" t="s">
        <v>2692</v>
      </c>
      <c r="Q549" s="4"/>
      <c r="R549" s="1" t="s">
        <v>364</v>
      </c>
      <c r="S549" s="1" t="s">
        <v>435</v>
      </c>
      <c r="T549" s="1" t="s">
        <v>1167</v>
      </c>
      <c r="V549" s="1" t="s">
        <v>188</v>
      </c>
      <c r="W549" s="1" t="s">
        <v>366</v>
      </c>
      <c r="Z549" s="1" t="s">
        <v>2693</v>
      </c>
      <c r="AA549" s="1" t="s">
        <v>2328</v>
      </c>
      <c r="AB549" s="1" t="s">
        <v>439</v>
      </c>
      <c r="AC549" s="4"/>
      <c r="AD549" s="4"/>
      <c r="AE549" s="1" t="s">
        <v>451</v>
      </c>
      <c r="AF549" s="1" t="s">
        <v>1930</v>
      </c>
      <c r="AG549" s="1" t="s">
        <v>2694</v>
      </c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1" t="s">
        <v>196</v>
      </c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1" t="s">
        <v>198</v>
      </c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</row>
    <row r="550">
      <c r="A550" s="3">
        <v>3.809099999E9</v>
      </c>
      <c r="B550" s="1" t="s">
        <v>2695</v>
      </c>
      <c r="C550" s="3">
        <v>4.0</v>
      </c>
      <c r="D550" s="3">
        <v>50.086092</v>
      </c>
      <c r="E550" s="3">
        <v>-5.255711</v>
      </c>
      <c r="F550" s="3">
        <v>81.38</v>
      </c>
      <c r="G550" s="1" t="s">
        <v>178</v>
      </c>
      <c r="H550" s="1" t="s">
        <v>200</v>
      </c>
      <c r="I550" s="3">
        <v>99999.0</v>
      </c>
      <c r="J550" s="1" t="s">
        <v>180</v>
      </c>
      <c r="K550" s="2" t="s">
        <v>503</v>
      </c>
      <c r="L550" s="1" t="s">
        <v>312</v>
      </c>
      <c r="M550" s="1" t="s">
        <v>183</v>
      </c>
      <c r="N550" s="4" t="str">
        <f>+0110,1</f>
        <v>#ERROR!</v>
      </c>
      <c r="O550" s="4" t="str">
        <f>+0100,1</f>
        <v>#ERROR!</v>
      </c>
      <c r="P550" s="1" t="s">
        <v>203</v>
      </c>
      <c r="Q550" s="4"/>
      <c r="R550" s="1" t="s">
        <v>204</v>
      </c>
      <c r="S550" s="1" t="s">
        <v>313</v>
      </c>
      <c r="T550" s="1" t="s">
        <v>2696</v>
      </c>
      <c r="V550" s="1" t="s">
        <v>188</v>
      </c>
      <c r="W550" s="1" t="s">
        <v>207</v>
      </c>
      <c r="Z550" s="1" t="s">
        <v>2689</v>
      </c>
      <c r="AB550" s="1" t="s">
        <v>226</v>
      </c>
      <c r="AC550" s="4"/>
      <c r="AD550" s="1" t="s">
        <v>1926</v>
      </c>
      <c r="AE550" s="4"/>
      <c r="AF550" s="4"/>
      <c r="AG550" s="1" t="s">
        <v>2697</v>
      </c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</row>
    <row r="551">
      <c r="A551" s="3">
        <v>3.809099999E9</v>
      </c>
      <c r="B551" s="1" t="s">
        <v>2698</v>
      </c>
      <c r="C551" s="3">
        <v>4.0</v>
      </c>
      <c r="D551" s="3">
        <v>50.086092</v>
      </c>
      <c r="E551" s="3">
        <v>-5.255711</v>
      </c>
      <c r="F551" s="3">
        <v>81.38</v>
      </c>
      <c r="G551" s="1" t="s">
        <v>178</v>
      </c>
      <c r="H551" s="1" t="s">
        <v>179</v>
      </c>
      <c r="I551" s="3">
        <v>99999.0</v>
      </c>
      <c r="J551" s="1" t="s">
        <v>180</v>
      </c>
      <c r="K551" s="2" t="s">
        <v>503</v>
      </c>
      <c r="L551" s="1" t="s">
        <v>316</v>
      </c>
      <c r="M551" s="1" t="s">
        <v>183</v>
      </c>
      <c r="N551" s="4" t="str">
        <f>+0110,1</f>
        <v>#ERROR!</v>
      </c>
      <c r="O551" s="4" t="str">
        <f>+0096,1</f>
        <v>#ERROR!</v>
      </c>
      <c r="P551" s="1" t="s">
        <v>2699</v>
      </c>
      <c r="Q551" s="4"/>
      <c r="R551" s="1" t="s">
        <v>364</v>
      </c>
      <c r="S551" s="1" t="s">
        <v>318</v>
      </c>
      <c r="T551" s="1" t="s">
        <v>2700</v>
      </c>
      <c r="V551" s="1" t="s">
        <v>188</v>
      </c>
      <c r="W551" s="1" t="s">
        <v>366</v>
      </c>
      <c r="Z551" s="1" t="s">
        <v>2701</v>
      </c>
      <c r="AA551" s="1" t="s">
        <v>1872</v>
      </c>
      <c r="AB551" s="1" t="s">
        <v>305</v>
      </c>
      <c r="AC551" s="4"/>
      <c r="AD551" s="4"/>
      <c r="AE551" s="1" t="s">
        <v>421</v>
      </c>
      <c r="AF551" s="1" t="s">
        <v>1930</v>
      </c>
      <c r="AG551" s="1" t="s">
        <v>2702</v>
      </c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1" t="s">
        <v>196</v>
      </c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1" t="s">
        <v>198</v>
      </c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</row>
    <row r="552">
      <c r="A552" s="3">
        <v>3.809099999E9</v>
      </c>
      <c r="B552" s="1" t="s">
        <v>2703</v>
      </c>
      <c r="C552" s="3">
        <v>4.0</v>
      </c>
      <c r="D552" s="3">
        <v>50.086092</v>
      </c>
      <c r="E552" s="3">
        <v>-5.255711</v>
      </c>
      <c r="F552" s="3">
        <v>81.38</v>
      </c>
      <c r="G552" s="1" t="s">
        <v>178</v>
      </c>
      <c r="H552" s="1" t="s">
        <v>200</v>
      </c>
      <c r="I552" s="3">
        <v>99999.0</v>
      </c>
      <c r="J552" s="1" t="s">
        <v>180</v>
      </c>
      <c r="K552" s="2" t="s">
        <v>2640</v>
      </c>
      <c r="L552" s="1" t="s">
        <v>312</v>
      </c>
      <c r="M552" s="1" t="s">
        <v>272</v>
      </c>
      <c r="N552" s="4" t="str">
        <f>+0110,1</f>
        <v>#ERROR!</v>
      </c>
      <c r="O552" s="4" t="str">
        <f>+0100,1</f>
        <v>#ERROR!</v>
      </c>
      <c r="P552" s="1" t="s">
        <v>203</v>
      </c>
      <c r="Q552" s="4"/>
      <c r="R552" s="1" t="s">
        <v>204</v>
      </c>
      <c r="S552" s="1" t="s">
        <v>313</v>
      </c>
      <c r="T552" s="1" t="s">
        <v>399</v>
      </c>
      <c r="V552" s="1" t="s">
        <v>188</v>
      </c>
      <c r="W552" s="1" t="s">
        <v>207</v>
      </c>
      <c r="Z552" s="1" t="s">
        <v>2704</v>
      </c>
      <c r="AB552" s="1" t="s">
        <v>490</v>
      </c>
      <c r="AC552" s="4"/>
      <c r="AD552" s="4"/>
      <c r="AE552" s="4"/>
      <c r="AF552" s="4"/>
      <c r="AG552" s="1" t="s">
        <v>2705</v>
      </c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</row>
    <row r="553">
      <c r="A553" s="3">
        <v>3.809099999E9</v>
      </c>
      <c r="B553" s="1" t="s">
        <v>2706</v>
      </c>
      <c r="C553" s="3">
        <v>4.0</v>
      </c>
      <c r="D553" s="3">
        <v>50.086092</v>
      </c>
      <c r="E553" s="3">
        <v>-5.255711</v>
      </c>
      <c r="F553" s="3">
        <v>81.38</v>
      </c>
      <c r="G553" s="1" t="s">
        <v>178</v>
      </c>
      <c r="H553" s="1" t="s">
        <v>179</v>
      </c>
      <c r="I553" s="3">
        <v>99999.0</v>
      </c>
      <c r="J553" s="1" t="s">
        <v>180</v>
      </c>
      <c r="K553" s="2" t="s">
        <v>2640</v>
      </c>
      <c r="L553" s="1" t="s">
        <v>316</v>
      </c>
      <c r="M553" s="1" t="s">
        <v>272</v>
      </c>
      <c r="N553" s="4" t="str">
        <f>+0110,1</f>
        <v>#ERROR!</v>
      </c>
      <c r="O553" s="4" t="str">
        <f>+0096,1</f>
        <v>#ERROR!</v>
      </c>
      <c r="P553" s="1" t="s">
        <v>2707</v>
      </c>
      <c r="Q553" s="4"/>
      <c r="R553" s="1" t="s">
        <v>364</v>
      </c>
      <c r="S553" s="1" t="s">
        <v>318</v>
      </c>
      <c r="T553" s="1" t="s">
        <v>187</v>
      </c>
      <c r="V553" s="1" t="s">
        <v>188</v>
      </c>
      <c r="W553" s="1" t="s">
        <v>366</v>
      </c>
      <c r="Z553" s="1" t="s">
        <v>2708</v>
      </c>
      <c r="AA553" s="1" t="s">
        <v>2709</v>
      </c>
      <c r="AB553" s="1" t="s">
        <v>490</v>
      </c>
      <c r="AC553" s="4"/>
      <c r="AD553" s="4"/>
      <c r="AE553" s="1" t="s">
        <v>421</v>
      </c>
      <c r="AG553" s="1" t="s">
        <v>2710</v>
      </c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1" t="s">
        <v>196</v>
      </c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1" t="s">
        <v>198</v>
      </c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</row>
    <row r="554">
      <c r="A554" s="3">
        <v>3.809099999E9</v>
      </c>
      <c r="B554" s="1" t="s">
        <v>2711</v>
      </c>
      <c r="C554" s="3">
        <v>4.0</v>
      </c>
      <c r="D554" s="3">
        <v>50.086092</v>
      </c>
      <c r="E554" s="3">
        <v>-5.255711</v>
      </c>
      <c r="F554" s="3">
        <v>81.38</v>
      </c>
      <c r="G554" s="1" t="s">
        <v>178</v>
      </c>
      <c r="H554" s="1" t="s">
        <v>200</v>
      </c>
      <c r="I554" s="3">
        <v>99999.0</v>
      </c>
      <c r="J554" s="1" t="s">
        <v>180</v>
      </c>
      <c r="K554" s="2" t="s">
        <v>522</v>
      </c>
      <c r="L554" s="1" t="s">
        <v>359</v>
      </c>
      <c r="M554" s="1" t="s">
        <v>2712</v>
      </c>
      <c r="N554" s="4" t="str">
        <f>+0110,1</f>
        <v>#ERROR!</v>
      </c>
      <c r="O554" s="4" t="str">
        <f>+0100,1</f>
        <v>#ERROR!</v>
      </c>
      <c r="P554" s="1" t="s">
        <v>203</v>
      </c>
      <c r="Q554" s="4"/>
      <c r="R554" s="1" t="s">
        <v>345</v>
      </c>
      <c r="S554" s="1" t="s">
        <v>360</v>
      </c>
      <c r="T554" s="1" t="s">
        <v>336</v>
      </c>
      <c r="V554" s="1" t="s">
        <v>188</v>
      </c>
      <c r="W554" s="1" t="s">
        <v>347</v>
      </c>
      <c r="Z554" s="1" t="s">
        <v>2704</v>
      </c>
      <c r="AB554" s="1" t="s">
        <v>490</v>
      </c>
      <c r="AC554" s="4"/>
      <c r="AD554" s="1" t="s">
        <v>415</v>
      </c>
      <c r="AE554" s="4"/>
      <c r="AF554" s="4"/>
      <c r="AG554" s="1" t="s">
        <v>2713</v>
      </c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</row>
    <row r="555">
      <c r="A555" s="3">
        <v>3.809099999E9</v>
      </c>
      <c r="B555" s="1" t="s">
        <v>2714</v>
      </c>
      <c r="C555" s="3">
        <v>4.0</v>
      </c>
      <c r="D555" s="3">
        <v>50.086092</v>
      </c>
      <c r="E555" s="3">
        <v>-5.255711</v>
      </c>
      <c r="F555" s="3">
        <v>81.38</v>
      </c>
      <c r="G555" s="1" t="s">
        <v>178</v>
      </c>
      <c r="H555" s="1" t="s">
        <v>179</v>
      </c>
      <c r="I555" s="3">
        <v>99999.0</v>
      </c>
      <c r="J555" s="1" t="s">
        <v>180</v>
      </c>
      <c r="K555" s="2" t="s">
        <v>522</v>
      </c>
      <c r="L555" s="1" t="s">
        <v>1905</v>
      </c>
      <c r="M555" s="1" t="s">
        <v>2712</v>
      </c>
      <c r="N555" s="4" t="str">
        <f>+0109,1</f>
        <v>#ERROR!</v>
      </c>
      <c r="O555" s="4" t="str">
        <f>+0102,1</f>
        <v>#ERROR!</v>
      </c>
      <c r="P555" s="1" t="s">
        <v>2715</v>
      </c>
      <c r="Q555" s="4"/>
      <c r="R555" s="1" t="s">
        <v>352</v>
      </c>
      <c r="S555" s="1" t="s">
        <v>2716</v>
      </c>
      <c r="T555" s="1" t="s">
        <v>339</v>
      </c>
      <c r="V555" s="1" t="s">
        <v>188</v>
      </c>
      <c r="W555" s="1" t="s">
        <v>354</v>
      </c>
      <c r="Z555" s="1" t="s">
        <v>2717</v>
      </c>
      <c r="AA555" s="1" t="s">
        <v>1378</v>
      </c>
      <c r="AB555" s="1" t="s">
        <v>490</v>
      </c>
      <c r="AC555" s="4"/>
      <c r="AD555" s="4"/>
      <c r="AE555" s="1" t="s">
        <v>421</v>
      </c>
      <c r="AF555" s="1" t="s">
        <v>422</v>
      </c>
      <c r="AG555" s="1" t="s">
        <v>2718</v>
      </c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1" t="s">
        <v>196</v>
      </c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1" t="s">
        <v>198</v>
      </c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</row>
    <row r="556">
      <c r="A556" s="3">
        <v>3.809099999E9</v>
      </c>
      <c r="B556" s="1" t="s">
        <v>2719</v>
      </c>
      <c r="C556" s="3">
        <v>4.0</v>
      </c>
      <c r="D556" s="3">
        <v>50.086092</v>
      </c>
      <c r="E556" s="3">
        <v>-5.255711</v>
      </c>
      <c r="F556" s="3">
        <v>81.38</v>
      </c>
      <c r="G556" s="1" t="s">
        <v>178</v>
      </c>
      <c r="H556" s="1" t="s">
        <v>200</v>
      </c>
      <c r="I556" s="3">
        <v>99999.0</v>
      </c>
      <c r="J556" s="1" t="s">
        <v>180</v>
      </c>
      <c r="K556" s="2" t="s">
        <v>1775</v>
      </c>
      <c r="L556" s="1" t="s">
        <v>359</v>
      </c>
      <c r="M556" s="1" t="s">
        <v>242</v>
      </c>
      <c r="N556" s="4" t="str">
        <f>+0110,1</f>
        <v>#ERROR!</v>
      </c>
      <c r="O556" s="4" t="str">
        <f>+0100,1</f>
        <v>#ERROR!</v>
      </c>
      <c r="P556" s="1" t="s">
        <v>203</v>
      </c>
      <c r="Q556" s="4"/>
      <c r="R556" s="1" t="s">
        <v>345</v>
      </c>
      <c r="S556" s="1" t="s">
        <v>360</v>
      </c>
      <c r="T556" s="1" t="s">
        <v>399</v>
      </c>
      <c r="V556" s="1" t="s">
        <v>188</v>
      </c>
      <c r="W556" s="1" t="s">
        <v>347</v>
      </c>
      <c r="Z556" s="1" t="s">
        <v>2720</v>
      </c>
      <c r="AB556" s="1" t="s">
        <v>226</v>
      </c>
      <c r="AC556" s="4"/>
      <c r="AD556" s="1" t="s">
        <v>387</v>
      </c>
      <c r="AE556" s="4"/>
      <c r="AF556" s="4"/>
      <c r="AG556" s="1" t="s">
        <v>2721</v>
      </c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</row>
    <row r="557">
      <c r="A557" s="3">
        <v>3.809099999E9</v>
      </c>
      <c r="B557" s="1" t="s">
        <v>2722</v>
      </c>
      <c r="C557" s="3">
        <v>4.0</v>
      </c>
      <c r="D557" s="3">
        <v>50.086092</v>
      </c>
      <c r="E557" s="3">
        <v>-5.255711</v>
      </c>
      <c r="F557" s="3">
        <v>81.38</v>
      </c>
      <c r="G557" s="1" t="s">
        <v>178</v>
      </c>
      <c r="H557" s="1" t="s">
        <v>179</v>
      </c>
      <c r="I557" s="3">
        <v>99999.0</v>
      </c>
      <c r="J557" s="1" t="s">
        <v>180</v>
      </c>
      <c r="K557" s="2" t="s">
        <v>1775</v>
      </c>
      <c r="L557" s="1" t="s">
        <v>363</v>
      </c>
      <c r="M557" s="1" t="s">
        <v>242</v>
      </c>
      <c r="N557" s="4" t="str">
        <f>+0111,1</f>
        <v>#ERROR!</v>
      </c>
      <c r="O557" s="4" t="str">
        <f>+0102,1</f>
        <v>#ERROR!</v>
      </c>
      <c r="P557" s="1" t="s">
        <v>2723</v>
      </c>
      <c r="Q557" s="4"/>
      <c r="R557" s="1" t="s">
        <v>352</v>
      </c>
      <c r="S557" s="1" t="s">
        <v>365</v>
      </c>
      <c r="T557" s="1" t="s">
        <v>187</v>
      </c>
      <c r="V557" s="1" t="s">
        <v>188</v>
      </c>
      <c r="W557" s="1" t="s">
        <v>354</v>
      </c>
      <c r="Z557" s="1" t="s">
        <v>2724</v>
      </c>
      <c r="AA557" s="1" t="s">
        <v>2725</v>
      </c>
      <c r="AB557" s="1" t="s">
        <v>305</v>
      </c>
      <c r="AC557" s="4"/>
      <c r="AD557" s="4"/>
      <c r="AE557" s="1" t="s">
        <v>563</v>
      </c>
      <c r="AF557" s="1" t="s">
        <v>395</v>
      </c>
      <c r="AG557" s="1" t="s">
        <v>2726</v>
      </c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1" t="s">
        <v>196</v>
      </c>
      <c r="BT557" s="4"/>
      <c r="BU557" s="4"/>
      <c r="BV557" s="4"/>
      <c r="BW557" s="4"/>
      <c r="BX557" s="4"/>
      <c r="BY557" s="4"/>
      <c r="BZ557" s="4"/>
      <c r="CA557" s="1" t="s">
        <v>1537</v>
      </c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1" t="s">
        <v>198</v>
      </c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</row>
    <row r="558">
      <c r="A558" s="3">
        <v>3.809099999E9</v>
      </c>
      <c r="B558" s="1" t="s">
        <v>2727</v>
      </c>
      <c r="C558" s="3">
        <v>4.0</v>
      </c>
      <c r="D558" s="3">
        <v>50.086092</v>
      </c>
      <c r="E558" s="3">
        <v>-5.255711</v>
      </c>
      <c r="F558" s="3">
        <v>81.38</v>
      </c>
      <c r="G558" s="1" t="s">
        <v>178</v>
      </c>
      <c r="H558" s="1" t="s">
        <v>200</v>
      </c>
      <c r="I558" s="3">
        <v>99999.0</v>
      </c>
      <c r="J558" s="1" t="s">
        <v>180</v>
      </c>
      <c r="K558" s="2" t="s">
        <v>2728</v>
      </c>
      <c r="L558" s="1" t="s">
        <v>241</v>
      </c>
      <c r="M558" s="1" t="s">
        <v>291</v>
      </c>
      <c r="N558" s="4" t="str">
        <f>+0110,1</f>
        <v>#ERROR!</v>
      </c>
      <c r="O558" s="4" t="str">
        <f>+0100,1</f>
        <v>#ERROR!</v>
      </c>
      <c r="P558" s="1" t="s">
        <v>203</v>
      </c>
      <c r="Q558" s="4"/>
      <c r="R558" s="1" t="s">
        <v>273</v>
      </c>
      <c r="S558" s="1" t="s">
        <v>244</v>
      </c>
      <c r="T558" s="1" t="s">
        <v>336</v>
      </c>
      <c r="V558" s="1" t="s">
        <v>188</v>
      </c>
      <c r="W558" s="1" t="s">
        <v>275</v>
      </c>
      <c r="Z558" s="1" t="s">
        <v>2729</v>
      </c>
      <c r="AB558" s="1" t="s">
        <v>192</v>
      </c>
      <c r="AC558" s="4"/>
      <c r="AD558" s="1" t="s">
        <v>415</v>
      </c>
      <c r="AE558" s="4"/>
      <c r="AF558" s="4"/>
      <c r="AG558" s="1" t="s">
        <v>2730</v>
      </c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</row>
    <row r="559">
      <c r="A559" s="3">
        <v>3.809099999E9</v>
      </c>
      <c r="B559" s="1" t="s">
        <v>2731</v>
      </c>
      <c r="C559" s="3">
        <v>4.0</v>
      </c>
      <c r="D559" s="3">
        <v>50.086092</v>
      </c>
      <c r="E559" s="3">
        <v>-5.255711</v>
      </c>
      <c r="F559" s="3">
        <v>81.38</v>
      </c>
      <c r="G559" s="1" t="s">
        <v>178</v>
      </c>
      <c r="H559" s="1" t="s">
        <v>200</v>
      </c>
      <c r="I559" s="3">
        <v>99999.0</v>
      </c>
      <c r="J559" s="1" t="s">
        <v>180</v>
      </c>
      <c r="K559" s="2" t="s">
        <v>2728</v>
      </c>
      <c r="L559" s="1" t="s">
        <v>241</v>
      </c>
      <c r="M559" s="1" t="s">
        <v>487</v>
      </c>
      <c r="N559" s="4" t="str">
        <f>+0110,1</f>
        <v>#ERROR!</v>
      </c>
      <c r="O559" s="4" t="str">
        <f>+0100,1</f>
        <v>#ERROR!</v>
      </c>
      <c r="P559" s="1" t="s">
        <v>203</v>
      </c>
      <c r="Q559" s="4"/>
      <c r="R559" s="1" t="s">
        <v>273</v>
      </c>
      <c r="S559" s="1" t="s">
        <v>244</v>
      </c>
      <c r="T559" s="1" t="s">
        <v>336</v>
      </c>
      <c r="V559" s="1" t="s">
        <v>188</v>
      </c>
      <c r="W559" s="1" t="s">
        <v>275</v>
      </c>
      <c r="Z559" s="1" t="s">
        <v>2729</v>
      </c>
      <c r="AB559" s="1" t="s">
        <v>192</v>
      </c>
      <c r="AC559" s="4"/>
      <c r="AD559" s="1" t="s">
        <v>373</v>
      </c>
      <c r="AE559" s="4"/>
      <c r="AF559" s="4"/>
      <c r="AG559" s="1" t="s">
        <v>2732</v>
      </c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</row>
    <row r="560">
      <c r="A560" s="3">
        <v>3.809099999E9</v>
      </c>
      <c r="B560" s="1" t="s">
        <v>2733</v>
      </c>
      <c r="C560" s="3">
        <v>4.0</v>
      </c>
      <c r="D560" s="3">
        <v>50.086092</v>
      </c>
      <c r="E560" s="3">
        <v>-5.255711</v>
      </c>
      <c r="F560" s="3">
        <v>81.38</v>
      </c>
      <c r="G560" s="1" t="s">
        <v>178</v>
      </c>
      <c r="H560" s="1" t="s">
        <v>179</v>
      </c>
      <c r="I560" s="3">
        <v>99999.0</v>
      </c>
      <c r="J560" s="1" t="s">
        <v>180</v>
      </c>
      <c r="K560" s="2" t="s">
        <v>2728</v>
      </c>
      <c r="L560" s="1" t="s">
        <v>249</v>
      </c>
      <c r="M560" s="1" t="s">
        <v>487</v>
      </c>
      <c r="N560" s="4" t="str">
        <f>+0109,1</f>
        <v>#ERROR!</v>
      </c>
      <c r="O560" s="4" t="str">
        <f>+0099,1</f>
        <v>#ERROR!</v>
      </c>
      <c r="P560" s="1" t="s">
        <v>2734</v>
      </c>
      <c r="Q560" s="4"/>
      <c r="R560" s="1" t="s">
        <v>282</v>
      </c>
      <c r="S560" s="1" t="s">
        <v>252</v>
      </c>
      <c r="T560" s="1" t="s">
        <v>339</v>
      </c>
      <c r="V560" s="1" t="s">
        <v>188</v>
      </c>
      <c r="W560" s="1" t="s">
        <v>284</v>
      </c>
      <c r="Z560" s="1" t="s">
        <v>2735</v>
      </c>
      <c r="AA560" s="1" t="s">
        <v>2736</v>
      </c>
      <c r="AB560" s="1" t="s">
        <v>257</v>
      </c>
      <c r="AC560" s="4"/>
      <c r="AD560" s="4"/>
      <c r="AE560" s="1" t="s">
        <v>421</v>
      </c>
      <c r="AF560" s="1" t="s">
        <v>381</v>
      </c>
      <c r="AG560" s="1" t="s">
        <v>2737</v>
      </c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1" t="s">
        <v>238</v>
      </c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1" t="s">
        <v>196</v>
      </c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</row>
    <row r="561">
      <c r="A561" s="3">
        <v>3.809099999E9</v>
      </c>
      <c r="B561" s="1" t="s">
        <v>2738</v>
      </c>
      <c r="C561" s="3">
        <v>4.0</v>
      </c>
      <c r="D561" s="3">
        <v>50.086092</v>
      </c>
      <c r="E561" s="3">
        <v>-5.255711</v>
      </c>
      <c r="F561" s="3">
        <v>81.38</v>
      </c>
      <c r="G561" s="1" t="s">
        <v>178</v>
      </c>
      <c r="H561" s="1" t="s">
        <v>200</v>
      </c>
      <c r="I561" s="3">
        <v>99999.0</v>
      </c>
      <c r="J561" s="1" t="s">
        <v>180</v>
      </c>
      <c r="K561" s="2" t="s">
        <v>522</v>
      </c>
      <c r="L561" s="1" t="s">
        <v>290</v>
      </c>
      <c r="M561" s="1" t="s">
        <v>2739</v>
      </c>
      <c r="N561" s="4" t="str">
        <f>+0110,1</f>
        <v>#ERROR!</v>
      </c>
      <c r="O561" s="4" t="str">
        <f>+0100,1</f>
        <v>#ERROR!</v>
      </c>
      <c r="P561" s="1" t="s">
        <v>203</v>
      </c>
      <c r="Q561" s="4"/>
      <c r="R561" s="1" t="s">
        <v>292</v>
      </c>
      <c r="S561" s="1" t="s">
        <v>273</v>
      </c>
      <c r="T561" s="1" t="s">
        <v>274</v>
      </c>
      <c r="V561" s="1" t="s">
        <v>188</v>
      </c>
      <c r="W561" s="1" t="s">
        <v>293</v>
      </c>
      <c r="Z561" s="1" t="s">
        <v>2729</v>
      </c>
      <c r="AB561" s="1" t="s">
        <v>192</v>
      </c>
      <c r="AC561" s="4"/>
      <c r="AD561" s="1" t="s">
        <v>373</v>
      </c>
      <c r="AE561" s="4"/>
      <c r="AF561" s="4"/>
      <c r="AG561" s="1" t="s">
        <v>2740</v>
      </c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</row>
    <row r="562">
      <c r="A562" s="3">
        <v>3.809099999E9</v>
      </c>
      <c r="B562" s="1" t="s">
        <v>2741</v>
      </c>
      <c r="C562" s="3">
        <v>4.0</v>
      </c>
      <c r="D562" s="3">
        <v>50.086092</v>
      </c>
      <c r="E562" s="3">
        <v>-5.255711</v>
      </c>
      <c r="F562" s="3">
        <v>81.38</v>
      </c>
      <c r="G562" s="1" t="s">
        <v>178</v>
      </c>
      <c r="H562" s="1" t="s">
        <v>200</v>
      </c>
      <c r="I562" s="3">
        <v>99999.0</v>
      </c>
      <c r="J562" s="1" t="s">
        <v>180</v>
      </c>
      <c r="K562" s="2" t="s">
        <v>503</v>
      </c>
      <c r="L562" s="1" t="s">
        <v>486</v>
      </c>
      <c r="M562" s="1" t="s">
        <v>2161</v>
      </c>
      <c r="N562" s="4" t="str">
        <f>+0110,1</f>
        <v>#ERROR!</v>
      </c>
      <c r="O562" s="4" t="str">
        <f>+0100,1</f>
        <v>#ERROR!</v>
      </c>
      <c r="P562" s="1" t="s">
        <v>203</v>
      </c>
      <c r="Q562" s="4"/>
      <c r="R562" s="1" t="s">
        <v>506</v>
      </c>
      <c r="S562" s="1" t="s">
        <v>553</v>
      </c>
      <c r="U562" s="4"/>
      <c r="V562" s="1" t="s">
        <v>188</v>
      </c>
      <c r="W562" s="1" t="s">
        <v>917</v>
      </c>
      <c r="Z562" s="1" t="s">
        <v>2742</v>
      </c>
      <c r="AB562" s="1" t="s">
        <v>192</v>
      </c>
      <c r="AC562" s="4"/>
      <c r="AD562" s="1" t="s">
        <v>967</v>
      </c>
      <c r="AE562" s="4"/>
      <c r="AF562" s="4"/>
      <c r="AG562" s="1" t="s">
        <v>2743</v>
      </c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</row>
    <row r="563">
      <c r="A563" s="3">
        <v>3.809099999E9</v>
      </c>
      <c r="B563" s="1" t="s">
        <v>2744</v>
      </c>
      <c r="C563" s="3">
        <v>4.0</v>
      </c>
      <c r="D563" s="3">
        <v>50.086092</v>
      </c>
      <c r="E563" s="3">
        <v>-5.255711</v>
      </c>
      <c r="F563" s="3">
        <v>81.38</v>
      </c>
      <c r="G563" s="1" t="s">
        <v>178</v>
      </c>
      <c r="H563" s="1" t="s">
        <v>179</v>
      </c>
      <c r="I563" s="3">
        <v>99999.0</v>
      </c>
      <c r="J563" s="1" t="s">
        <v>180</v>
      </c>
      <c r="K563" s="2" t="s">
        <v>503</v>
      </c>
      <c r="L563" s="1" t="s">
        <v>570</v>
      </c>
      <c r="M563" s="1" t="s">
        <v>2161</v>
      </c>
      <c r="N563" s="4" t="str">
        <f>+0106,1</f>
        <v>#ERROR!</v>
      </c>
      <c r="O563" s="4" t="str">
        <f>+0103,1</f>
        <v>#ERROR!</v>
      </c>
      <c r="P563" s="1" t="s">
        <v>2745</v>
      </c>
      <c r="Q563" s="4"/>
      <c r="R563" s="1" t="s">
        <v>515</v>
      </c>
      <c r="S563" s="1" t="s">
        <v>559</v>
      </c>
      <c r="U563" s="4"/>
      <c r="V563" s="1" t="s">
        <v>188</v>
      </c>
      <c r="W563" s="1" t="s">
        <v>922</v>
      </c>
      <c r="Z563" s="1" t="s">
        <v>2746</v>
      </c>
      <c r="AA563" s="1" t="s">
        <v>2747</v>
      </c>
      <c r="AB563" s="1" t="s">
        <v>257</v>
      </c>
      <c r="AC563" s="4"/>
      <c r="AD563" s="4"/>
      <c r="AE563" s="1" t="s">
        <v>380</v>
      </c>
      <c r="AF563" s="1" t="s">
        <v>972</v>
      </c>
      <c r="AG563" s="1" t="s">
        <v>2748</v>
      </c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1" t="s">
        <v>238</v>
      </c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1" t="s">
        <v>196</v>
      </c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</row>
    <row r="564">
      <c r="A564" s="3">
        <v>3.809099999E9</v>
      </c>
      <c r="B564" s="1" t="s">
        <v>2749</v>
      </c>
      <c r="C564" s="3">
        <v>4.0</v>
      </c>
      <c r="D564" s="3">
        <v>50.086092</v>
      </c>
      <c r="E564" s="3">
        <v>-5.255711</v>
      </c>
      <c r="F564" s="3">
        <v>81.38</v>
      </c>
      <c r="G564" s="1" t="s">
        <v>178</v>
      </c>
      <c r="H564" s="1" t="s">
        <v>200</v>
      </c>
      <c r="I564" s="3">
        <v>99999.0</v>
      </c>
      <c r="J564" s="1" t="s">
        <v>180</v>
      </c>
      <c r="K564" s="2" t="s">
        <v>537</v>
      </c>
      <c r="L564" s="1" t="s">
        <v>486</v>
      </c>
      <c r="M564" s="1" t="s">
        <v>2161</v>
      </c>
      <c r="N564" s="4" t="str">
        <f>+0110,1</f>
        <v>#ERROR!</v>
      </c>
      <c r="O564" s="4" t="str">
        <f>+0100,1</f>
        <v>#ERROR!</v>
      </c>
      <c r="P564" s="1" t="s">
        <v>203</v>
      </c>
      <c r="Q564" s="4"/>
      <c r="R564" s="1" t="s">
        <v>506</v>
      </c>
      <c r="S564" s="1" t="s">
        <v>553</v>
      </c>
      <c r="U564" s="4"/>
      <c r="V564" s="1" t="s">
        <v>188</v>
      </c>
      <c r="W564" s="1" t="s">
        <v>917</v>
      </c>
      <c r="Z564" s="1" t="s">
        <v>2742</v>
      </c>
      <c r="AB564" s="1" t="s">
        <v>509</v>
      </c>
      <c r="AC564" s="4"/>
      <c r="AD564" s="1" t="s">
        <v>939</v>
      </c>
      <c r="AE564" s="4"/>
      <c r="AF564" s="4"/>
      <c r="AG564" s="1" t="s">
        <v>2750</v>
      </c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</row>
    <row r="565">
      <c r="A565" s="3">
        <v>3.809099999E9</v>
      </c>
      <c r="B565" s="1" t="s">
        <v>2751</v>
      </c>
      <c r="C565" s="3">
        <v>4.0</v>
      </c>
      <c r="D565" s="3">
        <v>50.086092</v>
      </c>
      <c r="E565" s="3">
        <v>-5.255711</v>
      </c>
      <c r="F565" s="3">
        <v>81.38</v>
      </c>
      <c r="G565" s="1" t="s">
        <v>178</v>
      </c>
      <c r="H565" s="1" t="s">
        <v>179</v>
      </c>
      <c r="I565" s="3">
        <v>99999.0</v>
      </c>
      <c r="J565" s="1" t="s">
        <v>180</v>
      </c>
      <c r="K565" s="2" t="s">
        <v>537</v>
      </c>
      <c r="L565" s="1" t="s">
        <v>570</v>
      </c>
      <c r="M565" s="1" t="s">
        <v>2161</v>
      </c>
      <c r="N565" s="4" t="str">
        <f>+0107,1</f>
        <v>#ERROR!</v>
      </c>
      <c r="O565" s="4" t="str">
        <f>+0104,1</f>
        <v>#ERROR!</v>
      </c>
      <c r="P565" s="1" t="s">
        <v>2752</v>
      </c>
      <c r="Q565" s="4"/>
      <c r="R565" s="1" t="s">
        <v>2753</v>
      </c>
      <c r="S565" s="1" t="s">
        <v>559</v>
      </c>
      <c r="U565" s="4"/>
      <c r="V565" s="1" t="s">
        <v>188</v>
      </c>
      <c r="W565" s="1" t="s">
        <v>2754</v>
      </c>
      <c r="Z565" s="1" t="s">
        <v>2755</v>
      </c>
      <c r="AA565" s="1" t="s">
        <v>1988</v>
      </c>
      <c r="AB565" s="1" t="s">
        <v>519</v>
      </c>
      <c r="AC565" s="4"/>
      <c r="AD565" s="4"/>
      <c r="AE565" s="1" t="s">
        <v>394</v>
      </c>
      <c r="AF565" s="1" t="s">
        <v>946</v>
      </c>
      <c r="AG565" s="1" t="s">
        <v>2756</v>
      </c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1" t="s">
        <v>238</v>
      </c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1" t="s">
        <v>196</v>
      </c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</row>
    <row r="566">
      <c r="A566" s="3">
        <v>3.809099999E9</v>
      </c>
      <c r="B566" s="1" t="s">
        <v>2757</v>
      </c>
      <c r="C566" s="3">
        <v>4.0</v>
      </c>
      <c r="D566" s="3">
        <v>50.086092</v>
      </c>
      <c r="E566" s="3">
        <v>-5.255711</v>
      </c>
      <c r="F566" s="3">
        <v>81.38</v>
      </c>
      <c r="G566" s="1" t="s">
        <v>178</v>
      </c>
      <c r="H566" s="1" t="s">
        <v>200</v>
      </c>
      <c r="I566" s="3">
        <v>99999.0</v>
      </c>
      <c r="J566" s="1" t="s">
        <v>180</v>
      </c>
      <c r="K566" s="2" t="s">
        <v>1947</v>
      </c>
      <c r="L566" s="1" t="s">
        <v>486</v>
      </c>
      <c r="M566" s="1" t="s">
        <v>951</v>
      </c>
      <c r="N566" s="4" t="str">
        <f>+0110,1</f>
        <v>#ERROR!</v>
      </c>
      <c r="O566" s="4" t="str">
        <f>+0100,1</f>
        <v>#ERROR!</v>
      </c>
      <c r="P566" s="1" t="s">
        <v>203</v>
      </c>
      <c r="Q566" s="4"/>
      <c r="R566" s="1" t="s">
        <v>506</v>
      </c>
      <c r="S566" s="1" t="s">
        <v>553</v>
      </c>
      <c r="U566" s="4"/>
      <c r="V566" s="1" t="s">
        <v>188</v>
      </c>
      <c r="W566" s="1" t="s">
        <v>917</v>
      </c>
      <c r="Z566" s="1" t="s">
        <v>2758</v>
      </c>
      <c r="AB566" s="1" t="s">
        <v>192</v>
      </c>
      <c r="AC566" s="4"/>
      <c r="AD566" s="1" t="s">
        <v>387</v>
      </c>
      <c r="AE566" s="4"/>
      <c r="AF566" s="4"/>
      <c r="AG566" s="1" t="s">
        <v>2759</v>
      </c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</row>
    <row r="567">
      <c r="A567" s="3">
        <v>3.809099999E9</v>
      </c>
      <c r="B567" s="1" t="s">
        <v>2760</v>
      </c>
      <c r="C567" s="3">
        <v>4.0</v>
      </c>
      <c r="D567" s="3">
        <v>50.086092</v>
      </c>
      <c r="E567" s="3">
        <v>-5.255711</v>
      </c>
      <c r="F567" s="3">
        <v>81.38</v>
      </c>
      <c r="G567" s="1" t="s">
        <v>178</v>
      </c>
      <c r="H567" s="1" t="s">
        <v>179</v>
      </c>
      <c r="I567" s="3">
        <v>99999.0</v>
      </c>
      <c r="J567" s="1" t="s">
        <v>180</v>
      </c>
      <c r="K567" s="2" t="s">
        <v>1947</v>
      </c>
      <c r="L567" s="1" t="s">
        <v>570</v>
      </c>
      <c r="M567" s="1" t="s">
        <v>951</v>
      </c>
      <c r="N567" s="4" t="str">
        <f>+0106,1</f>
        <v>#ERROR!</v>
      </c>
      <c r="O567" s="4" t="str">
        <f>+0104,1</f>
        <v>#ERROR!</v>
      </c>
      <c r="P567" s="1" t="s">
        <v>2761</v>
      </c>
      <c r="Q567" s="4"/>
      <c r="R567" s="1" t="s">
        <v>2753</v>
      </c>
      <c r="S567" s="1" t="s">
        <v>559</v>
      </c>
      <c r="U567" s="4"/>
      <c r="V567" s="1" t="s">
        <v>188</v>
      </c>
      <c r="W567" s="1" t="s">
        <v>2754</v>
      </c>
      <c r="Z567" s="1" t="s">
        <v>2762</v>
      </c>
      <c r="AA567" s="1" t="s">
        <v>1563</v>
      </c>
      <c r="AB567" s="1" t="s">
        <v>257</v>
      </c>
      <c r="AC567" s="4"/>
      <c r="AD567" s="4"/>
      <c r="AE567" s="1" t="s">
        <v>963</v>
      </c>
      <c r="AF567" s="1" t="s">
        <v>395</v>
      </c>
      <c r="AG567" s="1" t="s">
        <v>2763</v>
      </c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1" t="s">
        <v>238</v>
      </c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1" t="s">
        <v>196</v>
      </c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</row>
    <row r="568">
      <c r="A568" s="3">
        <v>3.809099999E9</v>
      </c>
      <c r="B568" s="1" t="s">
        <v>2764</v>
      </c>
      <c r="C568" s="3">
        <v>4.0</v>
      </c>
      <c r="D568" s="3">
        <v>50.086092</v>
      </c>
      <c r="E568" s="3">
        <v>-5.255711</v>
      </c>
      <c r="F568" s="3">
        <v>81.38</v>
      </c>
      <c r="G568" s="1" t="s">
        <v>178</v>
      </c>
      <c r="H568" s="1" t="s">
        <v>200</v>
      </c>
      <c r="I568" s="3">
        <v>99999.0</v>
      </c>
      <c r="J568" s="1" t="s">
        <v>180</v>
      </c>
      <c r="K568" s="2" t="s">
        <v>1802</v>
      </c>
      <c r="L568" s="1" t="s">
        <v>290</v>
      </c>
      <c r="M568" s="1" t="s">
        <v>291</v>
      </c>
      <c r="N568" s="4" t="str">
        <f>+0110,1</f>
        <v>#ERROR!</v>
      </c>
      <c r="O568" s="4" t="str">
        <f>+0100,1</f>
        <v>#ERROR!</v>
      </c>
      <c r="P568" s="1" t="s">
        <v>203</v>
      </c>
      <c r="Q568" s="4"/>
      <c r="R568" s="1" t="s">
        <v>292</v>
      </c>
      <c r="S568" s="1" t="s">
        <v>273</v>
      </c>
      <c r="T568" s="1" t="s">
        <v>274</v>
      </c>
      <c r="V568" s="1" t="s">
        <v>188</v>
      </c>
      <c r="W568" s="1" t="s">
        <v>293</v>
      </c>
      <c r="Z568" s="1" t="s">
        <v>2758</v>
      </c>
      <c r="AB568" s="1" t="s">
        <v>192</v>
      </c>
      <c r="AC568" s="4"/>
      <c r="AD568" s="1" t="s">
        <v>1015</v>
      </c>
      <c r="AE568" s="4"/>
      <c r="AF568" s="4"/>
      <c r="AG568" s="1" t="s">
        <v>2765</v>
      </c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</row>
    <row r="569">
      <c r="A569" s="3">
        <v>3.809099999E9</v>
      </c>
      <c r="B569" s="1" t="s">
        <v>2766</v>
      </c>
      <c r="C569" s="3">
        <v>4.0</v>
      </c>
      <c r="D569" s="3">
        <v>50.086092</v>
      </c>
      <c r="E569" s="3">
        <v>-5.255711</v>
      </c>
      <c r="F569" s="3">
        <v>81.38</v>
      </c>
      <c r="G569" s="1" t="s">
        <v>178</v>
      </c>
      <c r="H569" s="1" t="s">
        <v>179</v>
      </c>
      <c r="I569" s="3">
        <v>99999.0</v>
      </c>
      <c r="J569" s="1" t="s">
        <v>180</v>
      </c>
      <c r="K569" s="2" t="s">
        <v>1802</v>
      </c>
      <c r="L569" s="1" t="s">
        <v>280</v>
      </c>
      <c r="M569" s="1" t="s">
        <v>291</v>
      </c>
      <c r="N569" s="4" t="str">
        <f>+0107,1</f>
        <v>#ERROR!</v>
      </c>
      <c r="O569" s="4" t="str">
        <f>+0104,1</f>
        <v>#ERROR!</v>
      </c>
      <c r="P569" s="1" t="s">
        <v>2767</v>
      </c>
      <c r="Q569" s="4"/>
      <c r="R569" s="1" t="s">
        <v>300</v>
      </c>
      <c r="S569" s="1" t="s">
        <v>2173</v>
      </c>
      <c r="T569" s="1" t="s">
        <v>283</v>
      </c>
      <c r="V569" s="1" t="s">
        <v>188</v>
      </c>
      <c r="W569" s="1" t="s">
        <v>301</v>
      </c>
      <c r="Z569" s="1" t="s">
        <v>2768</v>
      </c>
      <c r="AA569" s="1" t="s">
        <v>2769</v>
      </c>
      <c r="AB569" s="1" t="s">
        <v>192</v>
      </c>
      <c r="AC569" s="4"/>
      <c r="AD569" s="4"/>
      <c r="AE569" s="1" t="s">
        <v>1000</v>
      </c>
      <c r="AF569" s="1" t="s">
        <v>1023</v>
      </c>
      <c r="AG569" s="1" t="s">
        <v>2770</v>
      </c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1" t="s">
        <v>238</v>
      </c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1" t="s">
        <v>196</v>
      </c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</row>
    <row r="570">
      <c r="A570" s="3">
        <v>3.809099999E9</v>
      </c>
      <c r="B570" s="1" t="s">
        <v>2771</v>
      </c>
      <c r="C570" s="3">
        <v>4.0</v>
      </c>
      <c r="D570" s="3">
        <v>50.086092</v>
      </c>
      <c r="E570" s="3">
        <v>-5.255711</v>
      </c>
      <c r="F570" s="3">
        <v>81.38</v>
      </c>
      <c r="G570" s="1" t="s">
        <v>178</v>
      </c>
      <c r="H570" s="1" t="s">
        <v>200</v>
      </c>
      <c r="I570" s="3">
        <v>99999.0</v>
      </c>
      <c r="J570" s="1" t="s">
        <v>180</v>
      </c>
      <c r="K570" s="2" t="s">
        <v>2728</v>
      </c>
      <c r="L570" s="1" t="s">
        <v>290</v>
      </c>
      <c r="M570" s="1" t="s">
        <v>291</v>
      </c>
      <c r="N570" s="4" t="str">
        <f>+0110,1</f>
        <v>#ERROR!</v>
      </c>
      <c r="O570" s="4" t="str">
        <f>+0110,1</f>
        <v>#ERROR!</v>
      </c>
      <c r="P570" s="1" t="s">
        <v>203</v>
      </c>
      <c r="Q570" s="4"/>
      <c r="R570" s="1" t="s">
        <v>292</v>
      </c>
      <c r="S570" s="1" t="s">
        <v>273</v>
      </c>
      <c r="T570" s="1" t="s">
        <v>274</v>
      </c>
      <c r="V570" s="1" t="s">
        <v>188</v>
      </c>
      <c r="W570" s="1" t="s">
        <v>293</v>
      </c>
      <c r="Z570" s="1" t="s">
        <v>2772</v>
      </c>
      <c r="AB570" s="1" t="s">
        <v>490</v>
      </c>
      <c r="AC570" s="4"/>
      <c r="AD570" s="1" t="s">
        <v>939</v>
      </c>
      <c r="AE570" s="4"/>
      <c r="AF570" s="4"/>
      <c r="AG570" s="1" t="s">
        <v>2773</v>
      </c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</row>
    <row r="571">
      <c r="A571" s="3">
        <v>3.809099999E9</v>
      </c>
      <c r="B571" s="1" t="s">
        <v>2774</v>
      </c>
      <c r="C571" s="3">
        <v>4.0</v>
      </c>
      <c r="D571" s="3">
        <v>50.086092</v>
      </c>
      <c r="E571" s="3">
        <v>-5.255711</v>
      </c>
      <c r="F571" s="3">
        <v>81.38</v>
      </c>
      <c r="G571" s="1" t="s">
        <v>178</v>
      </c>
      <c r="H571" s="1" t="s">
        <v>179</v>
      </c>
      <c r="I571" s="3">
        <v>99999.0</v>
      </c>
      <c r="J571" s="1" t="s">
        <v>180</v>
      </c>
      <c r="K571" s="2" t="s">
        <v>2728</v>
      </c>
      <c r="L571" s="1" t="s">
        <v>280</v>
      </c>
      <c r="M571" s="1" t="s">
        <v>291</v>
      </c>
      <c r="N571" s="4" t="str">
        <f>+0111,1</f>
        <v>#ERROR!</v>
      </c>
      <c r="O571" s="4" t="str">
        <f>+0106,1</f>
        <v>#ERROR!</v>
      </c>
      <c r="P571" s="1" t="s">
        <v>2775</v>
      </c>
      <c r="Q571" s="4"/>
      <c r="R571" s="1" t="s">
        <v>300</v>
      </c>
      <c r="S571" s="1" t="s">
        <v>282</v>
      </c>
      <c r="T571" s="1" t="s">
        <v>283</v>
      </c>
      <c r="V571" s="1" t="s">
        <v>188</v>
      </c>
      <c r="W571" s="1" t="s">
        <v>301</v>
      </c>
      <c r="X571" s="1" t="s">
        <v>2776</v>
      </c>
      <c r="Z571" s="1" t="s">
        <v>2777</v>
      </c>
      <c r="AA571" s="1" t="s">
        <v>1441</v>
      </c>
      <c r="AB571" s="1" t="s">
        <v>490</v>
      </c>
      <c r="AC571" s="4"/>
      <c r="AD571" s="4"/>
      <c r="AE571" s="1" t="s">
        <v>563</v>
      </c>
      <c r="AF571" s="1" t="s">
        <v>946</v>
      </c>
      <c r="AG571" s="1" t="s">
        <v>2778</v>
      </c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1" t="s">
        <v>196</v>
      </c>
      <c r="BT571" s="4"/>
      <c r="BU571" s="4"/>
      <c r="BV571" s="4"/>
      <c r="BW571" s="4"/>
      <c r="BX571" s="4"/>
      <c r="BY571" s="4"/>
      <c r="BZ571" s="4"/>
      <c r="CA571" s="1" t="s">
        <v>1057</v>
      </c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1" t="s">
        <v>198</v>
      </c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</row>
    <row r="572">
      <c r="A572" s="3">
        <v>3.809099999E9</v>
      </c>
      <c r="B572" s="1" t="s">
        <v>2779</v>
      </c>
      <c r="C572" s="3">
        <v>4.0</v>
      </c>
      <c r="D572" s="3">
        <v>50.086092</v>
      </c>
      <c r="E572" s="3">
        <v>-5.255711</v>
      </c>
      <c r="F572" s="3">
        <v>81.38</v>
      </c>
      <c r="G572" s="1" t="s">
        <v>178</v>
      </c>
      <c r="H572" s="1" t="s">
        <v>200</v>
      </c>
      <c r="I572" s="3">
        <v>99999.0</v>
      </c>
      <c r="J572" s="1" t="s">
        <v>180</v>
      </c>
      <c r="K572" s="2" t="s">
        <v>503</v>
      </c>
      <c r="L572" s="1" t="s">
        <v>486</v>
      </c>
      <c r="M572" s="1" t="s">
        <v>272</v>
      </c>
      <c r="N572" s="4" t="str">
        <f>+0110,1</f>
        <v>#ERROR!</v>
      </c>
      <c r="O572" s="4" t="str">
        <f>+0110,1</f>
        <v>#ERROR!</v>
      </c>
      <c r="P572" s="1" t="s">
        <v>203</v>
      </c>
      <c r="Q572" s="4"/>
      <c r="R572" s="1" t="s">
        <v>292</v>
      </c>
      <c r="S572" s="1" t="s">
        <v>488</v>
      </c>
      <c r="T572" s="1" t="s">
        <v>274</v>
      </c>
      <c r="V572" s="1" t="s">
        <v>188</v>
      </c>
      <c r="W572" s="1" t="s">
        <v>293</v>
      </c>
      <c r="Z572" s="1" t="s">
        <v>2780</v>
      </c>
      <c r="AB572" s="1" t="s">
        <v>276</v>
      </c>
      <c r="AC572" s="4"/>
      <c r="AD572" s="1" t="s">
        <v>415</v>
      </c>
      <c r="AE572" s="4"/>
      <c r="AF572" s="4"/>
      <c r="AG572" s="1" t="s">
        <v>2781</v>
      </c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</row>
    <row r="573">
      <c r="A573" s="3">
        <v>3.809099999E9</v>
      </c>
      <c r="B573" s="1" t="s">
        <v>2782</v>
      </c>
      <c r="C573" s="3">
        <v>4.0</v>
      </c>
      <c r="D573" s="3">
        <v>50.086092</v>
      </c>
      <c r="E573" s="3">
        <v>-5.255711</v>
      </c>
      <c r="F573" s="3">
        <v>81.38</v>
      </c>
      <c r="G573" s="1" t="s">
        <v>178</v>
      </c>
      <c r="H573" s="1" t="s">
        <v>179</v>
      </c>
      <c r="I573" s="3">
        <v>99999.0</v>
      </c>
      <c r="J573" s="1" t="s">
        <v>180</v>
      </c>
      <c r="K573" s="2" t="s">
        <v>503</v>
      </c>
      <c r="L573" s="1" t="s">
        <v>496</v>
      </c>
      <c r="M573" s="1" t="s">
        <v>272</v>
      </c>
      <c r="N573" s="4" t="str">
        <f>+0110,1</f>
        <v>#ERROR!</v>
      </c>
      <c r="O573" s="4" t="str">
        <f>+0107,1</f>
        <v>#ERROR!</v>
      </c>
      <c r="P573" s="1" t="s">
        <v>2783</v>
      </c>
      <c r="Q573" s="4"/>
      <c r="R573" s="1" t="s">
        <v>1936</v>
      </c>
      <c r="S573" s="1" t="s">
        <v>498</v>
      </c>
      <c r="T573" s="1" t="s">
        <v>283</v>
      </c>
      <c r="V573" s="1" t="s">
        <v>188</v>
      </c>
      <c r="W573" s="1" t="s">
        <v>1938</v>
      </c>
      <c r="Z573" s="1" t="s">
        <v>2784</v>
      </c>
      <c r="AA573" s="1" t="s">
        <v>1864</v>
      </c>
      <c r="AB573" s="1" t="s">
        <v>276</v>
      </c>
      <c r="AC573" s="4"/>
      <c r="AD573" s="4"/>
      <c r="AE573" s="1" t="s">
        <v>421</v>
      </c>
      <c r="AF573" s="1" t="s">
        <v>422</v>
      </c>
      <c r="AG573" s="1" t="s">
        <v>2785</v>
      </c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1" t="s">
        <v>196</v>
      </c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1" t="s">
        <v>198</v>
      </c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</row>
    <row r="574">
      <c r="A574" s="3">
        <v>3.809099999E9</v>
      </c>
      <c r="B574" s="1" t="s">
        <v>2786</v>
      </c>
      <c r="C574" s="3">
        <v>4.0</v>
      </c>
      <c r="D574" s="3">
        <v>50.086092</v>
      </c>
      <c r="E574" s="3">
        <v>-5.255711</v>
      </c>
      <c r="F574" s="3">
        <v>81.38</v>
      </c>
      <c r="G574" s="1" t="s">
        <v>178</v>
      </c>
      <c r="H574" s="1" t="s">
        <v>200</v>
      </c>
      <c r="I574" s="3">
        <v>99999.0</v>
      </c>
      <c r="J574" s="1" t="s">
        <v>180</v>
      </c>
      <c r="K574" s="2" t="s">
        <v>503</v>
      </c>
      <c r="L574" s="1" t="s">
        <v>290</v>
      </c>
      <c r="M574" s="1" t="s">
        <v>291</v>
      </c>
      <c r="N574" s="4" t="str">
        <f>+0110,1</f>
        <v>#ERROR!</v>
      </c>
      <c r="O574" s="4" t="str">
        <f>+0110,1</f>
        <v>#ERROR!</v>
      </c>
      <c r="P574" s="1" t="s">
        <v>203</v>
      </c>
      <c r="Q574" s="4"/>
      <c r="R574" s="1" t="s">
        <v>292</v>
      </c>
      <c r="S574" s="1" t="s">
        <v>273</v>
      </c>
      <c r="T574" s="1" t="s">
        <v>274</v>
      </c>
      <c r="V574" s="1" t="s">
        <v>188</v>
      </c>
      <c r="W574" s="1" t="s">
        <v>293</v>
      </c>
      <c r="Z574" s="1" t="s">
        <v>2780</v>
      </c>
      <c r="AB574" s="1" t="s">
        <v>490</v>
      </c>
      <c r="AC574" s="4"/>
      <c r="AD574" s="1" t="s">
        <v>415</v>
      </c>
      <c r="AE574" s="4"/>
      <c r="AF574" s="4"/>
      <c r="AG574" s="1" t="s">
        <v>2787</v>
      </c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</row>
    <row r="575">
      <c r="A575" s="3">
        <v>3.809099999E9</v>
      </c>
      <c r="B575" s="1" t="s">
        <v>2788</v>
      </c>
      <c r="C575" s="3">
        <v>4.0</v>
      </c>
      <c r="D575" s="3">
        <v>50.086092</v>
      </c>
      <c r="E575" s="3">
        <v>-5.255711</v>
      </c>
      <c r="F575" s="3">
        <v>81.38</v>
      </c>
      <c r="G575" s="1" t="s">
        <v>178</v>
      </c>
      <c r="H575" s="1" t="s">
        <v>179</v>
      </c>
      <c r="I575" s="3">
        <v>99999.0</v>
      </c>
      <c r="J575" s="1" t="s">
        <v>180</v>
      </c>
      <c r="K575" s="2" t="s">
        <v>503</v>
      </c>
      <c r="L575" s="1" t="s">
        <v>280</v>
      </c>
      <c r="M575" s="1" t="s">
        <v>291</v>
      </c>
      <c r="N575" s="4" t="str">
        <f>+0110,1</f>
        <v>#ERROR!</v>
      </c>
      <c r="O575" s="4" t="str">
        <f>+0107,1</f>
        <v>#ERROR!</v>
      </c>
      <c r="P575" s="1" t="s">
        <v>2789</v>
      </c>
      <c r="Q575" s="4"/>
      <c r="R575" s="1" t="s">
        <v>300</v>
      </c>
      <c r="S575" s="1" t="s">
        <v>282</v>
      </c>
      <c r="T575" s="1" t="s">
        <v>283</v>
      </c>
      <c r="V575" s="1" t="s">
        <v>188</v>
      </c>
      <c r="W575" s="1" t="s">
        <v>301</v>
      </c>
      <c r="Z575" s="1" t="s">
        <v>2790</v>
      </c>
      <c r="AA575" s="1" t="s">
        <v>1988</v>
      </c>
      <c r="AB575" s="1" t="s">
        <v>490</v>
      </c>
      <c r="AC575" s="4"/>
      <c r="AD575" s="4"/>
      <c r="AE575" s="1" t="s">
        <v>451</v>
      </c>
      <c r="AF575" s="1" t="s">
        <v>422</v>
      </c>
      <c r="AG575" s="1" t="s">
        <v>2791</v>
      </c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1" t="s">
        <v>196</v>
      </c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1" t="s">
        <v>198</v>
      </c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</row>
    <row r="576">
      <c r="A576" s="3">
        <v>3.809099999E9</v>
      </c>
      <c r="B576" s="1" t="s">
        <v>2792</v>
      </c>
      <c r="C576" s="3">
        <v>4.0</v>
      </c>
      <c r="D576" s="3">
        <v>50.086092</v>
      </c>
      <c r="E576" s="3">
        <v>-5.255711</v>
      </c>
      <c r="F576" s="3">
        <v>81.38</v>
      </c>
      <c r="G576" s="1" t="s">
        <v>178</v>
      </c>
      <c r="H576" s="1" t="s">
        <v>200</v>
      </c>
      <c r="I576" s="3">
        <v>99999.0</v>
      </c>
      <c r="J576" s="1" t="s">
        <v>180</v>
      </c>
      <c r="K576" s="2" t="s">
        <v>537</v>
      </c>
      <c r="L576" s="1" t="s">
        <v>241</v>
      </c>
      <c r="M576" s="1" t="s">
        <v>1079</v>
      </c>
      <c r="N576" s="4" t="str">
        <f>+0110,1</f>
        <v>#ERROR!</v>
      </c>
      <c r="O576" s="4" t="str">
        <f>+0100,1</f>
        <v>#ERROR!</v>
      </c>
      <c r="P576" s="1" t="s">
        <v>203</v>
      </c>
      <c r="Q576" s="4"/>
      <c r="R576" s="1" t="s">
        <v>243</v>
      </c>
      <c r="S576" s="1" t="s">
        <v>244</v>
      </c>
      <c r="T576" s="1" t="s">
        <v>2575</v>
      </c>
      <c r="V576" s="1" t="s">
        <v>188</v>
      </c>
      <c r="W576" s="1" t="s">
        <v>246</v>
      </c>
      <c r="Z576" s="1" t="s">
        <v>2793</v>
      </c>
      <c r="AB576" s="1" t="s">
        <v>1324</v>
      </c>
      <c r="AC576" s="4"/>
      <c r="AD576" s="1" t="s">
        <v>373</v>
      </c>
      <c r="AE576" s="4"/>
      <c r="AF576" s="4"/>
      <c r="AG576" s="1" t="s">
        <v>2794</v>
      </c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</row>
    <row r="577">
      <c r="A577" s="3">
        <v>3.809099999E9</v>
      </c>
      <c r="B577" s="1" t="s">
        <v>2795</v>
      </c>
      <c r="C577" s="3">
        <v>4.0</v>
      </c>
      <c r="D577" s="3">
        <v>50.086092</v>
      </c>
      <c r="E577" s="3">
        <v>-5.255711</v>
      </c>
      <c r="F577" s="3">
        <v>81.38</v>
      </c>
      <c r="G577" s="1" t="s">
        <v>178</v>
      </c>
      <c r="H577" s="1" t="s">
        <v>179</v>
      </c>
      <c r="I577" s="3">
        <v>99999.0</v>
      </c>
      <c r="J577" s="1" t="s">
        <v>180</v>
      </c>
      <c r="K577" s="2" t="s">
        <v>537</v>
      </c>
      <c r="L577" s="1" t="s">
        <v>249</v>
      </c>
      <c r="M577" s="1" t="s">
        <v>1079</v>
      </c>
      <c r="N577" s="4" t="str">
        <f>+0106,1</f>
        <v>#ERROR!</v>
      </c>
      <c r="O577" s="4" t="str">
        <f>+0102,1</f>
        <v>#ERROR!</v>
      </c>
      <c r="P577" s="1" t="s">
        <v>2796</v>
      </c>
      <c r="Q577" s="4"/>
      <c r="R577" s="1" t="s">
        <v>1906</v>
      </c>
      <c r="S577" s="1" t="s">
        <v>252</v>
      </c>
      <c r="T577" s="1" t="s">
        <v>2579</v>
      </c>
      <c r="V577" s="1" t="s">
        <v>188</v>
      </c>
      <c r="W577" s="1" t="s">
        <v>1908</v>
      </c>
      <c r="Z577" s="1" t="s">
        <v>2797</v>
      </c>
      <c r="AA577" s="1" t="s">
        <v>1563</v>
      </c>
      <c r="AB577" s="1" t="s">
        <v>305</v>
      </c>
      <c r="AC577" s="4"/>
      <c r="AD577" s="4"/>
      <c r="AE577" s="1" t="s">
        <v>394</v>
      </c>
      <c r="AF577" s="1" t="s">
        <v>381</v>
      </c>
      <c r="AG577" s="1" t="s">
        <v>2798</v>
      </c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1" t="s">
        <v>196</v>
      </c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1" t="s">
        <v>198</v>
      </c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</row>
    <row r="578">
      <c r="A578" s="3">
        <v>3.809099999E9</v>
      </c>
      <c r="B578" s="1" t="s">
        <v>2799</v>
      </c>
      <c r="C578" s="3">
        <v>4.0</v>
      </c>
      <c r="D578" s="3">
        <v>50.086092</v>
      </c>
      <c r="E578" s="3">
        <v>-5.255711</v>
      </c>
      <c r="F578" s="3">
        <v>81.38</v>
      </c>
      <c r="G578" s="1" t="s">
        <v>178</v>
      </c>
      <c r="H578" s="1" t="s">
        <v>200</v>
      </c>
      <c r="I578" s="3">
        <v>99999.0</v>
      </c>
      <c r="J578" s="1" t="s">
        <v>180</v>
      </c>
      <c r="K578" s="2" t="s">
        <v>2800</v>
      </c>
      <c r="L578" s="1" t="s">
        <v>593</v>
      </c>
      <c r="M578" s="1" t="s">
        <v>411</v>
      </c>
      <c r="N578" s="4" t="str">
        <f>+0100,1</f>
        <v>#ERROR!</v>
      </c>
      <c r="O578" s="4" t="str">
        <f>+0080,1</f>
        <v>#ERROR!</v>
      </c>
      <c r="P578" s="1" t="s">
        <v>203</v>
      </c>
      <c r="Q578" s="4"/>
      <c r="R578" s="1" t="s">
        <v>243</v>
      </c>
      <c r="S578" s="1" t="s">
        <v>595</v>
      </c>
      <c r="T578" s="1" t="s">
        <v>1100</v>
      </c>
      <c r="V578" s="1" t="s">
        <v>188</v>
      </c>
      <c r="W578" s="1" t="s">
        <v>246</v>
      </c>
      <c r="Z578" s="1" t="s">
        <v>2793</v>
      </c>
      <c r="AB578" s="1" t="s">
        <v>430</v>
      </c>
      <c r="AC578" s="4"/>
      <c r="AD578" s="1" t="s">
        <v>2197</v>
      </c>
      <c r="AE578" s="4"/>
      <c r="AF578" s="4"/>
      <c r="AG578" s="1" t="s">
        <v>2801</v>
      </c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</row>
    <row r="579">
      <c r="A579" s="3">
        <v>3.809099999E9</v>
      </c>
      <c r="B579" s="1" t="s">
        <v>2802</v>
      </c>
      <c r="C579" s="3">
        <v>4.0</v>
      </c>
      <c r="D579" s="3">
        <v>50.086092</v>
      </c>
      <c r="E579" s="3">
        <v>-5.255711</v>
      </c>
      <c r="F579" s="3">
        <v>81.38</v>
      </c>
      <c r="G579" s="1" t="s">
        <v>178</v>
      </c>
      <c r="H579" s="1" t="s">
        <v>179</v>
      </c>
      <c r="I579" s="3">
        <v>99999.0</v>
      </c>
      <c r="J579" s="1" t="s">
        <v>180</v>
      </c>
      <c r="K579" s="2" t="s">
        <v>2800</v>
      </c>
      <c r="L579" s="1" t="s">
        <v>1103</v>
      </c>
      <c r="M579" s="1" t="s">
        <v>806</v>
      </c>
      <c r="N579" s="4" t="str">
        <f>+0099,1</f>
        <v>#ERROR!</v>
      </c>
      <c r="O579" s="4" t="str">
        <f>+0083,1</f>
        <v>#ERROR!</v>
      </c>
      <c r="P579" s="1" t="s">
        <v>2803</v>
      </c>
      <c r="Q579" s="4"/>
      <c r="R579" s="1" t="s">
        <v>251</v>
      </c>
      <c r="S579" s="1" t="s">
        <v>603</v>
      </c>
      <c r="T579" s="1" t="s">
        <v>1105</v>
      </c>
      <c r="V579" s="1" t="s">
        <v>188</v>
      </c>
      <c r="W579" s="1" t="s">
        <v>254</v>
      </c>
      <c r="Z579" s="1" t="s">
        <v>2804</v>
      </c>
      <c r="AA579" s="1" t="s">
        <v>2246</v>
      </c>
      <c r="AB579" s="1" t="s">
        <v>439</v>
      </c>
      <c r="AC579" s="4"/>
      <c r="AD579" s="4"/>
      <c r="AE579" s="1" t="s">
        <v>1000</v>
      </c>
      <c r="AF579" s="1" t="s">
        <v>2201</v>
      </c>
      <c r="AG579" s="1" t="s">
        <v>2805</v>
      </c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1" t="s">
        <v>238</v>
      </c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1" t="s">
        <v>198</v>
      </c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</row>
    <row r="580">
      <c r="A580" s="3">
        <v>3.809099999E9</v>
      </c>
      <c r="B580" s="1" t="s">
        <v>2806</v>
      </c>
      <c r="C580" s="3">
        <v>4.0</v>
      </c>
      <c r="D580" s="3">
        <v>50.086092</v>
      </c>
      <c r="E580" s="3">
        <v>-5.255711</v>
      </c>
      <c r="F580" s="3">
        <v>81.38</v>
      </c>
      <c r="G580" s="1" t="s">
        <v>178</v>
      </c>
      <c r="H580" s="1" t="s">
        <v>200</v>
      </c>
      <c r="I580" s="3">
        <v>99999.0</v>
      </c>
      <c r="J580" s="1" t="s">
        <v>180</v>
      </c>
      <c r="K580" s="2" t="s">
        <v>2807</v>
      </c>
      <c r="L580" s="1" t="s">
        <v>1728</v>
      </c>
      <c r="M580" s="1" t="s">
        <v>411</v>
      </c>
      <c r="N580" s="4" t="str">
        <f>+0100,1</f>
        <v>#ERROR!</v>
      </c>
      <c r="O580" s="4" t="str">
        <f>+0070,1</f>
        <v>#ERROR!</v>
      </c>
      <c r="P580" s="1" t="s">
        <v>203</v>
      </c>
      <c r="Q580" s="4"/>
      <c r="R580" s="1" t="s">
        <v>412</v>
      </c>
      <c r="S580" s="1" t="s">
        <v>815</v>
      </c>
      <c r="T580" s="1" t="s">
        <v>864</v>
      </c>
      <c r="V580" s="1" t="s">
        <v>188</v>
      </c>
      <c r="W580" s="1" t="s">
        <v>413</v>
      </c>
      <c r="Z580" s="1" t="s">
        <v>2793</v>
      </c>
      <c r="AB580" s="1" t="s">
        <v>1324</v>
      </c>
      <c r="AC580" s="4"/>
      <c r="AD580" s="1" t="s">
        <v>1471</v>
      </c>
      <c r="AE580" s="4"/>
      <c r="AF580" s="4"/>
      <c r="AG580" s="1" t="s">
        <v>2808</v>
      </c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</row>
    <row r="581">
      <c r="A581" s="3">
        <v>3.809099999E9</v>
      </c>
      <c r="B581" s="1" t="s">
        <v>2809</v>
      </c>
      <c r="C581" s="3">
        <v>4.0</v>
      </c>
      <c r="D581" s="3">
        <v>50.086092</v>
      </c>
      <c r="E581" s="3">
        <v>-5.255711</v>
      </c>
      <c r="F581" s="3">
        <v>81.38</v>
      </c>
      <c r="G581" s="1" t="s">
        <v>178</v>
      </c>
      <c r="H581" s="1" t="s">
        <v>179</v>
      </c>
      <c r="I581" s="3">
        <v>99999.0</v>
      </c>
      <c r="J581" s="1" t="s">
        <v>180</v>
      </c>
      <c r="K581" s="2" t="s">
        <v>2807</v>
      </c>
      <c r="L581" s="1" t="s">
        <v>868</v>
      </c>
      <c r="M581" s="1" t="s">
        <v>601</v>
      </c>
      <c r="N581" s="4" t="str">
        <f>+0099,1</f>
        <v>#ERROR!</v>
      </c>
      <c r="O581" s="4" t="str">
        <f>+0073,1</f>
        <v>#ERROR!</v>
      </c>
      <c r="P581" s="1" t="s">
        <v>2810</v>
      </c>
      <c r="Q581" s="4"/>
      <c r="R581" s="1" t="s">
        <v>185</v>
      </c>
      <c r="S581" s="1" t="s">
        <v>821</v>
      </c>
      <c r="T581" s="1" t="s">
        <v>871</v>
      </c>
      <c r="V581" s="1" t="s">
        <v>188</v>
      </c>
      <c r="W581" s="1" t="s">
        <v>189</v>
      </c>
      <c r="Z581" s="1" t="s">
        <v>2811</v>
      </c>
      <c r="AA581" s="1" t="s">
        <v>1345</v>
      </c>
      <c r="AB581" s="1" t="s">
        <v>305</v>
      </c>
      <c r="AC581" s="4"/>
      <c r="AD581" s="4"/>
      <c r="AE581" s="1" t="s">
        <v>219</v>
      </c>
      <c r="AF581" s="1" t="s">
        <v>1475</v>
      </c>
      <c r="AG581" s="1" t="s">
        <v>2812</v>
      </c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1" t="s">
        <v>238</v>
      </c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1" t="s">
        <v>198</v>
      </c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</row>
    <row r="582">
      <c r="A582" s="3">
        <v>3.809099999E9</v>
      </c>
      <c r="B582" s="1" t="s">
        <v>2813</v>
      </c>
      <c r="C582" s="3">
        <v>4.0</v>
      </c>
      <c r="D582" s="3">
        <v>50.086092</v>
      </c>
      <c r="E582" s="3">
        <v>-5.255711</v>
      </c>
      <c r="F582" s="3">
        <v>81.38</v>
      </c>
      <c r="G582" s="1" t="s">
        <v>178</v>
      </c>
      <c r="H582" s="1" t="s">
        <v>200</v>
      </c>
      <c r="I582" s="3">
        <v>99999.0</v>
      </c>
      <c r="J582" s="1" t="s">
        <v>180</v>
      </c>
      <c r="K582" s="2" t="s">
        <v>2814</v>
      </c>
      <c r="L582" s="1" t="s">
        <v>1218</v>
      </c>
      <c r="M582" s="1" t="s">
        <v>411</v>
      </c>
      <c r="N582" s="4" t="str">
        <f>+0100,1</f>
        <v>#ERROR!</v>
      </c>
      <c r="O582" s="4" t="str">
        <f>+0070,1</f>
        <v>#ERROR!</v>
      </c>
      <c r="P582" s="1" t="s">
        <v>203</v>
      </c>
      <c r="Q582" s="4"/>
      <c r="R582" s="1" t="s">
        <v>888</v>
      </c>
      <c r="S582" s="1" t="s">
        <v>1219</v>
      </c>
      <c r="T582" s="1" t="s">
        <v>1273</v>
      </c>
      <c r="V582" s="1" t="s">
        <v>188</v>
      </c>
      <c r="W582" s="1" t="s">
        <v>891</v>
      </c>
      <c r="Z582" s="1" t="s">
        <v>2793</v>
      </c>
      <c r="AB582" s="1" t="s">
        <v>430</v>
      </c>
      <c r="AC582" s="4"/>
      <c r="AD582" s="1" t="s">
        <v>906</v>
      </c>
      <c r="AE582" s="4"/>
      <c r="AF582" s="4"/>
      <c r="AG582" s="1" t="s">
        <v>2815</v>
      </c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</row>
    <row r="583">
      <c r="A583" s="3">
        <v>3.809099999E9</v>
      </c>
      <c r="B583" s="1" t="s">
        <v>2816</v>
      </c>
      <c r="C583" s="3">
        <v>4.0</v>
      </c>
      <c r="D583" s="3">
        <v>50.086092</v>
      </c>
      <c r="E583" s="3">
        <v>-5.255711</v>
      </c>
      <c r="F583" s="3">
        <v>81.38</v>
      </c>
      <c r="G583" s="1" t="s">
        <v>178</v>
      </c>
      <c r="H583" s="1" t="s">
        <v>179</v>
      </c>
      <c r="I583" s="3">
        <v>99999.0</v>
      </c>
      <c r="J583" s="1" t="s">
        <v>180</v>
      </c>
      <c r="K583" s="2" t="s">
        <v>2814</v>
      </c>
      <c r="L583" s="1" t="s">
        <v>1276</v>
      </c>
      <c r="M583" s="1" t="s">
        <v>601</v>
      </c>
      <c r="N583" s="4" t="str">
        <f>+0098,1</f>
        <v>#ERROR!</v>
      </c>
      <c r="O583" s="4" t="str">
        <f>+0071,1</f>
        <v>#ERROR!</v>
      </c>
      <c r="P583" s="1" t="s">
        <v>2817</v>
      </c>
      <c r="Q583" s="4"/>
      <c r="R583" s="1" t="s">
        <v>896</v>
      </c>
      <c r="S583" s="1" t="s">
        <v>1234</v>
      </c>
      <c r="T583" s="1" t="s">
        <v>1878</v>
      </c>
      <c r="V583" s="1" t="s">
        <v>188</v>
      </c>
      <c r="W583" s="1" t="s">
        <v>899</v>
      </c>
      <c r="Z583" s="1" t="s">
        <v>2818</v>
      </c>
      <c r="AA583" s="1" t="s">
        <v>233</v>
      </c>
      <c r="AB583" s="1" t="s">
        <v>439</v>
      </c>
      <c r="AC583" s="4"/>
      <c r="AD583" s="4"/>
      <c r="AE583" s="1" t="s">
        <v>913</v>
      </c>
      <c r="AG583" s="1" t="s">
        <v>2819</v>
      </c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1" t="s">
        <v>196</v>
      </c>
      <c r="BT583" s="4"/>
      <c r="BU583" s="4"/>
      <c r="BV583" s="4"/>
      <c r="BW583" s="4"/>
      <c r="BX583" s="4"/>
      <c r="BY583" s="4"/>
      <c r="BZ583" s="4"/>
      <c r="CA583" s="1" t="s">
        <v>1945</v>
      </c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1" t="s">
        <v>198</v>
      </c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</row>
    <row r="584">
      <c r="A584" s="3">
        <v>3.809099999E9</v>
      </c>
      <c r="B584" s="1" t="s">
        <v>2820</v>
      </c>
      <c r="C584" s="3">
        <v>4.0</v>
      </c>
      <c r="D584" s="3">
        <v>50.086092</v>
      </c>
      <c r="E584" s="3">
        <v>-5.255711</v>
      </c>
      <c r="F584" s="3">
        <v>81.38</v>
      </c>
      <c r="G584" s="1" t="s">
        <v>178</v>
      </c>
      <c r="H584" s="1" t="s">
        <v>200</v>
      </c>
      <c r="I584" s="3">
        <v>99999.0</v>
      </c>
      <c r="J584" s="1" t="s">
        <v>180</v>
      </c>
      <c r="K584" s="2" t="s">
        <v>2814</v>
      </c>
      <c r="L584" s="1" t="s">
        <v>2821</v>
      </c>
      <c r="M584" s="1" t="s">
        <v>411</v>
      </c>
      <c r="N584" s="4" t="str">
        <f>+0100,1</f>
        <v>#ERROR!</v>
      </c>
      <c r="O584" s="4" t="str">
        <f>+0070,1</f>
        <v>#ERROR!</v>
      </c>
      <c r="P584" s="1" t="s">
        <v>203</v>
      </c>
      <c r="Q584" s="4"/>
      <c r="R584" s="1" t="s">
        <v>1126</v>
      </c>
      <c r="S584" s="1" t="s">
        <v>2822</v>
      </c>
      <c r="T584" s="1" t="s">
        <v>890</v>
      </c>
      <c r="V584" s="1" t="s">
        <v>188</v>
      </c>
      <c r="W584" s="1" t="s">
        <v>1127</v>
      </c>
      <c r="Z584" s="1" t="s">
        <v>2823</v>
      </c>
      <c r="AB584" s="4"/>
      <c r="AC584" s="4"/>
      <c r="AD584" s="1" t="s">
        <v>906</v>
      </c>
      <c r="AE584" s="4"/>
      <c r="AF584" s="4"/>
      <c r="AG584" s="1" t="s">
        <v>2824</v>
      </c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</row>
    <row r="585">
      <c r="A585" s="3">
        <v>3.809099999E9</v>
      </c>
      <c r="B585" s="1" t="s">
        <v>2825</v>
      </c>
      <c r="C585" s="3">
        <v>4.0</v>
      </c>
      <c r="D585" s="3">
        <v>50.086092</v>
      </c>
      <c r="E585" s="3">
        <v>-5.255711</v>
      </c>
      <c r="F585" s="3">
        <v>81.38</v>
      </c>
      <c r="G585" s="1" t="s">
        <v>178</v>
      </c>
      <c r="H585" s="1" t="s">
        <v>179</v>
      </c>
      <c r="I585" s="3">
        <v>99999.0</v>
      </c>
      <c r="J585" s="1" t="s">
        <v>180</v>
      </c>
      <c r="K585" s="2" t="s">
        <v>2814</v>
      </c>
      <c r="L585" s="1" t="s">
        <v>894</v>
      </c>
      <c r="M585" s="1" t="s">
        <v>665</v>
      </c>
      <c r="N585" s="4" t="str">
        <f>+0097,1</f>
        <v>#ERROR!</v>
      </c>
      <c r="O585" s="4" t="str">
        <f>+0067,1</f>
        <v>#ERROR!</v>
      </c>
      <c r="P585" s="1" t="s">
        <v>2826</v>
      </c>
      <c r="Q585" s="4"/>
      <c r="R585" s="1" t="s">
        <v>1130</v>
      </c>
      <c r="S585" s="1" t="s">
        <v>2827</v>
      </c>
      <c r="T585" s="1" t="s">
        <v>898</v>
      </c>
      <c r="V585" s="1" t="s">
        <v>188</v>
      </c>
      <c r="W585" s="1" t="s">
        <v>1415</v>
      </c>
      <c r="Z585" s="1" t="s">
        <v>2828</v>
      </c>
      <c r="AA585" s="1" t="s">
        <v>2769</v>
      </c>
      <c r="AB585" s="1" t="s">
        <v>305</v>
      </c>
      <c r="AC585" s="4"/>
      <c r="AD585" s="4"/>
      <c r="AE585" s="1" t="s">
        <v>912</v>
      </c>
      <c r="AF585" s="1" t="s">
        <v>913</v>
      </c>
      <c r="AG585" s="1" t="s">
        <v>2829</v>
      </c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1" t="s">
        <v>238</v>
      </c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1" t="s">
        <v>198</v>
      </c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</row>
    <row r="586">
      <c r="A586" s="3">
        <v>3.809099999E9</v>
      </c>
      <c r="B586" s="1" t="s">
        <v>2830</v>
      </c>
      <c r="C586" s="3">
        <v>4.0</v>
      </c>
      <c r="D586" s="3">
        <v>50.086092</v>
      </c>
      <c r="E586" s="3">
        <v>-5.255711</v>
      </c>
      <c r="F586" s="3">
        <v>81.38</v>
      </c>
      <c r="G586" s="1" t="s">
        <v>178</v>
      </c>
      <c r="H586" s="1" t="s">
        <v>200</v>
      </c>
      <c r="I586" s="3">
        <v>99999.0</v>
      </c>
      <c r="J586" s="1" t="s">
        <v>180</v>
      </c>
      <c r="K586" s="2" t="s">
        <v>2831</v>
      </c>
      <c r="L586" s="1" t="s">
        <v>1728</v>
      </c>
      <c r="M586" s="1" t="s">
        <v>411</v>
      </c>
      <c r="N586" s="4" t="str">
        <f>+0090,1</f>
        <v>#ERROR!</v>
      </c>
      <c r="O586" s="4" t="str">
        <f>+0050,1</f>
        <v>#ERROR!</v>
      </c>
      <c r="P586" s="1" t="s">
        <v>203</v>
      </c>
      <c r="Q586" s="4"/>
      <c r="R586" s="1" t="s">
        <v>1126</v>
      </c>
      <c r="S586" s="1" t="s">
        <v>815</v>
      </c>
      <c r="T586" s="1" t="s">
        <v>2415</v>
      </c>
      <c r="V586" s="1" t="s">
        <v>188</v>
      </c>
      <c r="W586" s="1" t="s">
        <v>1127</v>
      </c>
      <c r="Z586" s="1" t="s">
        <v>2823</v>
      </c>
      <c r="AB586" s="4"/>
      <c r="AC586" s="4"/>
      <c r="AD586" s="1" t="s">
        <v>1505</v>
      </c>
      <c r="AE586" s="4"/>
      <c r="AF586" s="4"/>
      <c r="AG586" s="1" t="s">
        <v>2832</v>
      </c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</row>
    <row r="587">
      <c r="A587" s="3">
        <v>3.809099999E9</v>
      </c>
      <c r="B587" s="1" t="s">
        <v>2833</v>
      </c>
      <c r="C587" s="3">
        <v>4.0</v>
      </c>
      <c r="D587" s="3">
        <v>50.086092</v>
      </c>
      <c r="E587" s="3">
        <v>-5.255711</v>
      </c>
      <c r="F587" s="3">
        <v>81.38</v>
      </c>
      <c r="G587" s="1" t="s">
        <v>178</v>
      </c>
      <c r="H587" s="1" t="s">
        <v>179</v>
      </c>
      <c r="I587" s="3">
        <v>99999.0</v>
      </c>
      <c r="J587" s="1" t="s">
        <v>180</v>
      </c>
      <c r="K587" s="2" t="s">
        <v>2831</v>
      </c>
      <c r="L587" s="1" t="s">
        <v>868</v>
      </c>
      <c r="M587" s="1" t="s">
        <v>665</v>
      </c>
      <c r="N587" s="4" t="str">
        <f>+0091,1</f>
        <v>#ERROR!</v>
      </c>
      <c r="O587" s="4" t="str">
        <f>+0051,1</f>
        <v>#ERROR!</v>
      </c>
      <c r="P587" s="1" t="s">
        <v>2834</v>
      </c>
      <c r="Q587" s="4"/>
      <c r="R587" s="1" t="s">
        <v>1130</v>
      </c>
      <c r="S587" s="1" t="s">
        <v>821</v>
      </c>
      <c r="T587" s="1" t="s">
        <v>2418</v>
      </c>
      <c r="V587" s="1" t="s">
        <v>188</v>
      </c>
      <c r="W587" s="1" t="s">
        <v>1415</v>
      </c>
      <c r="Z587" s="1" t="s">
        <v>2835</v>
      </c>
      <c r="AA587" s="1" t="s">
        <v>2836</v>
      </c>
      <c r="AB587" s="1" t="s">
        <v>2436</v>
      </c>
      <c r="AC587" s="4"/>
      <c r="AD587" s="4"/>
      <c r="AE587" s="1" t="s">
        <v>269</v>
      </c>
      <c r="AF587" s="1" t="s">
        <v>1512</v>
      </c>
      <c r="AG587" s="1" t="s">
        <v>2837</v>
      </c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1" t="s">
        <v>238</v>
      </c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1" t="s">
        <v>1973</v>
      </c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</row>
    <row r="588">
      <c r="A588" s="3">
        <v>3.809099999E9</v>
      </c>
      <c r="B588" s="1" t="s">
        <v>2838</v>
      </c>
      <c r="C588" s="3">
        <v>4.0</v>
      </c>
      <c r="D588" s="3">
        <v>50.086092</v>
      </c>
      <c r="E588" s="3">
        <v>-5.255711</v>
      </c>
      <c r="F588" s="3">
        <v>81.38</v>
      </c>
      <c r="G588" s="1" t="s">
        <v>178</v>
      </c>
      <c r="H588" s="1" t="s">
        <v>200</v>
      </c>
      <c r="I588" s="3">
        <v>99999.0</v>
      </c>
      <c r="J588" s="1" t="s">
        <v>180</v>
      </c>
      <c r="K588" s="2" t="s">
        <v>1999</v>
      </c>
      <c r="L588" s="1" t="s">
        <v>1218</v>
      </c>
      <c r="M588" s="1" t="s">
        <v>411</v>
      </c>
      <c r="N588" s="4" t="str">
        <f>+0080,1</f>
        <v>#ERROR!</v>
      </c>
      <c r="O588" s="4" t="str">
        <f>+0060,1</f>
        <v>#ERROR!</v>
      </c>
      <c r="P588" s="1" t="s">
        <v>203</v>
      </c>
      <c r="Q588" s="4"/>
      <c r="R588" s="1" t="s">
        <v>888</v>
      </c>
      <c r="S588" s="1" t="s">
        <v>1219</v>
      </c>
      <c r="T588" s="1" t="s">
        <v>1858</v>
      </c>
      <c r="V588" s="1" t="s">
        <v>188</v>
      </c>
      <c r="W588" s="1" t="s">
        <v>891</v>
      </c>
      <c r="Z588" s="1" t="s">
        <v>2823</v>
      </c>
      <c r="AB588" s="1" t="s">
        <v>2839</v>
      </c>
      <c r="AC588" s="4"/>
      <c r="AD588" s="4"/>
      <c r="AE588" s="4"/>
      <c r="AF588" s="4"/>
      <c r="AG588" s="1" t="s">
        <v>2840</v>
      </c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</row>
    <row r="589">
      <c r="A589" s="3">
        <v>3.809099999E9</v>
      </c>
      <c r="B589" s="1" t="s">
        <v>2841</v>
      </c>
      <c r="C589" s="3">
        <v>4.0</v>
      </c>
      <c r="D589" s="3">
        <v>50.086092</v>
      </c>
      <c r="E589" s="3">
        <v>-5.255711</v>
      </c>
      <c r="F589" s="3">
        <v>81.38</v>
      </c>
      <c r="G589" s="1" t="s">
        <v>178</v>
      </c>
      <c r="H589" s="1" t="s">
        <v>179</v>
      </c>
      <c r="I589" s="3">
        <v>99999.0</v>
      </c>
      <c r="J589" s="1" t="s">
        <v>180</v>
      </c>
      <c r="K589" s="2" t="s">
        <v>1999</v>
      </c>
      <c r="L589" s="1" t="s">
        <v>2578</v>
      </c>
      <c r="M589" s="1" t="s">
        <v>819</v>
      </c>
      <c r="N589" s="4" t="str">
        <f>+0081,1</f>
        <v>#ERROR!</v>
      </c>
      <c r="O589" s="4" t="str">
        <f>+0060,1</f>
        <v>#ERROR!</v>
      </c>
      <c r="P589" s="1" t="s">
        <v>2842</v>
      </c>
      <c r="Q589" s="4"/>
      <c r="R589" s="1" t="s">
        <v>896</v>
      </c>
      <c r="S589" s="1" t="s">
        <v>1234</v>
      </c>
      <c r="T589" s="1" t="s">
        <v>2843</v>
      </c>
      <c r="V589" s="1" t="s">
        <v>188</v>
      </c>
      <c r="W589" s="1" t="s">
        <v>899</v>
      </c>
      <c r="Z589" s="1" t="s">
        <v>2844</v>
      </c>
      <c r="AA589" s="1" t="s">
        <v>2845</v>
      </c>
      <c r="AB589" s="1" t="s">
        <v>2839</v>
      </c>
      <c r="AC589" s="4"/>
      <c r="AD589" s="4"/>
      <c r="AE589" s="1" t="s">
        <v>219</v>
      </c>
      <c r="AG589" s="1" t="s">
        <v>2846</v>
      </c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1" t="s">
        <v>198</v>
      </c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1" t="s">
        <v>1973</v>
      </c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</row>
    <row r="590">
      <c r="A590" s="3">
        <v>3.809099999E9</v>
      </c>
      <c r="B590" s="1" t="s">
        <v>2847</v>
      </c>
      <c r="C590" s="3">
        <v>4.0</v>
      </c>
      <c r="D590" s="3">
        <v>50.086092</v>
      </c>
      <c r="E590" s="3">
        <v>-5.255711</v>
      </c>
      <c r="F590" s="3">
        <v>81.38</v>
      </c>
      <c r="G590" s="1" t="s">
        <v>178</v>
      </c>
      <c r="H590" s="1" t="s">
        <v>200</v>
      </c>
      <c r="I590" s="3">
        <v>99999.0</v>
      </c>
      <c r="J590" s="1" t="s">
        <v>180</v>
      </c>
      <c r="K590" s="2" t="s">
        <v>2848</v>
      </c>
      <c r="L590" s="1" t="s">
        <v>2849</v>
      </c>
      <c r="M590" s="1" t="s">
        <v>411</v>
      </c>
      <c r="N590" s="4" t="str">
        <f>+0080,1</f>
        <v>#ERROR!</v>
      </c>
      <c r="O590" s="4" t="str">
        <f>+0060,1</f>
        <v>#ERROR!</v>
      </c>
      <c r="P590" s="1" t="s">
        <v>203</v>
      </c>
      <c r="Q590" s="4"/>
      <c r="R590" s="1" t="s">
        <v>1126</v>
      </c>
      <c r="S590" s="1" t="s">
        <v>2850</v>
      </c>
      <c r="T590" s="1" t="s">
        <v>830</v>
      </c>
      <c r="V590" s="1" t="s">
        <v>188</v>
      </c>
      <c r="W590" s="1" t="s">
        <v>1127</v>
      </c>
      <c r="Z590" s="1" t="s">
        <v>2851</v>
      </c>
      <c r="AB590" s="4"/>
      <c r="AC590" s="4"/>
      <c r="AD590" s="4"/>
      <c r="AE590" s="4"/>
      <c r="AF590" s="4"/>
      <c r="AG590" s="1" t="s">
        <v>2852</v>
      </c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</row>
    <row r="591">
      <c r="A591" s="3">
        <v>3.809099999E9</v>
      </c>
      <c r="B591" s="1" t="s">
        <v>2853</v>
      </c>
      <c r="C591" s="3">
        <v>4.0</v>
      </c>
      <c r="D591" s="3">
        <v>50.086092</v>
      </c>
      <c r="E591" s="3">
        <v>-5.255711</v>
      </c>
      <c r="F591" s="3">
        <v>81.38</v>
      </c>
      <c r="G591" s="1" t="s">
        <v>178</v>
      </c>
      <c r="H591" s="1" t="s">
        <v>179</v>
      </c>
      <c r="I591" s="3">
        <v>99999.0</v>
      </c>
      <c r="J591" s="1" t="s">
        <v>180</v>
      </c>
      <c r="K591" s="2" t="s">
        <v>2848</v>
      </c>
      <c r="L591" s="1" t="s">
        <v>834</v>
      </c>
      <c r="M591" s="1" t="s">
        <v>601</v>
      </c>
      <c r="N591" s="4" t="str">
        <f>+0078,1</f>
        <v>#ERROR!</v>
      </c>
      <c r="O591" s="4" t="str">
        <f>+0056,1</f>
        <v>#ERROR!</v>
      </c>
      <c r="P591" s="1" t="s">
        <v>2854</v>
      </c>
      <c r="Q591" s="4"/>
      <c r="R591" s="1" t="s">
        <v>1130</v>
      </c>
      <c r="S591" s="1" t="s">
        <v>2855</v>
      </c>
      <c r="T591" s="1" t="s">
        <v>2856</v>
      </c>
      <c r="V591" s="1" t="s">
        <v>188</v>
      </c>
      <c r="W591" s="1" t="s">
        <v>1415</v>
      </c>
      <c r="Z591" s="1" t="s">
        <v>2857</v>
      </c>
      <c r="AA591" s="1" t="s">
        <v>1780</v>
      </c>
      <c r="AB591" s="1" t="s">
        <v>2436</v>
      </c>
      <c r="AC591" s="4"/>
      <c r="AD591" s="4"/>
      <c r="AE591" s="4"/>
      <c r="AF591" s="4"/>
      <c r="AG591" s="1" t="s">
        <v>2858</v>
      </c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1" t="s">
        <v>238</v>
      </c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1" t="s">
        <v>1973</v>
      </c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</row>
    <row r="592">
      <c r="A592" s="3">
        <v>3.809099999E9</v>
      </c>
      <c r="B592" s="1" t="s">
        <v>2859</v>
      </c>
      <c r="C592" s="3">
        <v>4.0</v>
      </c>
      <c r="D592" s="3">
        <v>50.086092</v>
      </c>
      <c r="E592" s="3">
        <v>-5.255711</v>
      </c>
      <c r="F592" s="3">
        <v>81.38</v>
      </c>
      <c r="G592" s="1" t="s">
        <v>178</v>
      </c>
      <c r="H592" s="1" t="s">
        <v>200</v>
      </c>
      <c r="I592" s="3">
        <v>99999.0</v>
      </c>
      <c r="J592" s="1" t="s">
        <v>180</v>
      </c>
      <c r="K592" s="2" t="s">
        <v>2860</v>
      </c>
      <c r="L592" s="1" t="s">
        <v>801</v>
      </c>
      <c r="M592" s="1" t="s">
        <v>411</v>
      </c>
      <c r="N592" s="4" t="str">
        <f>+0080,1</f>
        <v>#ERROR!</v>
      </c>
      <c r="O592" s="4" t="str">
        <f>+0040,1</f>
        <v>#ERROR!</v>
      </c>
      <c r="P592" s="1" t="s">
        <v>203</v>
      </c>
      <c r="Q592" s="4"/>
      <c r="R592" s="1" t="s">
        <v>1702</v>
      </c>
      <c r="S592" s="1" t="s">
        <v>1759</v>
      </c>
      <c r="U592" s="4"/>
      <c r="V592" s="1" t="s">
        <v>188</v>
      </c>
      <c r="W592" s="1" t="s">
        <v>1703</v>
      </c>
      <c r="Z592" s="1" t="s">
        <v>2851</v>
      </c>
      <c r="AB592" s="4"/>
      <c r="AC592" s="4"/>
      <c r="AD592" s="4"/>
      <c r="AE592" s="4"/>
      <c r="AF592" s="4"/>
      <c r="AG592" s="1" t="s">
        <v>2861</v>
      </c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</row>
    <row r="593">
      <c r="A593" s="3">
        <v>3.809099999E9</v>
      </c>
      <c r="B593" s="1" t="s">
        <v>2862</v>
      </c>
      <c r="C593" s="3">
        <v>4.0</v>
      </c>
      <c r="D593" s="3">
        <v>50.086092</v>
      </c>
      <c r="E593" s="3">
        <v>-5.255711</v>
      </c>
      <c r="F593" s="3">
        <v>81.38</v>
      </c>
      <c r="G593" s="1" t="s">
        <v>178</v>
      </c>
      <c r="H593" s="1" t="s">
        <v>179</v>
      </c>
      <c r="I593" s="3">
        <v>99999.0</v>
      </c>
      <c r="J593" s="1" t="s">
        <v>180</v>
      </c>
      <c r="K593" s="2" t="s">
        <v>2860</v>
      </c>
      <c r="L593" s="1" t="s">
        <v>1805</v>
      </c>
      <c r="M593" s="1" t="s">
        <v>601</v>
      </c>
      <c r="N593" s="4" t="str">
        <f>+0081,1</f>
        <v>#ERROR!</v>
      </c>
      <c r="O593" s="4" t="str">
        <f>+0044,1</f>
        <v>#ERROR!</v>
      </c>
      <c r="P593" s="1" t="s">
        <v>2863</v>
      </c>
      <c r="Q593" s="4"/>
      <c r="R593" s="1" t="s">
        <v>1707</v>
      </c>
      <c r="S593" s="1" t="s">
        <v>1763</v>
      </c>
      <c r="U593" s="4"/>
      <c r="V593" s="1" t="s">
        <v>188</v>
      </c>
      <c r="W593" s="1" t="s">
        <v>1814</v>
      </c>
      <c r="Z593" s="1" t="s">
        <v>2864</v>
      </c>
      <c r="AA593" s="1" t="s">
        <v>797</v>
      </c>
      <c r="AB593" s="1" t="s">
        <v>226</v>
      </c>
      <c r="AC593" s="4"/>
      <c r="AD593" s="4"/>
      <c r="AE593" s="4"/>
      <c r="AF593" s="4"/>
      <c r="AG593" s="1" t="s">
        <v>2865</v>
      </c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1" t="s">
        <v>238</v>
      </c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1" t="s">
        <v>238</v>
      </c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</row>
    <row r="594">
      <c r="A594" s="3">
        <v>3.809099999E9</v>
      </c>
      <c r="B594" s="1" t="s">
        <v>2866</v>
      </c>
      <c r="C594" s="3">
        <v>4.0</v>
      </c>
      <c r="D594" s="3">
        <v>50.086092</v>
      </c>
      <c r="E594" s="3">
        <v>-5.255711</v>
      </c>
      <c r="F594" s="3">
        <v>81.38</v>
      </c>
      <c r="G594" s="1" t="s">
        <v>178</v>
      </c>
      <c r="H594" s="1" t="s">
        <v>200</v>
      </c>
      <c r="I594" s="3">
        <v>99999.0</v>
      </c>
      <c r="J594" s="1" t="s">
        <v>180</v>
      </c>
      <c r="K594" s="2" t="s">
        <v>2867</v>
      </c>
      <c r="L594" s="1" t="s">
        <v>2868</v>
      </c>
      <c r="M594" s="1" t="s">
        <v>411</v>
      </c>
      <c r="N594" s="4" t="str">
        <f>+0070,1</f>
        <v>#ERROR!</v>
      </c>
      <c r="O594" s="4" t="str">
        <f>+0040,1</f>
        <v>#ERROR!</v>
      </c>
      <c r="P594" s="1" t="s">
        <v>203</v>
      </c>
      <c r="Q594" s="4"/>
      <c r="R594" s="1" t="s">
        <v>623</v>
      </c>
      <c r="S594" s="1" t="s">
        <v>2869</v>
      </c>
      <c r="U594" s="4"/>
      <c r="V594" s="1" t="s">
        <v>188</v>
      </c>
      <c r="W594" s="1" t="s">
        <v>626</v>
      </c>
      <c r="Z594" s="1" t="s">
        <v>2851</v>
      </c>
      <c r="AB594" s="4"/>
      <c r="AC594" s="4"/>
      <c r="AD594" s="4"/>
      <c r="AE594" s="4"/>
      <c r="AF594" s="4"/>
      <c r="AG594" s="1" t="s">
        <v>2870</v>
      </c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</row>
    <row r="595">
      <c r="A595" s="3">
        <v>3.809099999E9</v>
      </c>
      <c r="B595" s="1" t="s">
        <v>2871</v>
      </c>
      <c r="C595" s="3">
        <v>4.0</v>
      </c>
      <c r="D595" s="3">
        <v>50.086092</v>
      </c>
      <c r="E595" s="3">
        <v>-5.255711</v>
      </c>
      <c r="F595" s="3">
        <v>81.38</v>
      </c>
      <c r="G595" s="1" t="s">
        <v>178</v>
      </c>
      <c r="H595" s="1" t="s">
        <v>179</v>
      </c>
      <c r="I595" s="3">
        <v>99999.0</v>
      </c>
      <c r="J595" s="1" t="s">
        <v>180</v>
      </c>
      <c r="K595" s="2" t="s">
        <v>2867</v>
      </c>
      <c r="L595" s="1" t="s">
        <v>557</v>
      </c>
      <c r="M595" s="1" t="s">
        <v>665</v>
      </c>
      <c r="N595" s="4" t="str">
        <f>+0073,1</f>
        <v>#ERROR!</v>
      </c>
      <c r="O595" s="4" t="str">
        <f>+0036,1</f>
        <v>#ERROR!</v>
      </c>
      <c r="P595" s="1" t="s">
        <v>2872</v>
      </c>
      <c r="Q595" s="4"/>
      <c r="R595" s="1" t="s">
        <v>667</v>
      </c>
      <c r="S595" s="1" t="s">
        <v>2873</v>
      </c>
      <c r="T595" s="1" t="s">
        <v>669</v>
      </c>
      <c r="V595" s="1" t="s">
        <v>188</v>
      </c>
      <c r="W595" s="1" t="s">
        <v>1745</v>
      </c>
      <c r="X595" s="1" t="s">
        <v>2874</v>
      </c>
      <c r="Z595" s="1" t="s">
        <v>2875</v>
      </c>
      <c r="AA595" s="1" t="s">
        <v>1765</v>
      </c>
      <c r="AB595" s="1" t="s">
        <v>1564</v>
      </c>
      <c r="AC595" s="4"/>
      <c r="AD595" s="4"/>
      <c r="AE595" s="4"/>
      <c r="AF595" s="4"/>
      <c r="AG595" s="1" t="s">
        <v>2876</v>
      </c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1" t="s">
        <v>198</v>
      </c>
      <c r="BT595" s="4"/>
      <c r="BU595" s="4"/>
      <c r="BV595" s="4"/>
      <c r="BW595" s="4"/>
      <c r="BX595" s="4"/>
      <c r="BY595" s="4"/>
      <c r="BZ595" s="4"/>
      <c r="CA595" s="1" t="s">
        <v>2080</v>
      </c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1" t="s">
        <v>2877</v>
      </c>
      <c r="DZ595" s="4"/>
      <c r="EA595" s="1" t="s">
        <v>1973</v>
      </c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</row>
    <row r="596">
      <c r="A596" s="3">
        <v>3.809099999E9</v>
      </c>
      <c r="B596" s="1" t="s">
        <v>2878</v>
      </c>
      <c r="C596" s="3">
        <v>4.0</v>
      </c>
      <c r="D596" s="3">
        <v>50.086092</v>
      </c>
      <c r="E596" s="3">
        <v>-5.255711</v>
      </c>
      <c r="F596" s="3">
        <v>81.38</v>
      </c>
      <c r="G596" s="1" t="s">
        <v>178</v>
      </c>
      <c r="H596" s="1" t="s">
        <v>200</v>
      </c>
      <c r="I596" s="3">
        <v>99999.0</v>
      </c>
      <c r="J596" s="1" t="s">
        <v>180</v>
      </c>
      <c r="K596" s="2" t="s">
        <v>2879</v>
      </c>
      <c r="L596" s="1" t="s">
        <v>557</v>
      </c>
      <c r="M596" s="1" t="s">
        <v>411</v>
      </c>
      <c r="N596" s="4" t="str">
        <f>+0080,1</f>
        <v>#ERROR!</v>
      </c>
      <c r="O596" s="4" t="str">
        <f>+0030,1</f>
        <v>#ERROR!</v>
      </c>
      <c r="P596" s="1" t="s">
        <v>203</v>
      </c>
      <c r="Q596" s="4"/>
      <c r="R596" s="1" t="s">
        <v>623</v>
      </c>
      <c r="T596" s="4"/>
      <c r="U596" s="4"/>
      <c r="V596" s="1" t="s">
        <v>188</v>
      </c>
      <c r="W596" s="1" t="s">
        <v>626</v>
      </c>
      <c r="Z596" s="1" t="s">
        <v>2851</v>
      </c>
      <c r="AB596" s="4"/>
      <c r="AC596" s="4"/>
      <c r="AD596" s="4"/>
      <c r="AE596" s="4"/>
      <c r="AF596" s="4"/>
      <c r="AG596" s="1" t="s">
        <v>2880</v>
      </c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</row>
    <row r="597">
      <c r="A597" s="3">
        <v>3.809099999E9</v>
      </c>
      <c r="B597" s="1" t="s">
        <v>2881</v>
      </c>
      <c r="C597" s="3">
        <v>4.0</v>
      </c>
      <c r="D597" s="3">
        <v>50.086092</v>
      </c>
      <c r="E597" s="3">
        <v>-5.255711</v>
      </c>
      <c r="F597" s="3">
        <v>81.38</v>
      </c>
      <c r="G597" s="1" t="s">
        <v>178</v>
      </c>
      <c r="H597" s="1" t="s">
        <v>179</v>
      </c>
      <c r="I597" s="3">
        <v>99999.0</v>
      </c>
      <c r="J597" s="1" t="s">
        <v>180</v>
      </c>
      <c r="K597" s="2" t="s">
        <v>2879</v>
      </c>
      <c r="L597" s="1" t="s">
        <v>557</v>
      </c>
      <c r="M597" s="1" t="s">
        <v>2882</v>
      </c>
      <c r="N597" s="4" t="str">
        <f>+0078,1</f>
        <v>#ERROR!</v>
      </c>
      <c r="O597" s="4" t="str">
        <f>+0034,1</f>
        <v>#ERROR!</v>
      </c>
      <c r="P597" s="1" t="s">
        <v>2883</v>
      </c>
      <c r="Q597" s="4"/>
      <c r="R597" s="1" t="s">
        <v>631</v>
      </c>
      <c r="S597" s="1" t="s">
        <v>681</v>
      </c>
      <c r="U597" s="4"/>
      <c r="V597" s="1" t="s">
        <v>188</v>
      </c>
      <c r="W597" s="1" t="s">
        <v>2884</v>
      </c>
      <c r="Z597" s="1" t="s">
        <v>2885</v>
      </c>
      <c r="AA597" s="1" t="s">
        <v>2284</v>
      </c>
      <c r="AC597" s="4"/>
      <c r="AD597" s="4"/>
      <c r="AE597" s="4"/>
      <c r="AF597" s="4"/>
      <c r="AG597" s="1" t="s">
        <v>2886</v>
      </c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</row>
    <row r="598">
      <c r="A598" s="3">
        <v>3.809099999E9</v>
      </c>
      <c r="B598" s="1" t="s">
        <v>2887</v>
      </c>
      <c r="C598" s="3">
        <v>4.0</v>
      </c>
      <c r="D598" s="3">
        <v>50.086092</v>
      </c>
      <c r="E598" s="3">
        <v>-5.255711</v>
      </c>
      <c r="F598" s="3">
        <v>81.38</v>
      </c>
      <c r="G598" s="1" t="s">
        <v>178</v>
      </c>
      <c r="H598" s="1" t="s">
        <v>200</v>
      </c>
      <c r="I598" s="3">
        <v>99999.0</v>
      </c>
      <c r="J598" s="1" t="s">
        <v>180</v>
      </c>
      <c r="K598" s="2" t="s">
        <v>1802</v>
      </c>
      <c r="L598" s="1" t="s">
        <v>593</v>
      </c>
      <c r="M598" s="1" t="s">
        <v>411</v>
      </c>
      <c r="N598" s="4" t="str">
        <f>+0080,1</f>
        <v>#ERROR!</v>
      </c>
      <c r="O598" s="4" t="str">
        <f>+0050,1</f>
        <v>#ERROR!</v>
      </c>
      <c r="P598" s="1" t="s">
        <v>203</v>
      </c>
      <c r="Q598" s="4"/>
      <c r="R598" s="1" t="s">
        <v>1702</v>
      </c>
      <c r="S598" s="1" t="s">
        <v>595</v>
      </c>
      <c r="T598" s="1" t="s">
        <v>1548</v>
      </c>
      <c r="V598" s="1" t="s">
        <v>188</v>
      </c>
      <c r="W598" s="1" t="s">
        <v>1703</v>
      </c>
      <c r="Z598" s="1" t="s">
        <v>2888</v>
      </c>
      <c r="AB598" s="1" t="s">
        <v>1324</v>
      </c>
      <c r="AC598" s="4"/>
      <c r="AD598" s="1" t="s">
        <v>387</v>
      </c>
      <c r="AE598" s="4"/>
      <c r="AF598" s="4"/>
      <c r="AG598" s="1" t="s">
        <v>2889</v>
      </c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</row>
    <row r="599">
      <c r="A599" s="3">
        <v>3.809099999E9</v>
      </c>
      <c r="B599" s="1" t="s">
        <v>2890</v>
      </c>
      <c r="C599" s="3">
        <v>4.0</v>
      </c>
      <c r="D599" s="3">
        <v>50.086092</v>
      </c>
      <c r="E599" s="3">
        <v>-5.255711</v>
      </c>
      <c r="F599" s="3">
        <v>81.38</v>
      </c>
      <c r="G599" s="1" t="s">
        <v>178</v>
      </c>
      <c r="H599" s="1" t="s">
        <v>179</v>
      </c>
      <c r="I599" s="3">
        <v>99999.0</v>
      </c>
      <c r="J599" s="1" t="s">
        <v>180</v>
      </c>
      <c r="K599" s="2" t="s">
        <v>1802</v>
      </c>
      <c r="L599" s="1" t="s">
        <v>1812</v>
      </c>
      <c r="M599" s="1" t="s">
        <v>583</v>
      </c>
      <c r="N599" s="4" t="str">
        <f>+0084,1</f>
        <v>#ERROR!</v>
      </c>
      <c r="O599" s="4" t="str">
        <f>+0046,1</f>
        <v>#ERROR!</v>
      </c>
      <c r="P599" s="1" t="s">
        <v>2891</v>
      </c>
      <c r="Q599" s="4"/>
      <c r="R599" s="1" t="s">
        <v>2085</v>
      </c>
      <c r="S599" s="1" t="s">
        <v>2892</v>
      </c>
      <c r="T599" s="1" t="s">
        <v>2893</v>
      </c>
      <c r="V599" s="1" t="s">
        <v>188</v>
      </c>
      <c r="W599" s="1" t="s">
        <v>2419</v>
      </c>
      <c r="Z599" s="1" t="s">
        <v>2894</v>
      </c>
      <c r="AA599" s="1" t="s">
        <v>233</v>
      </c>
      <c r="AB599" s="1" t="s">
        <v>1324</v>
      </c>
      <c r="AC599" s="4"/>
      <c r="AD599" s="4"/>
      <c r="AE599" s="1" t="s">
        <v>320</v>
      </c>
      <c r="AF599" s="1" t="s">
        <v>395</v>
      </c>
      <c r="AG599" s="1" t="s">
        <v>2895</v>
      </c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1" t="s">
        <v>732</v>
      </c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1" t="s">
        <v>732</v>
      </c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</row>
    <row r="600">
      <c r="A600" s="3">
        <v>3.809099999E9</v>
      </c>
      <c r="B600" s="1" t="s">
        <v>2896</v>
      </c>
      <c r="C600" s="3">
        <v>4.0</v>
      </c>
      <c r="D600" s="3">
        <v>50.086092</v>
      </c>
      <c r="E600" s="3">
        <v>-5.255711</v>
      </c>
      <c r="F600" s="3">
        <v>81.38</v>
      </c>
      <c r="G600" s="1" t="s">
        <v>178</v>
      </c>
      <c r="H600" s="1" t="s">
        <v>200</v>
      </c>
      <c r="I600" s="3">
        <v>99999.0</v>
      </c>
      <c r="J600" s="1" t="s">
        <v>180</v>
      </c>
      <c r="K600" s="2" t="s">
        <v>1012</v>
      </c>
      <c r="L600" s="1" t="s">
        <v>1112</v>
      </c>
      <c r="M600" s="1" t="s">
        <v>976</v>
      </c>
      <c r="N600" s="4" t="str">
        <f>+0060,1</f>
        <v>#ERROR!</v>
      </c>
      <c r="O600" s="4" t="str">
        <f>+0050,1</f>
        <v>#ERROR!</v>
      </c>
      <c r="P600" s="1" t="s">
        <v>203</v>
      </c>
      <c r="Q600" s="4"/>
      <c r="R600" s="1" t="s">
        <v>1067</v>
      </c>
      <c r="S600" s="1" t="s">
        <v>1113</v>
      </c>
      <c r="U600" s="4"/>
      <c r="V600" s="1" t="s">
        <v>188</v>
      </c>
      <c r="W600" s="1" t="s">
        <v>1068</v>
      </c>
      <c r="Z600" s="1" t="s">
        <v>2851</v>
      </c>
      <c r="AB600" s="1" t="s">
        <v>1965</v>
      </c>
      <c r="AC600" s="4"/>
      <c r="AD600" s="1" t="s">
        <v>939</v>
      </c>
      <c r="AE600" s="4"/>
      <c r="AF600" s="4"/>
      <c r="AG600" s="1" t="s">
        <v>2897</v>
      </c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</row>
    <row r="601">
      <c r="A601" s="3">
        <v>3.809099999E9</v>
      </c>
      <c r="B601" s="1" t="s">
        <v>2898</v>
      </c>
      <c r="C601" s="3">
        <v>4.0</v>
      </c>
      <c r="D601" s="3">
        <v>50.086092</v>
      </c>
      <c r="E601" s="3">
        <v>-5.255711</v>
      </c>
      <c r="F601" s="3">
        <v>81.38</v>
      </c>
      <c r="G601" s="1" t="s">
        <v>178</v>
      </c>
      <c r="H601" s="1" t="s">
        <v>179</v>
      </c>
      <c r="I601" s="3">
        <v>99999.0</v>
      </c>
      <c r="J601" s="1" t="s">
        <v>180</v>
      </c>
      <c r="K601" s="2" t="s">
        <v>1012</v>
      </c>
      <c r="L601" s="1" t="s">
        <v>1116</v>
      </c>
      <c r="M601" s="1" t="s">
        <v>976</v>
      </c>
      <c r="N601" s="4" t="str">
        <f>+0063,1</f>
        <v>#ERROR!</v>
      </c>
      <c r="O601" s="4" t="str">
        <f>+0048,1</f>
        <v>#ERROR!</v>
      </c>
      <c r="P601" s="1" t="s">
        <v>2854</v>
      </c>
      <c r="Q601" s="4"/>
      <c r="R601" s="1" t="s">
        <v>1071</v>
      </c>
      <c r="S601" s="1" t="s">
        <v>2899</v>
      </c>
      <c r="U601" s="4"/>
      <c r="V601" s="1" t="s">
        <v>188</v>
      </c>
      <c r="W601" s="1" t="s">
        <v>1073</v>
      </c>
      <c r="Z601" s="1" t="s">
        <v>2900</v>
      </c>
      <c r="AA601" s="1" t="s">
        <v>2901</v>
      </c>
      <c r="AB601" s="1" t="s">
        <v>1965</v>
      </c>
      <c r="AC601" s="4"/>
      <c r="AD601" s="4"/>
      <c r="AE601" s="1" t="s">
        <v>468</v>
      </c>
      <c r="AF601" s="1" t="s">
        <v>946</v>
      </c>
      <c r="AG601" s="1" t="s">
        <v>2902</v>
      </c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1" t="s">
        <v>732</v>
      </c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1" t="s">
        <v>1973</v>
      </c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</row>
    <row r="602">
      <c r="A602" s="3">
        <v>3.809099999E9</v>
      </c>
      <c r="B602" s="1" t="s">
        <v>2903</v>
      </c>
      <c r="C602" s="3">
        <v>4.0</v>
      </c>
      <c r="D602" s="3">
        <v>50.086092</v>
      </c>
      <c r="E602" s="3">
        <v>-5.255711</v>
      </c>
      <c r="F602" s="3">
        <v>81.38</v>
      </c>
      <c r="G602" s="1" t="s">
        <v>178</v>
      </c>
      <c r="H602" s="1" t="s">
        <v>200</v>
      </c>
      <c r="I602" s="3">
        <v>99999.0</v>
      </c>
      <c r="J602" s="1" t="s">
        <v>180</v>
      </c>
      <c r="K602" s="2" t="s">
        <v>2904</v>
      </c>
      <c r="L602" s="1" t="s">
        <v>1314</v>
      </c>
      <c r="M602" s="1" t="s">
        <v>487</v>
      </c>
      <c r="N602" s="4" t="str">
        <f>+0070,1</f>
        <v>#ERROR!</v>
      </c>
      <c r="O602" s="4" t="str">
        <f>+0050,1</f>
        <v>#ERROR!</v>
      </c>
      <c r="P602" s="1" t="s">
        <v>203</v>
      </c>
      <c r="Q602" s="4"/>
      <c r="R602" s="1" t="s">
        <v>1089</v>
      </c>
      <c r="S602" s="1" t="s">
        <v>2905</v>
      </c>
      <c r="U602" s="4"/>
      <c r="V602" s="1" t="s">
        <v>188</v>
      </c>
      <c r="W602" s="1" t="s">
        <v>1090</v>
      </c>
      <c r="Z602" s="1" t="s">
        <v>2823</v>
      </c>
      <c r="AB602" s="1" t="s">
        <v>2906</v>
      </c>
      <c r="AC602" s="4"/>
      <c r="AD602" s="1" t="s">
        <v>415</v>
      </c>
      <c r="AE602" s="4"/>
      <c r="AF602" s="4"/>
      <c r="AG602" s="1" t="s">
        <v>2907</v>
      </c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</row>
    <row r="603">
      <c r="A603" s="3">
        <v>3.809099999E9</v>
      </c>
      <c r="B603" s="1" t="s">
        <v>2908</v>
      </c>
      <c r="C603" s="3">
        <v>4.0</v>
      </c>
      <c r="D603" s="3">
        <v>50.086092</v>
      </c>
      <c r="E603" s="3">
        <v>-5.255711</v>
      </c>
      <c r="F603" s="3">
        <v>81.38</v>
      </c>
      <c r="G603" s="1" t="s">
        <v>178</v>
      </c>
      <c r="H603" s="1" t="s">
        <v>200</v>
      </c>
      <c r="I603" s="3">
        <v>99999.0</v>
      </c>
      <c r="J603" s="1" t="s">
        <v>180</v>
      </c>
      <c r="K603" s="2" t="s">
        <v>2807</v>
      </c>
      <c r="L603" s="1" t="s">
        <v>2670</v>
      </c>
      <c r="M603" s="1" t="s">
        <v>1079</v>
      </c>
      <c r="N603" s="4" t="str">
        <f>+0060,1</f>
        <v>#ERROR!</v>
      </c>
      <c r="O603" s="4" t="str">
        <f>+0030,1</f>
        <v>#ERROR!</v>
      </c>
      <c r="P603" s="1" t="s">
        <v>203</v>
      </c>
      <c r="Q603" s="4"/>
      <c r="R603" s="1" t="s">
        <v>888</v>
      </c>
      <c r="S603" s="1" t="s">
        <v>2909</v>
      </c>
      <c r="U603" s="4"/>
      <c r="V603" s="1" t="s">
        <v>188</v>
      </c>
      <c r="W603" s="1" t="s">
        <v>891</v>
      </c>
      <c r="Z603" s="1" t="s">
        <v>2823</v>
      </c>
      <c r="AB603" s="1" t="s">
        <v>1324</v>
      </c>
      <c r="AC603" s="4"/>
      <c r="AD603" s="1" t="s">
        <v>1015</v>
      </c>
      <c r="AE603" s="4"/>
      <c r="AF603" s="4"/>
      <c r="AG603" s="1" t="s">
        <v>2910</v>
      </c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</row>
    <row r="604">
      <c r="A604" s="3">
        <v>3.809099999E9</v>
      </c>
      <c r="B604" s="1" t="s">
        <v>2911</v>
      </c>
      <c r="C604" s="3">
        <v>4.0</v>
      </c>
      <c r="D604" s="3">
        <v>50.086092</v>
      </c>
      <c r="E604" s="3">
        <v>-5.255711</v>
      </c>
      <c r="F604" s="3">
        <v>81.38</v>
      </c>
      <c r="G604" s="1" t="s">
        <v>178</v>
      </c>
      <c r="H604" s="1" t="s">
        <v>179</v>
      </c>
      <c r="I604" s="3">
        <v>99999.0</v>
      </c>
      <c r="J604" s="1" t="s">
        <v>180</v>
      </c>
      <c r="K604" s="2" t="s">
        <v>2807</v>
      </c>
      <c r="L604" s="1" t="s">
        <v>1318</v>
      </c>
      <c r="M604" s="1" t="s">
        <v>1079</v>
      </c>
      <c r="N604" s="4" t="str">
        <f>+0055,1</f>
        <v>#ERROR!</v>
      </c>
      <c r="O604" s="4" t="str">
        <f>+0027,1</f>
        <v>#ERROR!</v>
      </c>
      <c r="P604" s="1" t="s">
        <v>2912</v>
      </c>
      <c r="Q604" s="4"/>
      <c r="R604" s="1" t="s">
        <v>1118</v>
      </c>
      <c r="S604" s="1" t="s">
        <v>2913</v>
      </c>
      <c r="U604" s="4"/>
      <c r="V604" s="1" t="s">
        <v>188</v>
      </c>
      <c r="W604" s="1" t="s">
        <v>1120</v>
      </c>
      <c r="Z604" s="1" t="s">
        <v>2835</v>
      </c>
      <c r="AA604" s="1" t="s">
        <v>1032</v>
      </c>
      <c r="AB604" s="1" t="s">
        <v>2914</v>
      </c>
      <c r="AC604" s="4"/>
      <c r="AD604" s="4"/>
      <c r="AE604" s="1" t="s">
        <v>2149</v>
      </c>
      <c r="AF604" s="1" t="s">
        <v>1023</v>
      </c>
      <c r="AG604" s="1" t="s">
        <v>2915</v>
      </c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1" t="s">
        <v>238</v>
      </c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1" t="s">
        <v>1973</v>
      </c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</row>
    <row r="605">
      <c r="A605" s="3">
        <v>3.809099999E9</v>
      </c>
      <c r="B605" s="1" t="s">
        <v>2916</v>
      </c>
      <c r="C605" s="3">
        <v>4.0</v>
      </c>
      <c r="D605" s="3">
        <v>50.086092</v>
      </c>
      <c r="E605" s="3">
        <v>-5.255711</v>
      </c>
      <c r="F605" s="3">
        <v>81.38</v>
      </c>
      <c r="G605" s="1" t="s">
        <v>178</v>
      </c>
      <c r="H605" s="1" t="s">
        <v>200</v>
      </c>
      <c r="I605" s="3">
        <v>99999.0</v>
      </c>
      <c r="J605" s="1" t="s">
        <v>180</v>
      </c>
      <c r="K605" s="2" t="s">
        <v>2005</v>
      </c>
      <c r="L605" s="1" t="s">
        <v>593</v>
      </c>
      <c r="M605" s="1" t="s">
        <v>411</v>
      </c>
      <c r="N605" s="4" t="str">
        <f>+0060,1</f>
        <v>#ERROR!</v>
      </c>
      <c r="O605" s="4" t="str">
        <f>+0030,1</f>
        <v>#ERROR!</v>
      </c>
      <c r="P605" s="1" t="s">
        <v>203</v>
      </c>
      <c r="Q605" s="4"/>
      <c r="R605" s="1" t="s">
        <v>888</v>
      </c>
      <c r="S605" s="1" t="s">
        <v>2917</v>
      </c>
      <c r="T605" s="1" t="s">
        <v>595</v>
      </c>
      <c r="V605" s="1" t="s">
        <v>188</v>
      </c>
      <c r="W605" s="1" t="s">
        <v>891</v>
      </c>
      <c r="Z605" s="1" t="s">
        <v>2823</v>
      </c>
      <c r="AB605" s="4"/>
      <c r="AC605" s="4"/>
      <c r="AD605" s="1" t="s">
        <v>2197</v>
      </c>
      <c r="AE605" s="4"/>
      <c r="AF605" s="4"/>
      <c r="AG605" s="1" t="s">
        <v>2918</v>
      </c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</row>
    <row r="606">
      <c r="A606" s="3">
        <v>3.809099999E9</v>
      </c>
      <c r="B606" s="1" t="s">
        <v>2919</v>
      </c>
      <c r="C606" s="3">
        <v>4.0</v>
      </c>
      <c r="D606" s="3">
        <v>50.086092</v>
      </c>
      <c r="E606" s="3">
        <v>-5.255711</v>
      </c>
      <c r="F606" s="3">
        <v>81.38</v>
      </c>
      <c r="G606" s="1" t="s">
        <v>178</v>
      </c>
      <c r="H606" s="1" t="s">
        <v>179</v>
      </c>
      <c r="I606" s="3">
        <v>99999.0</v>
      </c>
      <c r="J606" s="1" t="s">
        <v>180</v>
      </c>
      <c r="K606" s="2" t="s">
        <v>2005</v>
      </c>
      <c r="L606" s="1" t="s">
        <v>557</v>
      </c>
      <c r="M606" s="1" t="s">
        <v>665</v>
      </c>
      <c r="N606" s="4" t="str">
        <f>+0062,1</f>
        <v>#ERROR!</v>
      </c>
      <c r="O606" s="4" t="str">
        <f>+0031,1</f>
        <v>#ERROR!</v>
      </c>
      <c r="P606" s="1" t="s">
        <v>2920</v>
      </c>
      <c r="Q606" s="4"/>
      <c r="R606" s="1" t="s">
        <v>896</v>
      </c>
      <c r="S606" s="1" t="s">
        <v>2921</v>
      </c>
      <c r="T606" s="1" t="s">
        <v>2450</v>
      </c>
      <c r="V606" s="1" t="s">
        <v>188</v>
      </c>
      <c r="W606" s="1" t="s">
        <v>2020</v>
      </c>
      <c r="Z606" s="1" t="s">
        <v>2828</v>
      </c>
      <c r="AA606" s="1" t="s">
        <v>2922</v>
      </c>
      <c r="AC606" s="4"/>
      <c r="AD606" s="4"/>
      <c r="AE606" s="1" t="s">
        <v>468</v>
      </c>
      <c r="AF606" s="1" t="s">
        <v>2201</v>
      </c>
      <c r="AG606" s="1" t="s">
        <v>2923</v>
      </c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</row>
    <row r="607">
      <c r="A607" s="3">
        <v>3.809099999E9</v>
      </c>
      <c r="B607" s="1" t="s">
        <v>2924</v>
      </c>
      <c r="C607" s="3">
        <v>4.0</v>
      </c>
      <c r="D607" s="3">
        <v>50.086092</v>
      </c>
      <c r="E607" s="3">
        <v>-5.255711</v>
      </c>
      <c r="F607" s="3">
        <v>81.38</v>
      </c>
      <c r="G607" s="1" t="s">
        <v>178</v>
      </c>
      <c r="H607" s="1" t="s">
        <v>200</v>
      </c>
      <c r="I607" s="3">
        <v>99999.0</v>
      </c>
      <c r="J607" s="1" t="s">
        <v>180</v>
      </c>
      <c r="K607" s="2" t="s">
        <v>1954</v>
      </c>
      <c r="L607" s="1" t="s">
        <v>2925</v>
      </c>
      <c r="M607" s="1" t="s">
        <v>411</v>
      </c>
      <c r="N607" s="4" t="str">
        <f>+0070,1</f>
        <v>#ERROR!</v>
      </c>
      <c r="O607" s="4" t="str">
        <f>+0020,1</f>
        <v>#ERROR!</v>
      </c>
      <c r="P607" s="1" t="s">
        <v>203</v>
      </c>
      <c r="Q607" s="4"/>
      <c r="R607" s="1" t="s">
        <v>888</v>
      </c>
      <c r="S607" s="1" t="s">
        <v>2917</v>
      </c>
      <c r="T607" s="1" t="s">
        <v>845</v>
      </c>
      <c r="V607" s="1" t="s">
        <v>188</v>
      </c>
      <c r="W607" s="1" t="s">
        <v>891</v>
      </c>
      <c r="Z607" s="1" t="s">
        <v>2823</v>
      </c>
      <c r="AB607" s="1" t="s">
        <v>1324</v>
      </c>
      <c r="AC607" s="4"/>
      <c r="AD607" s="1" t="s">
        <v>2197</v>
      </c>
      <c r="AE607" s="4"/>
      <c r="AF607" s="4"/>
      <c r="AG607" s="1" t="s">
        <v>2926</v>
      </c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</row>
    <row r="608">
      <c r="A608" s="3">
        <v>3.809099999E9</v>
      </c>
      <c r="B608" s="1" t="s">
        <v>2927</v>
      </c>
      <c r="C608" s="3">
        <v>4.0</v>
      </c>
      <c r="D608" s="3">
        <v>50.086092</v>
      </c>
      <c r="E608" s="3">
        <v>-5.255711</v>
      </c>
      <c r="F608" s="3">
        <v>81.38</v>
      </c>
      <c r="G608" s="1" t="s">
        <v>178</v>
      </c>
      <c r="H608" s="1" t="s">
        <v>179</v>
      </c>
      <c r="I608" s="3">
        <v>99999.0</v>
      </c>
      <c r="J608" s="1" t="s">
        <v>180</v>
      </c>
      <c r="K608" s="2" t="s">
        <v>1954</v>
      </c>
      <c r="L608" s="1" t="s">
        <v>2928</v>
      </c>
      <c r="M608" s="1" t="s">
        <v>601</v>
      </c>
      <c r="N608" s="4" t="str">
        <f>+0074,1</f>
        <v>#ERROR!</v>
      </c>
      <c r="O608" s="4" t="str">
        <f>+0018,1</f>
        <v>#ERROR!</v>
      </c>
      <c r="P608" s="1" t="s">
        <v>2920</v>
      </c>
      <c r="Q608" s="4"/>
      <c r="R608" s="1" t="s">
        <v>896</v>
      </c>
      <c r="S608" s="1" t="s">
        <v>2921</v>
      </c>
      <c r="T608" s="1" t="s">
        <v>2929</v>
      </c>
      <c r="V608" s="1" t="s">
        <v>188</v>
      </c>
      <c r="W608" s="1" t="s">
        <v>1617</v>
      </c>
      <c r="Z608" s="1" t="s">
        <v>2828</v>
      </c>
      <c r="AA608" s="1" t="s">
        <v>1214</v>
      </c>
      <c r="AB608" s="1" t="s">
        <v>2436</v>
      </c>
      <c r="AC608" s="4"/>
      <c r="AD608" s="4"/>
      <c r="AE608" s="1" t="s">
        <v>912</v>
      </c>
      <c r="AF608" s="1" t="s">
        <v>2201</v>
      </c>
      <c r="AG608" s="1" t="s">
        <v>2930</v>
      </c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1" t="s">
        <v>732</v>
      </c>
      <c r="BT608" s="4"/>
      <c r="BU608" s="4"/>
      <c r="BV608" s="4"/>
      <c r="BW608" s="4"/>
      <c r="BX608" s="4"/>
      <c r="BY608" s="4"/>
      <c r="BZ608" s="4"/>
      <c r="CA608" s="1" t="s">
        <v>2931</v>
      </c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1" t="s">
        <v>1973</v>
      </c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</row>
    <row r="609">
      <c r="A609" s="3">
        <v>3.809099999E9</v>
      </c>
      <c r="B609" s="1" t="s">
        <v>2932</v>
      </c>
      <c r="C609" s="3">
        <v>4.0</v>
      </c>
      <c r="D609" s="3">
        <v>50.086092</v>
      </c>
      <c r="E609" s="3">
        <v>-5.255711</v>
      </c>
      <c r="F609" s="3">
        <v>81.38</v>
      </c>
      <c r="G609" s="1" t="s">
        <v>178</v>
      </c>
      <c r="H609" s="1" t="s">
        <v>200</v>
      </c>
      <c r="I609" s="3">
        <v>99999.0</v>
      </c>
      <c r="J609" s="1" t="s">
        <v>180</v>
      </c>
      <c r="K609" s="2" t="s">
        <v>2831</v>
      </c>
      <c r="L609" s="1" t="s">
        <v>1314</v>
      </c>
      <c r="M609" s="1" t="s">
        <v>976</v>
      </c>
      <c r="N609" s="4" t="str">
        <f>+0060,1</f>
        <v>#ERROR!</v>
      </c>
      <c r="O609" s="4" t="str">
        <f>+0030,1</f>
        <v>#ERROR!</v>
      </c>
      <c r="P609" s="1" t="s">
        <v>203</v>
      </c>
      <c r="Q609" s="4"/>
      <c r="R609" s="1" t="s">
        <v>1067</v>
      </c>
      <c r="S609" s="1" t="s">
        <v>2905</v>
      </c>
      <c r="U609" s="4"/>
      <c r="V609" s="1" t="s">
        <v>188</v>
      </c>
      <c r="W609" s="1" t="s">
        <v>1068</v>
      </c>
      <c r="Z609" s="1" t="s">
        <v>2823</v>
      </c>
      <c r="AB609" s="1" t="s">
        <v>2906</v>
      </c>
      <c r="AC609" s="4"/>
      <c r="AD609" s="4"/>
      <c r="AE609" s="4"/>
      <c r="AF609" s="4"/>
      <c r="AG609" s="1" t="s">
        <v>2933</v>
      </c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</row>
    <row r="610">
      <c r="A610" s="3">
        <v>3.809099999E9</v>
      </c>
      <c r="B610" s="1" t="s">
        <v>2934</v>
      </c>
      <c r="C610" s="3">
        <v>4.0</v>
      </c>
      <c r="D610" s="3">
        <v>50.086092</v>
      </c>
      <c r="E610" s="3">
        <v>-5.255711</v>
      </c>
      <c r="F610" s="3">
        <v>81.38</v>
      </c>
      <c r="G610" s="1" t="s">
        <v>178</v>
      </c>
      <c r="H610" s="1" t="s">
        <v>179</v>
      </c>
      <c r="I610" s="3">
        <v>99999.0</v>
      </c>
      <c r="J610" s="1" t="s">
        <v>180</v>
      </c>
      <c r="K610" s="2" t="s">
        <v>2831</v>
      </c>
      <c r="L610" s="1" t="s">
        <v>1351</v>
      </c>
      <c r="M610" s="1" t="s">
        <v>976</v>
      </c>
      <c r="N610" s="4" t="str">
        <f>+0063,1</f>
        <v>#ERROR!</v>
      </c>
      <c r="O610" s="4" t="str">
        <f>+0033,1</f>
        <v>#ERROR!</v>
      </c>
      <c r="P610" s="1" t="s">
        <v>2920</v>
      </c>
      <c r="Q610" s="4"/>
      <c r="R610" s="1" t="s">
        <v>1071</v>
      </c>
      <c r="S610" s="1" t="s">
        <v>2935</v>
      </c>
      <c r="U610" s="4"/>
      <c r="V610" s="1" t="s">
        <v>188</v>
      </c>
      <c r="W610" s="1" t="s">
        <v>1073</v>
      </c>
      <c r="Z610" s="1" t="s">
        <v>2828</v>
      </c>
      <c r="AA610" s="1" t="s">
        <v>2936</v>
      </c>
      <c r="AB610" s="1" t="s">
        <v>2906</v>
      </c>
      <c r="AC610" s="4"/>
      <c r="AD610" s="4"/>
      <c r="AE610" s="1" t="s">
        <v>193</v>
      </c>
      <c r="AG610" s="1" t="s">
        <v>2937</v>
      </c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1" t="s">
        <v>238</v>
      </c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1" t="s">
        <v>1973</v>
      </c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</row>
    <row r="611">
      <c r="A611" s="3">
        <v>3.809099999E9</v>
      </c>
      <c r="B611" s="1" t="s">
        <v>2938</v>
      </c>
      <c r="C611" s="3">
        <v>4.0</v>
      </c>
      <c r="D611" s="3">
        <v>50.086092</v>
      </c>
      <c r="E611" s="3">
        <v>-5.255711</v>
      </c>
      <c r="F611" s="3">
        <v>81.38</v>
      </c>
      <c r="G611" s="1" t="s">
        <v>178</v>
      </c>
      <c r="H611" s="1" t="s">
        <v>200</v>
      </c>
      <c r="I611" s="3">
        <v>99999.0</v>
      </c>
      <c r="J611" s="1" t="s">
        <v>180</v>
      </c>
      <c r="K611" s="2" t="s">
        <v>1954</v>
      </c>
      <c r="L611" s="1" t="s">
        <v>1307</v>
      </c>
      <c r="M611" s="1" t="s">
        <v>183</v>
      </c>
      <c r="N611" s="4" t="str">
        <f>+0050,1</f>
        <v>#ERROR!</v>
      </c>
      <c r="O611" s="4" t="str">
        <f>+0040,1</f>
        <v>#ERROR!</v>
      </c>
      <c r="P611" s="1" t="s">
        <v>203</v>
      </c>
      <c r="Q611" s="4"/>
      <c r="R611" s="1" t="s">
        <v>1067</v>
      </c>
      <c r="S611" s="1" t="s">
        <v>2917</v>
      </c>
      <c r="T611" s="1" t="s">
        <v>1273</v>
      </c>
      <c r="V611" s="1" t="s">
        <v>188</v>
      </c>
      <c r="W611" s="1" t="s">
        <v>1068</v>
      </c>
      <c r="Z611" s="1" t="s">
        <v>2823</v>
      </c>
      <c r="AB611" s="1" t="s">
        <v>2839</v>
      </c>
      <c r="AC611" s="4"/>
      <c r="AD611" s="1" t="s">
        <v>1568</v>
      </c>
      <c r="AE611" s="4"/>
      <c r="AF611" s="4"/>
      <c r="AG611" s="1" t="s">
        <v>2939</v>
      </c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</row>
    <row r="612">
      <c r="A612" s="3">
        <v>3.809099999E9</v>
      </c>
      <c r="B612" s="1" t="s">
        <v>2940</v>
      </c>
      <c r="C612" s="3">
        <v>4.0</v>
      </c>
      <c r="D612" s="3">
        <v>50.086092</v>
      </c>
      <c r="E612" s="3">
        <v>-5.255711</v>
      </c>
      <c r="F612" s="3">
        <v>81.38</v>
      </c>
      <c r="G612" s="1" t="s">
        <v>178</v>
      </c>
      <c r="H612" s="1" t="s">
        <v>179</v>
      </c>
      <c r="I612" s="3">
        <v>99999.0</v>
      </c>
      <c r="J612" s="1" t="s">
        <v>180</v>
      </c>
      <c r="K612" s="2" t="s">
        <v>1954</v>
      </c>
      <c r="L612" s="1" t="s">
        <v>1276</v>
      </c>
      <c r="M612" s="1" t="s">
        <v>183</v>
      </c>
      <c r="N612" s="4" t="str">
        <f>+0052,1</f>
        <v>#ERROR!</v>
      </c>
      <c r="O612" s="4" t="str">
        <f>+0036,1</f>
        <v>#ERROR!</v>
      </c>
      <c r="P612" s="1" t="s">
        <v>2817</v>
      </c>
      <c r="Q612" s="4"/>
      <c r="R612" s="1" t="s">
        <v>1071</v>
      </c>
      <c r="S612" s="1" t="s">
        <v>2921</v>
      </c>
      <c r="T612" s="1" t="s">
        <v>2941</v>
      </c>
      <c r="V612" s="1" t="s">
        <v>188</v>
      </c>
      <c r="W612" s="1" t="s">
        <v>1073</v>
      </c>
      <c r="Z612" s="1" t="s">
        <v>2942</v>
      </c>
      <c r="AA612" s="1" t="s">
        <v>755</v>
      </c>
      <c r="AB612" s="1" t="s">
        <v>2839</v>
      </c>
      <c r="AC612" s="4"/>
      <c r="AD612" s="4"/>
      <c r="AE612" s="1" t="s">
        <v>912</v>
      </c>
      <c r="AF612" s="1" t="s">
        <v>1576</v>
      </c>
      <c r="AG612" s="1" t="s">
        <v>2943</v>
      </c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1" t="s">
        <v>238</v>
      </c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1" t="s">
        <v>1973</v>
      </c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</row>
    <row r="613">
      <c r="A613" s="3">
        <v>3.809099999E9</v>
      </c>
      <c r="B613" s="1" t="s">
        <v>2944</v>
      </c>
      <c r="C613" s="3">
        <v>4.0</v>
      </c>
      <c r="D613" s="3">
        <v>50.086092</v>
      </c>
      <c r="E613" s="3">
        <v>-5.255711</v>
      </c>
      <c r="F613" s="3">
        <v>81.38</v>
      </c>
      <c r="G613" s="1" t="s">
        <v>178</v>
      </c>
      <c r="H613" s="1" t="s">
        <v>200</v>
      </c>
      <c r="I613" s="3">
        <v>99999.0</v>
      </c>
      <c r="J613" s="1" t="s">
        <v>180</v>
      </c>
      <c r="K613" s="2" t="s">
        <v>1981</v>
      </c>
      <c r="L613" s="1" t="s">
        <v>557</v>
      </c>
      <c r="M613" s="1" t="s">
        <v>411</v>
      </c>
      <c r="N613" s="4" t="str">
        <f>+0050,1</f>
        <v>#ERROR!</v>
      </c>
      <c r="O613" s="4" t="str">
        <f>+0030,1</f>
        <v>#ERROR!</v>
      </c>
      <c r="P613" s="1" t="s">
        <v>203</v>
      </c>
      <c r="Q613" s="4"/>
      <c r="R613" s="1" t="s">
        <v>1067</v>
      </c>
      <c r="S613" s="1" t="s">
        <v>2917</v>
      </c>
      <c r="T613" s="1" t="s">
        <v>595</v>
      </c>
      <c r="V613" s="1" t="s">
        <v>188</v>
      </c>
      <c r="W613" s="1" t="s">
        <v>1068</v>
      </c>
      <c r="Z613" s="1" t="s">
        <v>2823</v>
      </c>
      <c r="AB613" s="1" t="s">
        <v>226</v>
      </c>
      <c r="AC613" s="4"/>
      <c r="AD613" s="4"/>
      <c r="AE613" s="4"/>
      <c r="AF613" s="4"/>
      <c r="AG613" s="1" t="s">
        <v>2945</v>
      </c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</row>
    <row r="614">
      <c r="A614" s="3">
        <v>3.809099999E9</v>
      </c>
      <c r="B614" s="1" t="s">
        <v>2946</v>
      </c>
      <c r="C614" s="3">
        <v>4.0</v>
      </c>
      <c r="D614" s="3">
        <v>50.086092</v>
      </c>
      <c r="E614" s="3">
        <v>-5.255711</v>
      </c>
      <c r="F614" s="3">
        <v>81.38</v>
      </c>
      <c r="G614" s="1" t="s">
        <v>178</v>
      </c>
      <c r="H614" s="1" t="s">
        <v>179</v>
      </c>
      <c r="I614" s="3">
        <v>99999.0</v>
      </c>
      <c r="J614" s="1" t="s">
        <v>180</v>
      </c>
      <c r="K614" s="2" t="s">
        <v>1981</v>
      </c>
      <c r="L614" s="1" t="s">
        <v>1812</v>
      </c>
      <c r="M614" s="1" t="s">
        <v>601</v>
      </c>
      <c r="N614" s="4" t="str">
        <f>+0052,1</f>
        <v>#ERROR!</v>
      </c>
      <c r="O614" s="4" t="str">
        <f>+0027,1</f>
        <v>#ERROR!</v>
      </c>
      <c r="P614" s="1" t="s">
        <v>2947</v>
      </c>
      <c r="Q614" s="4"/>
      <c r="R614" s="1" t="s">
        <v>1071</v>
      </c>
      <c r="S614" s="1" t="s">
        <v>2921</v>
      </c>
      <c r="T614" s="1" t="s">
        <v>2450</v>
      </c>
      <c r="V614" s="1" t="s">
        <v>188</v>
      </c>
      <c r="W614" s="1" t="s">
        <v>2948</v>
      </c>
      <c r="Z614" s="1" t="s">
        <v>2949</v>
      </c>
      <c r="AA614" s="1" t="s">
        <v>2088</v>
      </c>
      <c r="AB614" s="1" t="s">
        <v>2436</v>
      </c>
      <c r="AC614" s="4"/>
      <c r="AD614" s="4"/>
      <c r="AE614" s="4"/>
      <c r="AF614" s="4"/>
      <c r="AG614" s="1" t="s">
        <v>2950</v>
      </c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1" t="s">
        <v>238</v>
      </c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1" t="s">
        <v>1973</v>
      </c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</row>
    <row r="615">
      <c r="A615" s="3">
        <v>3.809099999E9</v>
      </c>
      <c r="B615" s="1" t="s">
        <v>2951</v>
      </c>
      <c r="C615" s="3">
        <v>4.0</v>
      </c>
      <c r="D615" s="3">
        <v>50.086092</v>
      </c>
      <c r="E615" s="3">
        <v>-5.255711</v>
      </c>
      <c r="F615" s="3">
        <v>81.38</v>
      </c>
      <c r="G615" s="1" t="s">
        <v>178</v>
      </c>
      <c r="H615" s="1" t="s">
        <v>200</v>
      </c>
      <c r="I615" s="3">
        <v>99999.0</v>
      </c>
      <c r="J615" s="1" t="s">
        <v>180</v>
      </c>
      <c r="K615" s="2" t="s">
        <v>2904</v>
      </c>
      <c r="L615" s="1" t="s">
        <v>1066</v>
      </c>
      <c r="M615" s="1" t="s">
        <v>411</v>
      </c>
      <c r="N615" s="4" t="str">
        <f>+0060,1</f>
        <v>#ERROR!</v>
      </c>
      <c r="O615" s="4" t="str">
        <f>+0010,1</f>
        <v>#ERROR!</v>
      </c>
      <c r="P615" s="1" t="s">
        <v>203</v>
      </c>
      <c r="Q615" s="4"/>
      <c r="R615" s="1" t="s">
        <v>594</v>
      </c>
      <c r="S615" s="1" t="s">
        <v>2917</v>
      </c>
      <c r="T615" s="1" t="s">
        <v>579</v>
      </c>
      <c r="V615" s="1" t="s">
        <v>188</v>
      </c>
      <c r="W615" s="1" t="s">
        <v>597</v>
      </c>
      <c r="Z615" s="1" t="s">
        <v>2793</v>
      </c>
      <c r="AB615" s="1" t="s">
        <v>226</v>
      </c>
      <c r="AC615" s="4"/>
      <c r="AD615" s="1" t="s">
        <v>262</v>
      </c>
      <c r="AE615" s="4"/>
      <c r="AF615" s="4"/>
      <c r="AG615" s="1" t="s">
        <v>2952</v>
      </c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</row>
    <row r="616">
      <c r="A616" s="3">
        <v>3.809099999E9</v>
      </c>
      <c r="B616" s="1" t="s">
        <v>2953</v>
      </c>
      <c r="C616" s="3">
        <v>4.0</v>
      </c>
      <c r="D616" s="3">
        <v>50.086092</v>
      </c>
      <c r="E616" s="3">
        <v>-5.255711</v>
      </c>
      <c r="F616" s="3">
        <v>81.38</v>
      </c>
      <c r="G616" s="1" t="s">
        <v>178</v>
      </c>
      <c r="H616" s="1" t="s">
        <v>179</v>
      </c>
      <c r="I616" s="3">
        <v>99999.0</v>
      </c>
      <c r="J616" s="1" t="s">
        <v>180</v>
      </c>
      <c r="K616" s="2" t="s">
        <v>2904</v>
      </c>
      <c r="L616" s="1" t="s">
        <v>1812</v>
      </c>
      <c r="M616" s="1" t="s">
        <v>806</v>
      </c>
      <c r="N616" s="4" t="str">
        <f>+0063,1</f>
        <v>#ERROR!</v>
      </c>
      <c r="O616" s="4" t="str">
        <f>+0012,1</f>
        <v>#ERROR!</v>
      </c>
      <c r="P616" s="1" t="s">
        <v>2954</v>
      </c>
      <c r="Q616" s="4"/>
      <c r="R616" s="1" t="s">
        <v>1223</v>
      </c>
      <c r="S616" s="1" t="s">
        <v>2921</v>
      </c>
      <c r="T616" s="1" t="s">
        <v>2955</v>
      </c>
      <c r="V616" s="1" t="s">
        <v>188</v>
      </c>
      <c r="W616" s="1" t="s">
        <v>2956</v>
      </c>
      <c r="Z616" s="1" t="s">
        <v>2957</v>
      </c>
      <c r="AA616" s="1" t="s">
        <v>2452</v>
      </c>
      <c r="AB616" s="1" t="s">
        <v>226</v>
      </c>
      <c r="AC616" s="4"/>
      <c r="AD616" s="4"/>
      <c r="AE616" s="1" t="s">
        <v>368</v>
      </c>
      <c r="AF616" s="1" t="s">
        <v>194</v>
      </c>
      <c r="AG616" s="1" t="s">
        <v>2958</v>
      </c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1" t="s">
        <v>238</v>
      </c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1" t="s">
        <v>238</v>
      </c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</row>
    <row r="617">
      <c r="A617" s="3">
        <v>3.809099999E9</v>
      </c>
      <c r="B617" s="1" t="s">
        <v>2959</v>
      </c>
      <c r="C617" s="3">
        <v>4.0</v>
      </c>
      <c r="D617" s="3">
        <v>50.086092</v>
      </c>
      <c r="E617" s="3">
        <v>-5.255711</v>
      </c>
      <c r="F617" s="3">
        <v>81.38</v>
      </c>
      <c r="G617" s="1" t="s">
        <v>178</v>
      </c>
      <c r="H617" s="1" t="s">
        <v>200</v>
      </c>
      <c r="I617" s="3">
        <v>99999.0</v>
      </c>
      <c r="J617" s="1" t="s">
        <v>180</v>
      </c>
      <c r="K617" s="2" t="s">
        <v>1035</v>
      </c>
      <c r="L617" s="1" t="s">
        <v>1066</v>
      </c>
      <c r="M617" s="1" t="s">
        <v>411</v>
      </c>
      <c r="N617" s="4" t="str">
        <f>+0050,1</f>
        <v>#ERROR!</v>
      </c>
      <c r="O617" s="4" t="str">
        <f>+0020,1</f>
        <v>#ERROR!</v>
      </c>
      <c r="P617" s="1" t="s">
        <v>203</v>
      </c>
      <c r="Q617" s="4"/>
      <c r="R617" s="1" t="s">
        <v>2917</v>
      </c>
      <c r="S617" s="1" t="s">
        <v>579</v>
      </c>
      <c r="U617" s="4"/>
      <c r="V617" s="1" t="s">
        <v>188</v>
      </c>
      <c r="W617" s="1" t="s">
        <v>613</v>
      </c>
      <c r="Z617" s="1" t="s">
        <v>2793</v>
      </c>
      <c r="AB617" s="1" t="s">
        <v>1324</v>
      </c>
      <c r="AC617" s="4"/>
      <c r="AD617" s="1" t="s">
        <v>939</v>
      </c>
      <c r="AE617" s="4"/>
      <c r="AF617" s="4"/>
      <c r="AG617" s="1" t="s">
        <v>2960</v>
      </c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</row>
    <row r="618">
      <c r="A618" s="3">
        <v>3.809099999E9</v>
      </c>
      <c r="B618" s="1" t="s">
        <v>2961</v>
      </c>
      <c r="C618" s="3">
        <v>4.0</v>
      </c>
      <c r="D618" s="3">
        <v>50.086092</v>
      </c>
      <c r="E618" s="3">
        <v>-5.255711</v>
      </c>
      <c r="F618" s="3">
        <v>81.38</v>
      </c>
      <c r="G618" s="1" t="s">
        <v>178</v>
      </c>
      <c r="H618" s="1" t="s">
        <v>179</v>
      </c>
      <c r="I618" s="3">
        <v>99999.0</v>
      </c>
      <c r="J618" s="1" t="s">
        <v>180</v>
      </c>
      <c r="K618" s="2" t="s">
        <v>1035</v>
      </c>
      <c r="L618" s="1" t="s">
        <v>1812</v>
      </c>
      <c r="M618" s="1" t="s">
        <v>583</v>
      </c>
      <c r="N618" s="4" t="str">
        <f>+0045,1</f>
        <v>#ERROR!</v>
      </c>
      <c r="O618" s="4" t="str">
        <f>+0023,1</f>
        <v>#ERROR!</v>
      </c>
      <c r="P618" s="1" t="s">
        <v>2803</v>
      </c>
      <c r="Q618" s="4"/>
      <c r="R618" s="1" t="s">
        <v>2962</v>
      </c>
      <c r="S618" s="1" t="s">
        <v>2955</v>
      </c>
      <c r="U618" s="4"/>
      <c r="V618" s="1" t="s">
        <v>188</v>
      </c>
      <c r="W618" s="1" t="s">
        <v>2963</v>
      </c>
      <c r="Z618" s="1" t="s">
        <v>2964</v>
      </c>
      <c r="AA618" s="1" t="s">
        <v>340</v>
      </c>
      <c r="AB618" s="1" t="s">
        <v>2914</v>
      </c>
      <c r="AC618" s="4"/>
      <c r="AD618" s="4"/>
      <c r="AE618" s="1" t="s">
        <v>963</v>
      </c>
      <c r="AF618" s="1" t="s">
        <v>946</v>
      </c>
      <c r="AG618" s="1" t="s">
        <v>2965</v>
      </c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1" t="s">
        <v>238</v>
      </c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1" t="s">
        <v>1973</v>
      </c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</row>
    <row r="619">
      <c r="A619" s="3">
        <v>3.809099999E9</v>
      </c>
      <c r="B619" s="1" t="s">
        <v>2966</v>
      </c>
      <c r="C619" s="3">
        <v>4.0</v>
      </c>
      <c r="D619" s="3">
        <v>50.086092</v>
      </c>
      <c r="E619" s="3">
        <v>-5.255711</v>
      </c>
      <c r="F619" s="3">
        <v>81.38</v>
      </c>
      <c r="G619" s="1" t="s">
        <v>178</v>
      </c>
      <c r="H619" s="1" t="s">
        <v>200</v>
      </c>
      <c r="I619" s="3">
        <v>99999.0</v>
      </c>
      <c r="J619" s="1" t="s">
        <v>180</v>
      </c>
      <c r="K619" s="2" t="s">
        <v>2160</v>
      </c>
      <c r="L619" s="1" t="s">
        <v>557</v>
      </c>
      <c r="M619" s="1" t="s">
        <v>411</v>
      </c>
      <c r="N619" s="4" t="str">
        <f>+0050,1</f>
        <v>#ERROR!</v>
      </c>
      <c r="O619" s="4" t="str">
        <f>+0000,1</f>
        <v>#ERROR!</v>
      </c>
      <c r="P619" s="1" t="s">
        <v>203</v>
      </c>
      <c r="Q619" s="4"/>
      <c r="R619" s="1" t="s">
        <v>594</v>
      </c>
      <c r="S619" s="1" t="s">
        <v>2917</v>
      </c>
      <c r="U619" s="4"/>
      <c r="V619" s="1" t="s">
        <v>188</v>
      </c>
      <c r="W619" s="1" t="s">
        <v>597</v>
      </c>
      <c r="Z619" s="1" t="s">
        <v>2793</v>
      </c>
      <c r="AB619" s="1" t="s">
        <v>226</v>
      </c>
      <c r="AC619" s="4"/>
      <c r="AD619" s="1" t="s">
        <v>262</v>
      </c>
      <c r="AE619" s="4"/>
      <c r="AF619" s="4"/>
      <c r="AG619" s="1" t="s">
        <v>2967</v>
      </c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</row>
    <row r="620">
      <c r="A620" s="3">
        <v>3.809099999E9</v>
      </c>
      <c r="B620" s="1" t="s">
        <v>2968</v>
      </c>
      <c r="C620" s="3">
        <v>4.0</v>
      </c>
      <c r="D620" s="3">
        <v>50.086092</v>
      </c>
      <c r="E620" s="3">
        <v>-5.255711</v>
      </c>
      <c r="F620" s="3">
        <v>81.38</v>
      </c>
      <c r="G620" s="1" t="s">
        <v>178</v>
      </c>
      <c r="H620" s="1" t="s">
        <v>179</v>
      </c>
      <c r="I620" s="3">
        <v>99999.0</v>
      </c>
      <c r="J620" s="1" t="s">
        <v>180</v>
      </c>
      <c r="K620" s="2" t="s">
        <v>2160</v>
      </c>
      <c r="L620" s="1" t="s">
        <v>557</v>
      </c>
      <c r="M620" s="1" t="s">
        <v>601</v>
      </c>
      <c r="N620" s="4" t="str">
        <f>+0053,1</f>
        <v>#ERROR!</v>
      </c>
      <c r="O620" s="1" t="s">
        <v>2441</v>
      </c>
      <c r="P620" s="1" t="s">
        <v>2969</v>
      </c>
      <c r="Q620" s="4"/>
      <c r="R620" s="1" t="s">
        <v>602</v>
      </c>
      <c r="S620" s="1" t="s">
        <v>2921</v>
      </c>
      <c r="U620" s="4"/>
      <c r="V620" s="1" t="s">
        <v>188</v>
      </c>
      <c r="W620" s="1" t="s">
        <v>2476</v>
      </c>
      <c r="X620" s="1" t="s">
        <v>2970</v>
      </c>
      <c r="Z620" s="1" t="s">
        <v>2971</v>
      </c>
      <c r="AA620" s="1" t="s">
        <v>2078</v>
      </c>
      <c r="AB620" s="1" t="s">
        <v>226</v>
      </c>
      <c r="AC620" s="4"/>
      <c r="AD620" s="4"/>
      <c r="AE620" s="1" t="s">
        <v>193</v>
      </c>
      <c r="AF620" s="1" t="s">
        <v>194</v>
      </c>
      <c r="AG620" s="1" t="s">
        <v>2972</v>
      </c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1" t="s">
        <v>732</v>
      </c>
      <c r="BT620" s="4"/>
      <c r="BU620" s="4"/>
      <c r="BV620" s="4"/>
      <c r="BW620" s="4"/>
      <c r="BX620" s="4"/>
      <c r="BY620" s="4"/>
      <c r="BZ620" s="4"/>
      <c r="CA620" s="1" t="s">
        <v>2080</v>
      </c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1" t="s">
        <v>1973</v>
      </c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</row>
    <row r="621">
      <c r="A621" s="3">
        <v>3.809099999E9</v>
      </c>
      <c r="B621" s="1" t="s">
        <v>2973</v>
      </c>
      <c r="C621" s="3">
        <v>4.0</v>
      </c>
      <c r="D621" s="3">
        <v>50.086092</v>
      </c>
      <c r="E621" s="3">
        <v>-5.255711</v>
      </c>
      <c r="F621" s="3">
        <v>81.38</v>
      </c>
      <c r="G621" s="1" t="s">
        <v>178</v>
      </c>
      <c r="H621" s="1" t="s">
        <v>200</v>
      </c>
      <c r="I621" s="3">
        <v>99999.0</v>
      </c>
      <c r="J621" s="1" t="s">
        <v>180</v>
      </c>
      <c r="K621" s="2" t="s">
        <v>975</v>
      </c>
      <c r="L621" s="1" t="s">
        <v>1066</v>
      </c>
      <c r="M621" s="1" t="s">
        <v>411</v>
      </c>
      <c r="N621" s="4" t="str">
        <f>+0060,1</f>
        <v>#ERROR!</v>
      </c>
      <c r="O621" s="1" t="s">
        <v>2974</v>
      </c>
      <c r="P621" s="1" t="s">
        <v>203</v>
      </c>
      <c r="Q621" s="4"/>
      <c r="R621" s="1" t="s">
        <v>594</v>
      </c>
      <c r="S621" s="1" t="s">
        <v>2917</v>
      </c>
      <c r="T621" s="1" t="s">
        <v>579</v>
      </c>
      <c r="V621" s="1" t="s">
        <v>188</v>
      </c>
      <c r="W621" s="1" t="s">
        <v>597</v>
      </c>
      <c r="Z621" s="1" t="s">
        <v>2793</v>
      </c>
      <c r="AB621" s="4"/>
      <c r="AC621" s="4"/>
      <c r="AD621" s="1" t="s">
        <v>387</v>
      </c>
      <c r="AE621" s="4"/>
      <c r="AF621" s="4"/>
      <c r="AG621" s="1" t="s">
        <v>2975</v>
      </c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</row>
    <row r="622">
      <c r="A622" s="3">
        <v>3.809099999E9</v>
      </c>
      <c r="B622" s="1" t="s">
        <v>2976</v>
      </c>
      <c r="C622" s="3">
        <v>4.0</v>
      </c>
      <c r="D622" s="3">
        <v>50.086092</v>
      </c>
      <c r="E622" s="3">
        <v>-5.255711</v>
      </c>
      <c r="F622" s="3">
        <v>81.38</v>
      </c>
      <c r="G622" s="1" t="s">
        <v>178</v>
      </c>
      <c r="H622" s="1" t="s">
        <v>179</v>
      </c>
      <c r="I622" s="3">
        <v>99999.0</v>
      </c>
      <c r="J622" s="1" t="s">
        <v>180</v>
      </c>
      <c r="K622" s="2" t="s">
        <v>975</v>
      </c>
      <c r="L622" s="1" t="s">
        <v>1812</v>
      </c>
      <c r="M622" s="1" t="s">
        <v>665</v>
      </c>
      <c r="N622" s="4" t="str">
        <f>+0062,1</f>
        <v>#ERROR!</v>
      </c>
      <c r="O622" s="1" t="s">
        <v>2974</v>
      </c>
      <c r="P622" s="1" t="s">
        <v>2803</v>
      </c>
      <c r="Q622" s="4"/>
      <c r="R622" s="1" t="s">
        <v>602</v>
      </c>
      <c r="S622" s="1" t="s">
        <v>2921</v>
      </c>
      <c r="T622" s="1" t="s">
        <v>2955</v>
      </c>
      <c r="V622" s="1" t="s">
        <v>188</v>
      </c>
      <c r="W622" s="1" t="s">
        <v>2977</v>
      </c>
      <c r="Z622" s="1" t="s">
        <v>2978</v>
      </c>
      <c r="AA622" s="1" t="s">
        <v>740</v>
      </c>
      <c r="AB622" s="1" t="s">
        <v>2979</v>
      </c>
      <c r="AC622" s="4"/>
      <c r="AD622" s="4"/>
      <c r="AE622" s="1" t="s">
        <v>320</v>
      </c>
      <c r="AF622" s="1" t="s">
        <v>395</v>
      </c>
      <c r="AG622" s="1" t="s">
        <v>2980</v>
      </c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1" t="s">
        <v>2981</v>
      </c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1" t="s">
        <v>2981</v>
      </c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</row>
    <row r="623">
      <c r="A623" s="3">
        <v>3.809099999E9</v>
      </c>
      <c r="B623" s="1" t="s">
        <v>2982</v>
      </c>
      <c r="C623" s="3">
        <v>4.0</v>
      </c>
      <c r="D623" s="3">
        <v>50.086092</v>
      </c>
      <c r="E623" s="3">
        <v>-5.255711</v>
      </c>
      <c r="F623" s="3">
        <v>81.38</v>
      </c>
      <c r="G623" s="1" t="s">
        <v>178</v>
      </c>
      <c r="H623" s="1" t="s">
        <v>200</v>
      </c>
      <c r="I623" s="3">
        <v>99999.0</v>
      </c>
      <c r="J623" s="1" t="s">
        <v>180</v>
      </c>
      <c r="K623" s="2" t="s">
        <v>2256</v>
      </c>
      <c r="L623" s="1" t="s">
        <v>593</v>
      </c>
      <c r="M623" s="1" t="s">
        <v>411</v>
      </c>
      <c r="N623" s="4" t="str">
        <f>+0070,1</f>
        <v>#ERROR!</v>
      </c>
      <c r="O623" s="1" t="s">
        <v>2983</v>
      </c>
      <c r="P623" s="1" t="s">
        <v>203</v>
      </c>
      <c r="Q623" s="4"/>
      <c r="R623" s="1" t="s">
        <v>594</v>
      </c>
      <c r="S623" s="1" t="s">
        <v>2917</v>
      </c>
      <c r="T623" s="1" t="s">
        <v>595</v>
      </c>
      <c r="U623" s="1" t="s">
        <v>2984</v>
      </c>
      <c r="V623" s="1" t="s">
        <v>188</v>
      </c>
      <c r="W623" s="1" t="s">
        <v>597</v>
      </c>
      <c r="Z623" s="1" t="s">
        <v>2793</v>
      </c>
      <c r="AB623" s="4"/>
      <c r="AC623" s="4"/>
      <c r="AD623" s="1" t="s">
        <v>939</v>
      </c>
      <c r="AE623" s="4"/>
      <c r="AF623" s="4"/>
      <c r="AG623" s="1" t="s">
        <v>2985</v>
      </c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</row>
    <row r="624">
      <c r="A624" s="3">
        <v>3.809099999E9</v>
      </c>
      <c r="B624" s="1" t="s">
        <v>2986</v>
      </c>
      <c r="C624" s="3">
        <v>4.0</v>
      </c>
      <c r="D624" s="3">
        <v>50.086092</v>
      </c>
      <c r="E624" s="3">
        <v>-5.255711</v>
      </c>
      <c r="F624" s="3">
        <v>81.38</v>
      </c>
      <c r="G624" s="1" t="s">
        <v>178</v>
      </c>
      <c r="H624" s="1" t="s">
        <v>179</v>
      </c>
      <c r="I624" s="3">
        <v>99999.0</v>
      </c>
      <c r="J624" s="1" t="s">
        <v>180</v>
      </c>
      <c r="K624" s="2" t="s">
        <v>2256</v>
      </c>
      <c r="L624" s="1" t="s">
        <v>1812</v>
      </c>
      <c r="M624" s="1" t="s">
        <v>1635</v>
      </c>
      <c r="N624" s="4" t="str">
        <f>+0066,1</f>
        <v>#ERROR!</v>
      </c>
      <c r="O624" s="1" t="s">
        <v>2987</v>
      </c>
      <c r="P624" s="1" t="s">
        <v>2988</v>
      </c>
      <c r="Q624" s="4"/>
      <c r="R624" s="1" t="s">
        <v>602</v>
      </c>
      <c r="S624" s="1" t="s">
        <v>2921</v>
      </c>
      <c r="T624" s="1" t="s">
        <v>2892</v>
      </c>
      <c r="U624" s="1" t="s">
        <v>2989</v>
      </c>
      <c r="V624" s="1" t="s">
        <v>188</v>
      </c>
      <c r="W624" s="1" t="s">
        <v>2977</v>
      </c>
      <c r="Z624" s="1" t="s">
        <v>2811</v>
      </c>
      <c r="AA624" s="1" t="s">
        <v>2990</v>
      </c>
      <c r="AC624" s="4"/>
      <c r="AD624" s="4"/>
      <c r="AE624" s="1" t="s">
        <v>380</v>
      </c>
      <c r="AF624" s="1" t="s">
        <v>946</v>
      </c>
      <c r="AG624" s="1" t="s">
        <v>2991</v>
      </c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</row>
    <row r="625">
      <c r="A625" s="3">
        <v>3.809099999E9</v>
      </c>
      <c r="B625" s="1" t="s">
        <v>2992</v>
      </c>
      <c r="C625" s="3">
        <v>4.0</v>
      </c>
      <c r="D625" s="3">
        <v>50.086092</v>
      </c>
      <c r="E625" s="3">
        <v>-5.255711</v>
      </c>
      <c r="F625" s="3">
        <v>81.38</v>
      </c>
      <c r="G625" s="1" t="s">
        <v>178</v>
      </c>
      <c r="H625" s="1" t="s">
        <v>200</v>
      </c>
      <c r="I625" s="3">
        <v>99999.0</v>
      </c>
      <c r="J625" s="1" t="s">
        <v>180</v>
      </c>
      <c r="K625" s="2" t="s">
        <v>522</v>
      </c>
      <c r="L625" s="1" t="s">
        <v>2670</v>
      </c>
      <c r="M625" s="1" t="s">
        <v>411</v>
      </c>
      <c r="N625" s="4" t="str">
        <f>+0060,1</f>
        <v>#ERROR!</v>
      </c>
      <c r="O625" s="4" t="str">
        <f>+0000,1</f>
        <v>#ERROR!</v>
      </c>
      <c r="P625" s="1" t="s">
        <v>203</v>
      </c>
      <c r="Q625" s="4"/>
      <c r="R625" s="1" t="s">
        <v>888</v>
      </c>
      <c r="S625" s="1" t="s">
        <v>2909</v>
      </c>
      <c r="U625" s="4"/>
      <c r="V625" s="1" t="s">
        <v>188</v>
      </c>
      <c r="W625" s="1" t="s">
        <v>891</v>
      </c>
      <c r="Z625" s="1" t="s">
        <v>2793</v>
      </c>
      <c r="AB625" s="4"/>
      <c r="AC625" s="4"/>
      <c r="AD625" s="1" t="s">
        <v>415</v>
      </c>
      <c r="AE625" s="4"/>
      <c r="AF625" s="4"/>
      <c r="AG625" s="1" t="s">
        <v>2993</v>
      </c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</row>
    <row r="626">
      <c r="A626" s="3">
        <v>3.809099999E9</v>
      </c>
      <c r="B626" s="1" t="s">
        <v>2994</v>
      </c>
      <c r="C626" s="3">
        <v>4.0</v>
      </c>
      <c r="D626" s="3">
        <v>50.086092</v>
      </c>
      <c r="E626" s="3">
        <v>-5.255711</v>
      </c>
      <c r="F626" s="3">
        <v>81.38</v>
      </c>
      <c r="G626" s="1" t="s">
        <v>178</v>
      </c>
      <c r="H626" s="1" t="s">
        <v>179</v>
      </c>
      <c r="I626" s="3">
        <v>99999.0</v>
      </c>
      <c r="J626" s="1" t="s">
        <v>180</v>
      </c>
      <c r="K626" s="2" t="s">
        <v>522</v>
      </c>
      <c r="L626" s="1" t="s">
        <v>557</v>
      </c>
      <c r="M626" s="1" t="s">
        <v>665</v>
      </c>
      <c r="N626" s="4" t="str">
        <f>+0063,1</f>
        <v>#ERROR!</v>
      </c>
      <c r="O626" s="4" t="str">
        <f>+0004,1</f>
        <v>#ERROR!</v>
      </c>
      <c r="P626" s="1" t="s">
        <v>2954</v>
      </c>
      <c r="Q626" s="4"/>
      <c r="R626" s="1" t="s">
        <v>896</v>
      </c>
      <c r="S626" s="1" t="s">
        <v>2995</v>
      </c>
      <c r="U626" s="4"/>
      <c r="V626" s="1" t="s">
        <v>188</v>
      </c>
      <c r="W626" s="1" t="s">
        <v>1617</v>
      </c>
      <c r="Z626" s="1" t="s">
        <v>2957</v>
      </c>
      <c r="AA626" s="1" t="s">
        <v>1429</v>
      </c>
      <c r="AB626" s="1" t="s">
        <v>2979</v>
      </c>
      <c r="AC626" s="4"/>
      <c r="AD626" s="4"/>
      <c r="AE626" s="1" t="s">
        <v>468</v>
      </c>
      <c r="AF626" s="1" t="s">
        <v>422</v>
      </c>
      <c r="AG626" s="1" t="s">
        <v>2996</v>
      </c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1" t="s">
        <v>732</v>
      </c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1" t="s">
        <v>732</v>
      </c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</row>
    <row r="627">
      <c r="A627" s="3">
        <v>3.809099999E9</v>
      </c>
      <c r="B627" s="1" t="s">
        <v>2997</v>
      </c>
      <c r="C627" s="3">
        <v>4.0</v>
      </c>
      <c r="D627" s="3">
        <v>50.086092</v>
      </c>
      <c r="E627" s="3">
        <v>-5.255711</v>
      </c>
      <c r="F627" s="3">
        <v>81.38</v>
      </c>
      <c r="G627" s="1" t="s">
        <v>178</v>
      </c>
      <c r="H627" s="1" t="s">
        <v>200</v>
      </c>
      <c r="I627" s="3">
        <v>99999.0</v>
      </c>
      <c r="J627" s="1" t="s">
        <v>180</v>
      </c>
      <c r="K627" s="2" t="s">
        <v>2166</v>
      </c>
      <c r="L627" s="1" t="s">
        <v>1530</v>
      </c>
      <c r="M627" s="1" t="s">
        <v>411</v>
      </c>
      <c r="N627" s="4" t="str">
        <f>+0030,1</f>
        <v>#ERROR!</v>
      </c>
      <c r="O627" s="4" t="str">
        <f>+0010,1</f>
        <v>#ERROR!</v>
      </c>
      <c r="P627" s="1" t="s">
        <v>203</v>
      </c>
      <c r="Q627" s="4"/>
      <c r="R627" s="1" t="s">
        <v>1013</v>
      </c>
      <c r="S627" s="1" t="s">
        <v>372</v>
      </c>
      <c r="T627" s="1" t="s">
        <v>2998</v>
      </c>
      <c r="V627" s="1" t="s">
        <v>188</v>
      </c>
      <c r="W627" s="1" t="s">
        <v>1014</v>
      </c>
      <c r="Z627" s="1" t="s">
        <v>2780</v>
      </c>
      <c r="AB627" s="1" t="s">
        <v>2999</v>
      </c>
      <c r="AC627" s="4"/>
      <c r="AD627" s="1" t="s">
        <v>415</v>
      </c>
      <c r="AE627" s="4"/>
      <c r="AF627" s="4"/>
      <c r="AG627" s="1" t="s">
        <v>3000</v>
      </c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</row>
    <row r="628">
      <c r="A628" s="3">
        <v>3.809099999E9</v>
      </c>
      <c r="B628" s="1" t="s">
        <v>3001</v>
      </c>
      <c r="C628" s="3">
        <v>4.0</v>
      </c>
      <c r="D628" s="3">
        <v>50.086092</v>
      </c>
      <c r="E628" s="3">
        <v>-5.255711</v>
      </c>
      <c r="F628" s="3">
        <v>81.38</v>
      </c>
      <c r="G628" s="1" t="s">
        <v>178</v>
      </c>
      <c r="H628" s="1" t="s">
        <v>179</v>
      </c>
      <c r="I628" s="3">
        <v>99999.0</v>
      </c>
      <c r="J628" s="1" t="s">
        <v>180</v>
      </c>
      <c r="K628" s="2" t="s">
        <v>2166</v>
      </c>
      <c r="L628" s="1" t="s">
        <v>1533</v>
      </c>
      <c r="M628" s="1" t="s">
        <v>806</v>
      </c>
      <c r="N628" s="4" t="str">
        <f>+0032,1</f>
        <v>#ERROR!</v>
      </c>
      <c r="O628" s="4" t="str">
        <f>+0009,1</f>
        <v>#ERROR!</v>
      </c>
      <c r="P628" s="1" t="s">
        <v>3002</v>
      </c>
      <c r="Q628" s="4"/>
      <c r="R628" s="1" t="s">
        <v>1019</v>
      </c>
      <c r="S628" s="1" t="s">
        <v>1996</v>
      </c>
      <c r="T628" s="1" t="s">
        <v>3003</v>
      </c>
      <c r="V628" s="1" t="s">
        <v>188</v>
      </c>
      <c r="W628" s="1" t="s">
        <v>1020</v>
      </c>
      <c r="Z628" s="1" t="s">
        <v>3004</v>
      </c>
      <c r="AA628" s="1" t="s">
        <v>3005</v>
      </c>
      <c r="AB628" s="1" t="s">
        <v>2999</v>
      </c>
      <c r="AC628" s="4"/>
      <c r="AD628" s="4"/>
      <c r="AE628" s="1" t="s">
        <v>3006</v>
      </c>
      <c r="AF628" s="1" t="s">
        <v>422</v>
      </c>
      <c r="AG628" s="1" t="s">
        <v>3007</v>
      </c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1" t="s">
        <v>238</v>
      </c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1" t="s">
        <v>3008</v>
      </c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</row>
    <row r="629">
      <c r="A629" s="3">
        <v>3.809099999E9</v>
      </c>
      <c r="B629" s="1" t="s">
        <v>3009</v>
      </c>
      <c r="C629" s="3">
        <v>4.0</v>
      </c>
      <c r="D629" s="3">
        <v>50.086092</v>
      </c>
      <c r="E629" s="3">
        <v>-5.255711</v>
      </c>
      <c r="F629" s="3">
        <v>81.38</v>
      </c>
      <c r="G629" s="1" t="s">
        <v>178</v>
      </c>
      <c r="H629" s="1" t="s">
        <v>200</v>
      </c>
      <c r="I629" s="3">
        <v>99999.0</v>
      </c>
      <c r="J629" s="1" t="s">
        <v>180</v>
      </c>
      <c r="K629" s="2" t="s">
        <v>3010</v>
      </c>
      <c r="L629" s="1" t="s">
        <v>2670</v>
      </c>
      <c r="M629" s="1" t="s">
        <v>411</v>
      </c>
      <c r="N629" s="4" t="str">
        <f>+0060,1</f>
        <v>#ERROR!</v>
      </c>
      <c r="O629" s="4" t="str">
        <f>+0010,1</f>
        <v>#ERROR!</v>
      </c>
      <c r="P629" s="1" t="s">
        <v>203</v>
      </c>
      <c r="Q629" s="4"/>
      <c r="R629" s="1" t="s">
        <v>888</v>
      </c>
      <c r="S629" s="1" t="s">
        <v>2909</v>
      </c>
      <c r="T629" s="1" t="s">
        <v>846</v>
      </c>
      <c r="V629" s="1" t="s">
        <v>188</v>
      </c>
      <c r="W629" s="1" t="s">
        <v>891</v>
      </c>
      <c r="Z629" s="1" t="s">
        <v>2780</v>
      </c>
      <c r="AB629" s="1" t="s">
        <v>1324</v>
      </c>
      <c r="AC629" s="4"/>
      <c r="AD629" s="1" t="s">
        <v>296</v>
      </c>
      <c r="AE629" s="4"/>
      <c r="AF629" s="4"/>
      <c r="AG629" s="1" t="s">
        <v>3011</v>
      </c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</row>
    <row r="630">
      <c r="A630" s="3">
        <v>3.809099999E9</v>
      </c>
      <c r="B630" s="1" t="s">
        <v>3012</v>
      </c>
      <c r="C630" s="3">
        <v>4.0</v>
      </c>
      <c r="D630" s="3">
        <v>50.086092</v>
      </c>
      <c r="E630" s="3">
        <v>-5.255711</v>
      </c>
      <c r="F630" s="3">
        <v>81.38</v>
      </c>
      <c r="G630" s="1" t="s">
        <v>178</v>
      </c>
      <c r="H630" s="1" t="s">
        <v>179</v>
      </c>
      <c r="I630" s="3">
        <v>99999.0</v>
      </c>
      <c r="J630" s="1" t="s">
        <v>180</v>
      </c>
      <c r="K630" s="2" t="s">
        <v>3010</v>
      </c>
      <c r="L630" s="1" t="s">
        <v>3013</v>
      </c>
      <c r="M630" s="1" t="s">
        <v>806</v>
      </c>
      <c r="N630" s="4" t="str">
        <f>+0055,1</f>
        <v>#ERROR!</v>
      </c>
      <c r="O630" s="4" t="str">
        <f>+0006,1</f>
        <v>#ERROR!</v>
      </c>
      <c r="P630" s="1" t="s">
        <v>3014</v>
      </c>
      <c r="Q630" s="4"/>
      <c r="R630" s="1" t="s">
        <v>896</v>
      </c>
      <c r="S630" s="1" t="s">
        <v>2995</v>
      </c>
      <c r="T630" s="1" t="s">
        <v>854</v>
      </c>
      <c r="V630" s="1" t="s">
        <v>188</v>
      </c>
      <c r="W630" s="1" t="s">
        <v>899</v>
      </c>
      <c r="Z630" s="1" t="s">
        <v>2790</v>
      </c>
      <c r="AA630" s="1" t="s">
        <v>1235</v>
      </c>
      <c r="AB630" s="1" t="s">
        <v>3015</v>
      </c>
      <c r="AC630" s="4"/>
      <c r="AD630" s="4"/>
      <c r="AE630" s="1" t="s">
        <v>235</v>
      </c>
      <c r="AF630" s="1" t="s">
        <v>306</v>
      </c>
      <c r="AG630" s="1" t="s">
        <v>3016</v>
      </c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1" t="s">
        <v>238</v>
      </c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1" t="s">
        <v>3008</v>
      </c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</row>
    <row r="631">
      <c r="A631" s="3">
        <v>3.809099999E9</v>
      </c>
      <c r="B631" s="1" t="s">
        <v>3017</v>
      </c>
      <c r="C631" s="3">
        <v>4.0</v>
      </c>
      <c r="D631" s="3">
        <v>50.086092</v>
      </c>
      <c r="E631" s="3">
        <v>-5.255711</v>
      </c>
      <c r="F631" s="3">
        <v>81.38</v>
      </c>
      <c r="G631" s="1" t="s">
        <v>178</v>
      </c>
      <c r="H631" s="1" t="s">
        <v>200</v>
      </c>
      <c r="I631" s="3">
        <v>99999.0</v>
      </c>
      <c r="J631" s="1" t="s">
        <v>180</v>
      </c>
      <c r="K631" s="2" t="s">
        <v>938</v>
      </c>
      <c r="L631" s="1" t="s">
        <v>2670</v>
      </c>
      <c r="M631" s="1" t="s">
        <v>411</v>
      </c>
      <c r="N631" s="4" t="str">
        <f>+0050,1</f>
        <v>#ERROR!</v>
      </c>
      <c r="O631" s="4" t="str">
        <f>+0000,1</f>
        <v>#ERROR!</v>
      </c>
      <c r="P631" s="1" t="s">
        <v>203</v>
      </c>
      <c r="Q631" s="4"/>
      <c r="R631" s="1" t="s">
        <v>594</v>
      </c>
      <c r="S631" s="1" t="s">
        <v>2909</v>
      </c>
      <c r="T631" s="1" t="s">
        <v>2415</v>
      </c>
      <c r="V631" s="1" t="s">
        <v>188</v>
      </c>
      <c r="W631" s="1" t="s">
        <v>597</v>
      </c>
      <c r="Z631" s="1" t="s">
        <v>2780</v>
      </c>
      <c r="AB631" s="1" t="s">
        <v>2839</v>
      </c>
      <c r="AC631" s="4"/>
      <c r="AD631" s="1" t="s">
        <v>540</v>
      </c>
      <c r="AE631" s="4"/>
      <c r="AF631" s="4"/>
      <c r="AG631" s="1" t="s">
        <v>3018</v>
      </c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</row>
    <row r="632">
      <c r="A632" s="3">
        <v>3.809099999E9</v>
      </c>
      <c r="B632" s="1" t="s">
        <v>3019</v>
      </c>
      <c r="C632" s="3">
        <v>4.0</v>
      </c>
      <c r="D632" s="3">
        <v>50.086092</v>
      </c>
      <c r="E632" s="3">
        <v>-5.255711</v>
      </c>
      <c r="F632" s="3">
        <v>81.38</v>
      </c>
      <c r="G632" s="1" t="s">
        <v>178</v>
      </c>
      <c r="H632" s="1" t="s">
        <v>179</v>
      </c>
      <c r="I632" s="3">
        <v>99999.0</v>
      </c>
      <c r="J632" s="1" t="s">
        <v>180</v>
      </c>
      <c r="K632" s="2" t="s">
        <v>938</v>
      </c>
      <c r="L632" s="1" t="s">
        <v>1318</v>
      </c>
      <c r="M632" s="1" t="s">
        <v>806</v>
      </c>
      <c r="N632" s="4" t="str">
        <f>+0050,1</f>
        <v>#ERROR!</v>
      </c>
      <c r="O632" s="4" t="str">
        <f>+0004,1</f>
        <v>#ERROR!</v>
      </c>
      <c r="P632" s="1" t="s">
        <v>2783</v>
      </c>
      <c r="Q632" s="4"/>
      <c r="R632" s="1" t="s">
        <v>1223</v>
      </c>
      <c r="S632" s="1" t="s">
        <v>2995</v>
      </c>
      <c r="T632" s="1" t="s">
        <v>2418</v>
      </c>
      <c r="V632" s="1" t="s">
        <v>188</v>
      </c>
      <c r="W632" s="1" t="s">
        <v>3020</v>
      </c>
      <c r="Z632" s="1" t="s">
        <v>3004</v>
      </c>
      <c r="AA632" s="1" t="s">
        <v>2406</v>
      </c>
      <c r="AB632" s="1" t="s">
        <v>2839</v>
      </c>
      <c r="AC632" s="4"/>
      <c r="AD632" s="4"/>
      <c r="AE632" s="1" t="s">
        <v>451</v>
      </c>
      <c r="AF632" s="1" t="s">
        <v>546</v>
      </c>
      <c r="AG632" s="1" t="s">
        <v>3021</v>
      </c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1" t="s">
        <v>1973</v>
      </c>
      <c r="BT632" s="4"/>
      <c r="BU632" s="4"/>
      <c r="BV632" s="4"/>
      <c r="BW632" s="4"/>
      <c r="BX632" s="4"/>
      <c r="BY632" s="4"/>
      <c r="BZ632" s="4"/>
      <c r="CA632" s="1" t="s">
        <v>1855</v>
      </c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1" t="s">
        <v>3008</v>
      </c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</row>
    <row r="633">
      <c r="A633" s="3">
        <v>3.809099999E9</v>
      </c>
      <c r="B633" s="1" t="s">
        <v>3022</v>
      </c>
      <c r="C633" s="3">
        <v>4.0</v>
      </c>
      <c r="D633" s="3">
        <v>50.086092</v>
      </c>
      <c r="E633" s="3">
        <v>-5.255711</v>
      </c>
      <c r="F633" s="3">
        <v>81.38</v>
      </c>
      <c r="G633" s="1" t="s">
        <v>178</v>
      </c>
      <c r="H633" s="1" t="s">
        <v>200</v>
      </c>
      <c r="I633" s="3">
        <v>99999.0</v>
      </c>
      <c r="J633" s="1" t="s">
        <v>180</v>
      </c>
      <c r="K633" s="2" t="s">
        <v>567</v>
      </c>
      <c r="L633" s="1" t="s">
        <v>1159</v>
      </c>
      <c r="M633" s="1" t="s">
        <v>411</v>
      </c>
      <c r="N633" s="4" t="str">
        <f>+0030,1</f>
        <v>#ERROR!</v>
      </c>
      <c r="O633" s="4" t="str">
        <f>+0020,1</f>
        <v>#ERROR!</v>
      </c>
      <c r="P633" s="1" t="s">
        <v>203</v>
      </c>
      <c r="Q633" s="4"/>
      <c r="R633" s="1" t="s">
        <v>205</v>
      </c>
      <c r="S633" s="1" t="s">
        <v>2998</v>
      </c>
      <c r="T633" s="1" t="s">
        <v>1208</v>
      </c>
      <c r="V633" s="1" t="s">
        <v>188</v>
      </c>
      <c r="W633" s="1" t="s">
        <v>225</v>
      </c>
      <c r="Z633" s="1" t="s">
        <v>2780</v>
      </c>
      <c r="AB633" s="1" t="s">
        <v>1965</v>
      </c>
      <c r="AC633" s="4"/>
      <c r="AD633" s="1" t="s">
        <v>296</v>
      </c>
      <c r="AE633" s="4"/>
      <c r="AF633" s="4"/>
      <c r="AG633" s="1" t="s">
        <v>3023</v>
      </c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</row>
    <row r="634">
      <c r="A634" s="3">
        <v>3.809099999E9</v>
      </c>
      <c r="B634" s="1" t="s">
        <v>3024</v>
      </c>
      <c r="C634" s="3">
        <v>4.0</v>
      </c>
      <c r="D634" s="3">
        <v>50.086092</v>
      </c>
      <c r="E634" s="3">
        <v>-5.255711</v>
      </c>
      <c r="F634" s="3">
        <v>81.38</v>
      </c>
      <c r="G634" s="1" t="s">
        <v>178</v>
      </c>
      <c r="H634" s="1" t="s">
        <v>179</v>
      </c>
      <c r="I634" s="3">
        <v>99999.0</v>
      </c>
      <c r="J634" s="1" t="s">
        <v>180</v>
      </c>
      <c r="K634" s="2" t="s">
        <v>567</v>
      </c>
      <c r="L634" s="1" t="s">
        <v>1176</v>
      </c>
      <c r="M634" s="1" t="s">
        <v>819</v>
      </c>
      <c r="N634" s="4" t="str">
        <f>+0032,1</f>
        <v>#ERROR!</v>
      </c>
      <c r="O634" s="4" t="str">
        <f>+0016,1</f>
        <v>#ERROR!</v>
      </c>
      <c r="P634" s="1" t="s">
        <v>3025</v>
      </c>
      <c r="Q634" s="4"/>
      <c r="R634" s="1" t="s">
        <v>214</v>
      </c>
      <c r="S634" s="1" t="s">
        <v>3026</v>
      </c>
      <c r="T634" s="1" t="s">
        <v>3027</v>
      </c>
      <c r="V634" s="1" t="s">
        <v>188</v>
      </c>
      <c r="W634" s="1" t="s">
        <v>231</v>
      </c>
      <c r="Z634" s="1" t="s">
        <v>3028</v>
      </c>
      <c r="AA634" s="1" t="s">
        <v>3029</v>
      </c>
      <c r="AB634" s="1" t="s">
        <v>1965</v>
      </c>
      <c r="AC634" s="4"/>
      <c r="AD634" s="4"/>
      <c r="AE634" s="1" t="s">
        <v>2143</v>
      </c>
      <c r="AF634" s="1" t="s">
        <v>306</v>
      </c>
      <c r="AG634" s="1" t="s">
        <v>3030</v>
      </c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1" t="s">
        <v>238</v>
      </c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1" t="s">
        <v>1973</v>
      </c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</row>
    <row r="635">
      <c r="A635" s="3">
        <v>3.809099999E9</v>
      </c>
      <c r="B635" s="1" t="s">
        <v>3031</v>
      </c>
      <c r="C635" s="3">
        <v>4.0</v>
      </c>
      <c r="D635" s="3">
        <v>50.086092</v>
      </c>
      <c r="E635" s="3">
        <v>-5.255711</v>
      </c>
      <c r="F635" s="3">
        <v>81.38</v>
      </c>
      <c r="G635" s="1" t="s">
        <v>178</v>
      </c>
      <c r="H635" s="1" t="s">
        <v>200</v>
      </c>
      <c r="I635" s="3">
        <v>99999.0</v>
      </c>
      <c r="J635" s="1" t="s">
        <v>180</v>
      </c>
      <c r="K635" s="2" t="s">
        <v>3032</v>
      </c>
      <c r="L635" s="1" t="s">
        <v>1218</v>
      </c>
      <c r="M635" s="1" t="s">
        <v>411</v>
      </c>
      <c r="N635" s="4" t="str">
        <f>+0040,1</f>
        <v>#ERROR!</v>
      </c>
      <c r="O635" s="4" t="str">
        <f>+0020,1</f>
        <v>#ERROR!</v>
      </c>
      <c r="P635" s="1" t="s">
        <v>203</v>
      </c>
      <c r="Q635" s="4"/>
      <c r="R635" s="1" t="s">
        <v>412</v>
      </c>
      <c r="S635" s="1" t="s">
        <v>3033</v>
      </c>
      <c r="T635" s="1" t="s">
        <v>624</v>
      </c>
      <c r="V635" s="1" t="s">
        <v>188</v>
      </c>
      <c r="W635" s="1" t="s">
        <v>413</v>
      </c>
      <c r="Z635" s="1" t="s">
        <v>2793</v>
      </c>
      <c r="AB635" s="1" t="s">
        <v>1324</v>
      </c>
      <c r="AC635" s="4"/>
      <c r="AD635" s="1" t="s">
        <v>277</v>
      </c>
      <c r="AE635" s="4"/>
      <c r="AF635" s="4"/>
      <c r="AG635" s="1" t="s">
        <v>3034</v>
      </c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</row>
    <row r="636">
      <c r="A636" s="3">
        <v>3.809099999E9</v>
      </c>
      <c r="B636" s="1" t="s">
        <v>3035</v>
      </c>
      <c r="C636" s="3">
        <v>4.0</v>
      </c>
      <c r="D636" s="3">
        <v>50.086092</v>
      </c>
      <c r="E636" s="3">
        <v>-5.255711</v>
      </c>
      <c r="F636" s="3">
        <v>81.38</v>
      </c>
      <c r="G636" s="1" t="s">
        <v>178</v>
      </c>
      <c r="H636" s="1" t="s">
        <v>179</v>
      </c>
      <c r="I636" s="3">
        <v>99999.0</v>
      </c>
      <c r="J636" s="1" t="s">
        <v>180</v>
      </c>
      <c r="K636" s="2" t="s">
        <v>3032</v>
      </c>
      <c r="L636" s="1" t="s">
        <v>1176</v>
      </c>
      <c r="M636" s="1" t="s">
        <v>601</v>
      </c>
      <c r="N636" s="4" t="str">
        <f>+0041,1</f>
        <v>#ERROR!</v>
      </c>
      <c r="O636" s="4" t="str">
        <f>+0017,1</f>
        <v>#ERROR!</v>
      </c>
      <c r="P636" s="1" t="s">
        <v>3036</v>
      </c>
      <c r="Q636" s="4"/>
      <c r="R636" s="1" t="s">
        <v>3037</v>
      </c>
      <c r="S636" s="1" t="s">
        <v>3038</v>
      </c>
      <c r="T636" s="1" t="s">
        <v>3039</v>
      </c>
      <c r="V636" s="1" t="s">
        <v>188</v>
      </c>
      <c r="W636" s="1" t="s">
        <v>3040</v>
      </c>
      <c r="Z636" s="1" t="s">
        <v>2811</v>
      </c>
      <c r="AA636" s="1" t="s">
        <v>797</v>
      </c>
      <c r="AB636" s="1" t="s">
        <v>2436</v>
      </c>
      <c r="AC636" s="4"/>
      <c r="AD636" s="4"/>
      <c r="AE636" s="1" t="s">
        <v>394</v>
      </c>
      <c r="AF636" s="1" t="s">
        <v>286</v>
      </c>
      <c r="AG636" s="1" t="s">
        <v>3041</v>
      </c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1" t="s">
        <v>238</v>
      </c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1" t="s">
        <v>1973</v>
      </c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</row>
    <row r="637">
      <c r="A637" s="3">
        <v>3.809099999E9</v>
      </c>
      <c r="B637" s="1" t="s">
        <v>3042</v>
      </c>
      <c r="C637" s="3">
        <v>4.0</v>
      </c>
      <c r="D637" s="3">
        <v>50.086092</v>
      </c>
      <c r="E637" s="3">
        <v>-5.255711</v>
      </c>
      <c r="F637" s="3">
        <v>81.38</v>
      </c>
      <c r="G637" s="1" t="s">
        <v>178</v>
      </c>
      <c r="H637" s="1" t="s">
        <v>200</v>
      </c>
      <c r="I637" s="3">
        <v>99999.0</v>
      </c>
      <c r="J637" s="1" t="s">
        <v>180</v>
      </c>
      <c r="K637" s="2" t="s">
        <v>567</v>
      </c>
      <c r="L637" s="1" t="s">
        <v>2670</v>
      </c>
      <c r="M637" s="1" t="s">
        <v>411</v>
      </c>
      <c r="N637" s="4" t="str">
        <f>+0040,1</f>
        <v>#ERROR!</v>
      </c>
      <c r="O637" s="4" t="str">
        <f>+0020,1</f>
        <v>#ERROR!</v>
      </c>
      <c r="P637" s="1" t="s">
        <v>203</v>
      </c>
      <c r="Q637" s="4"/>
      <c r="R637" s="1" t="s">
        <v>594</v>
      </c>
      <c r="S637" s="1" t="s">
        <v>2909</v>
      </c>
      <c r="T637" s="1" t="s">
        <v>1548</v>
      </c>
      <c r="V637" s="1" t="s">
        <v>188</v>
      </c>
      <c r="W637" s="1" t="s">
        <v>597</v>
      </c>
      <c r="Z637" s="1" t="s">
        <v>2793</v>
      </c>
      <c r="AB637" s="1" t="s">
        <v>1324</v>
      </c>
      <c r="AC637" s="1" t="s">
        <v>3043</v>
      </c>
      <c r="AD637" s="1" t="s">
        <v>1568</v>
      </c>
      <c r="AE637" s="4"/>
      <c r="AF637" s="4"/>
      <c r="AG637" s="1" t="s">
        <v>3044</v>
      </c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</row>
    <row r="638">
      <c r="A638" s="3">
        <v>3.809099999E9</v>
      </c>
      <c r="B638" s="1" t="s">
        <v>3045</v>
      </c>
      <c r="C638" s="3">
        <v>4.0</v>
      </c>
      <c r="D638" s="3">
        <v>50.086092</v>
      </c>
      <c r="E638" s="3">
        <v>-5.255711</v>
      </c>
      <c r="F638" s="3">
        <v>81.38</v>
      </c>
      <c r="G638" s="1" t="s">
        <v>178</v>
      </c>
      <c r="H638" s="1" t="s">
        <v>179</v>
      </c>
      <c r="I638" s="3">
        <v>99999.0</v>
      </c>
      <c r="J638" s="1" t="s">
        <v>180</v>
      </c>
      <c r="K638" s="2" t="s">
        <v>567</v>
      </c>
      <c r="L638" s="1" t="s">
        <v>894</v>
      </c>
      <c r="M638" s="1" t="s">
        <v>665</v>
      </c>
      <c r="N638" s="4" t="str">
        <f>+0044,1</f>
        <v>#ERROR!</v>
      </c>
      <c r="O638" s="4" t="str">
        <f>+0021,1</f>
        <v>#ERROR!</v>
      </c>
      <c r="P638" s="1" t="s">
        <v>2803</v>
      </c>
      <c r="Q638" s="4"/>
      <c r="R638" s="1" t="s">
        <v>602</v>
      </c>
      <c r="S638" s="1" t="s">
        <v>2995</v>
      </c>
      <c r="T638" s="1" t="s">
        <v>2603</v>
      </c>
      <c r="V638" s="1" t="s">
        <v>188</v>
      </c>
      <c r="W638" s="1" t="s">
        <v>1106</v>
      </c>
      <c r="Z638" s="1" t="s">
        <v>2964</v>
      </c>
      <c r="AA638" s="1" t="s">
        <v>3046</v>
      </c>
      <c r="AB638" s="1" t="s">
        <v>2436</v>
      </c>
      <c r="AC638" s="4"/>
      <c r="AD638" s="4"/>
      <c r="AE638" s="1" t="s">
        <v>219</v>
      </c>
      <c r="AF638" s="1" t="s">
        <v>1576</v>
      </c>
      <c r="AG638" s="1" t="s">
        <v>3047</v>
      </c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1" t="s">
        <v>1973</v>
      </c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1" t="s">
        <v>3008</v>
      </c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</row>
    <row r="639">
      <c r="A639" s="3">
        <v>3.809099999E9</v>
      </c>
      <c r="B639" s="1" t="s">
        <v>3048</v>
      </c>
      <c r="C639" s="3">
        <v>4.0</v>
      </c>
      <c r="D639" s="3">
        <v>50.086092</v>
      </c>
      <c r="E639" s="3">
        <v>-5.255711</v>
      </c>
      <c r="F639" s="3">
        <v>81.38</v>
      </c>
      <c r="G639" s="1" t="s">
        <v>178</v>
      </c>
      <c r="H639" s="1" t="s">
        <v>200</v>
      </c>
      <c r="I639" s="3">
        <v>99999.0</v>
      </c>
      <c r="J639" s="1" t="s">
        <v>180</v>
      </c>
      <c r="K639" s="2" t="s">
        <v>3049</v>
      </c>
      <c r="L639" s="1" t="s">
        <v>2015</v>
      </c>
      <c r="M639" s="1" t="s">
        <v>411</v>
      </c>
      <c r="N639" s="4" t="str">
        <f>+0030,1</f>
        <v>#ERROR!</v>
      </c>
      <c r="O639" s="4" t="str">
        <f>+0010,1</f>
        <v>#ERROR!</v>
      </c>
      <c r="P639" s="1" t="s">
        <v>203</v>
      </c>
      <c r="Q639" s="4"/>
      <c r="R639" s="1" t="s">
        <v>594</v>
      </c>
      <c r="S639" s="1" t="s">
        <v>2917</v>
      </c>
      <c r="T639" s="1" t="s">
        <v>2016</v>
      </c>
      <c r="U639" s="1" t="s">
        <v>3050</v>
      </c>
      <c r="V639" s="1" t="s">
        <v>188</v>
      </c>
      <c r="W639" s="1" t="s">
        <v>597</v>
      </c>
      <c r="Z639" s="1" t="s">
        <v>2793</v>
      </c>
      <c r="AB639" s="1" t="s">
        <v>1324</v>
      </c>
      <c r="AC639" s="4"/>
      <c r="AD639" s="1" t="s">
        <v>296</v>
      </c>
      <c r="AE639" s="4"/>
      <c r="AF639" s="4"/>
      <c r="AG639" s="1" t="s">
        <v>3051</v>
      </c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</row>
    <row r="640">
      <c r="A640" s="3">
        <v>3.809099999E9</v>
      </c>
      <c r="B640" s="1" t="s">
        <v>3052</v>
      </c>
      <c r="C640" s="3">
        <v>4.0</v>
      </c>
      <c r="D640" s="3">
        <v>50.086092</v>
      </c>
      <c r="E640" s="3">
        <v>-5.255711</v>
      </c>
      <c r="F640" s="3">
        <v>81.38</v>
      </c>
      <c r="G640" s="1" t="s">
        <v>178</v>
      </c>
      <c r="H640" s="1" t="s">
        <v>179</v>
      </c>
      <c r="I640" s="3">
        <v>99999.0</v>
      </c>
      <c r="J640" s="1" t="s">
        <v>180</v>
      </c>
      <c r="K640" s="2" t="s">
        <v>3049</v>
      </c>
      <c r="L640" s="1" t="s">
        <v>2426</v>
      </c>
      <c r="M640" s="1" t="s">
        <v>665</v>
      </c>
      <c r="N640" s="4" t="str">
        <f>+0027,1</f>
        <v>#ERROR!</v>
      </c>
      <c r="O640" s="4" t="str">
        <f>+0013,1</f>
        <v>#ERROR!</v>
      </c>
      <c r="P640" s="1" t="s">
        <v>2789</v>
      </c>
      <c r="Q640" s="4"/>
      <c r="R640" s="1" t="s">
        <v>602</v>
      </c>
      <c r="S640" s="1" t="s">
        <v>2962</v>
      </c>
      <c r="T640" s="1" t="s">
        <v>2019</v>
      </c>
      <c r="U640" s="1" t="s">
        <v>3053</v>
      </c>
      <c r="V640" s="1" t="s">
        <v>188</v>
      </c>
      <c r="W640" s="1" t="s">
        <v>1106</v>
      </c>
      <c r="Z640" s="1" t="s">
        <v>2971</v>
      </c>
      <c r="AA640" s="1" t="s">
        <v>518</v>
      </c>
      <c r="AB640" s="1" t="s">
        <v>2436</v>
      </c>
      <c r="AC640" s="4"/>
      <c r="AD640" s="4"/>
      <c r="AE640" s="1" t="s">
        <v>482</v>
      </c>
      <c r="AF640" s="1" t="s">
        <v>306</v>
      </c>
      <c r="AG640" s="1" t="s">
        <v>3054</v>
      </c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1" t="s">
        <v>238</v>
      </c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1" t="s">
        <v>1973</v>
      </c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</row>
    <row r="641">
      <c r="A641" s="3">
        <v>3.809099999E9</v>
      </c>
      <c r="B641" s="1" t="s">
        <v>3055</v>
      </c>
      <c r="C641" s="3">
        <v>4.0</v>
      </c>
      <c r="D641" s="3">
        <v>50.086092</v>
      </c>
      <c r="E641" s="3">
        <v>-5.255711</v>
      </c>
      <c r="F641" s="3">
        <v>81.38</v>
      </c>
      <c r="G641" s="1" t="s">
        <v>178</v>
      </c>
      <c r="H641" s="1" t="s">
        <v>200</v>
      </c>
      <c r="I641" s="3">
        <v>99999.0</v>
      </c>
      <c r="J641" s="1" t="s">
        <v>180</v>
      </c>
      <c r="K641" s="2" t="s">
        <v>2166</v>
      </c>
      <c r="L641" s="1" t="s">
        <v>1783</v>
      </c>
      <c r="M641" s="1" t="s">
        <v>411</v>
      </c>
      <c r="N641" s="4" t="str">
        <f>+0050,1</f>
        <v>#ERROR!</v>
      </c>
      <c r="O641" s="4" t="str">
        <f>+0010,1</f>
        <v>#ERROR!</v>
      </c>
      <c r="P641" s="1" t="s">
        <v>203</v>
      </c>
      <c r="Q641" s="4"/>
      <c r="R641" s="1" t="s">
        <v>594</v>
      </c>
      <c r="S641" s="1" t="s">
        <v>2917</v>
      </c>
      <c r="T641" s="1" t="s">
        <v>1784</v>
      </c>
      <c r="V641" s="1" t="s">
        <v>188</v>
      </c>
      <c r="W641" s="1" t="s">
        <v>597</v>
      </c>
      <c r="Z641" s="1" t="s">
        <v>2793</v>
      </c>
      <c r="AB641" s="4"/>
      <c r="AC641" s="4"/>
      <c r="AD641" s="1" t="s">
        <v>540</v>
      </c>
      <c r="AE641" s="4"/>
      <c r="AF641" s="4"/>
      <c r="AG641" s="1" t="s">
        <v>3056</v>
      </c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</row>
    <row r="642">
      <c r="A642" s="3">
        <v>3.809099999E9</v>
      </c>
      <c r="B642" s="1" t="s">
        <v>3057</v>
      </c>
      <c r="C642" s="3">
        <v>4.0</v>
      </c>
      <c r="D642" s="3">
        <v>50.086092</v>
      </c>
      <c r="E642" s="3">
        <v>-5.255711</v>
      </c>
      <c r="F642" s="3">
        <v>81.38</v>
      </c>
      <c r="G642" s="1" t="s">
        <v>178</v>
      </c>
      <c r="H642" s="1" t="s">
        <v>179</v>
      </c>
      <c r="I642" s="3">
        <v>99999.0</v>
      </c>
      <c r="J642" s="1" t="s">
        <v>180</v>
      </c>
      <c r="K642" s="2" t="s">
        <v>2166</v>
      </c>
      <c r="L642" s="1" t="s">
        <v>2602</v>
      </c>
      <c r="M642" s="1" t="s">
        <v>665</v>
      </c>
      <c r="N642" s="4" t="str">
        <f>+0049,1</f>
        <v>#ERROR!</v>
      </c>
      <c r="O642" s="4" t="str">
        <f>+0007,1</f>
        <v>#ERROR!</v>
      </c>
      <c r="P642" s="1" t="s">
        <v>2789</v>
      </c>
      <c r="Q642" s="4"/>
      <c r="R642" s="1" t="s">
        <v>602</v>
      </c>
      <c r="S642" s="1" t="s">
        <v>2962</v>
      </c>
      <c r="T642" s="1" t="s">
        <v>1788</v>
      </c>
      <c r="V642" s="1" t="s">
        <v>188</v>
      </c>
      <c r="W642" s="1" t="s">
        <v>2977</v>
      </c>
      <c r="Z642" s="1" t="s">
        <v>2797</v>
      </c>
      <c r="AA642" s="1" t="s">
        <v>1248</v>
      </c>
      <c r="AB642" s="1" t="s">
        <v>2979</v>
      </c>
      <c r="AC642" s="4"/>
      <c r="AD642" s="4"/>
      <c r="AE642" s="1" t="s">
        <v>534</v>
      </c>
      <c r="AF642" s="1" t="s">
        <v>546</v>
      </c>
      <c r="AG642" s="1" t="s">
        <v>3058</v>
      </c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1" t="s">
        <v>238</v>
      </c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1" t="s">
        <v>238</v>
      </c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</row>
    <row r="643">
      <c r="A643" s="3">
        <v>3.809099999E9</v>
      </c>
      <c r="B643" s="1" t="s">
        <v>3059</v>
      </c>
      <c r="C643" s="3">
        <v>4.0</v>
      </c>
      <c r="D643" s="3">
        <v>50.086092</v>
      </c>
      <c r="E643" s="3">
        <v>-5.255711</v>
      </c>
      <c r="F643" s="3">
        <v>81.38</v>
      </c>
      <c r="G643" s="1" t="s">
        <v>178</v>
      </c>
      <c r="H643" s="1" t="s">
        <v>200</v>
      </c>
      <c r="I643" s="3">
        <v>99999.0</v>
      </c>
      <c r="J643" s="1" t="s">
        <v>180</v>
      </c>
      <c r="K643" s="2" t="s">
        <v>1035</v>
      </c>
      <c r="L643" s="1" t="s">
        <v>557</v>
      </c>
      <c r="M643" s="1" t="s">
        <v>411</v>
      </c>
      <c r="N643" s="4" t="str">
        <f>+0030,1</f>
        <v>#ERROR!</v>
      </c>
      <c r="O643" s="4" t="str">
        <f>+0000,1</f>
        <v>#ERROR!</v>
      </c>
      <c r="P643" s="1" t="s">
        <v>203</v>
      </c>
      <c r="Q643" s="4"/>
      <c r="R643" s="1" t="s">
        <v>1126</v>
      </c>
      <c r="S643" s="1" t="s">
        <v>3060</v>
      </c>
      <c r="U643" s="4"/>
      <c r="V643" s="1" t="s">
        <v>188</v>
      </c>
      <c r="W643" s="1" t="s">
        <v>1127</v>
      </c>
      <c r="Z643" s="1" t="s">
        <v>2772</v>
      </c>
      <c r="AB643" s="1" t="s">
        <v>1324</v>
      </c>
      <c r="AC643" s="4"/>
      <c r="AD643" s="1" t="s">
        <v>227</v>
      </c>
      <c r="AE643" s="4"/>
      <c r="AF643" s="4"/>
      <c r="AG643" s="1" t="s">
        <v>3061</v>
      </c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</row>
    <row r="644">
      <c r="A644" s="3">
        <v>3.809099999E9</v>
      </c>
      <c r="B644" s="1" t="s">
        <v>3062</v>
      </c>
      <c r="C644" s="3">
        <v>4.0</v>
      </c>
      <c r="D644" s="3">
        <v>50.086092</v>
      </c>
      <c r="E644" s="3">
        <v>-5.255711</v>
      </c>
      <c r="F644" s="3">
        <v>81.38</v>
      </c>
      <c r="G644" s="1" t="s">
        <v>178</v>
      </c>
      <c r="H644" s="1" t="s">
        <v>179</v>
      </c>
      <c r="I644" s="3">
        <v>99999.0</v>
      </c>
      <c r="J644" s="1" t="s">
        <v>180</v>
      </c>
      <c r="K644" s="2" t="s">
        <v>1035</v>
      </c>
      <c r="L644" s="1" t="s">
        <v>557</v>
      </c>
      <c r="M644" s="1" t="s">
        <v>665</v>
      </c>
      <c r="N644" s="4" t="str">
        <f>+0032,1</f>
        <v>#ERROR!</v>
      </c>
      <c r="O644" s="1" t="s">
        <v>3063</v>
      </c>
      <c r="P644" s="1" t="s">
        <v>2775</v>
      </c>
      <c r="Q644" s="4"/>
      <c r="R644" s="1" t="s">
        <v>1130</v>
      </c>
      <c r="S644" s="1" t="s">
        <v>3064</v>
      </c>
      <c r="U644" s="4"/>
      <c r="V644" s="1" t="s">
        <v>188</v>
      </c>
      <c r="W644" s="1" t="s">
        <v>3065</v>
      </c>
      <c r="X644" s="1" t="s">
        <v>3066</v>
      </c>
      <c r="Z644" s="1" t="s">
        <v>3067</v>
      </c>
      <c r="AA644" s="1" t="s">
        <v>2523</v>
      </c>
      <c r="AB644" s="1" t="s">
        <v>2436</v>
      </c>
      <c r="AC644" s="4"/>
      <c r="AD644" s="4"/>
      <c r="AE644" s="1" t="s">
        <v>3006</v>
      </c>
      <c r="AF644" s="1" t="s">
        <v>236</v>
      </c>
      <c r="AG644" s="1" t="s">
        <v>3068</v>
      </c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1" t="s">
        <v>1973</v>
      </c>
      <c r="BT644" s="4"/>
      <c r="BU644" s="4"/>
      <c r="BV644" s="4"/>
      <c r="BW644" s="4"/>
      <c r="BX644" s="4"/>
      <c r="BY644" s="4"/>
      <c r="BZ644" s="4"/>
      <c r="CA644" s="1" t="s">
        <v>2080</v>
      </c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1" t="s">
        <v>3069</v>
      </c>
      <c r="DZ644" s="4"/>
      <c r="EA644" s="1" t="s">
        <v>3008</v>
      </c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</row>
    <row r="645">
      <c r="A645" s="3">
        <v>3.809099999E9</v>
      </c>
      <c r="B645" s="1" t="s">
        <v>3070</v>
      </c>
      <c r="C645" s="3">
        <v>4.0</v>
      </c>
      <c r="D645" s="3">
        <v>50.086092</v>
      </c>
      <c r="E645" s="3">
        <v>-5.255711</v>
      </c>
      <c r="F645" s="3">
        <v>81.38</v>
      </c>
      <c r="G645" s="1" t="s">
        <v>178</v>
      </c>
      <c r="H645" s="1" t="s">
        <v>200</v>
      </c>
      <c r="I645" s="3">
        <v>99999.0</v>
      </c>
      <c r="J645" s="1" t="s">
        <v>180</v>
      </c>
      <c r="K645" s="2" t="s">
        <v>2024</v>
      </c>
      <c r="L645" s="1" t="s">
        <v>557</v>
      </c>
      <c r="M645" s="1" t="s">
        <v>411</v>
      </c>
      <c r="N645" s="4" t="str">
        <f>+0050,1</f>
        <v>#ERROR!</v>
      </c>
      <c r="O645" s="1" t="s">
        <v>2983</v>
      </c>
      <c r="P645" s="1" t="s">
        <v>203</v>
      </c>
      <c r="Q645" s="4"/>
      <c r="R645" s="1" t="s">
        <v>3060</v>
      </c>
      <c r="T645" s="4"/>
      <c r="U645" s="4"/>
      <c r="V645" s="1" t="s">
        <v>188</v>
      </c>
      <c r="W645" s="1" t="s">
        <v>1498</v>
      </c>
      <c r="Z645" s="1" t="s">
        <v>2772</v>
      </c>
      <c r="AB645" s="4"/>
      <c r="AC645" s="4"/>
      <c r="AD645" s="1" t="s">
        <v>939</v>
      </c>
      <c r="AE645" s="4"/>
      <c r="AF645" s="4"/>
      <c r="AG645" s="1" t="s">
        <v>3071</v>
      </c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</row>
    <row r="646">
      <c r="A646" s="3">
        <v>3.809099999E9</v>
      </c>
      <c r="B646" s="1" t="s">
        <v>3072</v>
      </c>
      <c r="C646" s="3">
        <v>4.0</v>
      </c>
      <c r="D646" s="3">
        <v>50.086092</v>
      </c>
      <c r="E646" s="3">
        <v>-5.255711</v>
      </c>
      <c r="F646" s="3">
        <v>81.38</v>
      </c>
      <c r="G646" s="1" t="s">
        <v>178</v>
      </c>
      <c r="H646" s="1" t="s">
        <v>179</v>
      </c>
      <c r="I646" s="3">
        <v>99999.0</v>
      </c>
      <c r="J646" s="1" t="s">
        <v>180</v>
      </c>
      <c r="K646" s="2" t="s">
        <v>2024</v>
      </c>
      <c r="L646" s="1" t="s">
        <v>557</v>
      </c>
      <c r="M646" s="1" t="s">
        <v>665</v>
      </c>
      <c r="N646" s="4" t="str">
        <f>+0048,1</f>
        <v>#ERROR!</v>
      </c>
      <c r="O646" s="1" t="s">
        <v>3073</v>
      </c>
      <c r="P646" s="1" t="s">
        <v>3074</v>
      </c>
      <c r="Q646" s="4"/>
      <c r="R646" s="1" t="s">
        <v>3064</v>
      </c>
      <c r="T646" s="4"/>
      <c r="U646" s="4"/>
      <c r="V646" s="1" t="s">
        <v>188</v>
      </c>
      <c r="W646" s="1" t="s">
        <v>3075</v>
      </c>
      <c r="Z646" s="1" t="s">
        <v>3076</v>
      </c>
      <c r="AA646" s="1" t="s">
        <v>2193</v>
      </c>
      <c r="AC646" s="4"/>
      <c r="AD646" s="4"/>
      <c r="AE646" s="1" t="s">
        <v>380</v>
      </c>
      <c r="AF646" s="1" t="s">
        <v>946</v>
      </c>
      <c r="AG646" s="1" t="s">
        <v>3077</v>
      </c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</row>
    <row r="647">
      <c r="A647" s="3">
        <v>3.809099999E9</v>
      </c>
      <c r="B647" s="1" t="s">
        <v>3078</v>
      </c>
      <c r="C647" s="3">
        <v>4.0</v>
      </c>
      <c r="D647" s="3">
        <v>50.086092</v>
      </c>
      <c r="E647" s="3">
        <v>-5.255711</v>
      </c>
      <c r="F647" s="3">
        <v>81.38</v>
      </c>
      <c r="G647" s="1" t="s">
        <v>178</v>
      </c>
      <c r="H647" s="1" t="s">
        <v>200</v>
      </c>
      <c r="I647" s="3">
        <v>99999.0</v>
      </c>
      <c r="J647" s="1" t="s">
        <v>180</v>
      </c>
      <c r="K647" s="2" t="s">
        <v>3079</v>
      </c>
      <c r="L647" s="1" t="s">
        <v>557</v>
      </c>
      <c r="M647" s="1" t="s">
        <v>411</v>
      </c>
      <c r="N647" s="4" t="str">
        <f>+0050,1</f>
        <v>#ERROR!</v>
      </c>
      <c r="O647" s="1" t="s">
        <v>2974</v>
      </c>
      <c r="P647" s="1" t="s">
        <v>203</v>
      </c>
      <c r="Q647" s="4"/>
      <c r="R647" s="1" t="s">
        <v>594</v>
      </c>
      <c r="S647" s="1" t="s">
        <v>3060</v>
      </c>
      <c r="U647" s="4"/>
      <c r="V647" s="1" t="s">
        <v>188</v>
      </c>
      <c r="W647" s="1" t="s">
        <v>597</v>
      </c>
      <c r="Z647" s="1" t="s">
        <v>2742</v>
      </c>
      <c r="AB647" s="1" t="s">
        <v>1324</v>
      </c>
      <c r="AC647" s="4"/>
      <c r="AD647" s="1" t="s">
        <v>277</v>
      </c>
      <c r="AE647" s="4"/>
      <c r="AF647" s="4"/>
      <c r="AG647" s="1" t="s">
        <v>3080</v>
      </c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</row>
    <row r="648">
      <c r="A648" s="3">
        <v>3.809099999E9</v>
      </c>
      <c r="B648" s="1" t="s">
        <v>3081</v>
      </c>
      <c r="C648" s="3">
        <v>4.0</v>
      </c>
      <c r="D648" s="3">
        <v>50.086092</v>
      </c>
      <c r="E648" s="3">
        <v>-5.255711</v>
      </c>
      <c r="F648" s="3">
        <v>81.38</v>
      </c>
      <c r="G648" s="1" t="s">
        <v>178</v>
      </c>
      <c r="H648" s="1" t="s">
        <v>179</v>
      </c>
      <c r="I648" s="3">
        <v>99999.0</v>
      </c>
      <c r="J648" s="1" t="s">
        <v>180</v>
      </c>
      <c r="K648" s="2" t="s">
        <v>3079</v>
      </c>
      <c r="L648" s="1" t="s">
        <v>557</v>
      </c>
      <c r="M648" s="1" t="s">
        <v>665</v>
      </c>
      <c r="N648" s="4" t="str">
        <f>+0054,1</f>
        <v>#ERROR!</v>
      </c>
      <c r="O648" s="1" t="s">
        <v>3082</v>
      </c>
      <c r="P648" s="1" t="s">
        <v>3083</v>
      </c>
      <c r="Q648" s="4"/>
      <c r="R648" s="1" t="s">
        <v>602</v>
      </c>
      <c r="S648" s="1" t="s">
        <v>3064</v>
      </c>
      <c r="U648" s="4"/>
      <c r="V648" s="1" t="s">
        <v>188</v>
      </c>
      <c r="W648" s="1" t="s">
        <v>3084</v>
      </c>
      <c r="Z648" s="1" t="s">
        <v>3085</v>
      </c>
      <c r="AA648" s="1" t="s">
        <v>3086</v>
      </c>
      <c r="AB648" s="1" t="s">
        <v>1575</v>
      </c>
      <c r="AC648" s="4"/>
      <c r="AD648" s="4"/>
      <c r="AE648" s="1" t="s">
        <v>320</v>
      </c>
      <c r="AF648" s="1" t="s">
        <v>286</v>
      </c>
      <c r="AG648" s="1" t="s">
        <v>3087</v>
      </c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1" t="s">
        <v>2029</v>
      </c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1" t="s">
        <v>2029</v>
      </c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</row>
    <row r="649">
      <c r="A649" s="3">
        <v>3.809099999E9</v>
      </c>
      <c r="B649" s="1" t="s">
        <v>3088</v>
      </c>
      <c r="C649" s="3">
        <v>4.0</v>
      </c>
      <c r="D649" s="3">
        <v>50.086092</v>
      </c>
      <c r="E649" s="3">
        <v>-5.255711</v>
      </c>
      <c r="F649" s="3">
        <v>81.38</v>
      </c>
      <c r="G649" s="1" t="s">
        <v>178</v>
      </c>
      <c r="H649" s="1" t="s">
        <v>200</v>
      </c>
      <c r="I649" s="3">
        <v>99999.0</v>
      </c>
      <c r="J649" s="1" t="s">
        <v>180</v>
      </c>
      <c r="K649" s="2" t="s">
        <v>567</v>
      </c>
      <c r="L649" s="1" t="s">
        <v>557</v>
      </c>
      <c r="M649" s="1" t="s">
        <v>411</v>
      </c>
      <c r="N649" s="4" t="str">
        <f>+0060,1</f>
        <v>#ERROR!</v>
      </c>
      <c r="O649" s="1" t="s">
        <v>2974</v>
      </c>
      <c r="P649" s="1" t="s">
        <v>203</v>
      </c>
      <c r="Q649" s="4"/>
      <c r="R649" s="1" t="s">
        <v>594</v>
      </c>
      <c r="T649" s="4"/>
      <c r="U649" s="4"/>
      <c r="V649" s="1" t="s">
        <v>188</v>
      </c>
      <c r="W649" s="1" t="s">
        <v>597</v>
      </c>
      <c r="Z649" s="1" t="s">
        <v>2742</v>
      </c>
      <c r="AB649" s="4"/>
      <c r="AC649" s="4"/>
      <c r="AD649" s="1" t="s">
        <v>277</v>
      </c>
      <c r="AE649" s="4"/>
      <c r="AF649" s="4"/>
      <c r="AG649" s="1" t="s">
        <v>3089</v>
      </c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</row>
    <row r="650">
      <c r="A650" s="3">
        <v>3.809099999E9</v>
      </c>
      <c r="B650" s="1" t="s">
        <v>3090</v>
      </c>
      <c r="C650" s="3">
        <v>4.0</v>
      </c>
      <c r="D650" s="3">
        <v>50.086092</v>
      </c>
      <c r="E650" s="3">
        <v>-5.255711</v>
      </c>
      <c r="F650" s="3">
        <v>81.38</v>
      </c>
      <c r="G650" s="1" t="s">
        <v>178</v>
      </c>
      <c r="H650" s="1" t="s">
        <v>179</v>
      </c>
      <c r="I650" s="3">
        <v>99999.0</v>
      </c>
      <c r="J650" s="1" t="s">
        <v>180</v>
      </c>
      <c r="K650" s="2" t="s">
        <v>567</v>
      </c>
      <c r="L650" s="1" t="s">
        <v>557</v>
      </c>
      <c r="M650" s="1" t="s">
        <v>665</v>
      </c>
      <c r="N650" s="4" t="str">
        <f>+0061,1</f>
        <v>#ERROR!</v>
      </c>
      <c r="O650" s="1" t="s">
        <v>3091</v>
      </c>
      <c r="P650" s="1" t="s">
        <v>3092</v>
      </c>
      <c r="Q650" s="4"/>
      <c r="R650" s="1" t="s">
        <v>602</v>
      </c>
      <c r="S650" s="1" t="s">
        <v>681</v>
      </c>
      <c r="U650" s="4"/>
      <c r="V650" s="1" t="s">
        <v>188</v>
      </c>
      <c r="W650" s="1" t="s">
        <v>2476</v>
      </c>
      <c r="Z650" s="1" t="s">
        <v>3093</v>
      </c>
      <c r="AA650" s="1" t="s">
        <v>2364</v>
      </c>
      <c r="AC650" s="4"/>
      <c r="AD650" s="4"/>
      <c r="AE650" s="1" t="s">
        <v>193</v>
      </c>
      <c r="AF650" s="1" t="s">
        <v>286</v>
      </c>
      <c r="AG650" s="1" t="s">
        <v>3094</v>
      </c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</row>
    <row r="651">
      <c r="A651" s="3">
        <v>3.809099999E9</v>
      </c>
      <c r="B651" s="1" t="s">
        <v>3095</v>
      </c>
      <c r="C651" s="3">
        <v>4.0</v>
      </c>
      <c r="D651" s="3">
        <v>50.086092</v>
      </c>
      <c r="E651" s="3">
        <v>-5.255711</v>
      </c>
      <c r="F651" s="3">
        <v>81.38</v>
      </c>
      <c r="G651" s="1" t="s">
        <v>178</v>
      </c>
      <c r="H651" s="1" t="s">
        <v>200</v>
      </c>
      <c r="I651" s="3">
        <v>99999.0</v>
      </c>
      <c r="J651" s="1" t="s">
        <v>180</v>
      </c>
      <c r="K651" s="2" t="s">
        <v>3096</v>
      </c>
      <c r="L651" s="1" t="s">
        <v>2015</v>
      </c>
      <c r="M651" s="1" t="s">
        <v>411</v>
      </c>
      <c r="N651" s="4" t="str">
        <f>+0070,1</f>
        <v>#ERROR!</v>
      </c>
      <c r="O651" s="4" t="str">
        <f>+0000,1</f>
        <v>#ERROR!</v>
      </c>
      <c r="P651" s="1" t="s">
        <v>203</v>
      </c>
      <c r="Q651" s="4"/>
      <c r="R651" s="1" t="s">
        <v>623</v>
      </c>
      <c r="S651" s="1" t="s">
        <v>2016</v>
      </c>
      <c r="U651" s="4"/>
      <c r="V651" s="1" t="s">
        <v>188</v>
      </c>
      <c r="W651" s="1" t="s">
        <v>626</v>
      </c>
      <c r="Z651" s="1" t="s">
        <v>2742</v>
      </c>
      <c r="AB651" s="4"/>
      <c r="AC651" s="4"/>
      <c r="AD651" s="1" t="s">
        <v>3097</v>
      </c>
      <c r="AE651" s="4"/>
      <c r="AF651" s="4"/>
      <c r="AG651" s="1" t="s">
        <v>3098</v>
      </c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</row>
    <row r="652">
      <c r="A652" s="3">
        <v>3.809099999E9</v>
      </c>
      <c r="B652" s="1" t="s">
        <v>3099</v>
      </c>
      <c r="C652" s="3">
        <v>4.0</v>
      </c>
      <c r="D652" s="3">
        <v>50.086092</v>
      </c>
      <c r="E652" s="3">
        <v>-5.255711</v>
      </c>
      <c r="F652" s="3">
        <v>81.38</v>
      </c>
      <c r="G652" s="1" t="s">
        <v>178</v>
      </c>
      <c r="H652" s="1" t="s">
        <v>179</v>
      </c>
      <c r="I652" s="3">
        <v>99999.0</v>
      </c>
      <c r="J652" s="1" t="s">
        <v>180</v>
      </c>
      <c r="K652" s="2" t="s">
        <v>3096</v>
      </c>
      <c r="L652" s="1" t="s">
        <v>557</v>
      </c>
      <c r="M652" s="1" t="s">
        <v>665</v>
      </c>
      <c r="N652" s="4" t="str">
        <f>+0070,1</f>
        <v>#ERROR!</v>
      </c>
      <c r="O652" s="1" t="s">
        <v>2441</v>
      </c>
      <c r="P652" s="1" t="s">
        <v>3100</v>
      </c>
      <c r="Q652" s="4"/>
      <c r="R652" s="1" t="s">
        <v>667</v>
      </c>
      <c r="S652" s="1" t="s">
        <v>2019</v>
      </c>
      <c r="U652" s="4"/>
      <c r="V652" s="1" t="s">
        <v>188</v>
      </c>
      <c r="W652" s="1" t="s">
        <v>1745</v>
      </c>
      <c r="Z652" s="1" t="s">
        <v>3093</v>
      </c>
      <c r="AA652" s="1" t="s">
        <v>3101</v>
      </c>
      <c r="AC652" s="4"/>
      <c r="AD652" s="4"/>
      <c r="AE652" s="1" t="s">
        <v>219</v>
      </c>
      <c r="AF652" s="1" t="s">
        <v>3102</v>
      </c>
      <c r="AG652" s="1" t="s">
        <v>3103</v>
      </c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</row>
    <row r="653">
      <c r="A653" s="3">
        <v>3.809099999E9</v>
      </c>
      <c r="B653" s="1" t="s">
        <v>3104</v>
      </c>
      <c r="C653" s="3">
        <v>4.0</v>
      </c>
      <c r="D653" s="3">
        <v>50.086092</v>
      </c>
      <c r="E653" s="3">
        <v>-5.255711</v>
      </c>
      <c r="F653" s="3">
        <v>81.38</v>
      </c>
      <c r="G653" s="1" t="s">
        <v>178</v>
      </c>
      <c r="H653" s="1" t="s">
        <v>200</v>
      </c>
      <c r="I653" s="3">
        <v>99999.0</v>
      </c>
      <c r="J653" s="1" t="s">
        <v>180</v>
      </c>
      <c r="K653" s="2" t="s">
        <v>3105</v>
      </c>
      <c r="L653" s="1" t="s">
        <v>2868</v>
      </c>
      <c r="M653" s="1" t="s">
        <v>411</v>
      </c>
      <c r="N653" s="4" t="str">
        <f>+0080,1</f>
        <v>#ERROR!</v>
      </c>
      <c r="O653" s="4" t="str">
        <f>+0020,1</f>
        <v>#ERROR!</v>
      </c>
      <c r="P653" s="1" t="s">
        <v>203</v>
      </c>
      <c r="Q653" s="4"/>
      <c r="R653" s="1" t="s">
        <v>623</v>
      </c>
      <c r="S653" s="1" t="s">
        <v>2869</v>
      </c>
      <c r="U653" s="4"/>
      <c r="V653" s="1" t="s">
        <v>188</v>
      </c>
      <c r="W653" s="1" t="s">
        <v>626</v>
      </c>
      <c r="Z653" s="1" t="s">
        <v>2742</v>
      </c>
      <c r="AB653" s="4"/>
      <c r="AC653" s="4"/>
      <c r="AD653" s="1" t="s">
        <v>2197</v>
      </c>
      <c r="AE653" s="4"/>
      <c r="AF653" s="4"/>
      <c r="AG653" s="1" t="s">
        <v>3106</v>
      </c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</row>
    <row r="654">
      <c r="A654" s="3">
        <v>3.809099999E9</v>
      </c>
      <c r="B654" s="1" t="s">
        <v>3107</v>
      </c>
      <c r="C654" s="3">
        <v>4.0</v>
      </c>
      <c r="D654" s="3">
        <v>50.086092</v>
      </c>
      <c r="E654" s="3">
        <v>-5.255711</v>
      </c>
      <c r="F654" s="3">
        <v>81.38</v>
      </c>
      <c r="G654" s="1" t="s">
        <v>178</v>
      </c>
      <c r="H654" s="1" t="s">
        <v>179</v>
      </c>
      <c r="I654" s="3">
        <v>99999.0</v>
      </c>
      <c r="J654" s="1" t="s">
        <v>180</v>
      </c>
      <c r="K654" s="2" t="s">
        <v>3105</v>
      </c>
      <c r="L654" s="1" t="s">
        <v>557</v>
      </c>
      <c r="M654" s="1" t="s">
        <v>1446</v>
      </c>
      <c r="N654" s="4" t="str">
        <f>+0077,1</f>
        <v>#ERROR!</v>
      </c>
      <c r="O654" s="4" t="str">
        <f>+0015,1</f>
        <v>#ERROR!</v>
      </c>
      <c r="P654" s="1" t="s">
        <v>3108</v>
      </c>
      <c r="Q654" s="4"/>
      <c r="R654" s="1" t="s">
        <v>631</v>
      </c>
      <c r="S654" s="1" t="s">
        <v>3109</v>
      </c>
      <c r="U654" s="4"/>
      <c r="V654" s="1" t="s">
        <v>188</v>
      </c>
      <c r="W654" s="1" t="s">
        <v>3110</v>
      </c>
      <c r="Z654" s="1" t="s">
        <v>3111</v>
      </c>
      <c r="AA654" s="1" t="s">
        <v>784</v>
      </c>
      <c r="AC654" s="4"/>
      <c r="AD654" s="4"/>
      <c r="AE654" s="1" t="s">
        <v>912</v>
      </c>
      <c r="AF654" s="1" t="s">
        <v>2201</v>
      </c>
      <c r="AG654" s="1" t="s">
        <v>3112</v>
      </c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</row>
    <row r="655">
      <c r="A655" s="3">
        <v>3.809099999E9</v>
      </c>
      <c r="B655" s="1" t="s">
        <v>3113</v>
      </c>
      <c r="C655" s="3">
        <v>4.0</v>
      </c>
      <c r="D655" s="3">
        <v>50.086092</v>
      </c>
      <c r="E655" s="3">
        <v>-5.255711</v>
      </c>
      <c r="F655" s="3">
        <v>81.38</v>
      </c>
      <c r="G655" s="1" t="s">
        <v>178</v>
      </c>
      <c r="H655" s="1" t="s">
        <v>200</v>
      </c>
      <c r="I655" s="3">
        <v>99999.0</v>
      </c>
      <c r="J655" s="1" t="s">
        <v>180</v>
      </c>
      <c r="K655" s="2" t="s">
        <v>1809</v>
      </c>
      <c r="L655" s="1" t="s">
        <v>3114</v>
      </c>
      <c r="M655" s="1" t="s">
        <v>411</v>
      </c>
      <c r="N655" s="4" t="str">
        <f>+0090,1</f>
        <v>#ERROR!</v>
      </c>
      <c r="O655" s="4" t="str">
        <f>+0020,1</f>
        <v>#ERROR!</v>
      </c>
      <c r="P655" s="1" t="s">
        <v>203</v>
      </c>
      <c r="Q655" s="4"/>
      <c r="R655" s="1" t="s">
        <v>595</v>
      </c>
      <c r="S655" s="1" t="s">
        <v>3115</v>
      </c>
      <c r="U655" s="4"/>
      <c r="V655" s="1" t="s">
        <v>188</v>
      </c>
      <c r="W655" s="1" t="s">
        <v>2447</v>
      </c>
      <c r="Z655" s="1" t="s">
        <v>2758</v>
      </c>
      <c r="AB655" s="4"/>
      <c r="AC655" s="4"/>
      <c r="AD655" s="1" t="s">
        <v>387</v>
      </c>
      <c r="AE655" s="4"/>
      <c r="AF655" s="4"/>
      <c r="AG655" s="1" t="s">
        <v>3116</v>
      </c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</row>
    <row r="656">
      <c r="A656" s="3">
        <v>3.809099999E9</v>
      </c>
      <c r="B656" s="1" t="s">
        <v>3117</v>
      </c>
      <c r="C656" s="3">
        <v>4.0</v>
      </c>
      <c r="D656" s="3">
        <v>50.086092</v>
      </c>
      <c r="E656" s="3">
        <v>-5.255711</v>
      </c>
      <c r="F656" s="3">
        <v>81.38</v>
      </c>
      <c r="G656" s="1" t="s">
        <v>178</v>
      </c>
      <c r="H656" s="1" t="s">
        <v>179</v>
      </c>
      <c r="I656" s="3">
        <v>99999.0</v>
      </c>
      <c r="J656" s="1" t="s">
        <v>180</v>
      </c>
      <c r="K656" s="2" t="s">
        <v>1809</v>
      </c>
      <c r="L656" s="1" t="s">
        <v>3118</v>
      </c>
      <c r="M656" s="1" t="s">
        <v>601</v>
      </c>
      <c r="N656" s="4" t="str">
        <f>+0087,1</f>
        <v>#ERROR!</v>
      </c>
      <c r="O656" s="4" t="str">
        <f>+0023,1</f>
        <v>#ERROR!</v>
      </c>
      <c r="P656" s="1" t="s">
        <v>3119</v>
      </c>
      <c r="Q656" s="4"/>
      <c r="R656" s="1" t="s">
        <v>2450</v>
      </c>
      <c r="S656" s="1" t="s">
        <v>3120</v>
      </c>
      <c r="U656" s="4"/>
      <c r="V656" s="1" t="s">
        <v>188</v>
      </c>
      <c r="W656" s="1" t="s">
        <v>3121</v>
      </c>
      <c r="Z656" s="1" t="s">
        <v>3122</v>
      </c>
      <c r="AA656" s="1" t="s">
        <v>3123</v>
      </c>
      <c r="AC656" s="4"/>
      <c r="AD656" s="4"/>
      <c r="AE656" s="1" t="s">
        <v>1000</v>
      </c>
      <c r="AF656" s="1" t="s">
        <v>395</v>
      </c>
      <c r="AG656" s="1" t="s">
        <v>3124</v>
      </c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1" t="s">
        <v>383</v>
      </c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</row>
    <row r="657">
      <c r="A657" s="3">
        <v>3.809099999E9</v>
      </c>
      <c r="B657" s="1" t="s">
        <v>3125</v>
      </c>
      <c r="C657" s="3">
        <v>4.0</v>
      </c>
      <c r="D657" s="3">
        <v>50.086092</v>
      </c>
      <c r="E657" s="3">
        <v>-5.255711</v>
      </c>
      <c r="F657" s="3">
        <v>81.38</v>
      </c>
      <c r="G657" s="1" t="s">
        <v>178</v>
      </c>
      <c r="H657" s="1" t="s">
        <v>200</v>
      </c>
      <c r="I657" s="3">
        <v>99999.0</v>
      </c>
      <c r="J657" s="1" t="s">
        <v>180</v>
      </c>
      <c r="K657" s="2" t="s">
        <v>240</v>
      </c>
      <c r="L657" s="1" t="s">
        <v>638</v>
      </c>
      <c r="M657" s="1" t="s">
        <v>411</v>
      </c>
      <c r="N657" s="4" t="str">
        <f>+0080,1</f>
        <v>#ERROR!</v>
      </c>
      <c r="O657" s="4" t="str">
        <f>+0040,1</f>
        <v>#ERROR!</v>
      </c>
      <c r="P657" s="1" t="s">
        <v>203</v>
      </c>
      <c r="Q657" s="4"/>
      <c r="R657" s="1" t="s">
        <v>594</v>
      </c>
      <c r="S657" s="1" t="s">
        <v>640</v>
      </c>
      <c r="T657" s="1" t="s">
        <v>624</v>
      </c>
      <c r="V657" s="1" t="s">
        <v>188</v>
      </c>
      <c r="W657" s="1" t="s">
        <v>597</v>
      </c>
      <c r="Z657" s="1" t="s">
        <v>2772</v>
      </c>
      <c r="AB657" s="1" t="s">
        <v>226</v>
      </c>
      <c r="AC657" s="4"/>
      <c r="AD657" s="1" t="s">
        <v>296</v>
      </c>
      <c r="AE657" s="4"/>
      <c r="AF657" s="4"/>
      <c r="AG657" s="1" t="s">
        <v>3126</v>
      </c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</row>
    <row r="658">
      <c r="A658" s="3">
        <v>3.809099999E9</v>
      </c>
      <c r="B658" s="1" t="s">
        <v>3127</v>
      </c>
      <c r="C658" s="3">
        <v>4.0</v>
      </c>
      <c r="D658" s="3">
        <v>50.086092</v>
      </c>
      <c r="E658" s="3">
        <v>-5.255711</v>
      </c>
      <c r="F658" s="3">
        <v>81.38</v>
      </c>
      <c r="G658" s="1" t="s">
        <v>178</v>
      </c>
      <c r="H658" s="1" t="s">
        <v>179</v>
      </c>
      <c r="I658" s="3">
        <v>99999.0</v>
      </c>
      <c r="J658" s="1" t="s">
        <v>180</v>
      </c>
      <c r="K658" s="2" t="s">
        <v>240</v>
      </c>
      <c r="L658" s="1" t="s">
        <v>2528</v>
      </c>
      <c r="M658" s="1" t="s">
        <v>806</v>
      </c>
      <c r="N658" s="4" t="str">
        <f>+0084,1</f>
        <v>#ERROR!</v>
      </c>
      <c r="O658" s="4" t="str">
        <f>+0036,1</f>
        <v>#ERROR!</v>
      </c>
      <c r="P658" s="1" t="s">
        <v>3128</v>
      </c>
      <c r="Q658" s="4"/>
      <c r="R658" s="1" t="s">
        <v>602</v>
      </c>
      <c r="S658" s="1" t="s">
        <v>649</v>
      </c>
      <c r="T658" s="1" t="s">
        <v>3129</v>
      </c>
      <c r="V658" s="1" t="s">
        <v>188</v>
      </c>
      <c r="W658" s="1" t="s">
        <v>605</v>
      </c>
      <c r="Z658" s="1" t="s">
        <v>3130</v>
      </c>
      <c r="AA658" s="1" t="s">
        <v>858</v>
      </c>
      <c r="AB658" s="1" t="s">
        <v>226</v>
      </c>
      <c r="AC658" s="4"/>
      <c r="AD658" s="4"/>
      <c r="AE658" s="1" t="s">
        <v>963</v>
      </c>
      <c r="AF658" s="1" t="s">
        <v>306</v>
      </c>
      <c r="AG658" s="1" t="s">
        <v>3131</v>
      </c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1" t="s">
        <v>238</v>
      </c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1" t="s">
        <v>238</v>
      </c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</row>
    <row r="659">
      <c r="A659" s="3">
        <v>3.809099999E9</v>
      </c>
      <c r="B659" s="1" t="s">
        <v>3132</v>
      </c>
      <c r="C659" s="3">
        <v>4.0</v>
      </c>
      <c r="D659" s="3">
        <v>50.086092</v>
      </c>
      <c r="E659" s="3">
        <v>-5.255711</v>
      </c>
      <c r="F659" s="3">
        <v>81.38</v>
      </c>
      <c r="G659" s="1" t="s">
        <v>178</v>
      </c>
      <c r="H659" s="1" t="s">
        <v>200</v>
      </c>
      <c r="I659" s="3">
        <v>99999.0</v>
      </c>
      <c r="J659" s="1" t="s">
        <v>180</v>
      </c>
      <c r="K659" s="2" t="s">
        <v>410</v>
      </c>
      <c r="L659" s="1" t="s">
        <v>1112</v>
      </c>
      <c r="M659" s="1" t="s">
        <v>411</v>
      </c>
      <c r="N659" s="4" t="str">
        <f>+0090,1</f>
        <v>#ERROR!</v>
      </c>
      <c r="O659" s="4" t="str">
        <f>+0040,1</f>
        <v>#ERROR!</v>
      </c>
      <c r="P659" s="1" t="s">
        <v>203</v>
      </c>
      <c r="Q659" s="4"/>
      <c r="R659" s="1" t="s">
        <v>594</v>
      </c>
      <c r="S659" s="1" t="s">
        <v>1113</v>
      </c>
      <c r="T659" s="1" t="s">
        <v>830</v>
      </c>
      <c r="V659" s="1" t="s">
        <v>188</v>
      </c>
      <c r="W659" s="1" t="s">
        <v>597</v>
      </c>
      <c r="Z659" s="1" t="s">
        <v>2793</v>
      </c>
      <c r="AB659" s="1" t="s">
        <v>226</v>
      </c>
      <c r="AC659" s="4"/>
      <c r="AD659" s="1" t="s">
        <v>1926</v>
      </c>
      <c r="AE659" s="4"/>
      <c r="AF659" s="4"/>
      <c r="AG659" s="1" t="s">
        <v>3133</v>
      </c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</row>
    <row r="660">
      <c r="A660" s="3">
        <v>3.809099999E9</v>
      </c>
      <c r="B660" s="1" t="s">
        <v>3134</v>
      </c>
      <c r="C660" s="3">
        <v>4.0</v>
      </c>
      <c r="D660" s="3">
        <v>50.086092</v>
      </c>
      <c r="E660" s="3">
        <v>-5.255711</v>
      </c>
      <c r="F660" s="3">
        <v>81.38</v>
      </c>
      <c r="G660" s="1" t="s">
        <v>178</v>
      </c>
      <c r="H660" s="1" t="s">
        <v>179</v>
      </c>
      <c r="I660" s="3">
        <v>99999.0</v>
      </c>
      <c r="J660" s="1" t="s">
        <v>180</v>
      </c>
      <c r="K660" s="2" t="s">
        <v>410</v>
      </c>
      <c r="L660" s="1" t="s">
        <v>1116</v>
      </c>
      <c r="M660" s="1" t="s">
        <v>819</v>
      </c>
      <c r="N660" s="4" t="str">
        <f>+0092,1</f>
        <v>#ERROR!</v>
      </c>
      <c r="O660" s="4" t="str">
        <f>+0040,1</f>
        <v>#ERROR!</v>
      </c>
      <c r="P660" s="1" t="s">
        <v>2810</v>
      </c>
      <c r="Q660" s="4"/>
      <c r="R660" s="1" t="s">
        <v>602</v>
      </c>
      <c r="S660" s="1" t="s">
        <v>1119</v>
      </c>
      <c r="T660" s="1" t="s">
        <v>837</v>
      </c>
      <c r="V660" s="1" t="s">
        <v>188</v>
      </c>
      <c r="W660" s="1" t="s">
        <v>882</v>
      </c>
      <c r="Z660" s="1" t="s">
        <v>2811</v>
      </c>
      <c r="AA660" s="1" t="s">
        <v>3135</v>
      </c>
      <c r="AB660" s="1" t="s">
        <v>305</v>
      </c>
      <c r="AC660" s="4"/>
      <c r="AD660" s="4"/>
      <c r="AE660" s="1" t="s">
        <v>394</v>
      </c>
      <c r="AF660" s="1" t="s">
        <v>1930</v>
      </c>
      <c r="AG660" s="1" t="s">
        <v>3136</v>
      </c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1" t="s">
        <v>238</v>
      </c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1" t="s">
        <v>198</v>
      </c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</row>
    <row r="661">
      <c r="A661" s="3">
        <v>3.809099999E9</v>
      </c>
      <c r="B661" s="1" t="s">
        <v>3137</v>
      </c>
      <c r="C661" s="3">
        <v>4.0</v>
      </c>
      <c r="D661" s="3">
        <v>50.086092</v>
      </c>
      <c r="E661" s="3">
        <v>-5.255711</v>
      </c>
      <c r="F661" s="3">
        <v>81.38</v>
      </c>
      <c r="G661" s="1" t="s">
        <v>178</v>
      </c>
      <c r="H661" s="1" t="s">
        <v>200</v>
      </c>
      <c r="I661" s="3">
        <v>99999.0</v>
      </c>
      <c r="J661" s="1" t="s">
        <v>180</v>
      </c>
      <c r="K661" s="2" t="s">
        <v>3138</v>
      </c>
      <c r="L661" s="1" t="s">
        <v>878</v>
      </c>
      <c r="M661" s="1" t="s">
        <v>411</v>
      </c>
      <c r="N661" s="4" t="str">
        <f>+0090,1</f>
        <v>#ERROR!</v>
      </c>
      <c r="O661" s="4" t="str">
        <f>+0050,1</f>
        <v>#ERROR!</v>
      </c>
      <c r="P661" s="1" t="s">
        <v>203</v>
      </c>
      <c r="Q661" s="4"/>
      <c r="R661" s="1" t="s">
        <v>594</v>
      </c>
      <c r="S661" s="1" t="s">
        <v>863</v>
      </c>
      <c r="T661" s="1" t="s">
        <v>864</v>
      </c>
      <c r="V661" s="1" t="s">
        <v>188</v>
      </c>
      <c r="W661" s="1" t="s">
        <v>597</v>
      </c>
      <c r="Z661" s="1" t="s">
        <v>2851</v>
      </c>
      <c r="AB661" s="1" t="s">
        <v>226</v>
      </c>
      <c r="AC661" s="4"/>
      <c r="AD661" s="1" t="s">
        <v>2641</v>
      </c>
      <c r="AE661" s="4"/>
      <c r="AF661" s="4"/>
      <c r="AG661" s="1" t="s">
        <v>3139</v>
      </c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</row>
    <row r="662">
      <c r="A662" s="3">
        <v>3.809099999E9</v>
      </c>
      <c r="B662" s="1" t="s">
        <v>3140</v>
      </c>
      <c r="C662" s="3">
        <v>4.0</v>
      </c>
      <c r="D662" s="3">
        <v>50.086092</v>
      </c>
      <c r="E662" s="3">
        <v>-5.255711</v>
      </c>
      <c r="F662" s="3">
        <v>81.38</v>
      </c>
      <c r="G662" s="1" t="s">
        <v>178</v>
      </c>
      <c r="H662" s="1" t="s">
        <v>179</v>
      </c>
      <c r="I662" s="3">
        <v>99999.0</v>
      </c>
      <c r="J662" s="1" t="s">
        <v>180</v>
      </c>
      <c r="K662" s="2" t="s">
        <v>3138</v>
      </c>
      <c r="L662" s="1" t="s">
        <v>1116</v>
      </c>
      <c r="M662" s="1" t="s">
        <v>418</v>
      </c>
      <c r="N662" s="4" t="str">
        <f>+0094,1</f>
        <v>#ERROR!</v>
      </c>
      <c r="O662" s="4" t="str">
        <f>+0051,1</f>
        <v>#ERROR!</v>
      </c>
      <c r="P662" s="1" t="s">
        <v>2863</v>
      </c>
      <c r="Q662" s="4"/>
      <c r="R662" s="1" t="s">
        <v>1223</v>
      </c>
      <c r="S662" s="1" t="s">
        <v>2122</v>
      </c>
      <c r="T662" s="1" t="s">
        <v>871</v>
      </c>
      <c r="V662" s="1" t="s">
        <v>188</v>
      </c>
      <c r="W662" s="1" t="s">
        <v>3020</v>
      </c>
      <c r="Z662" s="1" t="s">
        <v>3141</v>
      </c>
      <c r="AA662" s="1" t="s">
        <v>883</v>
      </c>
      <c r="AB662" s="1" t="s">
        <v>305</v>
      </c>
      <c r="AC662" s="4"/>
      <c r="AD662" s="4"/>
      <c r="AE662" s="1" t="s">
        <v>2143</v>
      </c>
      <c r="AF662" s="1" t="s">
        <v>2645</v>
      </c>
      <c r="AG662" s="1" t="s">
        <v>3142</v>
      </c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1" t="s">
        <v>238</v>
      </c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1" t="s">
        <v>198</v>
      </c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</row>
    <row r="663">
      <c r="A663" s="3">
        <v>3.809099999E9</v>
      </c>
      <c r="B663" s="1" t="s">
        <v>3143</v>
      </c>
      <c r="C663" s="3">
        <v>4.0</v>
      </c>
      <c r="D663" s="3">
        <v>50.086092</v>
      </c>
      <c r="E663" s="3">
        <v>-5.255711</v>
      </c>
      <c r="F663" s="3">
        <v>81.38</v>
      </c>
      <c r="G663" s="1" t="s">
        <v>178</v>
      </c>
      <c r="H663" s="1" t="s">
        <v>200</v>
      </c>
      <c r="I663" s="3">
        <v>99999.0</v>
      </c>
      <c r="J663" s="1" t="s">
        <v>180</v>
      </c>
      <c r="K663" s="2" t="s">
        <v>3144</v>
      </c>
      <c r="L663" s="1" t="s">
        <v>1530</v>
      </c>
      <c r="M663" s="1" t="s">
        <v>1079</v>
      </c>
      <c r="N663" s="4" t="str">
        <f>+0090,1</f>
        <v>#ERROR!</v>
      </c>
      <c r="O663" s="4" t="str">
        <f>+0070,1</f>
        <v>#ERROR!</v>
      </c>
      <c r="P663" s="1" t="s">
        <v>203</v>
      </c>
      <c r="Q663" s="4"/>
      <c r="R663" s="1" t="s">
        <v>372</v>
      </c>
      <c r="S663" s="1" t="s">
        <v>3145</v>
      </c>
      <c r="U663" s="4"/>
      <c r="V663" s="1" t="s">
        <v>188</v>
      </c>
      <c r="W663" s="1" t="s">
        <v>2359</v>
      </c>
      <c r="Z663" s="1" t="s">
        <v>3146</v>
      </c>
      <c r="AB663" s="1" t="s">
        <v>490</v>
      </c>
      <c r="AC663" s="4"/>
      <c r="AD663" s="1" t="s">
        <v>2641</v>
      </c>
      <c r="AE663" s="4"/>
      <c r="AF663" s="4"/>
      <c r="AG663" s="1" t="s">
        <v>3147</v>
      </c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</row>
    <row r="664">
      <c r="A664" s="3">
        <v>3.809099999E9</v>
      </c>
      <c r="B664" s="1" t="s">
        <v>3148</v>
      </c>
      <c r="C664" s="3">
        <v>4.0</v>
      </c>
      <c r="D664" s="3">
        <v>50.086092</v>
      </c>
      <c r="E664" s="3">
        <v>-5.255711</v>
      </c>
      <c r="F664" s="3">
        <v>81.38</v>
      </c>
      <c r="G664" s="1" t="s">
        <v>178</v>
      </c>
      <c r="H664" s="1" t="s">
        <v>179</v>
      </c>
      <c r="I664" s="3">
        <v>99999.0</v>
      </c>
      <c r="J664" s="1" t="s">
        <v>180</v>
      </c>
      <c r="K664" s="2" t="s">
        <v>3144</v>
      </c>
      <c r="L664" s="1" t="s">
        <v>211</v>
      </c>
      <c r="M664" s="1" t="s">
        <v>1079</v>
      </c>
      <c r="N664" s="4" t="str">
        <f>+0089,1</f>
        <v>#ERROR!</v>
      </c>
      <c r="O664" s="4" t="str">
        <f>+0070,1</f>
        <v>#ERROR!</v>
      </c>
      <c r="P664" s="1" t="s">
        <v>3149</v>
      </c>
      <c r="Q664" s="4"/>
      <c r="R664" s="1" t="s">
        <v>1996</v>
      </c>
      <c r="S664" s="1" t="s">
        <v>3150</v>
      </c>
      <c r="U664" s="4"/>
      <c r="V664" s="1" t="s">
        <v>188</v>
      </c>
      <c r="W664" s="1" t="s">
        <v>3151</v>
      </c>
      <c r="Z664" s="1" t="s">
        <v>3152</v>
      </c>
      <c r="AA664" s="1" t="s">
        <v>3153</v>
      </c>
      <c r="AB664" s="1" t="s">
        <v>490</v>
      </c>
      <c r="AC664" s="4"/>
      <c r="AD664" s="4"/>
      <c r="AE664" s="1" t="s">
        <v>2143</v>
      </c>
      <c r="AF664" s="1" t="s">
        <v>2645</v>
      </c>
      <c r="AG664" s="1" t="s">
        <v>3154</v>
      </c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1" t="s">
        <v>196</v>
      </c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1" t="s">
        <v>198</v>
      </c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</row>
    <row r="665">
      <c r="A665" s="3">
        <v>3.809099999E9</v>
      </c>
      <c r="B665" s="1" t="s">
        <v>3155</v>
      </c>
      <c r="C665" s="3">
        <v>4.0</v>
      </c>
      <c r="D665" s="3">
        <v>50.086092</v>
      </c>
      <c r="E665" s="3">
        <v>-5.255711</v>
      </c>
      <c r="F665" s="3">
        <v>81.38</v>
      </c>
      <c r="G665" s="1" t="s">
        <v>178</v>
      </c>
      <c r="H665" s="1" t="s">
        <v>200</v>
      </c>
      <c r="I665" s="3">
        <v>99999.0</v>
      </c>
      <c r="J665" s="1" t="s">
        <v>180</v>
      </c>
      <c r="K665" s="2" t="s">
        <v>3156</v>
      </c>
      <c r="L665" s="1" t="s">
        <v>223</v>
      </c>
      <c r="M665" s="1" t="s">
        <v>976</v>
      </c>
      <c r="N665" s="4" t="str">
        <f>+0090,1</f>
        <v>#ERROR!</v>
      </c>
      <c r="O665" s="4" t="str">
        <f>+0080,1</f>
        <v>#ERROR!</v>
      </c>
      <c r="P665" s="1" t="s">
        <v>203</v>
      </c>
      <c r="Q665" s="4"/>
      <c r="R665" s="1" t="s">
        <v>412</v>
      </c>
      <c r="S665" s="1" t="s">
        <v>224</v>
      </c>
      <c r="T665" s="1" t="s">
        <v>206</v>
      </c>
      <c r="V665" s="1" t="s">
        <v>188</v>
      </c>
      <c r="W665" s="1" t="s">
        <v>413</v>
      </c>
      <c r="Z665" s="1" t="s">
        <v>3157</v>
      </c>
      <c r="AB665" s="1" t="s">
        <v>276</v>
      </c>
      <c r="AC665" s="4"/>
      <c r="AD665" s="1" t="s">
        <v>2641</v>
      </c>
      <c r="AE665" s="4"/>
      <c r="AF665" s="4"/>
      <c r="AG665" s="1" t="s">
        <v>3158</v>
      </c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</row>
    <row r="666">
      <c r="A666" s="3">
        <v>3.809099999E9</v>
      </c>
      <c r="B666" s="1" t="s">
        <v>3159</v>
      </c>
      <c r="C666" s="3">
        <v>4.0</v>
      </c>
      <c r="D666" s="3">
        <v>50.086092</v>
      </c>
      <c r="E666" s="3">
        <v>-5.255711</v>
      </c>
      <c r="F666" s="3">
        <v>81.38</v>
      </c>
      <c r="G666" s="1" t="s">
        <v>178</v>
      </c>
      <c r="H666" s="1" t="s">
        <v>179</v>
      </c>
      <c r="I666" s="3">
        <v>99999.0</v>
      </c>
      <c r="J666" s="1" t="s">
        <v>180</v>
      </c>
      <c r="K666" s="2" t="s">
        <v>3156</v>
      </c>
      <c r="L666" s="1" t="s">
        <v>182</v>
      </c>
      <c r="M666" s="1" t="s">
        <v>976</v>
      </c>
      <c r="N666" s="4" t="str">
        <f>+0089,1</f>
        <v>#ERROR!</v>
      </c>
      <c r="O666" s="4" t="str">
        <f>+0075,1</f>
        <v>#ERROR!</v>
      </c>
      <c r="P666" s="1" t="s">
        <v>3160</v>
      </c>
      <c r="Q666" s="4"/>
      <c r="R666" s="1" t="s">
        <v>3037</v>
      </c>
      <c r="S666" s="1" t="s">
        <v>405</v>
      </c>
      <c r="T666" s="1" t="s">
        <v>215</v>
      </c>
      <c r="V666" s="1" t="s">
        <v>188</v>
      </c>
      <c r="W666" s="1" t="s">
        <v>3161</v>
      </c>
      <c r="Z666" s="1" t="s">
        <v>3162</v>
      </c>
      <c r="AA666" s="1" t="s">
        <v>3163</v>
      </c>
      <c r="AB666" s="1" t="s">
        <v>276</v>
      </c>
      <c r="AC666" s="4"/>
      <c r="AD666" s="4"/>
      <c r="AE666" s="1" t="s">
        <v>3164</v>
      </c>
      <c r="AF666" s="1" t="s">
        <v>2645</v>
      </c>
      <c r="AG666" s="1" t="s">
        <v>3165</v>
      </c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1" t="s">
        <v>196</v>
      </c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1" t="s">
        <v>198</v>
      </c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</row>
    <row r="667">
      <c r="A667" s="3">
        <v>3.809099999E9</v>
      </c>
      <c r="B667" s="1" t="s">
        <v>3166</v>
      </c>
      <c r="C667" s="3">
        <v>4.0</v>
      </c>
      <c r="D667" s="3">
        <v>50.086092</v>
      </c>
      <c r="E667" s="3">
        <v>-5.255711</v>
      </c>
      <c r="F667" s="3">
        <v>81.38</v>
      </c>
      <c r="G667" s="1" t="s">
        <v>178</v>
      </c>
      <c r="H667" s="1" t="s">
        <v>200</v>
      </c>
      <c r="I667" s="3">
        <v>99999.0</v>
      </c>
      <c r="J667" s="1" t="s">
        <v>180</v>
      </c>
      <c r="K667" s="2" t="s">
        <v>3167</v>
      </c>
      <c r="L667" s="1" t="s">
        <v>1260</v>
      </c>
      <c r="M667" s="1" t="s">
        <v>1079</v>
      </c>
      <c r="N667" s="4" t="str">
        <f>+0090,1</f>
        <v>#ERROR!</v>
      </c>
      <c r="O667" s="4" t="str">
        <f>+0080,1</f>
        <v>#ERROR!</v>
      </c>
      <c r="P667" s="1" t="s">
        <v>203</v>
      </c>
      <c r="Q667" s="4"/>
      <c r="R667" s="1" t="s">
        <v>412</v>
      </c>
      <c r="S667" s="1" t="s">
        <v>1262</v>
      </c>
      <c r="T667" s="1" t="s">
        <v>1208</v>
      </c>
      <c r="V667" s="1" t="s">
        <v>188</v>
      </c>
      <c r="W667" s="1" t="s">
        <v>413</v>
      </c>
      <c r="Z667" s="1" t="s">
        <v>3168</v>
      </c>
      <c r="AB667" s="1" t="s">
        <v>192</v>
      </c>
      <c r="AC667" s="4"/>
      <c r="AD667" s="1" t="s">
        <v>3169</v>
      </c>
      <c r="AE667" s="4"/>
      <c r="AF667" s="4"/>
      <c r="AG667" s="1" t="s">
        <v>3170</v>
      </c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</row>
    <row r="668">
      <c r="A668" s="3">
        <v>3.809099999E9</v>
      </c>
      <c r="B668" s="1" t="s">
        <v>3171</v>
      </c>
      <c r="C668" s="3">
        <v>4.0</v>
      </c>
      <c r="D668" s="3">
        <v>50.086092</v>
      </c>
      <c r="E668" s="3">
        <v>-5.255711</v>
      </c>
      <c r="F668" s="3">
        <v>81.38</v>
      </c>
      <c r="G668" s="1" t="s">
        <v>178</v>
      </c>
      <c r="H668" s="1" t="s">
        <v>179</v>
      </c>
      <c r="I668" s="3">
        <v>99999.0</v>
      </c>
      <c r="J668" s="1" t="s">
        <v>180</v>
      </c>
      <c r="K668" s="2" t="s">
        <v>3167</v>
      </c>
      <c r="L668" s="1" t="s">
        <v>1582</v>
      </c>
      <c r="M668" s="1" t="s">
        <v>1079</v>
      </c>
      <c r="N668" s="4" t="str">
        <f>+0090,1</f>
        <v>#ERROR!</v>
      </c>
      <c r="O668" s="4" t="str">
        <f>+0078,1</f>
        <v>#ERROR!</v>
      </c>
      <c r="P668" s="1" t="s">
        <v>3172</v>
      </c>
      <c r="Q668" s="4"/>
      <c r="R668" s="1" t="s">
        <v>3037</v>
      </c>
      <c r="S668" s="1" t="s">
        <v>2174</v>
      </c>
      <c r="T668" s="1" t="s">
        <v>1212</v>
      </c>
      <c r="V668" s="1" t="s">
        <v>188</v>
      </c>
      <c r="W668" s="1" t="s">
        <v>3161</v>
      </c>
      <c r="X668" s="1" t="s">
        <v>3173</v>
      </c>
      <c r="Z668" s="1" t="s">
        <v>3174</v>
      </c>
      <c r="AA668" s="1" t="s">
        <v>3175</v>
      </c>
      <c r="AB668" s="1" t="s">
        <v>192</v>
      </c>
      <c r="AC668" s="4"/>
      <c r="AD668" s="4"/>
      <c r="AE668" s="1" t="s">
        <v>2637</v>
      </c>
      <c r="AF668" s="1" t="s">
        <v>3176</v>
      </c>
      <c r="AG668" s="1" t="s">
        <v>3177</v>
      </c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1" t="s">
        <v>196</v>
      </c>
      <c r="BT668" s="4"/>
      <c r="BU668" s="4"/>
      <c r="BV668" s="4"/>
      <c r="BW668" s="4"/>
      <c r="BX668" s="4"/>
      <c r="BY668" s="4"/>
      <c r="BZ668" s="4"/>
      <c r="CA668" s="1" t="s">
        <v>1057</v>
      </c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1" t="s">
        <v>198</v>
      </c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</row>
    <row r="669">
      <c r="A669" s="3">
        <v>3.809099999E9</v>
      </c>
      <c r="B669" s="1" t="s">
        <v>3178</v>
      </c>
      <c r="C669" s="3">
        <v>4.0</v>
      </c>
      <c r="D669" s="3">
        <v>50.086092</v>
      </c>
      <c r="E669" s="3">
        <v>-5.255711</v>
      </c>
      <c r="F669" s="3">
        <v>81.38</v>
      </c>
      <c r="G669" s="1" t="s">
        <v>178</v>
      </c>
      <c r="H669" s="1" t="s">
        <v>200</v>
      </c>
      <c r="I669" s="3">
        <v>99999.0</v>
      </c>
      <c r="J669" s="1" t="s">
        <v>180</v>
      </c>
      <c r="K669" s="2" t="s">
        <v>3144</v>
      </c>
      <c r="L669" s="1" t="s">
        <v>1260</v>
      </c>
      <c r="M669" s="1" t="s">
        <v>976</v>
      </c>
      <c r="N669" s="4" t="str">
        <f>+0090,1</f>
        <v>#ERROR!</v>
      </c>
      <c r="O669" s="4" t="str">
        <f>+0090,1</f>
        <v>#ERROR!</v>
      </c>
      <c r="P669" s="1" t="s">
        <v>203</v>
      </c>
      <c r="Q669" s="4"/>
      <c r="R669" s="1" t="s">
        <v>3179</v>
      </c>
      <c r="S669" s="1" t="s">
        <v>1262</v>
      </c>
      <c r="T669" s="1" t="s">
        <v>1208</v>
      </c>
      <c r="V669" s="1" t="s">
        <v>188</v>
      </c>
      <c r="W669" s="1" t="s">
        <v>3180</v>
      </c>
      <c r="Z669" s="1" t="s">
        <v>3181</v>
      </c>
      <c r="AB669" s="1" t="s">
        <v>192</v>
      </c>
      <c r="AC669" s="4"/>
      <c r="AD669" s="1" t="s">
        <v>3169</v>
      </c>
      <c r="AE669" s="4"/>
      <c r="AF669" s="4"/>
      <c r="AG669" s="1" t="s">
        <v>3182</v>
      </c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</row>
    <row r="670">
      <c r="A670" s="3">
        <v>3.809099999E9</v>
      </c>
      <c r="B670" s="1" t="s">
        <v>3183</v>
      </c>
      <c r="C670" s="3">
        <v>4.0</v>
      </c>
      <c r="D670" s="3">
        <v>50.086092</v>
      </c>
      <c r="E670" s="3">
        <v>-5.255711</v>
      </c>
      <c r="F670" s="3">
        <v>81.38</v>
      </c>
      <c r="G670" s="1" t="s">
        <v>178</v>
      </c>
      <c r="H670" s="1" t="s">
        <v>179</v>
      </c>
      <c r="I670" s="3">
        <v>99999.0</v>
      </c>
      <c r="J670" s="1" t="s">
        <v>180</v>
      </c>
      <c r="K670" s="2" t="s">
        <v>3144</v>
      </c>
      <c r="L670" s="1" t="s">
        <v>1582</v>
      </c>
      <c r="M670" s="1" t="s">
        <v>976</v>
      </c>
      <c r="N670" s="4" t="str">
        <f>+0093,1</f>
        <v>#ERROR!</v>
      </c>
      <c r="O670" s="4" t="str">
        <f>+0085,1</f>
        <v>#ERROR!</v>
      </c>
      <c r="P670" s="1" t="s">
        <v>3184</v>
      </c>
      <c r="Q670" s="4"/>
      <c r="R670" s="1" t="s">
        <v>3185</v>
      </c>
      <c r="S670" s="1" t="s">
        <v>1266</v>
      </c>
      <c r="T670" s="1" t="s">
        <v>1212</v>
      </c>
      <c r="V670" s="1" t="s">
        <v>188</v>
      </c>
      <c r="W670" s="1" t="s">
        <v>3186</v>
      </c>
      <c r="Z670" s="1" t="s">
        <v>3187</v>
      </c>
      <c r="AA670" s="1" t="s">
        <v>883</v>
      </c>
      <c r="AB670" s="1" t="s">
        <v>192</v>
      </c>
      <c r="AC670" s="4"/>
      <c r="AD670" s="4"/>
      <c r="AE670" s="1" t="s">
        <v>2644</v>
      </c>
      <c r="AF670" s="1" t="s">
        <v>3176</v>
      </c>
      <c r="AG670" s="1" t="s">
        <v>3188</v>
      </c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1" t="s">
        <v>238</v>
      </c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1" t="s">
        <v>196</v>
      </c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</row>
    <row r="671">
      <c r="A671" s="3">
        <v>3.809099999E9</v>
      </c>
      <c r="B671" s="1" t="s">
        <v>3189</v>
      </c>
      <c r="C671" s="3">
        <v>4.0</v>
      </c>
      <c r="D671" s="3">
        <v>50.086092</v>
      </c>
      <c r="E671" s="3">
        <v>-5.255711</v>
      </c>
      <c r="F671" s="3">
        <v>81.38</v>
      </c>
      <c r="G671" s="1" t="s">
        <v>178</v>
      </c>
      <c r="H671" s="1" t="s">
        <v>200</v>
      </c>
      <c r="I671" s="3">
        <v>99999.0</v>
      </c>
      <c r="J671" s="1" t="s">
        <v>180</v>
      </c>
      <c r="K671" s="2" t="s">
        <v>3190</v>
      </c>
      <c r="L671" s="1" t="s">
        <v>1530</v>
      </c>
      <c r="M671" s="1" t="s">
        <v>976</v>
      </c>
      <c r="N671" s="4" t="str">
        <f>+0100,1</f>
        <v>#ERROR!</v>
      </c>
      <c r="O671" s="4" t="str">
        <f>+0090,1</f>
        <v>#ERROR!</v>
      </c>
      <c r="P671" s="1" t="s">
        <v>203</v>
      </c>
      <c r="Q671" s="4"/>
      <c r="R671" s="1" t="s">
        <v>1272</v>
      </c>
      <c r="S671" s="1" t="s">
        <v>372</v>
      </c>
      <c r="T671" s="1" t="s">
        <v>2696</v>
      </c>
      <c r="V671" s="1" t="s">
        <v>188</v>
      </c>
      <c r="W671" s="1" t="s">
        <v>3191</v>
      </c>
      <c r="Z671" s="1" t="s">
        <v>3192</v>
      </c>
      <c r="AB671" s="1" t="s">
        <v>192</v>
      </c>
      <c r="AC671" s="4"/>
      <c r="AD671" s="1" t="s">
        <v>3193</v>
      </c>
      <c r="AE671" s="4"/>
      <c r="AF671" s="4"/>
      <c r="AG671" s="1" t="s">
        <v>3194</v>
      </c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</row>
    <row r="672">
      <c r="A672" s="3">
        <v>3.809099999E9</v>
      </c>
      <c r="B672" s="1" t="s">
        <v>3195</v>
      </c>
      <c r="C672" s="3">
        <v>4.0</v>
      </c>
      <c r="D672" s="3">
        <v>50.086092</v>
      </c>
      <c r="E672" s="3">
        <v>-5.255711</v>
      </c>
      <c r="F672" s="3">
        <v>81.38</v>
      </c>
      <c r="G672" s="1" t="s">
        <v>178</v>
      </c>
      <c r="H672" s="1" t="s">
        <v>179</v>
      </c>
      <c r="I672" s="3">
        <v>99999.0</v>
      </c>
      <c r="J672" s="1" t="s">
        <v>180</v>
      </c>
      <c r="K672" s="2" t="s">
        <v>3190</v>
      </c>
      <c r="L672" s="1" t="s">
        <v>211</v>
      </c>
      <c r="M672" s="1" t="s">
        <v>976</v>
      </c>
      <c r="N672" s="4" t="str">
        <f>+0101,1</f>
        <v>#ERROR!</v>
      </c>
      <c r="O672" s="4" t="str">
        <f>+0091,1</f>
        <v>#ERROR!</v>
      </c>
      <c r="P672" s="1" t="s">
        <v>3196</v>
      </c>
      <c r="Q672" s="4"/>
      <c r="R672" s="1" t="s">
        <v>1287</v>
      </c>
      <c r="S672" s="1" t="s">
        <v>1996</v>
      </c>
      <c r="T672" s="1" t="s">
        <v>2700</v>
      </c>
      <c r="V672" s="1" t="s">
        <v>188</v>
      </c>
      <c r="W672" s="1" t="s">
        <v>3197</v>
      </c>
      <c r="Z672" s="1" t="s">
        <v>3198</v>
      </c>
      <c r="AA672" s="1" t="s">
        <v>901</v>
      </c>
      <c r="AB672" s="1" t="s">
        <v>192</v>
      </c>
      <c r="AC672" s="4"/>
      <c r="AD672" s="4"/>
      <c r="AE672" s="1" t="s">
        <v>2653</v>
      </c>
      <c r="AF672" s="1" t="s">
        <v>3199</v>
      </c>
      <c r="AG672" s="1" t="s">
        <v>3200</v>
      </c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1" t="s">
        <v>238</v>
      </c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1" t="s">
        <v>196</v>
      </c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</row>
    <row r="673">
      <c r="A673" s="3">
        <v>3.809099999E9</v>
      </c>
      <c r="B673" s="1" t="s">
        <v>3201</v>
      </c>
      <c r="C673" s="3">
        <v>4.0</v>
      </c>
      <c r="D673" s="3">
        <v>50.086092</v>
      </c>
      <c r="E673" s="3">
        <v>-5.255711</v>
      </c>
      <c r="F673" s="3">
        <v>81.38</v>
      </c>
      <c r="G673" s="1" t="s">
        <v>178</v>
      </c>
      <c r="H673" s="1" t="s">
        <v>200</v>
      </c>
      <c r="I673" s="3">
        <v>99999.0</v>
      </c>
      <c r="J673" s="1" t="s">
        <v>180</v>
      </c>
      <c r="K673" s="2" t="s">
        <v>3190</v>
      </c>
      <c r="L673" s="1" t="s">
        <v>343</v>
      </c>
      <c r="M673" s="1" t="s">
        <v>2333</v>
      </c>
      <c r="N673" s="4" t="str">
        <f>+0100,1</f>
        <v>#ERROR!</v>
      </c>
      <c r="O673" s="4" t="str">
        <f>+0090,1</f>
        <v>#ERROR!</v>
      </c>
      <c r="P673" s="1" t="s">
        <v>203</v>
      </c>
      <c r="Q673" s="4"/>
      <c r="R673" s="1" t="s">
        <v>346</v>
      </c>
      <c r="S673" s="1" t="s">
        <v>372</v>
      </c>
      <c r="T673" s="1" t="s">
        <v>2696</v>
      </c>
      <c r="V673" s="1" t="s">
        <v>188</v>
      </c>
      <c r="W673" s="1" t="s">
        <v>3202</v>
      </c>
      <c r="Z673" s="1" t="s">
        <v>3203</v>
      </c>
      <c r="AB673" s="1" t="s">
        <v>276</v>
      </c>
      <c r="AC673" s="4"/>
      <c r="AD673" s="1" t="s">
        <v>3204</v>
      </c>
      <c r="AE673" s="4"/>
      <c r="AF673" s="4"/>
      <c r="AG673" s="1" t="s">
        <v>3205</v>
      </c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</row>
    <row r="674">
      <c r="A674" s="3">
        <v>3.809099999E9</v>
      </c>
      <c r="B674" s="1" t="s">
        <v>3206</v>
      </c>
      <c r="C674" s="3">
        <v>4.0</v>
      </c>
      <c r="D674" s="3">
        <v>50.086092</v>
      </c>
      <c r="E674" s="3">
        <v>-5.255711</v>
      </c>
      <c r="F674" s="3">
        <v>81.38</v>
      </c>
      <c r="G674" s="1" t="s">
        <v>178</v>
      </c>
      <c r="H674" s="1" t="s">
        <v>179</v>
      </c>
      <c r="I674" s="3">
        <v>99999.0</v>
      </c>
      <c r="J674" s="1" t="s">
        <v>180</v>
      </c>
      <c r="K674" s="2" t="s">
        <v>3190</v>
      </c>
      <c r="L674" s="1" t="s">
        <v>329</v>
      </c>
      <c r="M674" s="1" t="s">
        <v>2333</v>
      </c>
      <c r="N674" s="4" t="str">
        <f>+0103,1</f>
        <v>#ERROR!</v>
      </c>
      <c r="O674" s="4" t="str">
        <f>+0094,1</f>
        <v>#ERROR!</v>
      </c>
      <c r="P674" s="1" t="s">
        <v>3207</v>
      </c>
      <c r="Q674" s="4"/>
      <c r="R674" s="1" t="s">
        <v>353</v>
      </c>
      <c r="S674" s="1" t="s">
        <v>377</v>
      </c>
      <c r="T674" s="1" t="s">
        <v>2700</v>
      </c>
      <c r="V674" s="1" t="s">
        <v>188</v>
      </c>
      <c r="W674" s="1" t="s">
        <v>3208</v>
      </c>
      <c r="Z674" s="1" t="s">
        <v>3209</v>
      </c>
      <c r="AA674" s="1" t="s">
        <v>3210</v>
      </c>
      <c r="AB674" s="1" t="s">
        <v>276</v>
      </c>
      <c r="AC674" s="4"/>
      <c r="AD674" s="4"/>
      <c r="AE674" s="1" t="s">
        <v>3006</v>
      </c>
      <c r="AF674" s="1" t="s">
        <v>3211</v>
      </c>
      <c r="AG674" s="1" t="s">
        <v>3212</v>
      </c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1" t="s">
        <v>196</v>
      </c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1" t="s">
        <v>198</v>
      </c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</row>
    <row r="675">
      <c r="A675" s="3">
        <v>3.809099999E9</v>
      </c>
      <c r="B675" s="1" t="s">
        <v>3213</v>
      </c>
      <c r="C675" s="3">
        <v>4.0</v>
      </c>
      <c r="D675" s="3">
        <v>50.086092</v>
      </c>
      <c r="E675" s="3">
        <v>-5.255711</v>
      </c>
      <c r="F675" s="3">
        <v>81.38</v>
      </c>
      <c r="G675" s="1" t="s">
        <v>178</v>
      </c>
      <c r="H675" s="1" t="s">
        <v>200</v>
      </c>
      <c r="I675" s="3">
        <v>99999.0</v>
      </c>
      <c r="J675" s="1" t="s">
        <v>180</v>
      </c>
      <c r="K675" s="2" t="s">
        <v>3214</v>
      </c>
      <c r="L675" s="1" t="s">
        <v>1530</v>
      </c>
      <c r="M675" s="1" t="s">
        <v>291</v>
      </c>
      <c r="N675" s="4" t="str">
        <f>+0100,1</f>
        <v>#ERROR!</v>
      </c>
      <c r="O675" s="4" t="str">
        <f>+0100,1</f>
        <v>#ERROR!</v>
      </c>
      <c r="P675" s="1" t="s">
        <v>203</v>
      </c>
      <c r="Q675" s="4"/>
      <c r="R675" s="1" t="s">
        <v>1272</v>
      </c>
      <c r="S675" s="1" t="s">
        <v>372</v>
      </c>
      <c r="T675" s="1" t="s">
        <v>2696</v>
      </c>
      <c r="V675" s="1" t="s">
        <v>188</v>
      </c>
      <c r="W675" s="1" t="s">
        <v>3191</v>
      </c>
      <c r="Z675" s="1" t="s">
        <v>3215</v>
      </c>
      <c r="AB675" s="1" t="s">
        <v>276</v>
      </c>
      <c r="AC675" s="4"/>
      <c r="AD675" s="1" t="s">
        <v>3216</v>
      </c>
      <c r="AE675" s="4"/>
      <c r="AF675" s="4"/>
      <c r="AG675" s="1" t="s">
        <v>3217</v>
      </c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</row>
    <row r="676">
      <c r="A676" s="3">
        <v>3.809099999E9</v>
      </c>
      <c r="B676" s="1" t="s">
        <v>3218</v>
      </c>
      <c r="C676" s="3">
        <v>4.0</v>
      </c>
      <c r="D676" s="3">
        <v>50.086092</v>
      </c>
      <c r="E676" s="3">
        <v>-5.255711</v>
      </c>
      <c r="F676" s="3">
        <v>81.38</v>
      </c>
      <c r="G676" s="1" t="s">
        <v>178</v>
      </c>
      <c r="H676" s="1" t="s">
        <v>179</v>
      </c>
      <c r="I676" s="3">
        <v>99999.0</v>
      </c>
      <c r="J676" s="1" t="s">
        <v>180</v>
      </c>
      <c r="K676" s="2" t="s">
        <v>3214</v>
      </c>
      <c r="L676" s="1" t="s">
        <v>211</v>
      </c>
      <c r="M676" s="1" t="s">
        <v>291</v>
      </c>
      <c r="N676" s="4" t="str">
        <f>+0103,1</f>
        <v>#ERROR!</v>
      </c>
      <c r="O676" s="4" t="str">
        <f>+0097,1</f>
        <v>#ERROR!</v>
      </c>
      <c r="P676" s="1" t="s">
        <v>3219</v>
      </c>
      <c r="Q676" s="4"/>
      <c r="R676" s="1" t="s">
        <v>1287</v>
      </c>
      <c r="S676" s="1" t="s">
        <v>1996</v>
      </c>
      <c r="T676" s="1" t="s">
        <v>2700</v>
      </c>
      <c r="V676" s="1" t="s">
        <v>188</v>
      </c>
      <c r="W676" s="1" t="s">
        <v>3197</v>
      </c>
      <c r="Z676" s="1" t="s">
        <v>3220</v>
      </c>
      <c r="AA676" s="1" t="s">
        <v>3221</v>
      </c>
      <c r="AB676" s="1" t="s">
        <v>276</v>
      </c>
      <c r="AC676" s="4"/>
      <c r="AD676" s="4"/>
      <c r="AE676" s="1" t="s">
        <v>3222</v>
      </c>
      <c r="AF676" s="1" t="s">
        <v>3223</v>
      </c>
      <c r="AG676" s="1" t="s">
        <v>3224</v>
      </c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1" t="s">
        <v>196</v>
      </c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1" t="s">
        <v>198</v>
      </c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</row>
    <row r="677">
      <c r="A677" s="3">
        <v>3.809099999E9</v>
      </c>
      <c r="B677" s="1" t="s">
        <v>3225</v>
      </c>
      <c r="C677" s="3">
        <v>4.0</v>
      </c>
      <c r="D677" s="3">
        <v>50.086092</v>
      </c>
      <c r="E677" s="3">
        <v>-5.255711</v>
      </c>
      <c r="F677" s="3">
        <v>81.38</v>
      </c>
      <c r="G677" s="1" t="s">
        <v>178</v>
      </c>
      <c r="H677" s="1" t="s">
        <v>200</v>
      </c>
      <c r="I677" s="3">
        <v>99999.0</v>
      </c>
      <c r="J677" s="1" t="s">
        <v>180</v>
      </c>
      <c r="K677" s="2" t="s">
        <v>3226</v>
      </c>
      <c r="L677" s="1" t="s">
        <v>1530</v>
      </c>
      <c r="M677" s="1" t="s">
        <v>976</v>
      </c>
      <c r="N677" s="4" t="str">
        <f>+0110,1</f>
        <v>#ERROR!</v>
      </c>
      <c r="O677" s="4" t="str">
        <f>+0100,1</f>
        <v>#ERROR!</v>
      </c>
      <c r="P677" s="1" t="s">
        <v>203</v>
      </c>
      <c r="Q677" s="4"/>
      <c r="R677" s="1" t="s">
        <v>1272</v>
      </c>
      <c r="S677" s="1" t="s">
        <v>372</v>
      </c>
      <c r="T677" s="1" t="s">
        <v>2696</v>
      </c>
      <c r="V677" s="1" t="s">
        <v>188</v>
      </c>
      <c r="W677" s="1" t="s">
        <v>3191</v>
      </c>
      <c r="Z677" s="1" t="s">
        <v>3227</v>
      </c>
      <c r="AB677" s="1" t="s">
        <v>276</v>
      </c>
      <c r="AC677" s="4"/>
      <c r="AD677" s="1" t="s">
        <v>3228</v>
      </c>
      <c r="AE677" s="4"/>
      <c r="AF677" s="4"/>
      <c r="AG677" s="1" t="s">
        <v>3229</v>
      </c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</row>
    <row r="678">
      <c r="A678" s="3">
        <v>3.809099999E9</v>
      </c>
      <c r="B678" s="1" t="s">
        <v>3230</v>
      </c>
      <c r="C678" s="3">
        <v>4.0</v>
      </c>
      <c r="D678" s="3">
        <v>50.086092</v>
      </c>
      <c r="E678" s="3">
        <v>-5.255711</v>
      </c>
      <c r="F678" s="3">
        <v>81.38</v>
      </c>
      <c r="G678" s="1" t="s">
        <v>178</v>
      </c>
      <c r="H678" s="1" t="s">
        <v>179</v>
      </c>
      <c r="I678" s="3">
        <v>99999.0</v>
      </c>
      <c r="J678" s="1" t="s">
        <v>180</v>
      </c>
      <c r="K678" s="2" t="s">
        <v>3226</v>
      </c>
      <c r="L678" s="1" t="s">
        <v>211</v>
      </c>
      <c r="M678" s="1" t="s">
        <v>976</v>
      </c>
      <c r="N678" s="4" t="str">
        <f>+0110,1</f>
        <v>#ERROR!</v>
      </c>
      <c r="O678" s="4" t="str">
        <f>+0097,1</f>
        <v>#ERROR!</v>
      </c>
      <c r="P678" s="1" t="s">
        <v>3231</v>
      </c>
      <c r="Q678" s="4"/>
      <c r="R678" s="1" t="s">
        <v>1287</v>
      </c>
      <c r="S678" s="1" t="s">
        <v>1996</v>
      </c>
      <c r="T678" s="1" t="s">
        <v>2700</v>
      </c>
      <c r="V678" s="1" t="s">
        <v>188</v>
      </c>
      <c r="W678" s="1" t="s">
        <v>3197</v>
      </c>
      <c r="Z678" s="1" t="s">
        <v>3232</v>
      </c>
      <c r="AA678" s="1" t="s">
        <v>3233</v>
      </c>
      <c r="AB678" s="1" t="s">
        <v>276</v>
      </c>
      <c r="AC678" s="4"/>
      <c r="AD678" s="4"/>
      <c r="AE678" s="1" t="s">
        <v>3234</v>
      </c>
      <c r="AF678" s="1" t="s">
        <v>3235</v>
      </c>
      <c r="AG678" s="1" t="s">
        <v>3236</v>
      </c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1" t="s">
        <v>196</v>
      </c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1" t="s">
        <v>198</v>
      </c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</row>
    <row r="679">
      <c r="A679" s="3">
        <v>3.809099999E9</v>
      </c>
      <c r="B679" s="1" t="s">
        <v>3237</v>
      </c>
      <c r="C679" s="3">
        <v>4.0</v>
      </c>
      <c r="D679" s="3">
        <v>50.086092</v>
      </c>
      <c r="E679" s="3">
        <v>-5.255711</v>
      </c>
      <c r="F679" s="3">
        <v>81.38</v>
      </c>
      <c r="G679" s="1" t="s">
        <v>178</v>
      </c>
      <c r="H679" s="1" t="s">
        <v>200</v>
      </c>
      <c r="I679" s="3">
        <v>99999.0</v>
      </c>
      <c r="J679" s="1" t="s">
        <v>180</v>
      </c>
      <c r="K679" s="2" t="s">
        <v>3238</v>
      </c>
      <c r="L679" s="1" t="s">
        <v>1530</v>
      </c>
      <c r="M679" s="1" t="s">
        <v>291</v>
      </c>
      <c r="N679" s="4" t="str">
        <f>+0110,1</f>
        <v>#ERROR!</v>
      </c>
      <c r="O679" s="4" t="str">
        <f>+0100,1</f>
        <v>#ERROR!</v>
      </c>
      <c r="P679" s="1" t="s">
        <v>203</v>
      </c>
      <c r="Q679" s="4"/>
      <c r="R679" s="1" t="s">
        <v>578</v>
      </c>
      <c r="S679" s="1" t="s">
        <v>372</v>
      </c>
      <c r="T679" s="1" t="s">
        <v>2696</v>
      </c>
      <c r="V679" s="1" t="s">
        <v>188</v>
      </c>
      <c r="W679" s="1" t="s">
        <v>1590</v>
      </c>
      <c r="Z679" s="1" t="s">
        <v>3239</v>
      </c>
      <c r="AB679" s="1" t="s">
        <v>276</v>
      </c>
      <c r="AC679" s="4"/>
      <c r="AD679" s="1" t="s">
        <v>3240</v>
      </c>
      <c r="AE679" s="4"/>
      <c r="AF679" s="4"/>
      <c r="AG679" s="1" t="s">
        <v>3241</v>
      </c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</row>
    <row r="680">
      <c r="A680" s="3">
        <v>3.809099999E9</v>
      </c>
      <c r="B680" s="1" t="s">
        <v>3242</v>
      </c>
      <c r="C680" s="3">
        <v>4.0</v>
      </c>
      <c r="D680" s="3">
        <v>50.086092</v>
      </c>
      <c r="E680" s="3">
        <v>-5.255711</v>
      </c>
      <c r="F680" s="3">
        <v>81.38</v>
      </c>
      <c r="G680" s="1" t="s">
        <v>178</v>
      </c>
      <c r="H680" s="1" t="s">
        <v>179</v>
      </c>
      <c r="I680" s="3">
        <v>99999.0</v>
      </c>
      <c r="J680" s="1" t="s">
        <v>180</v>
      </c>
      <c r="K680" s="2" t="s">
        <v>3238</v>
      </c>
      <c r="L680" s="1" t="s">
        <v>211</v>
      </c>
      <c r="M680" s="1" t="s">
        <v>291</v>
      </c>
      <c r="N680" s="4" t="str">
        <f>+0109,1</f>
        <v>#ERROR!</v>
      </c>
      <c r="O680" s="4" t="str">
        <f>+0099,1</f>
        <v>#ERROR!</v>
      </c>
      <c r="P680" s="1" t="s">
        <v>3243</v>
      </c>
      <c r="Q680" s="4"/>
      <c r="R680" s="1" t="s">
        <v>1594</v>
      </c>
      <c r="S680" s="1" t="s">
        <v>1996</v>
      </c>
      <c r="T680" s="1" t="s">
        <v>2700</v>
      </c>
      <c r="V680" s="1" t="s">
        <v>188</v>
      </c>
      <c r="W680" s="1" t="s">
        <v>1595</v>
      </c>
      <c r="Z680" s="1" t="s">
        <v>3244</v>
      </c>
      <c r="AA680" s="1" t="s">
        <v>3245</v>
      </c>
      <c r="AB680" s="1" t="s">
        <v>276</v>
      </c>
      <c r="AC680" s="4"/>
      <c r="AD680" s="4"/>
      <c r="AE680" s="1" t="s">
        <v>3246</v>
      </c>
      <c r="AF680" s="1" t="s">
        <v>3247</v>
      </c>
      <c r="AG680" s="1" t="s">
        <v>3248</v>
      </c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1" t="s">
        <v>196</v>
      </c>
      <c r="BT680" s="4"/>
      <c r="BU680" s="4"/>
      <c r="BV680" s="4"/>
      <c r="BW680" s="4"/>
      <c r="BX680" s="4"/>
      <c r="BY680" s="4"/>
      <c r="BZ680" s="4"/>
      <c r="CA680" s="1" t="s">
        <v>3249</v>
      </c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1" t="s">
        <v>198</v>
      </c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</row>
    <row r="681">
      <c r="A681" s="3">
        <v>3.809099999E9</v>
      </c>
      <c r="B681" s="1" t="s">
        <v>3250</v>
      </c>
      <c r="C681" s="3">
        <v>4.0</v>
      </c>
      <c r="D681" s="3">
        <v>50.086092</v>
      </c>
      <c r="E681" s="3">
        <v>-5.255711</v>
      </c>
      <c r="F681" s="3">
        <v>81.38</v>
      </c>
      <c r="G681" s="1" t="s">
        <v>178</v>
      </c>
      <c r="H681" s="1" t="s">
        <v>200</v>
      </c>
      <c r="I681" s="3">
        <v>99999.0</v>
      </c>
      <c r="J681" s="1" t="s">
        <v>180</v>
      </c>
      <c r="K681" s="2" t="s">
        <v>2263</v>
      </c>
      <c r="L681" s="1" t="s">
        <v>1547</v>
      </c>
      <c r="M681" s="1" t="s">
        <v>183</v>
      </c>
      <c r="N681" s="4" t="str">
        <f>+0090,1</f>
        <v>#ERROR!</v>
      </c>
      <c r="O681" s="4" t="str">
        <f>+0070,1</f>
        <v>#ERROR!</v>
      </c>
      <c r="P681" s="1" t="s">
        <v>203</v>
      </c>
      <c r="Q681" s="4"/>
      <c r="R681" s="1" t="s">
        <v>695</v>
      </c>
      <c r="S681" s="1" t="s">
        <v>890</v>
      </c>
      <c r="U681" s="4"/>
      <c r="V681" s="1" t="s">
        <v>188</v>
      </c>
      <c r="W681" s="1" t="s">
        <v>696</v>
      </c>
      <c r="Z681" s="1" t="s">
        <v>3227</v>
      </c>
      <c r="AB681" s="1" t="s">
        <v>226</v>
      </c>
      <c r="AC681" s="4"/>
      <c r="AD681" s="1" t="s">
        <v>967</v>
      </c>
      <c r="AE681" s="4"/>
      <c r="AF681" s="4"/>
      <c r="AG681" s="1" t="s">
        <v>3251</v>
      </c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</row>
    <row r="682">
      <c r="A682" s="3">
        <v>3.809099999E9</v>
      </c>
      <c r="B682" s="1" t="s">
        <v>3252</v>
      </c>
      <c r="C682" s="3">
        <v>4.0</v>
      </c>
      <c r="D682" s="3">
        <v>50.086092</v>
      </c>
      <c r="E682" s="3">
        <v>-5.255711</v>
      </c>
      <c r="F682" s="3">
        <v>81.38</v>
      </c>
      <c r="G682" s="1" t="s">
        <v>178</v>
      </c>
      <c r="H682" s="1" t="s">
        <v>179</v>
      </c>
      <c r="I682" s="3">
        <v>99999.0</v>
      </c>
      <c r="J682" s="1" t="s">
        <v>180</v>
      </c>
      <c r="K682" s="2" t="s">
        <v>2263</v>
      </c>
      <c r="L682" s="1" t="s">
        <v>894</v>
      </c>
      <c r="M682" s="1" t="s">
        <v>183</v>
      </c>
      <c r="N682" s="4" t="str">
        <f>+0094,1</f>
        <v>#ERROR!</v>
      </c>
      <c r="O682" s="4" t="str">
        <f>+0067,1</f>
        <v>#ERROR!</v>
      </c>
      <c r="P682" s="1" t="s">
        <v>3253</v>
      </c>
      <c r="Q682" s="4"/>
      <c r="R682" s="1" t="s">
        <v>1687</v>
      </c>
      <c r="S682" s="1" t="s">
        <v>898</v>
      </c>
      <c r="U682" s="4"/>
      <c r="V682" s="1" t="s">
        <v>188</v>
      </c>
      <c r="W682" s="1" t="s">
        <v>809</v>
      </c>
      <c r="Z682" s="1" t="s">
        <v>3254</v>
      </c>
      <c r="AA682" s="1" t="s">
        <v>3255</v>
      </c>
      <c r="AC682" s="4"/>
      <c r="AD682" s="4"/>
      <c r="AE682" s="1" t="s">
        <v>3246</v>
      </c>
      <c r="AF682" s="1" t="s">
        <v>972</v>
      </c>
      <c r="AG682" s="1" t="s">
        <v>3256</v>
      </c>
      <c r="AH682" s="1" t="s">
        <v>3257</v>
      </c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1" t="s">
        <v>238</v>
      </c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1" t="s">
        <v>198</v>
      </c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</row>
    <row r="683">
      <c r="A683" s="3">
        <v>3.809099999E9</v>
      </c>
      <c r="B683" s="1" t="s">
        <v>3258</v>
      </c>
      <c r="C683" s="3">
        <v>4.0</v>
      </c>
      <c r="D683" s="3">
        <v>50.086092</v>
      </c>
      <c r="E683" s="3">
        <v>-5.255711</v>
      </c>
      <c r="F683" s="3">
        <v>81.38</v>
      </c>
      <c r="G683" s="1" t="s">
        <v>178</v>
      </c>
      <c r="H683" s="1" t="s">
        <v>200</v>
      </c>
      <c r="I683" s="3">
        <v>99999.0</v>
      </c>
      <c r="J683" s="1" t="s">
        <v>180</v>
      </c>
      <c r="K683" s="2" t="s">
        <v>2263</v>
      </c>
      <c r="L683" s="1" t="s">
        <v>862</v>
      </c>
      <c r="M683" s="1" t="s">
        <v>411</v>
      </c>
      <c r="N683" s="4" t="str">
        <f>+0090,1</f>
        <v>#ERROR!</v>
      </c>
      <c r="O683" s="4" t="str">
        <f>+0040,1</f>
        <v>#ERROR!</v>
      </c>
      <c r="P683" s="1" t="s">
        <v>203</v>
      </c>
      <c r="Q683" s="4"/>
      <c r="R683" s="1" t="s">
        <v>1702</v>
      </c>
      <c r="S683" s="1" t="s">
        <v>864</v>
      </c>
      <c r="U683" s="4"/>
      <c r="V683" s="1" t="s">
        <v>188</v>
      </c>
      <c r="W683" s="1" t="s">
        <v>1703</v>
      </c>
      <c r="Z683" s="1" t="s">
        <v>3227</v>
      </c>
      <c r="AB683" s="1" t="s">
        <v>226</v>
      </c>
      <c r="AC683" s="4"/>
      <c r="AD683" s="1" t="s">
        <v>373</v>
      </c>
      <c r="AE683" s="4"/>
      <c r="AF683" s="4"/>
      <c r="AG683" s="1" t="s">
        <v>3259</v>
      </c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</row>
    <row r="684">
      <c r="A684" s="3">
        <v>3.809099999E9</v>
      </c>
      <c r="B684" s="1" t="s">
        <v>3260</v>
      </c>
      <c r="C684" s="3">
        <v>4.0</v>
      </c>
      <c r="D684" s="3">
        <v>50.086092</v>
      </c>
      <c r="E684" s="3">
        <v>-5.255711</v>
      </c>
      <c r="F684" s="3">
        <v>81.38</v>
      </c>
      <c r="G684" s="1" t="s">
        <v>178</v>
      </c>
      <c r="H684" s="1" t="s">
        <v>179</v>
      </c>
      <c r="I684" s="3">
        <v>99999.0</v>
      </c>
      <c r="J684" s="1" t="s">
        <v>180</v>
      </c>
      <c r="K684" s="2" t="s">
        <v>2263</v>
      </c>
      <c r="L684" s="1" t="s">
        <v>868</v>
      </c>
      <c r="M684" s="1" t="s">
        <v>418</v>
      </c>
      <c r="N684" s="4" t="str">
        <f>+0092,1</f>
        <v>#ERROR!</v>
      </c>
      <c r="O684" s="4" t="str">
        <f>+0042,1</f>
        <v>#ERROR!</v>
      </c>
      <c r="P684" s="1" t="s">
        <v>3261</v>
      </c>
      <c r="Q684" s="4"/>
      <c r="R684" s="1" t="s">
        <v>1707</v>
      </c>
      <c r="S684" s="1" t="s">
        <v>871</v>
      </c>
      <c r="U684" s="4"/>
      <c r="V684" s="1" t="s">
        <v>188</v>
      </c>
      <c r="W684" s="1" t="s">
        <v>1824</v>
      </c>
      <c r="Z684" s="1" t="s">
        <v>3262</v>
      </c>
      <c r="AA684" s="1" t="s">
        <v>1826</v>
      </c>
      <c r="AC684" s="4"/>
      <c r="AD684" s="4"/>
      <c r="AE684" s="1" t="s">
        <v>468</v>
      </c>
      <c r="AF684" s="1" t="s">
        <v>381</v>
      </c>
      <c r="AG684" s="1" t="s">
        <v>3263</v>
      </c>
      <c r="AH684" s="1" t="s">
        <v>3257</v>
      </c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1" t="s">
        <v>238</v>
      </c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1" t="s">
        <v>198</v>
      </c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</row>
    <row r="685">
      <c r="A685" s="3">
        <v>3.809099999E9</v>
      </c>
      <c r="B685" s="1" t="s">
        <v>3264</v>
      </c>
      <c r="C685" s="3">
        <v>4.0</v>
      </c>
      <c r="D685" s="3">
        <v>50.086092</v>
      </c>
      <c r="E685" s="3">
        <v>-5.255711</v>
      </c>
      <c r="F685" s="3">
        <v>81.38</v>
      </c>
      <c r="G685" s="1" t="s">
        <v>178</v>
      </c>
      <c r="H685" s="1" t="s">
        <v>200</v>
      </c>
      <c r="I685" s="3">
        <v>99999.0</v>
      </c>
      <c r="J685" s="1" t="s">
        <v>180</v>
      </c>
      <c r="K685" s="2" t="s">
        <v>2215</v>
      </c>
      <c r="L685" s="1" t="s">
        <v>1547</v>
      </c>
      <c r="M685" s="1" t="s">
        <v>411</v>
      </c>
      <c r="N685" s="4" t="str">
        <f>+0100,1</f>
        <v>#ERROR!</v>
      </c>
      <c r="O685" s="4" t="str">
        <f>+0040,1</f>
        <v>#ERROR!</v>
      </c>
      <c r="P685" s="1" t="s">
        <v>203</v>
      </c>
      <c r="Q685" s="4"/>
      <c r="R685" s="1" t="s">
        <v>1548</v>
      </c>
      <c r="S685" s="1" t="s">
        <v>3265</v>
      </c>
      <c r="U685" s="4"/>
      <c r="V685" s="1" t="s">
        <v>188</v>
      </c>
      <c r="W685" s="1" t="s">
        <v>3266</v>
      </c>
      <c r="Z685" s="1" t="s">
        <v>3215</v>
      </c>
      <c r="AB685" s="1" t="s">
        <v>226</v>
      </c>
      <c r="AC685" s="4"/>
      <c r="AD685" s="1" t="s">
        <v>373</v>
      </c>
      <c r="AE685" s="4"/>
      <c r="AF685" s="4"/>
      <c r="AG685" s="1" t="s">
        <v>3267</v>
      </c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</row>
    <row r="686">
      <c r="A686" s="3">
        <v>3.809099999E9</v>
      </c>
      <c r="B686" s="1" t="s">
        <v>3268</v>
      </c>
      <c r="C686" s="3">
        <v>4.0</v>
      </c>
      <c r="D686" s="3">
        <v>50.086092</v>
      </c>
      <c r="E686" s="3">
        <v>-5.255711</v>
      </c>
      <c r="F686" s="3">
        <v>81.38</v>
      </c>
      <c r="G686" s="1" t="s">
        <v>178</v>
      </c>
      <c r="H686" s="1" t="s">
        <v>179</v>
      </c>
      <c r="I686" s="3">
        <v>99999.0</v>
      </c>
      <c r="J686" s="1" t="s">
        <v>180</v>
      </c>
      <c r="K686" s="2" t="s">
        <v>2215</v>
      </c>
      <c r="L686" s="1" t="s">
        <v>894</v>
      </c>
      <c r="M686" s="1" t="s">
        <v>418</v>
      </c>
      <c r="N686" s="4" t="str">
        <f>+0095,1</f>
        <v>#ERROR!</v>
      </c>
      <c r="O686" s="4" t="str">
        <f>+0035,1</f>
        <v>#ERROR!</v>
      </c>
      <c r="P686" s="1" t="s">
        <v>3269</v>
      </c>
      <c r="Q686" s="4"/>
      <c r="R686" s="1" t="s">
        <v>2603</v>
      </c>
      <c r="S686" s="1" t="s">
        <v>3270</v>
      </c>
      <c r="U686" s="4"/>
      <c r="V686" s="1" t="s">
        <v>188</v>
      </c>
      <c r="W686" s="1" t="s">
        <v>3271</v>
      </c>
      <c r="Z686" s="1" t="s">
        <v>3272</v>
      </c>
      <c r="AA686" s="1" t="s">
        <v>1134</v>
      </c>
      <c r="AB686" s="1" t="s">
        <v>226</v>
      </c>
      <c r="AC686" s="4"/>
      <c r="AD686" s="4"/>
      <c r="AE686" s="1" t="s">
        <v>534</v>
      </c>
      <c r="AF686" s="1" t="s">
        <v>381</v>
      </c>
      <c r="AG686" s="1" t="s">
        <v>3273</v>
      </c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1" t="s">
        <v>238</v>
      </c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1" t="s">
        <v>198</v>
      </c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</row>
    <row r="687">
      <c r="A687" s="3">
        <v>3.809099999E9</v>
      </c>
      <c r="B687" s="1" t="s">
        <v>3274</v>
      </c>
      <c r="C687" s="3">
        <v>4.0</v>
      </c>
      <c r="D687" s="3">
        <v>50.086092</v>
      </c>
      <c r="E687" s="3">
        <v>-5.255711</v>
      </c>
      <c r="F687" s="3">
        <v>81.38</v>
      </c>
      <c r="G687" s="1" t="s">
        <v>178</v>
      </c>
      <c r="H687" s="1" t="s">
        <v>200</v>
      </c>
      <c r="I687" s="3">
        <v>99999.0</v>
      </c>
      <c r="J687" s="1" t="s">
        <v>180</v>
      </c>
      <c r="K687" s="2" t="s">
        <v>549</v>
      </c>
      <c r="L687" s="1" t="s">
        <v>1829</v>
      </c>
      <c r="M687" s="1" t="s">
        <v>411</v>
      </c>
      <c r="N687" s="4" t="str">
        <f>+0090,1</f>
        <v>#ERROR!</v>
      </c>
      <c r="O687" s="4" t="str">
        <f>+0040,1</f>
        <v>#ERROR!</v>
      </c>
      <c r="P687" s="1" t="s">
        <v>203</v>
      </c>
      <c r="Q687" s="4"/>
      <c r="R687" s="1" t="s">
        <v>1830</v>
      </c>
      <c r="S687" s="1" t="s">
        <v>3275</v>
      </c>
      <c r="U687" s="4"/>
      <c r="V687" s="1" t="s">
        <v>188</v>
      </c>
      <c r="W687" s="1" t="s">
        <v>3276</v>
      </c>
      <c r="Z687" s="1" t="s">
        <v>3215</v>
      </c>
      <c r="AB687" s="1" t="s">
        <v>226</v>
      </c>
      <c r="AC687" s="4"/>
      <c r="AD687" s="1" t="s">
        <v>387</v>
      </c>
      <c r="AE687" s="4"/>
      <c r="AF687" s="4"/>
      <c r="AG687" s="1" t="s">
        <v>3277</v>
      </c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</row>
    <row r="688">
      <c r="A688" s="3">
        <v>3.809099999E9</v>
      </c>
      <c r="B688" s="1" t="s">
        <v>3278</v>
      </c>
      <c r="C688" s="3">
        <v>4.0</v>
      </c>
      <c r="D688" s="3">
        <v>50.086092</v>
      </c>
      <c r="E688" s="3">
        <v>-5.255711</v>
      </c>
      <c r="F688" s="3">
        <v>81.38</v>
      </c>
      <c r="G688" s="1" t="s">
        <v>178</v>
      </c>
      <c r="H688" s="1" t="s">
        <v>179</v>
      </c>
      <c r="I688" s="3">
        <v>99999.0</v>
      </c>
      <c r="J688" s="1" t="s">
        <v>180</v>
      </c>
      <c r="K688" s="2" t="s">
        <v>549</v>
      </c>
      <c r="L688" s="1" t="s">
        <v>1840</v>
      </c>
      <c r="M688" s="1" t="s">
        <v>1446</v>
      </c>
      <c r="N688" s="4" t="str">
        <f>+0085,1</f>
        <v>#ERROR!</v>
      </c>
      <c r="O688" s="4" t="str">
        <f>+0038,1</f>
        <v>#ERROR!</v>
      </c>
      <c r="P688" s="1" t="s">
        <v>3219</v>
      </c>
      <c r="Q688" s="4"/>
      <c r="R688" s="1" t="s">
        <v>3279</v>
      </c>
      <c r="S688" s="1" t="s">
        <v>3280</v>
      </c>
      <c r="U688" s="4"/>
      <c r="V688" s="1" t="s">
        <v>188</v>
      </c>
      <c r="W688" s="1" t="s">
        <v>3281</v>
      </c>
      <c r="Z688" s="1" t="s">
        <v>3282</v>
      </c>
      <c r="AA688" s="1" t="s">
        <v>1032</v>
      </c>
      <c r="AB688" s="1" t="s">
        <v>226</v>
      </c>
      <c r="AC688" s="4"/>
      <c r="AD688" s="4"/>
      <c r="AE688" s="1" t="s">
        <v>2149</v>
      </c>
      <c r="AF688" s="1" t="s">
        <v>395</v>
      </c>
      <c r="AG688" s="1" t="s">
        <v>3283</v>
      </c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1" t="s">
        <v>238</v>
      </c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1" t="s">
        <v>238</v>
      </c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</row>
    <row r="689">
      <c r="A689" s="3">
        <v>3.809099999E9</v>
      </c>
      <c r="B689" s="1" t="s">
        <v>3284</v>
      </c>
      <c r="C689" s="3">
        <v>4.0</v>
      </c>
      <c r="D689" s="3">
        <v>50.086092</v>
      </c>
      <c r="E689" s="3">
        <v>-5.255711</v>
      </c>
      <c r="F689" s="3">
        <v>81.38</v>
      </c>
      <c r="G689" s="1" t="s">
        <v>178</v>
      </c>
      <c r="H689" s="1" t="s">
        <v>200</v>
      </c>
      <c r="I689" s="3">
        <v>99999.0</v>
      </c>
      <c r="J689" s="1" t="s">
        <v>180</v>
      </c>
      <c r="K689" s="2" t="s">
        <v>2904</v>
      </c>
      <c r="L689" s="1" t="s">
        <v>1829</v>
      </c>
      <c r="M689" s="1" t="s">
        <v>411</v>
      </c>
      <c r="N689" s="4" t="str">
        <f>+0090,1</f>
        <v>#ERROR!</v>
      </c>
      <c r="O689" s="4" t="str">
        <f>+0030,1</f>
        <v>#ERROR!</v>
      </c>
      <c r="P689" s="1" t="s">
        <v>203</v>
      </c>
      <c r="Q689" s="4"/>
      <c r="R689" s="1" t="s">
        <v>695</v>
      </c>
      <c r="S689" s="1" t="s">
        <v>1830</v>
      </c>
      <c r="U689" s="4"/>
      <c r="V689" s="1" t="s">
        <v>188</v>
      </c>
      <c r="W689" s="1" t="s">
        <v>696</v>
      </c>
      <c r="Z689" s="1" t="s">
        <v>3215</v>
      </c>
      <c r="AB689" s="1" t="s">
        <v>226</v>
      </c>
      <c r="AC689" s="4"/>
      <c r="AD689" s="1" t="s">
        <v>296</v>
      </c>
      <c r="AE689" s="4"/>
      <c r="AF689" s="4"/>
      <c r="AG689" s="1" t="s">
        <v>3285</v>
      </c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</row>
    <row r="690">
      <c r="A690" s="3">
        <v>3.809099999E9</v>
      </c>
      <c r="B690" s="1" t="s">
        <v>3286</v>
      </c>
      <c r="C690" s="3">
        <v>4.0</v>
      </c>
      <c r="D690" s="3">
        <v>50.086092</v>
      </c>
      <c r="E690" s="3">
        <v>-5.255711</v>
      </c>
      <c r="F690" s="3">
        <v>81.38</v>
      </c>
      <c r="G690" s="1" t="s">
        <v>178</v>
      </c>
      <c r="H690" s="1" t="s">
        <v>179</v>
      </c>
      <c r="I690" s="3">
        <v>99999.0</v>
      </c>
      <c r="J690" s="1" t="s">
        <v>180</v>
      </c>
      <c r="K690" s="2" t="s">
        <v>2904</v>
      </c>
      <c r="L690" s="1" t="s">
        <v>1833</v>
      </c>
      <c r="M690" s="1" t="s">
        <v>1446</v>
      </c>
      <c r="N690" s="4" t="str">
        <f>+0087,1</f>
        <v>#ERROR!</v>
      </c>
      <c r="O690" s="4" t="str">
        <f>+0025,1</f>
        <v>#ERROR!</v>
      </c>
      <c r="P690" s="1" t="s">
        <v>3287</v>
      </c>
      <c r="Q690" s="4"/>
      <c r="R690" s="1" t="s">
        <v>701</v>
      </c>
      <c r="S690" s="1" t="s">
        <v>1843</v>
      </c>
      <c r="U690" s="4"/>
      <c r="V690" s="1" t="s">
        <v>188</v>
      </c>
      <c r="W690" s="1" t="s">
        <v>796</v>
      </c>
      <c r="Z690" s="1" t="s">
        <v>3288</v>
      </c>
      <c r="AA690" s="1" t="s">
        <v>3289</v>
      </c>
      <c r="AB690" s="1" t="s">
        <v>226</v>
      </c>
      <c r="AC690" s="4"/>
      <c r="AD690" s="4"/>
      <c r="AE690" s="1" t="s">
        <v>1000</v>
      </c>
      <c r="AF690" s="1" t="s">
        <v>306</v>
      </c>
      <c r="AG690" s="1" t="s">
        <v>3290</v>
      </c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1" t="s">
        <v>238</v>
      </c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1" t="s">
        <v>238</v>
      </c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</row>
    <row r="691">
      <c r="A691" s="3">
        <v>3.809099999E9</v>
      </c>
      <c r="B691" s="1" t="s">
        <v>3291</v>
      </c>
      <c r="C691" s="3">
        <v>4.0</v>
      </c>
      <c r="D691" s="3">
        <v>50.086092</v>
      </c>
      <c r="E691" s="3">
        <v>-5.255711</v>
      </c>
      <c r="F691" s="3">
        <v>81.38</v>
      </c>
      <c r="G691" s="1" t="s">
        <v>178</v>
      </c>
      <c r="H691" s="1" t="s">
        <v>200</v>
      </c>
      <c r="I691" s="3">
        <v>99999.0</v>
      </c>
      <c r="J691" s="1" t="s">
        <v>180</v>
      </c>
      <c r="K691" s="2" t="s">
        <v>3096</v>
      </c>
      <c r="L691" s="1" t="s">
        <v>2015</v>
      </c>
      <c r="M691" s="1" t="s">
        <v>411</v>
      </c>
      <c r="N691" s="4" t="str">
        <f>+0080,1</f>
        <v>#ERROR!</v>
      </c>
      <c r="O691" s="4" t="str">
        <f>+0040,1</f>
        <v>#ERROR!</v>
      </c>
      <c r="P691" s="1" t="s">
        <v>203</v>
      </c>
      <c r="Q691" s="4"/>
      <c r="R691" s="1" t="s">
        <v>709</v>
      </c>
      <c r="S691" s="1" t="s">
        <v>2016</v>
      </c>
      <c r="U691" s="4"/>
      <c r="V691" s="1" t="s">
        <v>188</v>
      </c>
      <c r="W691" s="1" t="s">
        <v>711</v>
      </c>
      <c r="Z691" s="1" t="s">
        <v>3215</v>
      </c>
      <c r="AB691" s="1" t="s">
        <v>226</v>
      </c>
      <c r="AC691" s="4"/>
      <c r="AD691" s="1" t="s">
        <v>1471</v>
      </c>
      <c r="AE691" s="4"/>
      <c r="AF691" s="4"/>
      <c r="AG691" s="1" t="s">
        <v>3292</v>
      </c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</row>
    <row r="692">
      <c r="A692" s="3">
        <v>3.809099999E9</v>
      </c>
      <c r="B692" s="1" t="s">
        <v>3293</v>
      </c>
      <c r="C692" s="3">
        <v>4.0</v>
      </c>
      <c r="D692" s="3">
        <v>50.086092</v>
      </c>
      <c r="E692" s="3">
        <v>-5.255711</v>
      </c>
      <c r="F692" s="3">
        <v>81.38</v>
      </c>
      <c r="G692" s="1" t="s">
        <v>178</v>
      </c>
      <c r="H692" s="1" t="s">
        <v>179</v>
      </c>
      <c r="I692" s="3">
        <v>99999.0</v>
      </c>
      <c r="J692" s="1" t="s">
        <v>180</v>
      </c>
      <c r="K692" s="2" t="s">
        <v>3096</v>
      </c>
      <c r="L692" s="1" t="s">
        <v>557</v>
      </c>
      <c r="M692" s="1" t="s">
        <v>1446</v>
      </c>
      <c r="N692" s="4" t="str">
        <f>+0077,1</f>
        <v>#ERROR!</v>
      </c>
      <c r="O692" s="4" t="str">
        <f>+0040,1</f>
        <v>#ERROR!</v>
      </c>
      <c r="P692" s="1" t="s">
        <v>3294</v>
      </c>
      <c r="Q692" s="4"/>
      <c r="R692" s="1" t="s">
        <v>716</v>
      </c>
      <c r="S692" s="1" t="s">
        <v>3295</v>
      </c>
      <c r="U692" s="4"/>
      <c r="V692" s="1" t="s">
        <v>188</v>
      </c>
      <c r="W692" s="1" t="s">
        <v>738</v>
      </c>
      <c r="X692" s="1" t="s">
        <v>3296</v>
      </c>
      <c r="Z692" s="1" t="s">
        <v>3288</v>
      </c>
      <c r="AA692" s="1" t="s">
        <v>2936</v>
      </c>
      <c r="AB692" s="1" t="s">
        <v>226</v>
      </c>
      <c r="AC692" s="4"/>
      <c r="AD692" s="4"/>
      <c r="AE692" s="1" t="s">
        <v>368</v>
      </c>
      <c r="AF692" s="1" t="s">
        <v>1475</v>
      </c>
      <c r="AG692" s="1" t="s">
        <v>3297</v>
      </c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1" t="s">
        <v>238</v>
      </c>
      <c r="BT692" s="4"/>
      <c r="BU692" s="4"/>
      <c r="BV692" s="4"/>
      <c r="BW692" s="4"/>
      <c r="BX692" s="4"/>
      <c r="BY692" s="4"/>
      <c r="BZ692" s="4"/>
      <c r="CA692" s="1" t="s">
        <v>3298</v>
      </c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1" t="s">
        <v>3299</v>
      </c>
      <c r="DZ692" s="4"/>
      <c r="EA692" s="1" t="s">
        <v>198</v>
      </c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</row>
    <row r="693">
      <c r="A693" s="3">
        <v>3.809099999E9</v>
      </c>
      <c r="B693" s="1" t="s">
        <v>3300</v>
      </c>
      <c r="C693" s="3">
        <v>4.0</v>
      </c>
      <c r="D693" s="3">
        <v>50.086092</v>
      </c>
      <c r="E693" s="3">
        <v>-5.255711</v>
      </c>
      <c r="F693" s="3">
        <v>81.38</v>
      </c>
      <c r="G693" s="1" t="s">
        <v>178</v>
      </c>
      <c r="H693" s="1" t="s">
        <v>200</v>
      </c>
      <c r="I693" s="3">
        <v>99999.0</v>
      </c>
      <c r="J693" s="1" t="s">
        <v>180</v>
      </c>
      <c r="K693" s="2" t="s">
        <v>2231</v>
      </c>
      <c r="L693" s="1" t="s">
        <v>1612</v>
      </c>
      <c r="M693" s="1" t="s">
        <v>411</v>
      </c>
      <c r="N693" s="4" t="str">
        <f>+0080,1</f>
        <v>#ERROR!</v>
      </c>
      <c r="O693" s="4" t="str">
        <f>+0040,1</f>
        <v>#ERROR!</v>
      </c>
      <c r="P693" s="1" t="s">
        <v>203</v>
      </c>
      <c r="Q693" s="4"/>
      <c r="R693" s="1" t="s">
        <v>863</v>
      </c>
      <c r="S693" s="1" t="s">
        <v>1613</v>
      </c>
      <c r="U693" s="4"/>
      <c r="V693" s="1" t="s">
        <v>188</v>
      </c>
      <c r="W693" s="1" t="s">
        <v>865</v>
      </c>
      <c r="Z693" s="1" t="s">
        <v>3215</v>
      </c>
      <c r="AB693" s="1" t="s">
        <v>226</v>
      </c>
      <c r="AC693" s="4"/>
      <c r="AD693" s="1" t="s">
        <v>387</v>
      </c>
      <c r="AE693" s="4"/>
      <c r="AF693" s="4"/>
      <c r="AG693" s="1" t="s">
        <v>3301</v>
      </c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</row>
    <row r="694">
      <c r="A694" s="3">
        <v>3.809099999E9</v>
      </c>
      <c r="B694" s="1" t="s">
        <v>3302</v>
      </c>
      <c r="C694" s="3">
        <v>4.0</v>
      </c>
      <c r="D694" s="3">
        <v>50.086092</v>
      </c>
      <c r="E694" s="3">
        <v>-5.255711</v>
      </c>
      <c r="F694" s="3">
        <v>81.38</v>
      </c>
      <c r="G694" s="1" t="s">
        <v>178</v>
      </c>
      <c r="H694" s="1" t="s">
        <v>179</v>
      </c>
      <c r="I694" s="3">
        <v>99999.0</v>
      </c>
      <c r="J694" s="1" t="s">
        <v>180</v>
      </c>
      <c r="K694" s="2" t="s">
        <v>2231</v>
      </c>
      <c r="L694" s="1" t="s">
        <v>3303</v>
      </c>
      <c r="M694" s="1" t="s">
        <v>1446</v>
      </c>
      <c r="N694" s="4" t="str">
        <f>+0077,1</f>
        <v>#ERROR!</v>
      </c>
      <c r="O694" s="4" t="str">
        <f>+0035,1</f>
        <v>#ERROR!</v>
      </c>
      <c r="P694" s="1" t="s">
        <v>3294</v>
      </c>
      <c r="Q694" s="4"/>
      <c r="R694" s="1" t="s">
        <v>1842</v>
      </c>
      <c r="S694" s="1" t="s">
        <v>1616</v>
      </c>
      <c r="U694" s="4"/>
      <c r="V694" s="1" t="s">
        <v>188</v>
      </c>
      <c r="W694" s="1" t="s">
        <v>3304</v>
      </c>
      <c r="Z694" s="1" t="s">
        <v>3288</v>
      </c>
      <c r="AA694" s="1" t="s">
        <v>3305</v>
      </c>
      <c r="AB694" s="1" t="s">
        <v>226</v>
      </c>
      <c r="AC694" s="4"/>
      <c r="AD694" s="4"/>
      <c r="AE694" s="1" t="s">
        <v>320</v>
      </c>
      <c r="AF694" s="1" t="s">
        <v>395</v>
      </c>
      <c r="AG694" s="1" t="s">
        <v>3306</v>
      </c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1" t="s">
        <v>238</v>
      </c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1" t="s">
        <v>238</v>
      </c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</row>
    <row r="695">
      <c r="A695" s="3">
        <v>3.809099999E9</v>
      </c>
      <c r="B695" s="1" t="s">
        <v>3307</v>
      </c>
      <c r="C695" s="3">
        <v>4.0</v>
      </c>
      <c r="D695" s="3">
        <v>50.086092</v>
      </c>
      <c r="E695" s="3">
        <v>-5.255711</v>
      </c>
      <c r="F695" s="3">
        <v>81.38</v>
      </c>
      <c r="G695" s="1" t="s">
        <v>178</v>
      </c>
      <c r="H695" s="1" t="s">
        <v>200</v>
      </c>
      <c r="I695" s="3">
        <v>99999.0</v>
      </c>
      <c r="J695" s="1" t="s">
        <v>180</v>
      </c>
      <c r="K695" s="2" t="s">
        <v>975</v>
      </c>
      <c r="L695" s="1" t="s">
        <v>878</v>
      </c>
      <c r="M695" s="1" t="s">
        <v>1261</v>
      </c>
      <c r="N695" s="4" t="str">
        <f>+0060,1</f>
        <v>#ERROR!</v>
      </c>
      <c r="O695" s="4" t="str">
        <f>+0050,1</f>
        <v>#ERROR!</v>
      </c>
      <c r="P695" s="1" t="s">
        <v>203</v>
      </c>
      <c r="Q695" s="4"/>
      <c r="R695" s="1" t="s">
        <v>1067</v>
      </c>
      <c r="S695" s="1" t="s">
        <v>863</v>
      </c>
      <c r="T695" s="1" t="s">
        <v>1100</v>
      </c>
      <c r="V695" s="1" t="s">
        <v>188</v>
      </c>
      <c r="W695" s="1" t="s">
        <v>1068</v>
      </c>
      <c r="Z695" s="1" t="s">
        <v>3308</v>
      </c>
      <c r="AB695" s="1" t="s">
        <v>2839</v>
      </c>
      <c r="AC695" s="4"/>
      <c r="AD695" s="1" t="s">
        <v>967</v>
      </c>
      <c r="AE695" s="4"/>
      <c r="AF695" s="4"/>
      <c r="AG695" s="1" t="s">
        <v>3309</v>
      </c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</row>
    <row r="696">
      <c r="A696" s="3">
        <v>3.809099999E9</v>
      </c>
      <c r="B696" s="1" t="s">
        <v>3310</v>
      </c>
      <c r="C696" s="3">
        <v>4.0</v>
      </c>
      <c r="D696" s="3">
        <v>50.086092</v>
      </c>
      <c r="E696" s="3">
        <v>-5.255711</v>
      </c>
      <c r="F696" s="3">
        <v>81.38</v>
      </c>
      <c r="G696" s="1" t="s">
        <v>178</v>
      </c>
      <c r="H696" s="1" t="s">
        <v>179</v>
      </c>
      <c r="I696" s="3">
        <v>99999.0</v>
      </c>
      <c r="J696" s="1" t="s">
        <v>180</v>
      </c>
      <c r="K696" s="2" t="s">
        <v>975</v>
      </c>
      <c r="L696" s="1" t="s">
        <v>1116</v>
      </c>
      <c r="M696" s="1" t="s">
        <v>1261</v>
      </c>
      <c r="N696" s="4" t="str">
        <f>+0061,1</f>
        <v>#ERROR!</v>
      </c>
      <c r="O696" s="4" t="str">
        <f>+0047,1</f>
        <v>#ERROR!</v>
      </c>
      <c r="P696" s="1" t="s">
        <v>3311</v>
      </c>
      <c r="Q696" s="4"/>
      <c r="R696" s="1" t="s">
        <v>1071</v>
      </c>
      <c r="S696" s="1" t="s">
        <v>1842</v>
      </c>
      <c r="T696" s="1" t="s">
        <v>2565</v>
      </c>
      <c r="V696" s="1" t="s">
        <v>188</v>
      </c>
      <c r="W696" s="1" t="s">
        <v>1168</v>
      </c>
      <c r="Z696" s="1" t="s">
        <v>3312</v>
      </c>
      <c r="AA696" s="1" t="s">
        <v>562</v>
      </c>
      <c r="AB696" s="1" t="s">
        <v>2839</v>
      </c>
      <c r="AC696" s="4"/>
      <c r="AD696" s="4"/>
      <c r="AE696" s="1" t="s">
        <v>421</v>
      </c>
      <c r="AF696" s="1" t="s">
        <v>972</v>
      </c>
      <c r="AG696" s="1" t="s">
        <v>3313</v>
      </c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1" t="s">
        <v>238</v>
      </c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1" t="s">
        <v>1973</v>
      </c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</row>
    <row r="697">
      <c r="A697" s="3">
        <v>3.809099999E9</v>
      </c>
      <c r="B697" s="1" t="s">
        <v>3314</v>
      </c>
      <c r="C697" s="3">
        <v>4.0</v>
      </c>
      <c r="D697" s="3">
        <v>50.086092</v>
      </c>
      <c r="E697" s="3">
        <v>-5.255711</v>
      </c>
      <c r="F697" s="3">
        <v>81.38</v>
      </c>
      <c r="G697" s="1" t="s">
        <v>178</v>
      </c>
      <c r="H697" s="1" t="s">
        <v>200</v>
      </c>
      <c r="I697" s="3">
        <v>99999.0</v>
      </c>
      <c r="J697" s="1" t="s">
        <v>180</v>
      </c>
      <c r="K697" s="2" t="s">
        <v>938</v>
      </c>
      <c r="L697" s="1" t="s">
        <v>2367</v>
      </c>
      <c r="M697" s="1" t="s">
        <v>272</v>
      </c>
      <c r="N697" s="4" t="str">
        <f>+0050,1</f>
        <v>#ERROR!</v>
      </c>
      <c r="O697" s="4" t="str">
        <f>+0020,1</f>
        <v>#ERROR!</v>
      </c>
      <c r="P697" s="1" t="s">
        <v>203</v>
      </c>
      <c r="Q697" s="4"/>
      <c r="R697" s="1" t="s">
        <v>1089</v>
      </c>
      <c r="S697" s="1" t="s">
        <v>3060</v>
      </c>
      <c r="T697" s="1" t="s">
        <v>863</v>
      </c>
      <c r="U697" s="1" t="s">
        <v>2617</v>
      </c>
      <c r="V697" s="1" t="s">
        <v>188</v>
      </c>
      <c r="W697" s="1" t="s">
        <v>1090</v>
      </c>
      <c r="Z697" s="1" t="s">
        <v>3308</v>
      </c>
      <c r="AB697" s="1" t="s">
        <v>2906</v>
      </c>
      <c r="AC697" s="4"/>
      <c r="AD697" s="1" t="s">
        <v>2618</v>
      </c>
      <c r="AE697" s="4"/>
      <c r="AF697" s="4"/>
      <c r="AG697" s="1" t="s">
        <v>3315</v>
      </c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</row>
    <row r="698">
      <c r="A698" s="3">
        <v>3.809099999E9</v>
      </c>
      <c r="B698" s="1" t="s">
        <v>3316</v>
      </c>
      <c r="C698" s="3">
        <v>4.0</v>
      </c>
      <c r="D698" s="3">
        <v>50.086092</v>
      </c>
      <c r="E698" s="3">
        <v>-5.255711</v>
      </c>
      <c r="F698" s="3">
        <v>81.38</v>
      </c>
      <c r="G698" s="1" t="s">
        <v>178</v>
      </c>
      <c r="H698" s="1" t="s">
        <v>200</v>
      </c>
      <c r="I698" s="3">
        <v>99999.0</v>
      </c>
      <c r="J698" s="1" t="s">
        <v>180</v>
      </c>
      <c r="K698" s="2" t="s">
        <v>3317</v>
      </c>
      <c r="L698" s="1" t="s">
        <v>557</v>
      </c>
      <c r="M698" s="1" t="s">
        <v>183</v>
      </c>
      <c r="N698" s="4" t="str">
        <f>+0060,1</f>
        <v>#ERROR!</v>
      </c>
      <c r="O698" s="4" t="str">
        <f>+0030,1</f>
        <v>#ERROR!</v>
      </c>
      <c r="P698" s="1" t="s">
        <v>203</v>
      </c>
      <c r="Q698" s="4"/>
      <c r="R698" s="1" t="s">
        <v>1067</v>
      </c>
      <c r="S698" s="1" t="s">
        <v>3060</v>
      </c>
      <c r="T698" s="1" t="s">
        <v>815</v>
      </c>
      <c r="V698" s="1" t="s">
        <v>188</v>
      </c>
      <c r="W698" s="1" t="s">
        <v>1068</v>
      </c>
      <c r="Z698" s="1" t="s">
        <v>3308</v>
      </c>
      <c r="AB698" s="1" t="s">
        <v>1324</v>
      </c>
      <c r="AC698" s="4"/>
      <c r="AD698" s="1" t="s">
        <v>1926</v>
      </c>
      <c r="AE698" s="4"/>
      <c r="AF698" s="4"/>
      <c r="AG698" s="1" t="s">
        <v>3318</v>
      </c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</row>
    <row r="699">
      <c r="A699" s="3">
        <v>3.809099999E9</v>
      </c>
      <c r="B699" s="1" t="s">
        <v>3319</v>
      </c>
      <c r="C699" s="3">
        <v>4.0</v>
      </c>
      <c r="D699" s="3">
        <v>50.086092</v>
      </c>
      <c r="E699" s="3">
        <v>-5.255711</v>
      </c>
      <c r="F699" s="3">
        <v>81.38</v>
      </c>
      <c r="G699" s="1" t="s">
        <v>178</v>
      </c>
      <c r="H699" s="1" t="s">
        <v>179</v>
      </c>
      <c r="I699" s="3">
        <v>99999.0</v>
      </c>
      <c r="J699" s="1" t="s">
        <v>180</v>
      </c>
      <c r="K699" s="2" t="s">
        <v>3317</v>
      </c>
      <c r="L699" s="1" t="s">
        <v>2373</v>
      </c>
      <c r="M699" s="1" t="s">
        <v>183</v>
      </c>
      <c r="N699" s="4" t="str">
        <f>+0061,1</f>
        <v>#ERROR!</v>
      </c>
      <c r="O699" s="4" t="str">
        <f>+0030,1</f>
        <v>#ERROR!</v>
      </c>
      <c r="P699" s="1" t="s">
        <v>3320</v>
      </c>
      <c r="Q699" s="4"/>
      <c r="R699" s="1" t="s">
        <v>1071</v>
      </c>
      <c r="S699" s="1" t="s">
        <v>3064</v>
      </c>
      <c r="T699" s="1" t="s">
        <v>2102</v>
      </c>
      <c r="V699" s="1" t="s">
        <v>188</v>
      </c>
      <c r="W699" s="1" t="s">
        <v>1073</v>
      </c>
      <c r="Z699" s="1" t="s">
        <v>3321</v>
      </c>
      <c r="AA699" s="1" t="s">
        <v>1032</v>
      </c>
      <c r="AB699" s="1" t="s">
        <v>2914</v>
      </c>
      <c r="AC699" s="4"/>
      <c r="AD699" s="4"/>
      <c r="AE699" s="1" t="s">
        <v>482</v>
      </c>
      <c r="AF699" s="1" t="s">
        <v>1930</v>
      </c>
      <c r="AG699" s="1" t="s">
        <v>3322</v>
      </c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1" t="s">
        <v>238</v>
      </c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1" t="s">
        <v>1973</v>
      </c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</row>
    <row r="700">
      <c r="A700" s="3">
        <v>3.809099999E9</v>
      </c>
      <c r="B700" s="1" t="s">
        <v>3323</v>
      </c>
      <c r="C700" s="3">
        <v>4.0</v>
      </c>
      <c r="D700" s="3">
        <v>50.086092</v>
      </c>
      <c r="E700" s="3">
        <v>-5.255711</v>
      </c>
      <c r="F700" s="3">
        <v>81.38</v>
      </c>
      <c r="G700" s="1" t="s">
        <v>178</v>
      </c>
      <c r="H700" s="1" t="s">
        <v>200</v>
      </c>
      <c r="I700" s="3">
        <v>99999.0</v>
      </c>
      <c r="J700" s="1" t="s">
        <v>180</v>
      </c>
      <c r="K700" s="2" t="s">
        <v>975</v>
      </c>
      <c r="L700" s="1" t="s">
        <v>878</v>
      </c>
      <c r="M700" s="1" t="s">
        <v>411</v>
      </c>
      <c r="N700" s="4" t="str">
        <f>+0070,1</f>
        <v>#ERROR!</v>
      </c>
      <c r="O700" s="4" t="str">
        <f>+0030,1</f>
        <v>#ERROR!</v>
      </c>
      <c r="P700" s="1" t="s">
        <v>203</v>
      </c>
      <c r="Q700" s="4"/>
      <c r="R700" s="1" t="s">
        <v>888</v>
      </c>
      <c r="S700" s="1" t="s">
        <v>3060</v>
      </c>
      <c r="T700" s="1" t="s">
        <v>863</v>
      </c>
      <c r="V700" s="1" t="s">
        <v>188</v>
      </c>
      <c r="W700" s="1" t="s">
        <v>891</v>
      </c>
      <c r="Z700" s="1" t="s">
        <v>3203</v>
      </c>
      <c r="AB700" s="1" t="s">
        <v>1324</v>
      </c>
      <c r="AC700" s="4"/>
      <c r="AD700" s="1" t="s">
        <v>939</v>
      </c>
      <c r="AE700" s="4"/>
      <c r="AF700" s="4"/>
      <c r="AG700" s="1" t="s">
        <v>3324</v>
      </c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</row>
    <row r="701">
      <c r="A701" s="3">
        <v>3.809099999E9</v>
      </c>
      <c r="B701" s="1" t="s">
        <v>3325</v>
      </c>
      <c r="C701" s="3">
        <v>4.0</v>
      </c>
      <c r="D701" s="3">
        <v>50.086092</v>
      </c>
      <c r="E701" s="3">
        <v>-5.255711</v>
      </c>
      <c r="F701" s="3">
        <v>81.38</v>
      </c>
      <c r="G701" s="1" t="s">
        <v>178</v>
      </c>
      <c r="H701" s="1" t="s">
        <v>200</v>
      </c>
      <c r="I701" s="3">
        <v>99999.0</v>
      </c>
      <c r="J701" s="1" t="s">
        <v>180</v>
      </c>
      <c r="K701" s="2" t="s">
        <v>2215</v>
      </c>
      <c r="L701" s="1" t="s">
        <v>1218</v>
      </c>
      <c r="M701" s="1" t="s">
        <v>2333</v>
      </c>
      <c r="N701" s="4" t="str">
        <f>+0050,1</f>
        <v>#ERROR!</v>
      </c>
      <c r="O701" s="4" t="str">
        <f>+0020,1</f>
        <v>#ERROR!</v>
      </c>
      <c r="P701" s="1" t="s">
        <v>203</v>
      </c>
      <c r="Q701" s="4"/>
      <c r="R701" s="1" t="s">
        <v>292</v>
      </c>
      <c r="S701" s="1" t="s">
        <v>1219</v>
      </c>
      <c r="T701" s="1" t="s">
        <v>1113</v>
      </c>
      <c r="V701" s="1" t="s">
        <v>188</v>
      </c>
      <c r="W701" s="1" t="s">
        <v>293</v>
      </c>
      <c r="Z701" s="1" t="s">
        <v>3203</v>
      </c>
      <c r="AB701" s="1" t="s">
        <v>2906</v>
      </c>
      <c r="AC701" s="4"/>
      <c r="AD701" s="1" t="s">
        <v>2641</v>
      </c>
      <c r="AE701" s="4"/>
      <c r="AF701" s="4"/>
      <c r="AG701" s="1" t="s">
        <v>3326</v>
      </c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</row>
    <row r="702">
      <c r="A702" s="3">
        <v>3.809099999E9</v>
      </c>
      <c r="B702" s="1" t="s">
        <v>3327</v>
      </c>
      <c r="C702" s="3">
        <v>4.0</v>
      </c>
      <c r="D702" s="3">
        <v>50.086092</v>
      </c>
      <c r="E702" s="3">
        <v>-5.255711</v>
      </c>
      <c r="F702" s="3">
        <v>81.38</v>
      </c>
      <c r="G702" s="1" t="s">
        <v>178</v>
      </c>
      <c r="H702" s="1" t="s">
        <v>200</v>
      </c>
      <c r="I702" s="3">
        <v>99999.0</v>
      </c>
      <c r="J702" s="1" t="s">
        <v>180</v>
      </c>
      <c r="K702" s="2" t="s">
        <v>966</v>
      </c>
      <c r="L702" s="1" t="s">
        <v>2670</v>
      </c>
      <c r="M702" s="1" t="s">
        <v>344</v>
      </c>
      <c r="N702" s="4" t="str">
        <f>+0060,1</f>
        <v>#ERROR!</v>
      </c>
      <c r="O702" s="4" t="str">
        <f>+0020,1</f>
        <v>#ERROR!</v>
      </c>
      <c r="P702" s="1" t="s">
        <v>203</v>
      </c>
      <c r="Q702" s="4"/>
      <c r="R702" s="1" t="s">
        <v>888</v>
      </c>
      <c r="S702" s="1" t="s">
        <v>2671</v>
      </c>
      <c r="T702" s="1" t="s">
        <v>1100</v>
      </c>
      <c r="V702" s="1" t="s">
        <v>188</v>
      </c>
      <c r="W702" s="1" t="s">
        <v>891</v>
      </c>
      <c r="Z702" s="1" t="s">
        <v>3203</v>
      </c>
      <c r="AB702" s="1" t="s">
        <v>1324</v>
      </c>
      <c r="AC702" s="4"/>
      <c r="AD702" s="1" t="s">
        <v>967</v>
      </c>
      <c r="AE702" s="4"/>
      <c r="AF702" s="4"/>
      <c r="AG702" s="1" t="s">
        <v>3328</v>
      </c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</row>
    <row r="703">
      <c r="A703" s="3">
        <v>3.809099999E9</v>
      </c>
      <c r="B703" s="1" t="s">
        <v>3329</v>
      </c>
      <c r="C703" s="3">
        <v>4.0</v>
      </c>
      <c r="D703" s="3">
        <v>50.086092</v>
      </c>
      <c r="E703" s="3">
        <v>-5.255711</v>
      </c>
      <c r="F703" s="3">
        <v>81.38</v>
      </c>
      <c r="G703" s="1" t="s">
        <v>178</v>
      </c>
      <c r="H703" s="1" t="s">
        <v>200</v>
      </c>
      <c r="I703" s="3">
        <v>99999.0</v>
      </c>
      <c r="J703" s="1" t="s">
        <v>180</v>
      </c>
      <c r="K703" s="2" t="s">
        <v>2263</v>
      </c>
      <c r="L703" s="1" t="s">
        <v>1218</v>
      </c>
      <c r="M703" s="1" t="s">
        <v>183</v>
      </c>
      <c r="N703" s="4" t="str">
        <f>+0070,1</f>
        <v>#ERROR!</v>
      </c>
      <c r="O703" s="4" t="str">
        <f>+0030,1</f>
        <v>#ERROR!</v>
      </c>
      <c r="P703" s="1" t="s">
        <v>203</v>
      </c>
      <c r="Q703" s="4"/>
      <c r="R703" s="1" t="s">
        <v>888</v>
      </c>
      <c r="S703" s="1" t="s">
        <v>1219</v>
      </c>
      <c r="T703" s="1" t="s">
        <v>2917</v>
      </c>
      <c r="U703" s="1" t="s">
        <v>3330</v>
      </c>
      <c r="V703" s="1" t="s">
        <v>188</v>
      </c>
      <c r="W703" s="1" t="s">
        <v>891</v>
      </c>
      <c r="Z703" s="1" t="s">
        <v>3203</v>
      </c>
      <c r="AB703" s="1" t="s">
        <v>1324</v>
      </c>
      <c r="AC703" s="4"/>
      <c r="AD703" s="1" t="s">
        <v>415</v>
      </c>
      <c r="AE703" s="4"/>
      <c r="AF703" s="4"/>
      <c r="AG703" s="1" t="s">
        <v>3331</v>
      </c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</row>
    <row r="704">
      <c r="A704" s="3">
        <v>3.809099999E9</v>
      </c>
      <c r="B704" s="1" t="s">
        <v>3332</v>
      </c>
      <c r="C704" s="3">
        <v>4.0</v>
      </c>
      <c r="D704" s="3">
        <v>50.086092</v>
      </c>
      <c r="E704" s="3">
        <v>-5.255711</v>
      </c>
      <c r="F704" s="3">
        <v>81.38</v>
      </c>
      <c r="G704" s="1" t="s">
        <v>178</v>
      </c>
      <c r="H704" s="1" t="s">
        <v>179</v>
      </c>
      <c r="I704" s="3">
        <v>99999.0</v>
      </c>
      <c r="J704" s="1" t="s">
        <v>180</v>
      </c>
      <c r="K704" s="2" t="s">
        <v>2263</v>
      </c>
      <c r="L704" s="1" t="s">
        <v>3333</v>
      </c>
      <c r="M704" s="1" t="s">
        <v>183</v>
      </c>
      <c r="N704" s="4" t="str">
        <f>+0065,1</f>
        <v>#ERROR!</v>
      </c>
      <c r="O704" s="4" t="str">
        <f>+0026,1</f>
        <v>#ERROR!</v>
      </c>
      <c r="P704" s="1" t="s">
        <v>3334</v>
      </c>
      <c r="Q704" s="4"/>
      <c r="R704" s="1" t="s">
        <v>896</v>
      </c>
      <c r="S704" s="1" t="s">
        <v>1234</v>
      </c>
      <c r="T704" s="1" t="s">
        <v>2921</v>
      </c>
      <c r="U704" s="1" t="s">
        <v>3335</v>
      </c>
      <c r="V704" s="1" t="s">
        <v>188</v>
      </c>
      <c r="W704" s="1" t="s">
        <v>1573</v>
      </c>
      <c r="Z704" s="1" t="s">
        <v>3336</v>
      </c>
      <c r="AA704" s="1" t="s">
        <v>1049</v>
      </c>
      <c r="AB704" s="1" t="s">
        <v>2914</v>
      </c>
      <c r="AC704" s="4"/>
      <c r="AD704" s="4"/>
      <c r="AE704" s="1" t="s">
        <v>2149</v>
      </c>
      <c r="AF704" s="1" t="s">
        <v>422</v>
      </c>
      <c r="AG704" s="1" t="s">
        <v>3337</v>
      </c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1" t="s">
        <v>238</v>
      </c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1" t="s">
        <v>1973</v>
      </c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</row>
    <row r="705">
      <c r="A705" s="3">
        <v>3.809099999E9</v>
      </c>
      <c r="B705" s="1" t="s">
        <v>3338</v>
      </c>
      <c r="C705" s="3">
        <v>4.0</v>
      </c>
      <c r="D705" s="3">
        <v>50.086092</v>
      </c>
      <c r="E705" s="3">
        <v>-5.255711</v>
      </c>
      <c r="F705" s="3">
        <v>81.38</v>
      </c>
      <c r="G705" s="1" t="s">
        <v>178</v>
      </c>
      <c r="H705" s="1" t="s">
        <v>200</v>
      </c>
      <c r="I705" s="3">
        <v>99999.0</v>
      </c>
      <c r="J705" s="1" t="s">
        <v>180</v>
      </c>
      <c r="K705" s="2" t="s">
        <v>3339</v>
      </c>
      <c r="L705" s="1" t="s">
        <v>593</v>
      </c>
      <c r="M705" s="1" t="s">
        <v>411</v>
      </c>
      <c r="N705" s="4" t="str">
        <f>+0060,1</f>
        <v>#ERROR!</v>
      </c>
      <c r="O705" s="4" t="str">
        <f>+0020,1</f>
        <v>#ERROR!</v>
      </c>
      <c r="P705" s="1" t="s">
        <v>203</v>
      </c>
      <c r="Q705" s="4"/>
      <c r="R705" s="1" t="s">
        <v>594</v>
      </c>
      <c r="S705" s="1" t="s">
        <v>3060</v>
      </c>
      <c r="T705" s="1" t="s">
        <v>595</v>
      </c>
      <c r="V705" s="1" t="s">
        <v>188</v>
      </c>
      <c r="W705" s="1" t="s">
        <v>597</v>
      </c>
      <c r="Z705" s="1" t="s">
        <v>3340</v>
      </c>
      <c r="AB705" s="1" t="s">
        <v>1324</v>
      </c>
      <c r="AC705" s="4"/>
      <c r="AD705" s="1" t="s">
        <v>2129</v>
      </c>
      <c r="AE705" s="4"/>
      <c r="AF705" s="4"/>
      <c r="AG705" s="1" t="s">
        <v>3341</v>
      </c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</row>
    <row r="706">
      <c r="A706" s="3">
        <v>3.809099999E9</v>
      </c>
      <c r="B706" s="1" t="s">
        <v>3342</v>
      </c>
      <c r="C706" s="3">
        <v>4.0</v>
      </c>
      <c r="D706" s="3">
        <v>50.086092</v>
      </c>
      <c r="E706" s="3">
        <v>-5.255711</v>
      </c>
      <c r="F706" s="3">
        <v>81.38</v>
      </c>
      <c r="G706" s="1" t="s">
        <v>178</v>
      </c>
      <c r="H706" s="1" t="s">
        <v>179</v>
      </c>
      <c r="I706" s="3">
        <v>99999.0</v>
      </c>
      <c r="J706" s="1" t="s">
        <v>180</v>
      </c>
      <c r="K706" s="2" t="s">
        <v>3339</v>
      </c>
      <c r="L706" s="1" t="s">
        <v>557</v>
      </c>
      <c r="M706" s="1" t="s">
        <v>1446</v>
      </c>
      <c r="N706" s="4" t="str">
        <f>+0061,1</f>
        <v>#ERROR!</v>
      </c>
      <c r="O706" s="4" t="str">
        <f>+0016,1</f>
        <v>#ERROR!</v>
      </c>
      <c r="P706" s="1" t="s">
        <v>3343</v>
      </c>
      <c r="Q706" s="4"/>
      <c r="R706" s="1" t="s">
        <v>602</v>
      </c>
      <c r="S706" s="1" t="s">
        <v>3064</v>
      </c>
      <c r="T706" s="1" t="s">
        <v>2450</v>
      </c>
      <c r="V706" s="1" t="s">
        <v>188</v>
      </c>
      <c r="W706" s="1" t="s">
        <v>1106</v>
      </c>
      <c r="Z706" s="1" t="s">
        <v>3344</v>
      </c>
      <c r="AA706" s="1" t="s">
        <v>3345</v>
      </c>
      <c r="AB706" s="1" t="s">
        <v>1575</v>
      </c>
      <c r="AC706" s="4"/>
      <c r="AD706" s="4"/>
      <c r="AE706" s="1" t="s">
        <v>2143</v>
      </c>
      <c r="AF706" s="1" t="s">
        <v>2135</v>
      </c>
      <c r="AG706" s="1" t="s">
        <v>3346</v>
      </c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1" t="s">
        <v>238</v>
      </c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1" t="s">
        <v>238</v>
      </c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</row>
    <row r="707">
      <c r="A707" s="3">
        <v>3.809099999E9</v>
      </c>
      <c r="B707" s="1" t="s">
        <v>3347</v>
      </c>
      <c r="C707" s="3">
        <v>4.0</v>
      </c>
      <c r="D707" s="3">
        <v>50.086092</v>
      </c>
      <c r="E707" s="3">
        <v>-5.255711</v>
      </c>
      <c r="F707" s="3">
        <v>81.38</v>
      </c>
      <c r="G707" s="1" t="s">
        <v>178</v>
      </c>
      <c r="H707" s="1" t="s">
        <v>200</v>
      </c>
      <c r="I707" s="3">
        <v>99999.0</v>
      </c>
      <c r="J707" s="1" t="s">
        <v>180</v>
      </c>
      <c r="K707" s="2" t="s">
        <v>2166</v>
      </c>
      <c r="L707" s="1" t="s">
        <v>2670</v>
      </c>
      <c r="M707" s="1" t="s">
        <v>411</v>
      </c>
      <c r="N707" s="4" t="str">
        <f>+0060,1</f>
        <v>#ERROR!</v>
      </c>
      <c r="O707" s="4" t="str">
        <f>+0010,1</f>
        <v>#ERROR!</v>
      </c>
      <c r="P707" s="1" t="s">
        <v>203</v>
      </c>
      <c r="Q707" s="4"/>
      <c r="R707" s="1" t="s">
        <v>1067</v>
      </c>
      <c r="S707" s="1" t="s">
        <v>2909</v>
      </c>
      <c r="U707" s="4"/>
      <c r="V707" s="1" t="s">
        <v>188</v>
      </c>
      <c r="W707" s="1" t="s">
        <v>1068</v>
      </c>
      <c r="Z707" s="1" t="s">
        <v>3340</v>
      </c>
      <c r="AB707" s="1" t="s">
        <v>3348</v>
      </c>
      <c r="AC707" s="4"/>
      <c r="AD707" s="1" t="s">
        <v>967</v>
      </c>
      <c r="AE707" s="4"/>
      <c r="AF707" s="4"/>
      <c r="AG707" s="1" t="s">
        <v>3349</v>
      </c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</row>
    <row r="708">
      <c r="A708" s="3">
        <v>3.809099999E9</v>
      </c>
      <c r="B708" s="1" t="s">
        <v>3350</v>
      </c>
      <c r="C708" s="3">
        <v>4.0</v>
      </c>
      <c r="D708" s="3">
        <v>50.086092</v>
      </c>
      <c r="E708" s="3">
        <v>-5.255711</v>
      </c>
      <c r="F708" s="3">
        <v>81.38</v>
      </c>
      <c r="G708" s="1" t="s">
        <v>178</v>
      </c>
      <c r="H708" s="1" t="s">
        <v>179</v>
      </c>
      <c r="I708" s="3">
        <v>99999.0</v>
      </c>
      <c r="J708" s="1" t="s">
        <v>180</v>
      </c>
      <c r="K708" s="2" t="s">
        <v>2166</v>
      </c>
      <c r="L708" s="1" t="s">
        <v>1318</v>
      </c>
      <c r="M708" s="1" t="s">
        <v>418</v>
      </c>
      <c r="N708" s="4" t="str">
        <f>+0063,1</f>
        <v>#ERROR!</v>
      </c>
      <c r="O708" s="4" t="str">
        <f>+0009,1</f>
        <v>#ERROR!</v>
      </c>
      <c r="P708" s="1" t="s">
        <v>3351</v>
      </c>
      <c r="Q708" s="4"/>
      <c r="R708" s="1" t="s">
        <v>1071</v>
      </c>
      <c r="S708" s="1" t="s">
        <v>2995</v>
      </c>
      <c r="U708" s="4"/>
      <c r="V708" s="1" t="s">
        <v>188</v>
      </c>
      <c r="W708" s="1" t="s">
        <v>1073</v>
      </c>
      <c r="Z708" s="1" t="s">
        <v>3352</v>
      </c>
      <c r="AA708" s="1" t="s">
        <v>3353</v>
      </c>
      <c r="AB708" s="1" t="s">
        <v>3348</v>
      </c>
      <c r="AC708" s="4"/>
      <c r="AD708" s="4"/>
      <c r="AE708" s="1" t="s">
        <v>3164</v>
      </c>
      <c r="AF708" s="1" t="s">
        <v>972</v>
      </c>
      <c r="AG708" s="1" t="s">
        <v>3354</v>
      </c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1" t="s">
        <v>238</v>
      </c>
      <c r="BT708" s="4"/>
      <c r="BU708" s="4"/>
      <c r="BV708" s="4"/>
      <c r="BW708" s="4"/>
      <c r="BX708" s="4"/>
      <c r="BY708" s="4"/>
      <c r="BZ708" s="4"/>
      <c r="CA708" s="1" t="s">
        <v>2931</v>
      </c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1" t="s">
        <v>1973</v>
      </c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</row>
    <row r="709">
      <c r="A709" s="3">
        <v>3.809099999E9</v>
      </c>
      <c r="B709" s="1" t="s">
        <v>3355</v>
      </c>
      <c r="C709" s="3">
        <v>4.0</v>
      </c>
      <c r="D709" s="3">
        <v>50.086092</v>
      </c>
      <c r="E709" s="3">
        <v>-5.255711</v>
      </c>
      <c r="F709" s="3">
        <v>81.38</v>
      </c>
      <c r="G709" s="1" t="s">
        <v>178</v>
      </c>
      <c r="H709" s="1" t="s">
        <v>200</v>
      </c>
      <c r="I709" s="3">
        <v>99999.0</v>
      </c>
      <c r="J709" s="1" t="s">
        <v>180</v>
      </c>
      <c r="K709" s="2" t="s">
        <v>2263</v>
      </c>
      <c r="L709" s="1" t="s">
        <v>593</v>
      </c>
      <c r="M709" s="1" t="s">
        <v>411</v>
      </c>
      <c r="N709" s="4" t="str">
        <f>+0080,1</f>
        <v>#ERROR!</v>
      </c>
      <c r="O709" s="4" t="str">
        <f>+0000,1</f>
        <v>#ERROR!</v>
      </c>
      <c r="P709" s="1" t="s">
        <v>203</v>
      </c>
      <c r="Q709" s="4"/>
      <c r="R709" s="1" t="s">
        <v>888</v>
      </c>
      <c r="S709" s="1" t="s">
        <v>3060</v>
      </c>
      <c r="T709" s="1" t="s">
        <v>595</v>
      </c>
      <c r="V709" s="1" t="s">
        <v>188</v>
      </c>
      <c r="W709" s="1" t="s">
        <v>891</v>
      </c>
      <c r="Z709" s="1" t="s">
        <v>3192</v>
      </c>
      <c r="AB709" s="1" t="s">
        <v>1324</v>
      </c>
      <c r="AC709" s="4"/>
      <c r="AD709" s="1" t="s">
        <v>1926</v>
      </c>
      <c r="AE709" s="4"/>
      <c r="AF709" s="4"/>
      <c r="AG709" s="1" t="s">
        <v>3356</v>
      </c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</row>
    <row r="710">
      <c r="A710" s="3">
        <v>3.809099999E9</v>
      </c>
      <c r="B710" s="1" t="s">
        <v>3357</v>
      </c>
      <c r="C710" s="3">
        <v>4.0</v>
      </c>
      <c r="D710" s="3">
        <v>50.086092</v>
      </c>
      <c r="E710" s="3">
        <v>-5.255711</v>
      </c>
      <c r="F710" s="3">
        <v>81.38</v>
      </c>
      <c r="G710" s="1" t="s">
        <v>178</v>
      </c>
      <c r="H710" s="1" t="s">
        <v>179</v>
      </c>
      <c r="I710" s="3">
        <v>99999.0</v>
      </c>
      <c r="J710" s="1" t="s">
        <v>180</v>
      </c>
      <c r="K710" s="2" t="s">
        <v>2263</v>
      </c>
      <c r="L710" s="1" t="s">
        <v>557</v>
      </c>
      <c r="M710" s="1" t="s">
        <v>418</v>
      </c>
      <c r="N710" s="4" t="str">
        <f>+0076,1</f>
        <v>#ERROR!</v>
      </c>
      <c r="O710" s="1" t="s">
        <v>3063</v>
      </c>
      <c r="P710" s="1" t="s">
        <v>3358</v>
      </c>
      <c r="Q710" s="4"/>
      <c r="R710" s="1" t="s">
        <v>896</v>
      </c>
      <c r="S710" s="1" t="s">
        <v>3064</v>
      </c>
      <c r="T710" s="1" t="s">
        <v>2450</v>
      </c>
      <c r="V710" s="1" t="s">
        <v>188</v>
      </c>
      <c r="W710" s="1" t="s">
        <v>1617</v>
      </c>
      <c r="Z710" s="1" t="s">
        <v>3359</v>
      </c>
      <c r="AA710" s="1" t="s">
        <v>1170</v>
      </c>
      <c r="AB710" s="1" t="s">
        <v>2914</v>
      </c>
      <c r="AC710" s="4"/>
      <c r="AD710" s="4"/>
      <c r="AE710" s="1" t="s">
        <v>2149</v>
      </c>
      <c r="AF710" s="1" t="s">
        <v>1930</v>
      </c>
      <c r="AG710" s="1" t="s">
        <v>3360</v>
      </c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1" t="s">
        <v>238</v>
      </c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1" t="s">
        <v>1973</v>
      </c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</row>
    <row r="711">
      <c r="A711" s="3">
        <v>3.809099999E9</v>
      </c>
      <c r="B711" s="1" t="s">
        <v>3361</v>
      </c>
      <c r="C711" s="3">
        <v>4.0</v>
      </c>
      <c r="D711" s="3">
        <v>50.086092</v>
      </c>
      <c r="E711" s="3">
        <v>-5.255711</v>
      </c>
      <c r="F711" s="3">
        <v>81.38</v>
      </c>
      <c r="G711" s="1" t="s">
        <v>178</v>
      </c>
      <c r="H711" s="1" t="s">
        <v>200</v>
      </c>
      <c r="I711" s="3">
        <v>99999.0</v>
      </c>
      <c r="J711" s="1" t="s">
        <v>180</v>
      </c>
      <c r="K711" s="2" t="s">
        <v>2146</v>
      </c>
      <c r="L711" s="1" t="s">
        <v>557</v>
      </c>
      <c r="M711" s="1" t="s">
        <v>411</v>
      </c>
      <c r="N711" s="4" t="str">
        <f>+0080,1</f>
        <v>#ERROR!</v>
      </c>
      <c r="O711" s="1" t="s">
        <v>2974</v>
      </c>
      <c r="P711" s="1" t="s">
        <v>203</v>
      </c>
      <c r="Q711" s="4"/>
      <c r="R711" s="1" t="s">
        <v>1702</v>
      </c>
      <c r="T711" s="4"/>
      <c r="U711" s="4"/>
      <c r="V711" s="1" t="s">
        <v>188</v>
      </c>
      <c r="W711" s="1" t="s">
        <v>1703</v>
      </c>
      <c r="Z711" s="1" t="s">
        <v>3192</v>
      </c>
      <c r="AB711" s="4"/>
      <c r="AC711" s="4"/>
      <c r="AD711" s="1" t="s">
        <v>457</v>
      </c>
      <c r="AE711" s="4"/>
      <c r="AF711" s="4"/>
      <c r="AG711" s="1" t="s">
        <v>3362</v>
      </c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</row>
    <row r="712">
      <c r="A712" s="3">
        <v>3.809099999E9</v>
      </c>
      <c r="B712" s="1" t="s">
        <v>3363</v>
      </c>
      <c r="C712" s="3">
        <v>4.0</v>
      </c>
      <c r="D712" s="3">
        <v>50.086092</v>
      </c>
      <c r="E712" s="3">
        <v>-5.255711</v>
      </c>
      <c r="F712" s="3">
        <v>81.38</v>
      </c>
      <c r="G712" s="1" t="s">
        <v>178</v>
      </c>
      <c r="H712" s="1" t="s">
        <v>179</v>
      </c>
      <c r="I712" s="3">
        <v>99999.0</v>
      </c>
      <c r="J712" s="1" t="s">
        <v>180</v>
      </c>
      <c r="K712" s="2" t="s">
        <v>2146</v>
      </c>
      <c r="L712" s="1" t="s">
        <v>557</v>
      </c>
      <c r="M712" s="1" t="s">
        <v>601</v>
      </c>
      <c r="N712" s="4" t="str">
        <f>+0077,1</f>
        <v>#ERROR!</v>
      </c>
      <c r="O712" s="1" t="s">
        <v>3364</v>
      </c>
      <c r="P712" s="1" t="s">
        <v>3196</v>
      </c>
      <c r="Q712" s="4"/>
      <c r="R712" s="1" t="s">
        <v>1707</v>
      </c>
      <c r="S712" s="1" t="s">
        <v>1625</v>
      </c>
      <c r="U712" s="4"/>
      <c r="V712" s="1" t="s">
        <v>188</v>
      </c>
      <c r="W712" s="1" t="s">
        <v>2504</v>
      </c>
      <c r="Z712" s="1" t="s">
        <v>3359</v>
      </c>
      <c r="AA712" s="1" t="s">
        <v>2078</v>
      </c>
      <c r="AB712" s="1" t="s">
        <v>226</v>
      </c>
      <c r="AC712" s="4"/>
      <c r="AD712" s="4"/>
      <c r="AE712" s="1" t="s">
        <v>468</v>
      </c>
      <c r="AF712" s="1" t="s">
        <v>469</v>
      </c>
      <c r="AG712" s="1" t="s">
        <v>3365</v>
      </c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1" t="s">
        <v>732</v>
      </c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1" t="s">
        <v>732</v>
      </c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</row>
    <row r="713">
      <c r="A713" s="3">
        <v>3.809099999E9</v>
      </c>
      <c r="B713" s="1" t="s">
        <v>3366</v>
      </c>
      <c r="C713" s="3">
        <v>4.0</v>
      </c>
      <c r="D713" s="3">
        <v>50.086092</v>
      </c>
      <c r="E713" s="3">
        <v>-5.255711</v>
      </c>
      <c r="F713" s="3">
        <v>81.38</v>
      </c>
      <c r="G713" s="1" t="s">
        <v>178</v>
      </c>
      <c r="H713" s="1" t="s">
        <v>200</v>
      </c>
      <c r="I713" s="3">
        <v>99999.0</v>
      </c>
      <c r="J713" s="1" t="s">
        <v>180</v>
      </c>
      <c r="K713" s="2" t="s">
        <v>2127</v>
      </c>
      <c r="L713" s="1" t="s">
        <v>2821</v>
      </c>
      <c r="M713" s="1" t="s">
        <v>411</v>
      </c>
      <c r="N713" s="4" t="str">
        <f>+0080,1</f>
        <v>#ERROR!</v>
      </c>
      <c r="O713" s="4" t="str">
        <f>+0000,1</f>
        <v>#ERROR!</v>
      </c>
      <c r="P713" s="1" t="s">
        <v>203</v>
      </c>
      <c r="Q713" s="4"/>
      <c r="R713" s="1" t="s">
        <v>1702</v>
      </c>
      <c r="S713" s="1" t="s">
        <v>2822</v>
      </c>
      <c r="U713" s="4"/>
      <c r="V713" s="1" t="s">
        <v>188</v>
      </c>
      <c r="W713" s="1" t="s">
        <v>1703</v>
      </c>
      <c r="Z713" s="1" t="s">
        <v>3192</v>
      </c>
      <c r="AB713" s="1" t="s">
        <v>1324</v>
      </c>
      <c r="AC713" s="4"/>
      <c r="AD713" s="1" t="s">
        <v>2641</v>
      </c>
      <c r="AE713" s="4"/>
      <c r="AF713" s="4"/>
      <c r="AG713" s="1" t="s">
        <v>3367</v>
      </c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</row>
    <row r="714">
      <c r="A714" s="3">
        <v>3.809099999E9</v>
      </c>
      <c r="B714" s="1" t="s">
        <v>3368</v>
      </c>
      <c r="C714" s="3">
        <v>4.0</v>
      </c>
      <c r="D714" s="3">
        <v>50.086092</v>
      </c>
      <c r="E714" s="3">
        <v>-5.255711</v>
      </c>
      <c r="F714" s="3">
        <v>81.38</v>
      </c>
      <c r="G714" s="1" t="s">
        <v>178</v>
      </c>
      <c r="H714" s="1" t="s">
        <v>179</v>
      </c>
      <c r="I714" s="3">
        <v>99999.0</v>
      </c>
      <c r="J714" s="1" t="s">
        <v>180</v>
      </c>
      <c r="K714" s="2" t="s">
        <v>2127</v>
      </c>
      <c r="L714" s="1" t="s">
        <v>557</v>
      </c>
      <c r="M714" s="1" t="s">
        <v>806</v>
      </c>
      <c r="N714" s="4" t="str">
        <f>+0075,1</f>
        <v>#ERROR!</v>
      </c>
      <c r="O714" s="4" t="str">
        <f>+0000,1</f>
        <v>#ERROR!</v>
      </c>
      <c r="P714" s="1" t="s">
        <v>3358</v>
      </c>
      <c r="Q714" s="4"/>
      <c r="R714" s="1" t="s">
        <v>1707</v>
      </c>
      <c r="S714" s="1" t="s">
        <v>3369</v>
      </c>
      <c r="U714" s="4"/>
      <c r="V714" s="1" t="s">
        <v>188</v>
      </c>
      <c r="W714" s="1" t="s">
        <v>2435</v>
      </c>
      <c r="Z714" s="1" t="s">
        <v>3359</v>
      </c>
      <c r="AA714" s="1" t="s">
        <v>3370</v>
      </c>
      <c r="AB714" s="1" t="s">
        <v>1575</v>
      </c>
      <c r="AC714" s="4"/>
      <c r="AD714" s="4"/>
      <c r="AE714" s="1" t="s">
        <v>2679</v>
      </c>
      <c r="AF714" s="1" t="s">
        <v>2645</v>
      </c>
      <c r="AG714" s="1" t="s">
        <v>3371</v>
      </c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1" t="s">
        <v>732</v>
      </c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1" t="s">
        <v>1973</v>
      </c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</row>
    <row r="715">
      <c r="A715" s="3">
        <v>3.809099999E9</v>
      </c>
      <c r="B715" s="1" t="s">
        <v>3372</v>
      </c>
      <c r="C715" s="3">
        <v>4.0</v>
      </c>
      <c r="D715" s="3">
        <v>50.086092</v>
      </c>
      <c r="E715" s="3">
        <v>-5.255711</v>
      </c>
      <c r="F715" s="3">
        <v>81.38</v>
      </c>
      <c r="G715" s="1" t="s">
        <v>178</v>
      </c>
      <c r="H715" s="1" t="s">
        <v>200</v>
      </c>
      <c r="I715" s="3">
        <v>99999.0</v>
      </c>
      <c r="J715" s="1" t="s">
        <v>180</v>
      </c>
      <c r="K715" s="2" t="s">
        <v>3373</v>
      </c>
      <c r="L715" s="1" t="s">
        <v>1218</v>
      </c>
      <c r="M715" s="1" t="s">
        <v>487</v>
      </c>
      <c r="N715" s="4" t="str">
        <f>+0040,1</f>
        <v>#ERROR!</v>
      </c>
      <c r="O715" s="4" t="str">
        <f>+0010,1</f>
        <v>#ERROR!</v>
      </c>
      <c r="P715" s="1" t="s">
        <v>203</v>
      </c>
      <c r="Q715" s="4"/>
      <c r="R715" s="1" t="s">
        <v>412</v>
      </c>
      <c r="S715" s="1" t="s">
        <v>1219</v>
      </c>
      <c r="T715" s="1" t="s">
        <v>3060</v>
      </c>
      <c r="U715" s="1" t="s">
        <v>1113</v>
      </c>
      <c r="V715" s="1" t="s">
        <v>188</v>
      </c>
      <c r="W715" s="1" t="s">
        <v>413</v>
      </c>
      <c r="Z715" s="1" t="s">
        <v>3374</v>
      </c>
      <c r="AB715" s="1" t="s">
        <v>2906</v>
      </c>
      <c r="AC715" s="4"/>
      <c r="AD715" s="1" t="s">
        <v>3375</v>
      </c>
      <c r="AE715" s="4"/>
      <c r="AF715" s="4"/>
      <c r="AG715" s="1" t="s">
        <v>3376</v>
      </c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</row>
    <row r="716">
      <c r="A716" s="3">
        <v>3.809099999E9</v>
      </c>
      <c r="B716" s="1" t="s">
        <v>3377</v>
      </c>
      <c r="C716" s="3">
        <v>4.0</v>
      </c>
      <c r="D716" s="3">
        <v>50.086092</v>
      </c>
      <c r="E716" s="3">
        <v>-5.255711</v>
      </c>
      <c r="F716" s="3">
        <v>81.38</v>
      </c>
      <c r="G716" s="1" t="s">
        <v>178</v>
      </c>
      <c r="H716" s="1" t="s">
        <v>200</v>
      </c>
      <c r="I716" s="3">
        <v>99999.0</v>
      </c>
      <c r="J716" s="1" t="s">
        <v>180</v>
      </c>
      <c r="K716" s="2" t="s">
        <v>1012</v>
      </c>
      <c r="L716" s="1" t="s">
        <v>887</v>
      </c>
      <c r="M716" s="1" t="s">
        <v>325</v>
      </c>
      <c r="N716" s="4" t="str">
        <f>+0040,1</f>
        <v>#ERROR!</v>
      </c>
      <c r="O716" s="4" t="str">
        <f>+0010,1</f>
        <v>#ERROR!</v>
      </c>
      <c r="P716" s="1" t="s">
        <v>203</v>
      </c>
      <c r="Q716" s="4"/>
      <c r="R716" s="1" t="s">
        <v>888</v>
      </c>
      <c r="S716" s="1" t="s">
        <v>3378</v>
      </c>
      <c r="U716" s="4"/>
      <c r="V716" s="1" t="s">
        <v>188</v>
      </c>
      <c r="W716" s="1" t="s">
        <v>891</v>
      </c>
      <c r="Z716" s="1" t="s">
        <v>3374</v>
      </c>
      <c r="AB716" s="1" t="s">
        <v>1324</v>
      </c>
      <c r="AC716" s="4"/>
      <c r="AD716" s="1" t="s">
        <v>967</v>
      </c>
      <c r="AE716" s="4"/>
      <c r="AF716" s="4"/>
      <c r="AG716" s="1" t="s">
        <v>3379</v>
      </c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</row>
    <row r="717">
      <c r="A717" s="3">
        <v>3.809099999E9</v>
      </c>
      <c r="B717" s="1" t="s">
        <v>3380</v>
      </c>
      <c r="C717" s="3">
        <v>4.0</v>
      </c>
      <c r="D717" s="3">
        <v>50.086092</v>
      </c>
      <c r="E717" s="3">
        <v>-5.255711</v>
      </c>
      <c r="F717" s="3">
        <v>81.38</v>
      </c>
      <c r="G717" s="1" t="s">
        <v>178</v>
      </c>
      <c r="H717" s="1" t="s">
        <v>179</v>
      </c>
      <c r="I717" s="3">
        <v>99999.0</v>
      </c>
      <c r="J717" s="1" t="s">
        <v>180</v>
      </c>
      <c r="K717" s="2" t="s">
        <v>1012</v>
      </c>
      <c r="L717" s="1" t="s">
        <v>557</v>
      </c>
      <c r="M717" s="1" t="s">
        <v>325</v>
      </c>
      <c r="N717" s="4" t="str">
        <f>+0041,1</f>
        <v>#ERROR!</v>
      </c>
      <c r="O717" s="4" t="str">
        <f>+0006,1</f>
        <v>#ERROR!</v>
      </c>
      <c r="P717" s="1" t="s">
        <v>3381</v>
      </c>
      <c r="Q717" s="4"/>
      <c r="R717" s="1" t="s">
        <v>896</v>
      </c>
      <c r="S717" s="1" t="s">
        <v>3382</v>
      </c>
      <c r="U717" s="4"/>
      <c r="V717" s="1" t="s">
        <v>188</v>
      </c>
      <c r="W717" s="1" t="s">
        <v>2020</v>
      </c>
      <c r="Z717" s="1" t="s">
        <v>3383</v>
      </c>
      <c r="AA717" s="1" t="s">
        <v>2505</v>
      </c>
      <c r="AB717" s="1" t="s">
        <v>2914</v>
      </c>
      <c r="AC717" s="4"/>
      <c r="AD717" s="4"/>
      <c r="AE717" s="1" t="s">
        <v>3384</v>
      </c>
      <c r="AF717" s="1" t="s">
        <v>972</v>
      </c>
      <c r="AG717" s="1" t="s">
        <v>3385</v>
      </c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1" t="s">
        <v>732</v>
      </c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1" t="s">
        <v>1973</v>
      </c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</row>
    <row r="718">
      <c r="A718" s="3">
        <v>3.809099999E9</v>
      </c>
      <c r="B718" s="1" t="s">
        <v>3386</v>
      </c>
      <c r="C718" s="3">
        <v>4.0</v>
      </c>
      <c r="D718" s="3">
        <v>50.086092</v>
      </c>
      <c r="E718" s="3">
        <v>-5.255711</v>
      </c>
      <c r="F718" s="3">
        <v>81.38</v>
      </c>
      <c r="G718" s="1" t="s">
        <v>178</v>
      </c>
      <c r="H718" s="1" t="s">
        <v>200</v>
      </c>
      <c r="I718" s="3">
        <v>99999.0</v>
      </c>
      <c r="J718" s="1" t="s">
        <v>180</v>
      </c>
      <c r="K718" s="2" t="s">
        <v>3387</v>
      </c>
      <c r="L718" s="1" t="s">
        <v>1520</v>
      </c>
      <c r="M718" s="1" t="s">
        <v>242</v>
      </c>
      <c r="N718" s="4" t="str">
        <f>+0050,1</f>
        <v>#ERROR!</v>
      </c>
      <c r="O718" s="4" t="str">
        <f>+0010,1</f>
        <v>#ERROR!</v>
      </c>
      <c r="P718" s="1" t="s">
        <v>203</v>
      </c>
      <c r="Q718" s="4"/>
      <c r="R718" s="1" t="s">
        <v>412</v>
      </c>
      <c r="S718" s="1" t="s">
        <v>1089</v>
      </c>
      <c r="T718" s="1" t="s">
        <v>3388</v>
      </c>
      <c r="V718" s="1" t="s">
        <v>188</v>
      </c>
      <c r="W718" s="1" t="s">
        <v>413</v>
      </c>
      <c r="Z718" s="1" t="s">
        <v>3389</v>
      </c>
      <c r="AB718" s="1" t="s">
        <v>3390</v>
      </c>
      <c r="AC718" s="4"/>
      <c r="AD718" s="1" t="s">
        <v>2129</v>
      </c>
      <c r="AE718" s="4"/>
      <c r="AF718" s="4"/>
      <c r="AG718" s="1" t="s">
        <v>3391</v>
      </c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</row>
    <row r="719">
      <c r="A719" s="3">
        <v>3.809099999E9</v>
      </c>
      <c r="B719" s="1" t="s">
        <v>3392</v>
      </c>
      <c r="C719" s="3">
        <v>4.0</v>
      </c>
      <c r="D719" s="3">
        <v>50.086092</v>
      </c>
      <c r="E719" s="3">
        <v>-5.255711</v>
      </c>
      <c r="F719" s="3">
        <v>81.38</v>
      </c>
      <c r="G719" s="1" t="s">
        <v>178</v>
      </c>
      <c r="H719" s="1" t="s">
        <v>179</v>
      </c>
      <c r="I719" s="3">
        <v>99999.0</v>
      </c>
      <c r="J719" s="1" t="s">
        <v>180</v>
      </c>
      <c r="K719" s="2" t="s">
        <v>3387</v>
      </c>
      <c r="L719" s="1" t="s">
        <v>1276</v>
      </c>
      <c r="M719" s="1" t="s">
        <v>242</v>
      </c>
      <c r="N719" s="4" t="str">
        <f>+0054,1</f>
        <v>#ERROR!</v>
      </c>
      <c r="O719" s="4" t="str">
        <f>+0007,1</f>
        <v>#ERROR!</v>
      </c>
      <c r="P719" s="1" t="s">
        <v>3393</v>
      </c>
      <c r="Q719" s="4"/>
      <c r="R719" s="1" t="s">
        <v>185</v>
      </c>
      <c r="S719" s="1" t="s">
        <v>1094</v>
      </c>
      <c r="T719" s="1" t="s">
        <v>3394</v>
      </c>
      <c r="V719" s="1" t="s">
        <v>188</v>
      </c>
      <c r="W719" s="1" t="s">
        <v>1320</v>
      </c>
      <c r="Z719" s="1" t="s">
        <v>3395</v>
      </c>
      <c r="AA719" s="1" t="s">
        <v>653</v>
      </c>
      <c r="AB719" s="1" t="s">
        <v>3390</v>
      </c>
      <c r="AC719" s="4"/>
      <c r="AD719" s="4"/>
      <c r="AE719" s="1" t="s">
        <v>2143</v>
      </c>
      <c r="AF719" s="1" t="s">
        <v>2135</v>
      </c>
      <c r="AG719" s="1" t="s">
        <v>3396</v>
      </c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1" t="s">
        <v>732</v>
      </c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1" t="s">
        <v>1973</v>
      </c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</row>
    <row r="720">
      <c r="A720" s="3">
        <v>3.809099999E9</v>
      </c>
      <c r="B720" s="1" t="s">
        <v>3397</v>
      </c>
      <c r="C720" s="3">
        <v>4.0</v>
      </c>
      <c r="D720" s="3">
        <v>50.086092</v>
      </c>
      <c r="E720" s="3">
        <v>-5.255711</v>
      </c>
      <c r="F720" s="3">
        <v>81.38</v>
      </c>
      <c r="G720" s="1" t="s">
        <v>178</v>
      </c>
      <c r="H720" s="1" t="s">
        <v>200</v>
      </c>
      <c r="I720" s="3">
        <v>99999.0</v>
      </c>
      <c r="J720" s="1" t="s">
        <v>180</v>
      </c>
      <c r="K720" s="2" t="s">
        <v>2263</v>
      </c>
      <c r="L720" s="1" t="s">
        <v>557</v>
      </c>
      <c r="M720" s="1" t="s">
        <v>411</v>
      </c>
      <c r="N720" s="4" t="str">
        <f>+0070,1</f>
        <v>#ERROR!</v>
      </c>
      <c r="O720" s="4" t="str">
        <f>+0000,1</f>
        <v>#ERROR!</v>
      </c>
      <c r="P720" s="1" t="s">
        <v>203</v>
      </c>
      <c r="Q720" s="4"/>
      <c r="R720" s="1" t="s">
        <v>3060</v>
      </c>
      <c r="T720" s="4"/>
      <c r="U720" s="4"/>
      <c r="V720" s="1" t="s">
        <v>188</v>
      </c>
      <c r="W720" s="1" t="s">
        <v>1498</v>
      </c>
      <c r="Z720" s="1" t="s">
        <v>3389</v>
      </c>
      <c r="AB720" s="1" t="s">
        <v>226</v>
      </c>
      <c r="AC720" s="4"/>
      <c r="AD720" s="1" t="s">
        <v>939</v>
      </c>
      <c r="AE720" s="4"/>
      <c r="AF720" s="4"/>
      <c r="AG720" s="1" t="s">
        <v>3398</v>
      </c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</row>
    <row r="721">
      <c r="A721" s="3">
        <v>3.809099999E9</v>
      </c>
      <c r="B721" s="1" t="s">
        <v>3399</v>
      </c>
      <c r="C721" s="3">
        <v>4.0</v>
      </c>
      <c r="D721" s="3">
        <v>50.086092</v>
      </c>
      <c r="E721" s="3">
        <v>-5.255711</v>
      </c>
      <c r="F721" s="3">
        <v>81.38</v>
      </c>
      <c r="G721" s="1" t="s">
        <v>178</v>
      </c>
      <c r="H721" s="1" t="s">
        <v>179</v>
      </c>
      <c r="I721" s="3">
        <v>99999.0</v>
      </c>
      <c r="J721" s="1" t="s">
        <v>180</v>
      </c>
      <c r="K721" s="2" t="s">
        <v>2263</v>
      </c>
      <c r="L721" s="1" t="s">
        <v>557</v>
      </c>
      <c r="M721" s="1" t="s">
        <v>1446</v>
      </c>
      <c r="N721" s="4" t="str">
        <f>+0066,1</f>
        <v>#ERROR!</v>
      </c>
      <c r="O721" s="1" t="s">
        <v>3063</v>
      </c>
      <c r="P721" s="1" t="s">
        <v>3400</v>
      </c>
      <c r="Q721" s="4"/>
      <c r="R721" s="1" t="s">
        <v>3401</v>
      </c>
      <c r="T721" s="4"/>
      <c r="U721" s="4"/>
      <c r="V721" s="1" t="s">
        <v>188</v>
      </c>
      <c r="W721" s="1" t="s">
        <v>3402</v>
      </c>
      <c r="X721" s="1" t="s">
        <v>3403</v>
      </c>
      <c r="Z721" s="1" t="s">
        <v>3404</v>
      </c>
      <c r="AA721" s="1" t="s">
        <v>672</v>
      </c>
      <c r="AB721" s="1" t="s">
        <v>2436</v>
      </c>
      <c r="AC721" s="4"/>
      <c r="AD721" s="4"/>
      <c r="AE721" s="1" t="s">
        <v>3405</v>
      </c>
      <c r="AF721" s="1" t="s">
        <v>946</v>
      </c>
      <c r="AG721" s="1" t="s">
        <v>3406</v>
      </c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1" t="s">
        <v>732</v>
      </c>
      <c r="BT721" s="4"/>
      <c r="BU721" s="4"/>
      <c r="BV721" s="4"/>
      <c r="BW721" s="4"/>
      <c r="BX721" s="4"/>
      <c r="BY721" s="4"/>
      <c r="BZ721" s="4"/>
      <c r="CA721" s="1" t="s">
        <v>655</v>
      </c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1" t="s">
        <v>1973</v>
      </c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</row>
    <row r="722">
      <c r="A722" s="3">
        <v>3.809099999E9</v>
      </c>
      <c r="B722" s="1" t="s">
        <v>3407</v>
      </c>
      <c r="C722" s="3">
        <v>4.0</v>
      </c>
      <c r="D722" s="3">
        <v>50.086092</v>
      </c>
      <c r="E722" s="3">
        <v>-5.255711</v>
      </c>
      <c r="F722" s="3">
        <v>81.38</v>
      </c>
      <c r="G722" s="1" t="s">
        <v>178</v>
      </c>
      <c r="H722" s="1" t="s">
        <v>200</v>
      </c>
      <c r="I722" s="3">
        <v>99999.0</v>
      </c>
      <c r="J722" s="1" t="s">
        <v>180</v>
      </c>
      <c r="K722" s="2" t="s">
        <v>966</v>
      </c>
      <c r="L722" s="1" t="s">
        <v>557</v>
      </c>
      <c r="M722" s="1" t="s">
        <v>411</v>
      </c>
      <c r="N722" s="4" t="str">
        <f>+0070,1</f>
        <v>#ERROR!</v>
      </c>
      <c r="O722" s="1" t="s">
        <v>2983</v>
      </c>
      <c r="P722" s="1" t="s">
        <v>203</v>
      </c>
      <c r="Q722" s="4"/>
      <c r="R722" s="1" t="s">
        <v>709</v>
      </c>
      <c r="T722" s="4"/>
      <c r="U722" s="4"/>
      <c r="V722" s="1" t="s">
        <v>188</v>
      </c>
      <c r="W722" s="1" t="s">
        <v>711</v>
      </c>
      <c r="Z722" s="1" t="s">
        <v>3168</v>
      </c>
      <c r="AB722" s="1" t="s">
        <v>226</v>
      </c>
      <c r="AC722" s="4"/>
      <c r="AD722" s="1" t="s">
        <v>415</v>
      </c>
      <c r="AE722" s="4"/>
      <c r="AF722" s="4"/>
      <c r="AG722" s="1" t="s">
        <v>3408</v>
      </c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</row>
    <row r="723">
      <c r="A723" s="3">
        <v>3.809099999E9</v>
      </c>
      <c r="B723" s="1" t="s">
        <v>3409</v>
      </c>
      <c r="C723" s="3">
        <v>4.0</v>
      </c>
      <c r="D723" s="3">
        <v>50.086092</v>
      </c>
      <c r="E723" s="3">
        <v>-5.255711</v>
      </c>
      <c r="F723" s="3">
        <v>81.38</v>
      </c>
      <c r="G723" s="1" t="s">
        <v>178</v>
      </c>
      <c r="H723" s="1" t="s">
        <v>179</v>
      </c>
      <c r="I723" s="3">
        <v>99999.0</v>
      </c>
      <c r="J723" s="1" t="s">
        <v>180</v>
      </c>
      <c r="K723" s="2" t="s">
        <v>966</v>
      </c>
      <c r="L723" s="1" t="s">
        <v>557</v>
      </c>
      <c r="M723" s="1" t="s">
        <v>1446</v>
      </c>
      <c r="N723" s="4" t="str">
        <f>+0073,1</f>
        <v>#ERROR!</v>
      </c>
      <c r="O723" s="1" t="s">
        <v>3073</v>
      </c>
      <c r="P723" s="1" t="s">
        <v>3410</v>
      </c>
      <c r="Q723" s="4"/>
      <c r="R723" s="1" t="s">
        <v>3411</v>
      </c>
      <c r="T723" s="4"/>
      <c r="U723" s="4"/>
      <c r="V723" s="1" t="s">
        <v>188</v>
      </c>
      <c r="W723" s="1" t="s">
        <v>3412</v>
      </c>
      <c r="Z723" s="1" t="s">
        <v>3413</v>
      </c>
      <c r="AA723" s="1" t="s">
        <v>3414</v>
      </c>
      <c r="AB723" s="1" t="s">
        <v>226</v>
      </c>
      <c r="AC723" s="4"/>
      <c r="AD723" s="4"/>
      <c r="AE723" s="1" t="s">
        <v>534</v>
      </c>
      <c r="AF723" s="1" t="s">
        <v>422</v>
      </c>
      <c r="AG723" s="1" t="s">
        <v>3415</v>
      </c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1" t="s">
        <v>2029</v>
      </c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1" t="s">
        <v>2029</v>
      </c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</row>
    <row r="724">
      <c r="A724" s="3">
        <v>3.809099999E9</v>
      </c>
      <c r="B724" s="1" t="s">
        <v>3416</v>
      </c>
      <c r="C724" s="3">
        <v>4.0</v>
      </c>
      <c r="D724" s="3">
        <v>50.086092</v>
      </c>
      <c r="E724" s="3">
        <v>-5.255711</v>
      </c>
      <c r="F724" s="3">
        <v>81.38</v>
      </c>
      <c r="G724" s="1" t="s">
        <v>178</v>
      </c>
      <c r="H724" s="1" t="s">
        <v>200</v>
      </c>
      <c r="I724" s="3">
        <v>99999.0</v>
      </c>
      <c r="J724" s="1" t="s">
        <v>180</v>
      </c>
      <c r="K724" s="2" t="s">
        <v>549</v>
      </c>
      <c r="L724" s="1" t="s">
        <v>557</v>
      </c>
      <c r="M724" s="1" t="s">
        <v>411</v>
      </c>
      <c r="N724" s="4" t="str">
        <f>+0080,1</f>
        <v>#ERROR!</v>
      </c>
      <c r="O724" s="4" t="str">
        <f>+0000,1</f>
        <v>#ERROR!</v>
      </c>
      <c r="P724" s="1" t="s">
        <v>203</v>
      </c>
      <c r="Q724" s="4"/>
      <c r="R724" s="1" t="s">
        <v>1784</v>
      </c>
      <c r="T724" s="4"/>
      <c r="U724" s="4"/>
      <c r="V724" s="1" t="s">
        <v>188</v>
      </c>
      <c r="W724" s="1" t="s">
        <v>3417</v>
      </c>
      <c r="Z724" s="1" t="s">
        <v>3168</v>
      </c>
      <c r="AB724" s="1" t="s">
        <v>226</v>
      </c>
      <c r="AC724" s="4"/>
      <c r="AD724" s="1" t="s">
        <v>491</v>
      </c>
      <c r="AE724" s="4"/>
      <c r="AF724" s="4"/>
      <c r="AG724" s="1" t="s">
        <v>3418</v>
      </c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</row>
    <row r="725">
      <c r="A725" s="3">
        <v>3.809099999E9</v>
      </c>
      <c r="B725" s="1" t="s">
        <v>3419</v>
      </c>
      <c r="C725" s="3">
        <v>4.0</v>
      </c>
      <c r="D725" s="3">
        <v>50.086092</v>
      </c>
      <c r="E725" s="3">
        <v>-5.255711</v>
      </c>
      <c r="F725" s="3">
        <v>81.38</v>
      </c>
      <c r="G725" s="1" t="s">
        <v>178</v>
      </c>
      <c r="H725" s="1" t="s">
        <v>179</v>
      </c>
      <c r="I725" s="3">
        <v>99999.0</v>
      </c>
      <c r="J725" s="1" t="s">
        <v>180</v>
      </c>
      <c r="K725" s="2" t="s">
        <v>549</v>
      </c>
      <c r="L725" s="1" t="s">
        <v>557</v>
      </c>
      <c r="M725" s="1" t="s">
        <v>1446</v>
      </c>
      <c r="N725" s="4" t="str">
        <f>+0075,1</f>
        <v>#ERROR!</v>
      </c>
      <c r="O725" s="4" t="str">
        <f>+0003,1</f>
        <v>#ERROR!</v>
      </c>
      <c r="P725" s="1" t="s">
        <v>3420</v>
      </c>
      <c r="Q725" s="4"/>
      <c r="R725" s="1" t="s">
        <v>3421</v>
      </c>
      <c r="T725" s="4"/>
      <c r="U725" s="4"/>
      <c r="V725" s="1" t="s">
        <v>188</v>
      </c>
      <c r="W725" s="1" t="s">
        <v>3422</v>
      </c>
      <c r="Z725" s="1" t="s">
        <v>3423</v>
      </c>
      <c r="AA725" s="1" t="s">
        <v>1227</v>
      </c>
      <c r="AB725" s="1" t="s">
        <v>2436</v>
      </c>
      <c r="AC725" s="4"/>
      <c r="AD725" s="4"/>
      <c r="AE725" s="1" t="s">
        <v>468</v>
      </c>
      <c r="AF725" s="1" t="s">
        <v>500</v>
      </c>
      <c r="AG725" s="1" t="s">
        <v>3424</v>
      </c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1" t="s">
        <v>2029</v>
      </c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1" t="s">
        <v>1973</v>
      </c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</row>
    <row r="726">
      <c r="A726" s="3">
        <v>3.809099999E9</v>
      </c>
      <c r="B726" s="1" t="s">
        <v>3425</v>
      </c>
      <c r="C726" s="3">
        <v>4.0</v>
      </c>
      <c r="D726" s="3">
        <v>50.086092</v>
      </c>
      <c r="E726" s="3">
        <v>-5.255711</v>
      </c>
      <c r="F726" s="3">
        <v>81.38</v>
      </c>
      <c r="G726" s="1" t="s">
        <v>178</v>
      </c>
      <c r="H726" s="1" t="s">
        <v>200</v>
      </c>
      <c r="I726" s="3">
        <v>99999.0</v>
      </c>
      <c r="J726" s="1" t="s">
        <v>180</v>
      </c>
      <c r="K726" s="2" t="s">
        <v>975</v>
      </c>
      <c r="L726" s="1" t="s">
        <v>557</v>
      </c>
      <c r="M726" s="1" t="s">
        <v>411</v>
      </c>
      <c r="N726" s="4" t="str">
        <f>+0070,1</f>
        <v>#ERROR!</v>
      </c>
      <c r="O726" s="1" t="s">
        <v>2974</v>
      </c>
      <c r="P726" s="1" t="s">
        <v>203</v>
      </c>
      <c r="Q726" s="4"/>
      <c r="R726" s="1" t="s">
        <v>1793</v>
      </c>
      <c r="T726" s="4"/>
      <c r="U726" s="4"/>
      <c r="V726" s="1" t="s">
        <v>188</v>
      </c>
      <c r="W726" s="1" t="s">
        <v>1794</v>
      </c>
      <c r="Z726" s="1" t="s">
        <v>3426</v>
      </c>
      <c r="AB726" s="1" t="s">
        <v>226</v>
      </c>
      <c r="AC726" s="4"/>
      <c r="AD726" s="1" t="s">
        <v>277</v>
      </c>
      <c r="AE726" s="4"/>
      <c r="AF726" s="4"/>
      <c r="AG726" s="1" t="s">
        <v>3427</v>
      </c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</row>
    <row r="727">
      <c r="A727" s="3">
        <v>3.809099999E9</v>
      </c>
      <c r="B727" s="1" t="s">
        <v>3428</v>
      </c>
      <c r="C727" s="3">
        <v>4.0</v>
      </c>
      <c r="D727" s="3">
        <v>50.086092</v>
      </c>
      <c r="E727" s="3">
        <v>-5.255711</v>
      </c>
      <c r="F727" s="3">
        <v>81.38</v>
      </c>
      <c r="G727" s="1" t="s">
        <v>178</v>
      </c>
      <c r="H727" s="1" t="s">
        <v>179</v>
      </c>
      <c r="I727" s="3">
        <v>99999.0</v>
      </c>
      <c r="J727" s="1" t="s">
        <v>180</v>
      </c>
      <c r="K727" s="2" t="s">
        <v>975</v>
      </c>
      <c r="L727" s="1" t="s">
        <v>557</v>
      </c>
      <c r="M727" s="1" t="s">
        <v>601</v>
      </c>
      <c r="N727" s="4" t="str">
        <f>+0072,1</f>
        <v>#ERROR!</v>
      </c>
      <c r="O727" s="1" t="s">
        <v>3082</v>
      </c>
      <c r="P727" s="1" t="s">
        <v>3429</v>
      </c>
      <c r="Q727" s="4"/>
      <c r="R727" s="1" t="s">
        <v>3430</v>
      </c>
      <c r="S727" s="1" t="s">
        <v>681</v>
      </c>
      <c r="U727" s="4"/>
      <c r="V727" s="1" t="s">
        <v>188</v>
      </c>
      <c r="W727" s="1" t="s">
        <v>3431</v>
      </c>
      <c r="Z727" s="1" t="s">
        <v>3432</v>
      </c>
      <c r="AA727" s="1" t="s">
        <v>3433</v>
      </c>
      <c r="AB727" s="1" t="s">
        <v>226</v>
      </c>
      <c r="AC727" s="4"/>
      <c r="AD727" s="4"/>
      <c r="AE727" s="1" t="s">
        <v>963</v>
      </c>
      <c r="AF727" s="1" t="s">
        <v>286</v>
      </c>
      <c r="AG727" s="1" t="s">
        <v>3434</v>
      </c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1" t="s">
        <v>2029</v>
      </c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1" t="s">
        <v>1973</v>
      </c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</row>
    <row r="728">
      <c r="A728" s="3">
        <v>3.809099999E9</v>
      </c>
      <c r="B728" s="1" t="s">
        <v>3435</v>
      </c>
      <c r="C728" s="3">
        <v>4.0</v>
      </c>
      <c r="D728" s="3">
        <v>50.086092</v>
      </c>
      <c r="E728" s="3">
        <v>-5.255711</v>
      </c>
      <c r="F728" s="3">
        <v>81.38</v>
      </c>
      <c r="G728" s="1" t="s">
        <v>178</v>
      </c>
      <c r="H728" s="1" t="s">
        <v>200</v>
      </c>
      <c r="I728" s="3">
        <v>99999.0</v>
      </c>
      <c r="J728" s="1" t="s">
        <v>180</v>
      </c>
      <c r="K728" s="2" t="s">
        <v>2196</v>
      </c>
      <c r="L728" s="1" t="s">
        <v>2393</v>
      </c>
      <c r="M728" s="1" t="s">
        <v>411</v>
      </c>
      <c r="N728" s="4" t="str">
        <f>+0080,1</f>
        <v>#ERROR!</v>
      </c>
      <c r="O728" s="1" t="s">
        <v>2974</v>
      </c>
      <c r="P728" s="1" t="s">
        <v>203</v>
      </c>
      <c r="Q728" s="4"/>
      <c r="R728" s="1" t="s">
        <v>709</v>
      </c>
      <c r="S728" s="1" t="s">
        <v>2394</v>
      </c>
      <c r="U728" s="4"/>
      <c r="V728" s="1" t="s">
        <v>188</v>
      </c>
      <c r="W728" s="1" t="s">
        <v>711</v>
      </c>
      <c r="Z728" s="1" t="s">
        <v>3426</v>
      </c>
      <c r="AB728" s="1" t="s">
        <v>226</v>
      </c>
      <c r="AC728" s="4"/>
      <c r="AD728" s="1" t="s">
        <v>1568</v>
      </c>
      <c r="AE728" s="4"/>
      <c r="AF728" s="4"/>
      <c r="AG728" s="1" t="s">
        <v>3436</v>
      </c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</row>
    <row r="729">
      <c r="A729" s="3">
        <v>3.809099999E9</v>
      </c>
      <c r="B729" s="1" t="s">
        <v>3437</v>
      </c>
      <c r="C729" s="3">
        <v>4.0</v>
      </c>
      <c r="D729" s="3">
        <v>50.086092</v>
      </c>
      <c r="E729" s="3">
        <v>-5.255711</v>
      </c>
      <c r="F729" s="3">
        <v>81.38</v>
      </c>
      <c r="G729" s="1" t="s">
        <v>178</v>
      </c>
      <c r="H729" s="1" t="s">
        <v>179</v>
      </c>
      <c r="I729" s="3">
        <v>99999.0</v>
      </c>
      <c r="J729" s="1" t="s">
        <v>180</v>
      </c>
      <c r="K729" s="2" t="s">
        <v>2196</v>
      </c>
      <c r="L729" s="1" t="s">
        <v>2487</v>
      </c>
      <c r="M729" s="1" t="s">
        <v>601</v>
      </c>
      <c r="N729" s="4" t="str">
        <f>+0075,1</f>
        <v>#ERROR!</v>
      </c>
      <c r="O729" s="1" t="s">
        <v>3364</v>
      </c>
      <c r="P729" s="1" t="s">
        <v>3438</v>
      </c>
      <c r="Q729" s="4"/>
      <c r="R729" s="1" t="s">
        <v>3411</v>
      </c>
      <c r="S729" s="1" t="s">
        <v>2397</v>
      </c>
      <c r="U729" s="4"/>
      <c r="V729" s="1" t="s">
        <v>188</v>
      </c>
      <c r="W729" s="1" t="s">
        <v>3439</v>
      </c>
      <c r="Z729" s="1" t="s">
        <v>3440</v>
      </c>
      <c r="AA729" s="1" t="s">
        <v>1041</v>
      </c>
      <c r="AB729" s="1" t="s">
        <v>226</v>
      </c>
      <c r="AC729" s="4"/>
      <c r="AD729" s="4"/>
      <c r="AE729" s="1" t="s">
        <v>320</v>
      </c>
      <c r="AF729" s="1" t="s">
        <v>1576</v>
      </c>
      <c r="AG729" s="1" t="s">
        <v>3441</v>
      </c>
      <c r="AH729" s="1" t="s">
        <v>3442</v>
      </c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1" t="s">
        <v>2029</v>
      </c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1" t="s">
        <v>2029</v>
      </c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</row>
    <row r="730">
      <c r="A730" s="3">
        <v>3.809099999E9</v>
      </c>
      <c r="B730" s="1" t="s">
        <v>3443</v>
      </c>
      <c r="C730" s="3">
        <v>4.0</v>
      </c>
      <c r="D730" s="3">
        <v>50.086092</v>
      </c>
      <c r="E730" s="3">
        <v>-5.255711</v>
      </c>
      <c r="F730" s="3">
        <v>81.38</v>
      </c>
      <c r="G730" s="1" t="s">
        <v>178</v>
      </c>
      <c r="H730" s="1" t="s">
        <v>200</v>
      </c>
      <c r="I730" s="3">
        <v>99999.0</v>
      </c>
      <c r="J730" s="1" t="s">
        <v>180</v>
      </c>
      <c r="K730" s="2" t="s">
        <v>3444</v>
      </c>
      <c r="L730" s="1" t="s">
        <v>789</v>
      </c>
      <c r="M730" s="1" t="s">
        <v>411</v>
      </c>
      <c r="N730" s="4" t="str">
        <f>+0080,1</f>
        <v>#ERROR!</v>
      </c>
      <c r="O730" s="4" t="str">
        <f>+0010,1</f>
        <v>#ERROR!</v>
      </c>
      <c r="P730" s="1" t="s">
        <v>203</v>
      </c>
      <c r="Q730" s="4"/>
      <c r="R730" s="1" t="s">
        <v>709</v>
      </c>
      <c r="S730" s="1" t="s">
        <v>790</v>
      </c>
      <c r="U730" s="4"/>
      <c r="V730" s="1" t="s">
        <v>188</v>
      </c>
      <c r="W730" s="1" t="s">
        <v>711</v>
      </c>
      <c r="Z730" s="1" t="s">
        <v>3157</v>
      </c>
      <c r="AB730" s="1" t="s">
        <v>226</v>
      </c>
      <c r="AC730" s="4"/>
      <c r="AD730" s="1" t="s">
        <v>3097</v>
      </c>
      <c r="AE730" s="4"/>
      <c r="AF730" s="4"/>
      <c r="AG730" s="1" t="s">
        <v>3445</v>
      </c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</row>
    <row r="731">
      <c r="A731" s="3">
        <v>3.809099999E9</v>
      </c>
      <c r="B731" s="1" t="s">
        <v>3446</v>
      </c>
      <c r="C731" s="3">
        <v>4.0</v>
      </c>
      <c r="D731" s="3">
        <v>50.086092</v>
      </c>
      <c r="E731" s="3">
        <v>-5.255711</v>
      </c>
      <c r="F731" s="3">
        <v>81.38</v>
      </c>
      <c r="G731" s="1" t="s">
        <v>178</v>
      </c>
      <c r="H731" s="1" t="s">
        <v>179</v>
      </c>
      <c r="I731" s="3">
        <v>99999.0</v>
      </c>
      <c r="J731" s="1" t="s">
        <v>180</v>
      </c>
      <c r="K731" s="2" t="s">
        <v>3444</v>
      </c>
      <c r="L731" s="1" t="s">
        <v>2487</v>
      </c>
      <c r="M731" s="1" t="s">
        <v>1446</v>
      </c>
      <c r="N731" s="4" t="str">
        <f>+0075,1</f>
        <v>#ERROR!</v>
      </c>
      <c r="O731" s="4" t="str">
        <f>+0005,1</f>
        <v>#ERROR!</v>
      </c>
      <c r="P731" s="1" t="s">
        <v>3447</v>
      </c>
      <c r="Q731" s="4"/>
      <c r="R731" s="1" t="s">
        <v>3411</v>
      </c>
      <c r="S731" s="1" t="s">
        <v>3448</v>
      </c>
      <c r="U731" s="4"/>
      <c r="V731" s="1" t="s">
        <v>188</v>
      </c>
      <c r="W731" s="1" t="s">
        <v>3449</v>
      </c>
      <c r="Z731" s="1" t="s">
        <v>3450</v>
      </c>
      <c r="AA731" s="1" t="s">
        <v>730</v>
      </c>
      <c r="AB731" s="1" t="s">
        <v>226</v>
      </c>
      <c r="AC731" s="4"/>
      <c r="AD731" s="4"/>
      <c r="AE731" s="1" t="s">
        <v>219</v>
      </c>
      <c r="AF731" s="1" t="s">
        <v>3102</v>
      </c>
      <c r="AG731" s="1" t="s">
        <v>3451</v>
      </c>
      <c r="AH731" s="1" t="s">
        <v>3452</v>
      </c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1" t="s">
        <v>2029</v>
      </c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1" t="s">
        <v>2029</v>
      </c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</row>
    <row r="732">
      <c r="A732" s="3">
        <v>3.809099999E9</v>
      </c>
      <c r="B732" s="1" t="s">
        <v>3453</v>
      </c>
      <c r="C732" s="3">
        <v>4.0</v>
      </c>
      <c r="D732" s="3">
        <v>50.086092</v>
      </c>
      <c r="E732" s="3">
        <v>-5.255711</v>
      </c>
      <c r="F732" s="3">
        <v>81.38</v>
      </c>
      <c r="G732" s="1" t="s">
        <v>178</v>
      </c>
      <c r="H732" s="1" t="s">
        <v>200</v>
      </c>
      <c r="I732" s="3">
        <v>99999.0</v>
      </c>
      <c r="J732" s="1" t="s">
        <v>180</v>
      </c>
      <c r="K732" s="2" t="s">
        <v>3444</v>
      </c>
      <c r="L732" s="1" t="s">
        <v>2393</v>
      </c>
      <c r="M732" s="1" t="s">
        <v>411</v>
      </c>
      <c r="N732" s="4" t="str">
        <f>+0070,1</f>
        <v>#ERROR!</v>
      </c>
      <c r="O732" s="4" t="str">
        <f>+0010,1</f>
        <v>#ERROR!</v>
      </c>
      <c r="P732" s="1" t="s">
        <v>203</v>
      </c>
      <c r="Q732" s="4"/>
      <c r="R732" s="1" t="s">
        <v>709</v>
      </c>
      <c r="S732" s="1" t="s">
        <v>2394</v>
      </c>
      <c r="U732" s="4"/>
      <c r="V732" s="1" t="s">
        <v>188</v>
      </c>
      <c r="W732" s="1" t="s">
        <v>711</v>
      </c>
      <c r="Z732" s="1" t="s">
        <v>3157</v>
      </c>
      <c r="AB732" s="1" t="s">
        <v>226</v>
      </c>
      <c r="AC732" s="4"/>
      <c r="AD732" s="4"/>
      <c r="AE732" s="4"/>
      <c r="AF732" s="4"/>
      <c r="AG732" s="1" t="s">
        <v>3454</v>
      </c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</row>
    <row r="733">
      <c r="A733" s="3">
        <v>3.809099999E9</v>
      </c>
      <c r="B733" s="1" t="s">
        <v>3455</v>
      </c>
      <c r="C733" s="3">
        <v>4.0</v>
      </c>
      <c r="D733" s="3">
        <v>50.086092</v>
      </c>
      <c r="E733" s="3">
        <v>-5.255711</v>
      </c>
      <c r="F733" s="3">
        <v>81.38</v>
      </c>
      <c r="G733" s="1" t="s">
        <v>178</v>
      </c>
      <c r="H733" s="1" t="s">
        <v>179</v>
      </c>
      <c r="I733" s="3">
        <v>99999.0</v>
      </c>
      <c r="J733" s="1" t="s">
        <v>180</v>
      </c>
      <c r="K733" s="2" t="s">
        <v>3444</v>
      </c>
      <c r="L733" s="1" t="s">
        <v>557</v>
      </c>
      <c r="M733" s="1" t="s">
        <v>601</v>
      </c>
      <c r="N733" s="4" t="str">
        <f>+0068,1</f>
        <v>#ERROR!</v>
      </c>
      <c r="O733" s="4" t="str">
        <f>+0013,1</f>
        <v>#ERROR!</v>
      </c>
      <c r="P733" s="1" t="s">
        <v>3456</v>
      </c>
      <c r="Q733" s="4"/>
      <c r="R733" s="1" t="s">
        <v>3457</v>
      </c>
      <c r="S733" s="1" t="s">
        <v>2397</v>
      </c>
      <c r="U733" s="4"/>
      <c r="V733" s="1" t="s">
        <v>188</v>
      </c>
      <c r="W733" s="1" t="s">
        <v>718</v>
      </c>
      <c r="Z733" s="1" t="s">
        <v>3458</v>
      </c>
      <c r="AA733" s="1" t="s">
        <v>2545</v>
      </c>
      <c r="AB733" s="1" t="s">
        <v>226</v>
      </c>
      <c r="AC733" s="4"/>
      <c r="AD733" s="4"/>
      <c r="AE733" s="4"/>
      <c r="AF733" s="4"/>
      <c r="AG733" s="1" t="s">
        <v>3459</v>
      </c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1" t="s">
        <v>2029</v>
      </c>
      <c r="BT733" s="4"/>
      <c r="BU733" s="4"/>
      <c r="BV733" s="4"/>
      <c r="BW733" s="4"/>
      <c r="BX733" s="4"/>
      <c r="BY733" s="4"/>
      <c r="BZ733" s="4"/>
      <c r="CA733" s="1" t="s">
        <v>1537</v>
      </c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1" t="s">
        <v>1973</v>
      </c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</row>
    <row r="734">
      <c r="A734" s="3">
        <v>3.809099999E9</v>
      </c>
      <c r="B734" s="1" t="s">
        <v>3460</v>
      </c>
      <c r="C734" s="3">
        <v>4.0</v>
      </c>
      <c r="D734" s="3">
        <v>50.086092</v>
      </c>
      <c r="E734" s="3">
        <v>-5.255711</v>
      </c>
      <c r="F734" s="3">
        <v>81.38</v>
      </c>
      <c r="G734" s="1" t="s">
        <v>178</v>
      </c>
      <c r="H734" s="1" t="s">
        <v>200</v>
      </c>
      <c r="I734" s="3">
        <v>99999.0</v>
      </c>
      <c r="J734" s="1" t="s">
        <v>180</v>
      </c>
      <c r="K734" s="2" t="s">
        <v>2860</v>
      </c>
      <c r="L734" s="1" t="s">
        <v>1749</v>
      </c>
      <c r="M734" s="1" t="s">
        <v>411</v>
      </c>
      <c r="N734" s="4" t="str">
        <f>+0070,1</f>
        <v>#ERROR!</v>
      </c>
      <c r="O734" s="4" t="str">
        <f>+0020,1</f>
        <v>#ERROR!</v>
      </c>
      <c r="P734" s="1" t="s">
        <v>203</v>
      </c>
      <c r="Q734" s="4"/>
      <c r="R734" s="1" t="s">
        <v>1631</v>
      </c>
      <c r="S734" s="1" t="s">
        <v>1750</v>
      </c>
      <c r="U734" s="4"/>
      <c r="V734" s="1" t="s">
        <v>188</v>
      </c>
      <c r="W734" s="1" t="s">
        <v>1632</v>
      </c>
      <c r="Z734" s="1" t="s">
        <v>3157</v>
      </c>
      <c r="AB734" s="1" t="s">
        <v>226</v>
      </c>
      <c r="AC734" s="4"/>
      <c r="AD734" s="4"/>
      <c r="AE734" s="4"/>
      <c r="AF734" s="4"/>
      <c r="AG734" s="1" t="s">
        <v>3461</v>
      </c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</row>
    <row r="735">
      <c r="A735" s="3">
        <v>3.809099999E9</v>
      </c>
      <c r="B735" s="1" t="s">
        <v>3462</v>
      </c>
      <c r="C735" s="3">
        <v>4.0</v>
      </c>
      <c r="D735" s="3">
        <v>50.086092</v>
      </c>
      <c r="E735" s="3">
        <v>-5.255711</v>
      </c>
      <c r="F735" s="3">
        <v>81.38</v>
      </c>
      <c r="G735" s="1" t="s">
        <v>178</v>
      </c>
      <c r="H735" s="1" t="s">
        <v>179</v>
      </c>
      <c r="I735" s="3">
        <v>99999.0</v>
      </c>
      <c r="J735" s="1" t="s">
        <v>180</v>
      </c>
      <c r="K735" s="2" t="s">
        <v>2860</v>
      </c>
      <c r="L735" s="1" t="s">
        <v>3463</v>
      </c>
      <c r="M735" s="1" t="s">
        <v>601</v>
      </c>
      <c r="N735" s="4" t="str">
        <f>+0065,1</f>
        <v>#ERROR!</v>
      </c>
      <c r="O735" s="4" t="str">
        <f>+0020,1</f>
        <v>#ERROR!</v>
      </c>
      <c r="P735" s="1" t="s">
        <v>3456</v>
      </c>
      <c r="Q735" s="4"/>
      <c r="R735" s="1" t="s">
        <v>1636</v>
      </c>
      <c r="S735" s="1" t="s">
        <v>3464</v>
      </c>
      <c r="U735" s="4"/>
      <c r="V735" s="1" t="s">
        <v>188</v>
      </c>
      <c r="W735" s="1" t="s">
        <v>1771</v>
      </c>
      <c r="Z735" s="1" t="s">
        <v>3458</v>
      </c>
      <c r="AA735" s="1" t="s">
        <v>2936</v>
      </c>
      <c r="AB735" s="1" t="s">
        <v>226</v>
      </c>
      <c r="AC735" s="4"/>
      <c r="AD735" s="4"/>
      <c r="AE735" s="4"/>
      <c r="AF735" s="4"/>
      <c r="AG735" s="1" t="s">
        <v>3465</v>
      </c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1" t="s">
        <v>732</v>
      </c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1" t="s">
        <v>732</v>
      </c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</row>
    <row r="736">
      <c r="A736" s="3">
        <v>3.809099999E9</v>
      </c>
      <c r="B736" s="1" t="s">
        <v>3466</v>
      </c>
      <c r="C736" s="3">
        <v>4.0</v>
      </c>
      <c r="D736" s="3">
        <v>50.086092</v>
      </c>
      <c r="E736" s="3">
        <v>-5.255711</v>
      </c>
      <c r="F736" s="3">
        <v>81.38</v>
      </c>
      <c r="G736" s="1" t="s">
        <v>178</v>
      </c>
      <c r="H736" s="1" t="s">
        <v>200</v>
      </c>
      <c r="I736" s="3">
        <v>99999.0</v>
      </c>
      <c r="J736" s="1" t="s">
        <v>180</v>
      </c>
      <c r="K736" s="2" t="s">
        <v>3467</v>
      </c>
      <c r="L736" s="1" t="s">
        <v>789</v>
      </c>
      <c r="M736" s="1" t="s">
        <v>411</v>
      </c>
      <c r="N736" s="4" t="str">
        <f>+0050,1</f>
        <v>#ERROR!</v>
      </c>
      <c r="O736" s="4" t="str">
        <f>+0020,1</f>
        <v>#ERROR!</v>
      </c>
      <c r="P736" s="1" t="s">
        <v>203</v>
      </c>
      <c r="Q736" s="4"/>
      <c r="R736" s="1" t="s">
        <v>2850</v>
      </c>
      <c r="S736" s="1" t="s">
        <v>790</v>
      </c>
      <c r="U736" s="4"/>
      <c r="V736" s="1" t="s">
        <v>188</v>
      </c>
      <c r="W736" s="1" t="s">
        <v>3468</v>
      </c>
      <c r="Z736" s="1" t="s">
        <v>3157</v>
      </c>
      <c r="AB736" s="1" t="s">
        <v>226</v>
      </c>
      <c r="AC736" s="4"/>
      <c r="AD736" s="4"/>
      <c r="AE736" s="4"/>
      <c r="AF736" s="4"/>
      <c r="AG736" s="1" t="s">
        <v>3469</v>
      </c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</row>
    <row r="737">
      <c r="A737" s="3">
        <v>3.809099999E9</v>
      </c>
      <c r="B737" s="1" t="s">
        <v>3470</v>
      </c>
      <c r="C737" s="3">
        <v>4.0</v>
      </c>
      <c r="D737" s="3">
        <v>50.086092</v>
      </c>
      <c r="E737" s="3">
        <v>-5.255711</v>
      </c>
      <c r="F737" s="3">
        <v>81.38</v>
      </c>
      <c r="G737" s="1" t="s">
        <v>178</v>
      </c>
      <c r="H737" s="1" t="s">
        <v>179</v>
      </c>
      <c r="I737" s="3">
        <v>99999.0</v>
      </c>
      <c r="J737" s="1" t="s">
        <v>180</v>
      </c>
      <c r="K737" s="2" t="s">
        <v>3467</v>
      </c>
      <c r="L737" s="1" t="s">
        <v>1805</v>
      </c>
      <c r="M737" s="1" t="s">
        <v>601</v>
      </c>
      <c r="N737" s="4" t="str">
        <f>+0049,1</f>
        <v>#ERROR!</v>
      </c>
      <c r="O737" s="4" t="str">
        <f>+0024,1</f>
        <v>#ERROR!</v>
      </c>
      <c r="P737" s="1" t="s">
        <v>3471</v>
      </c>
      <c r="Q737" s="4"/>
      <c r="R737" s="1" t="s">
        <v>3472</v>
      </c>
      <c r="S737" s="1" t="s">
        <v>794</v>
      </c>
      <c r="U737" s="4"/>
      <c r="V737" s="1" t="s">
        <v>188</v>
      </c>
      <c r="W737" s="1" t="s">
        <v>3473</v>
      </c>
      <c r="Z737" s="1" t="s">
        <v>3458</v>
      </c>
      <c r="AA737" s="1" t="s">
        <v>3474</v>
      </c>
      <c r="AB737" s="1" t="s">
        <v>226</v>
      </c>
      <c r="AC737" s="4"/>
      <c r="AD737" s="4"/>
      <c r="AE737" s="4"/>
      <c r="AF737" s="4"/>
      <c r="AG737" s="1" t="s">
        <v>3475</v>
      </c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1" t="s">
        <v>238</v>
      </c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1" t="s">
        <v>238</v>
      </c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</row>
    <row r="738">
      <c r="A738" s="3">
        <v>3.809099999E9</v>
      </c>
      <c r="B738" s="1" t="s">
        <v>3476</v>
      </c>
      <c r="C738" s="3">
        <v>4.0</v>
      </c>
      <c r="D738" s="3">
        <v>50.086092</v>
      </c>
      <c r="E738" s="3">
        <v>-5.255711</v>
      </c>
      <c r="F738" s="3">
        <v>81.38</v>
      </c>
      <c r="G738" s="1" t="s">
        <v>178</v>
      </c>
      <c r="H738" s="1" t="s">
        <v>200</v>
      </c>
      <c r="I738" s="3">
        <v>99999.0</v>
      </c>
      <c r="J738" s="1" t="s">
        <v>180</v>
      </c>
      <c r="K738" s="2" t="s">
        <v>1684</v>
      </c>
      <c r="L738" s="1" t="s">
        <v>801</v>
      </c>
      <c r="M738" s="1" t="s">
        <v>411</v>
      </c>
      <c r="N738" s="4" t="str">
        <f>+0060,1</f>
        <v>#ERROR!</v>
      </c>
      <c r="O738" s="4" t="str">
        <f>+0020,1</f>
        <v>#ERROR!</v>
      </c>
      <c r="P738" s="1" t="s">
        <v>203</v>
      </c>
      <c r="Q738" s="4"/>
      <c r="R738" s="1" t="s">
        <v>2850</v>
      </c>
      <c r="S738" s="1" t="s">
        <v>1759</v>
      </c>
      <c r="U738" s="4"/>
      <c r="V738" s="1" t="s">
        <v>188</v>
      </c>
      <c r="W738" s="1" t="s">
        <v>3468</v>
      </c>
      <c r="Z738" s="1" t="s">
        <v>3157</v>
      </c>
      <c r="AB738" s="1" t="s">
        <v>226</v>
      </c>
      <c r="AC738" s="4"/>
      <c r="AD738" s="4"/>
      <c r="AE738" s="4"/>
      <c r="AF738" s="4"/>
      <c r="AG738" s="1" t="s">
        <v>3477</v>
      </c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</row>
    <row r="739">
      <c r="A739" s="3">
        <v>3.809099999E9</v>
      </c>
      <c r="B739" s="1" t="s">
        <v>3478</v>
      </c>
      <c r="C739" s="3">
        <v>4.0</v>
      </c>
      <c r="D739" s="3">
        <v>50.086092</v>
      </c>
      <c r="E739" s="3">
        <v>-5.255711</v>
      </c>
      <c r="F739" s="3">
        <v>81.38</v>
      </c>
      <c r="G739" s="1" t="s">
        <v>178</v>
      </c>
      <c r="H739" s="1" t="s">
        <v>179</v>
      </c>
      <c r="I739" s="3">
        <v>99999.0</v>
      </c>
      <c r="J739" s="1" t="s">
        <v>180</v>
      </c>
      <c r="K739" s="2" t="s">
        <v>1684</v>
      </c>
      <c r="L739" s="1" t="s">
        <v>1805</v>
      </c>
      <c r="M739" s="1" t="s">
        <v>601</v>
      </c>
      <c r="N739" s="4" t="str">
        <f>+0057,1</f>
        <v>#ERROR!</v>
      </c>
      <c r="O739" s="4" t="str">
        <f>+0020,1</f>
        <v>#ERROR!</v>
      </c>
      <c r="P739" s="1" t="s">
        <v>3479</v>
      </c>
      <c r="Q739" s="4"/>
      <c r="R739" s="1" t="s">
        <v>3472</v>
      </c>
      <c r="S739" s="1" t="s">
        <v>3480</v>
      </c>
      <c r="U739" s="4"/>
      <c r="V739" s="1" t="s">
        <v>188</v>
      </c>
      <c r="W739" s="1" t="s">
        <v>3473</v>
      </c>
      <c r="Z739" s="1" t="s">
        <v>3481</v>
      </c>
      <c r="AA739" s="1" t="s">
        <v>2901</v>
      </c>
      <c r="AB739" s="1" t="s">
        <v>226</v>
      </c>
      <c r="AC739" s="4"/>
      <c r="AD739" s="4"/>
      <c r="AE739" s="4"/>
      <c r="AF739" s="4"/>
      <c r="AG739" s="1" t="s">
        <v>3482</v>
      </c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1" t="s">
        <v>238</v>
      </c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1" t="s">
        <v>238</v>
      </c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</row>
    <row r="740">
      <c r="A740" s="3">
        <v>3.809099999E9</v>
      </c>
      <c r="B740" s="1" t="s">
        <v>3483</v>
      </c>
      <c r="C740" s="3">
        <v>4.0</v>
      </c>
      <c r="D740" s="3">
        <v>50.086092</v>
      </c>
      <c r="E740" s="3">
        <v>-5.255711</v>
      </c>
      <c r="F740" s="3">
        <v>81.38</v>
      </c>
      <c r="G740" s="1" t="s">
        <v>178</v>
      </c>
      <c r="H740" s="1" t="s">
        <v>200</v>
      </c>
      <c r="I740" s="3">
        <v>99999.0</v>
      </c>
      <c r="J740" s="1" t="s">
        <v>180</v>
      </c>
      <c r="K740" s="2" t="s">
        <v>1663</v>
      </c>
      <c r="L740" s="1" t="s">
        <v>557</v>
      </c>
      <c r="M740" s="1" t="s">
        <v>411</v>
      </c>
      <c r="N740" s="4" t="str">
        <f>+0050,1</f>
        <v>#ERROR!</v>
      </c>
      <c r="O740" s="4" t="str">
        <f>+0010,1</f>
        <v>#ERROR!</v>
      </c>
      <c r="P740" s="1" t="s">
        <v>203</v>
      </c>
      <c r="Q740" s="4"/>
      <c r="R740" s="1" t="s">
        <v>1793</v>
      </c>
      <c r="T740" s="4"/>
      <c r="U740" s="4"/>
      <c r="V740" s="1" t="s">
        <v>188</v>
      </c>
      <c r="W740" s="1" t="s">
        <v>1794</v>
      </c>
      <c r="Z740" s="1" t="s">
        <v>3484</v>
      </c>
      <c r="AB740" s="4"/>
      <c r="AC740" s="4"/>
      <c r="AD740" s="4"/>
      <c r="AE740" s="4"/>
      <c r="AF740" s="4"/>
      <c r="AG740" s="1" t="s">
        <v>3485</v>
      </c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</row>
    <row r="741">
      <c r="A741" s="3">
        <v>3.809099999E9</v>
      </c>
      <c r="B741" s="1" t="s">
        <v>3486</v>
      </c>
      <c r="C741" s="3">
        <v>4.0</v>
      </c>
      <c r="D741" s="3">
        <v>50.086092</v>
      </c>
      <c r="E741" s="3">
        <v>-5.255711</v>
      </c>
      <c r="F741" s="3">
        <v>81.38</v>
      </c>
      <c r="G741" s="1" t="s">
        <v>178</v>
      </c>
      <c r="H741" s="1" t="s">
        <v>179</v>
      </c>
      <c r="I741" s="3">
        <v>99999.0</v>
      </c>
      <c r="J741" s="1" t="s">
        <v>180</v>
      </c>
      <c r="K741" s="2" t="s">
        <v>1663</v>
      </c>
      <c r="L741" s="1" t="s">
        <v>557</v>
      </c>
      <c r="M741" s="1" t="s">
        <v>665</v>
      </c>
      <c r="N741" s="4" t="str">
        <f>+0050,1</f>
        <v>#ERROR!</v>
      </c>
      <c r="O741" s="4" t="str">
        <f>+0014,1</f>
        <v>#ERROR!</v>
      </c>
      <c r="P741" s="1" t="s">
        <v>3487</v>
      </c>
      <c r="Q741" s="4"/>
      <c r="R741" s="1" t="s">
        <v>3488</v>
      </c>
      <c r="T741" s="4"/>
      <c r="U741" s="4"/>
      <c r="V741" s="1" t="s">
        <v>188</v>
      </c>
      <c r="W741" s="1" t="s">
        <v>3489</v>
      </c>
      <c r="Z741" s="1" t="s">
        <v>3490</v>
      </c>
      <c r="AA741" s="1" t="s">
        <v>2186</v>
      </c>
      <c r="AC741" s="4"/>
      <c r="AD741" s="4"/>
      <c r="AE741" s="4"/>
      <c r="AF741" s="4"/>
      <c r="AG741" s="1" t="s">
        <v>3491</v>
      </c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</row>
    <row r="742">
      <c r="A742" s="3">
        <v>3.809099999E9</v>
      </c>
      <c r="B742" s="1" t="s">
        <v>3492</v>
      </c>
      <c r="C742" s="3">
        <v>4.0</v>
      </c>
      <c r="D742" s="3">
        <v>50.086092</v>
      </c>
      <c r="E742" s="3">
        <v>-5.255711</v>
      </c>
      <c r="F742" s="3">
        <v>81.38</v>
      </c>
      <c r="G742" s="1" t="s">
        <v>178</v>
      </c>
      <c r="H742" s="1" t="s">
        <v>200</v>
      </c>
      <c r="I742" s="3">
        <v>99999.0</v>
      </c>
      <c r="J742" s="1" t="s">
        <v>180</v>
      </c>
      <c r="K742" s="2" t="s">
        <v>3493</v>
      </c>
      <c r="L742" s="1" t="s">
        <v>557</v>
      </c>
      <c r="M742" s="1" t="s">
        <v>411</v>
      </c>
      <c r="N742" s="4" t="str">
        <f>+0050,1</f>
        <v>#ERROR!</v>
      </c>
      <c r="O742" s="4" t="str">
        <f>+0020,1</f>
        <v>#ERROR!</v>
      </c>
      <c r="P742" s="1" t="s">
        <v>203</v>
      </c>
      <c r="Q742" s="4"/>
      <c r="R742" s="1" t="s">
        <v>1702</v>
      </c>
      <c r="T742" s="4"/>
      <c r="U742" s="4"/>
      <c r="V742" s="1" t="s">
        <v>188</v>
      </c>
      <c r="W742" s="1" t="s">
        <v>1703</v>
      </c>
      <c r="Z742" s="1" t="s">
        <v>3146</v>
      </c>
      <c r="AB742" s="1" t="s">
        <v>430</v>
      </c>
      <c r="AC742" s="4"/>
      <c r="AD742" s="4"/>
      <c r="AE742" s="4"/>
      <c r="AF742" s="4"/>
      <c r="AG742" s="1" t="s">
        <v>3494</v>
      </c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</row>
    <row r="743">
      <c r="A743" s="3">
        <v>3.809099999E9</v>
      </c>
      <c r="B743" s="1" t="s">
        <v>3495</v>
      </c>
      <c r="C743" s="3">
        <v>4.0</v>
      </c>
      <c r="D743" s="3">
        <v>50.086092</v>
      </c>
      <c r="E743" s="3">
        <v>-5.255711</v>
      </c>
      <c r="F743" s="3">
        <v>81.38</v>
      </c>
      <c r="G743" s="1" t="s">
        <v>178</v>
      </c>
      <c r="H743" s="1" t="s">
        <v>179</v>
      </c>
      <c r="I743" s="3">
        <v>99999.0</v>
      </c>
      <c r="J743" s="1" t="s">
        <v>180</v>
      </c>
      <c r="K743" s="2" t="s">
        <v>3493</v>
      </c>
      <c r="L743" s="1" t="s">
        <v>557</v>
      </c>
      <c r="M743" s="1" t="s">
        <v>1446</v>
      </c>
      <c r="N743" s="4" t="str">
        <f>+0047,1</f>
        <v>#ERROR!</v>
      </c>
      <c r="O743" s="4" t="str">
        <f>+0017,1</f>
        <v>#ERROR!</v>
      </c>
      <c r="P743" s="1" t="s">
        <v>3496</v>
      </c>
      <c r="Q743" s="4"/>
      <c r="R743" s="1" t="s">
        <v>1707</v>
      </c>
      <c r="T743" s="4"/>
      <c r="U743" s="4"/>
      <c r="V743" s="1" t="s">
        <v>188</v>
      </c>
      <c r="W743" s="1" t="s">
        <v>2504</v>
      </c>
      <c r="Z743" s="1" t="s">
        <v>3497</v>
      </c>
      <c r="AA743" s="1" t="s">
        <v>1689</v>
      </c>
      <c r="AB743" s="1" t="s">
        <v>439</v>
      </c>
      <c r="AC743" s="4"/>
      <c r="AD743" s="4"/>
      <c r="AE743" s="4"/>
      <c r="AF743" s="4"/>
      <c r="AG743" s="1" t="s">
        <v>3498</v>
      </c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1" t="s">
        <v>2029</v>
      </c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1" t="s">
        <v>198</v>
      </c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</row>
    <row r="744">
      <c r="A744" s="3">
        <v>3.809099999E9</v>
      </c>
      <c r="B744" s="1" t="s">
        <v>3499</v>
      </c>
      <c r="C744" s="3">
        <v>4.0</v>
      </c>
      <c r="D744" s="3">
        <v>50.086092</v>
      </c>
      <c r="E744" s="3">
        <v>-5.255711</v>
      </c>
      <c r="F744" s="3">
        <v>81.38</v>
      </c>
      <c r="G744" s="1" t="s">
        <v>178</v>
      </c>
      <c r="H744" s="1" t="s">
        <v>200</v>
      </c>
      <c r="I744" s="3">
        <v>99999.0</v>
      </c>
      <c r="J744" s="1" t="s">
        <v>180</v>
      </c>
      <c r="K744" s="2" t="s">
        <v>3500</v>
      </c>
      <c r="L744" s="1" t="s">
        <v>789</v>
      </c>
      <c r="M744" s="1" t="s">
        <v>411</v>
      </c>
      <c r="N744" s="4" t="str">
        <f>+0040,1</f>
        <v>#ERROR!</v>
      </c>
      <c r="O744" s="4" t="str">
        <f>+0020,1</f>
        <v>#ERROR!</v>
      </c>
      <c r="P744" s="1" t="s">
        <v>203</v>
      </c>
      <c r="Q744" s="4"/>
      <c r="R744" s="1" t="s">
        <v>1702</v>
      </c>
      <c r="S744" s="1" t="s">
        <v>790</v>
      </c>
      <c r="U744" s="4"/>
      <c r="V744" s="1" t="s">
        <v>188</v>
      </c>
      <c r="W744" s="1" t="s">
        <v>1703</v>
      </c>
      <c r="Z744" s="1" t="s">
        <v>3146</v>
      </c>
      <c r="AB744" s="1" t="s">
        <v>430</v>
      </c>
      <c r="AC744" s="4"/>
      <c r="AD744" s="4"/>
      <c r="AE744" s="4"/>
      <c r="AF744" s="4"/>
      <c r="AG744" s="1" t="s">
        <v>3501</v>
      </c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</row>
    <row r="745">
      <c r="A745" s="3">
        <v>3.809099999E9</v>
      </c>
      <c r="B745" s="1" t="s">
        <v>3502</v>
      </c>
      <c r="C745" s="3">
        <v>4.0</v>
      </c>
      <c r="D745" s="3">
        <v>50.086092</v>
      </c>
      <c r="E745" s="3">
        <v>-5.255711</v>
      </c>
      <c r="F745" s="3">
        <v>81.38</v>
      </c>
      <c r="G745" s="1" t="s">
        <v>178</v>
      </c>
      <c r="H745" s="1" t="s">
        <v>179</v>
      </c>
      <c r="I745" s="3">
        <v>99999.0</v>
      </c>
      <c r="J745" s="1" t="s">
        <v>180</v>
      </c>
      <c r="K745" s="2" t="s">
        <v>3500</v>
      </c>
      <c r="L745" s="1" t="s">
        <v>2487</v>
      </c>
      <c r="M745" s="1" t="s">
        <v>1446</v>
      </c>
      <c r="N745" s="4" t="str">
        <f>+0036,1</f>
        <v>#ERROR!</v>
      </c>
      <c r="O745" s="4" t="str">
        <f>+0024,1</f>
        <v>#ERROR!</v>
      </c>
      <c r="P745" s="1" t="s">
        <v>3503</v>
      </c>
      <c r="Q745" s="4"/>
      <c r="R745" s="1" t="s">
        <v>2085</v>
      </c>
      <c r="S745" s="1" t="s">
        <v>794</v>
      </c>
      <c r="U745" s="4"/>
      <c r="V745" s="1" t="s">
        <v>188</v>
      </c>
      <c r="W745" s="1" t="s">
        <v>3504</v>
      </c>
      <c r="X745" s="1" t="s">
        <v>3505</v>
      </c>
      <c r="Z745" s="1" t="s">
        <v>3506</v>
      </c>
      <c r="AA745" s="1" t="s">
        <v>3507</v>
      </c>
      <c r="AB745" s="1" t="s">
        <v>439</v>
      </c>
      <c r="AC745" s="4"/>
      <c r="AD745" s="4"/>
      <c r="AE745" s="4"/>
      <c r="AF745" s="4"/>
      <c r="AG745" s="1" t="s">
        <v>3508</v>
      </c>
      <c r="AH745" s="1" t="s">
        <v>3452</v>
      </c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1" t="s">
        <v>732</v>
      </c>
      <c r="BT745" s="4"/>
      <c r="BU745" s="4"/>
      <c r="BV745" s="4"/>
      <c r="BW745" s="4"/>
      <c r="BX745" s="4"/>
      <c r="BY745" s="4"/>
      <c r="BZ745" s="4"/>
      <c r="CA745" s="1" t="s">
        <v>1600</v>
      </c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1" t="s">
        <v>3509</v>
      </c>
      <c r="DZ745" s="4"/>
      <c r="EA745" s="1" t="s">
        <v>198</v>
      </c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</row>
    <row r="746">
      <c r="A746" s="3">
        <v>3.809099999E9</v>
      </c>
      <c r="B746" s="1" t="s">
        <v>3510</v>
      </c>
      <c r="C746" s="3">
        <v>4.0</v>
      </c>
      <c r="D746" s="3">
        <v>50.086092</v>
      </c>
      <c r="E746" s="3">
        <v>-5.255711</v>
      </c>
      <c r="F746" s="3">
        <v>81.38</v>
      </c>
      <c r="G746" s="1" t="s">
        <v>178</v>
      </c>
      <c r="H746" s="1" t="s">
        <v>200</v>
      </c>
      <c r="I746" s="3">
        <v>99999.0</v>
      </c>
      <c r="J746" s="1" t="s">
        <v>180</v>
      </c>
      <c r="K746" s="2" t="s">
        <v>3511</v>
      </c>
      <c r="L746" s="1" t="s">
        <v>3512</v>
      </c>
      <c r="M746" s="1" t="s">
        <v>411</v>
      </c>
      <c r="N746" s="4" t="str">
        <f>+0040,1</f>
        <v>#ERROR!</v>
      </c>
      <c r="O746" s="4" t="str">
        <f>+0020,1</f>
        <v>#ERROR!</v>
      </c>
      <c r="P746" s="1" t="s">
        <v>203</v>
      </c>
      <c r="Q746" s="4"/>
      <c r="R746" s="1" t="s">
        <v>639</v>
      </c>
      <c r="S746" s="1" t="s">
        <v>3513</v>
      </c>
      <c r="U746" s="4"/>
      <c r="V746" s="1" t="s">
        <v>188</v>
      </c>
      <c r="W746" s="1" t="s">
        <v>642</v>
      </c>
      <c r="Z746" s="1" t="s">
        <v>2888</v>
      </c>
      <c r="AB746" s="1" t="s">
        <v>226</v>
      </c>
      <c r="AC746" s="4"/>
      <c r="AD746" s="4"/>
      <c r="AE746" s="4"/>
      <c r="AF746" s="4"/>
      <c r="AG746" s="1" t="s">
        <v>3514</v>
      </c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</row>
    <row r="747">
      <c r="A747" s="3">
        <v>3.809099999E9</v>
      </c>
      <c r="B747" s="1" t="s">
        <v>3515</v>
      </c>
      <c r="C747" s="3">
        <v>4.0</v>
      </c>
      <c r="D747" s="3">
        <v>50.086092</v>
      </c>
      <c r="E747" s="3">
        <v>-5.255711</v>
      </c>
      <c r="F747" s="3">
        <v>81.38</v>
      </c>
      <c r="G747" s="1" t="s">
        <v>178</v>
      </c>
      <c r="H747" s="1" t="s">
        <v>179</v>
      </c>
      <c r="I747" s="3">
        <v>99999.0</v>
      </c>
      <c r="J747" s="1" t="s">
        <v>180</v>
      </c>
      <c r="K747" s="2" t="s">
        <v>3511</v>
      </c>
      <c r="L747" s="1" t="s">
        <v>3303</v>
      </c>
      <c r="M747" s="1" t="s">
        <v>1446</v>
      </c>
      <c r="N747" s="4" t="str">
        <f>+0035,1</f>
        <v>#ERROR!</v>
      </c>
      <c r="O747" s="4" t="str">
        <f>+0023,1</f>
        <v>#ERROR!</v>
      </c>
      <c r="P747" s="1" t="s">
        <v>3516</v>
      </c>
      <c r="Q747" s="4"/>
      <c r="R747" s="1" t="s">
        <v>2489</v>
      </c>
      <c r="S747" s="1" t="s">
        <v>3517</v>
      </c>
      <c r="U747" s="4"/>
      <c r="V747" s="1" t="s">
        <v>188</v>
      </c>
      <c r="W747" s="1" t="s">
        <v>3518</v>
      </c>
      <c r="Z747" s="1" t="s">
        <v>3519</v>
      </c>
      <c r="AA747" s="1" t="s">
        <v>653</v>
      </c>
      <c r="AB747" s="1" t="s">
        <v>305</v>
      </c>
      <c r="AC747" s="4"/>
      <c r="AD747" s="4"/>
      <c r="AE747" s="4"/>
      <c r="AF747" s="4"/>
      <c r="AG747" s="1" t="s">
        <v>3520</v>
      </c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1" t="s">
        <v>732</v>
      </c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1" t="s">
        <v>198</v>
      </c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</row>
    <row r="748">
      <c r="A748" s="3">
        <v>3.809099999E9</v>
      </c>
      <c r="B748" s="1" t="s">
        <v>3521</v>
      </c>
      <c r="C748" s="3">
        <v>4.0</v>
      </c>
      <c r="D748" s="3">
        <v>50.086092</v>
      </c>
      <c r="E748" s="3">
        <v>-5.255711</v>
      </c>
      <c r="F748" s="3">
        <v>81.38</v>
      </c>
      <c r="G748" s="1" t="s">
        <v>178</v>
      </c>
      <c r="H748" s="1" t="s">
        <v>200</v>
      </c>
      <c r="I748" s="3">
        <v>99999.0</v>
      </c>
      <c r="J748" s="1" t="s">
        <v>180</v>
      </c>
      <c r="K748" s="2" t="s">
        <v>1684</v>
      </c>
      <c r="L748" s="1" t="s">
        <v>1783</v>
      </c>
      <c r="M748" s="1" t="s">
        <v>411</v>
      </c>
      <c r="N748" s="4" t="str">
        <f>+0040,1</f>
        <v>#ERROR!</v>
      </c>
      <c r="O748" s="4" t="str">
        <f>+0020,1</f>
        <v>#ERROR!</v>
      </c>
      <c r="P748" s="1" t="s">
        <v>203</v>
      </c>
      <c r="Q748" s="4"/>
      <c r="R748" s="1" t="s">
        <v>639</v>
      </c>
      <c r="S748" s="1" t="s">
        <v>1784</v>
      </c>
      <c r="T748" s="1" t="s">
        <v>1759</v>
      </c>
      <c r="V748" s="1" t="s">
        <v>188</v>
      </c>
      <c r="W748" s="1" t="s">
        <v>642</v>
      </c>
      <c r="Z748" s="1" t="s">
        <v>2823</v>
      </c>
      <c r="AB748" s="1" t="s">
        <v>226</v>
      </c>
      <c r="AC748" s="4"/>
      <c r="AD748" s="4"/>
      <c r="AE748" s="4"/>
      <c r="AF748" s="4"/>
      <c r="AG748" s="1" t="s">
        <v>3522</v>
      </c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</row>
    <row r="749">
      <c r="A749" s="3">
        <v>3.809099999E9</v>
      </c>
      <c r="B749" s="1" t="s">
        <v>3523</v>
      </c>
      <c r="C749" s="3">
        <v>4.0</v>
      </c>
      <c r="D749" s="3">
        <v>50.086092</v>
      </c>
      <c r="E749" s="3">
        <v>-5.255711</v>
      </c>
      <c r="F749" s="3">
        <v>81.38</v>
      </c>
      <c r="G749" s="1" t="s">
        <v>178</v>
      </c>
      <c r="H749" s="1" t="s">
        <v>179</v>
      </c>
      <c r="I749" s="3">
        <v>99999.0</v>
      </c>
      <c r="J749" s="1" t="s">
        <v>180</v>
      </c>
      <c r="K749" s="2" t="s">
        <v>1684</v>
      </c>
      <c r="L749" s="1" t="s">
        <v>805</v>
      </c>
      <c r="M749" s="1" t="s">
        <v>1446</v>
      </c>
      <c r="N749" s="4" t="str">
        <f>+0037,1</f>
        <v>#ERROR!</v>
      </c>
      <c r="O749" s="4" t="str">
        <f>+0021,1</f>
        <v>#ERROR!</v>
      </c>
      <c r="P749" s="1" t="s">
        <v>2842</v>
      </c>
      <c r="Q749" s="4"/>
      <c r="R749" s="1" t="s">
        <v>648</v>
      </c>
      <c r="S749" s="1" t="s">
        <v>1788</v>
      </c>
      <c r="T749" s="1" t="s">
        <v>3480</v>
      </c>
      <c r="V749" s="1" t="s">
        <v>188</v>
      </c>
      <c r="W749" s="1" t="s">
        <v>651</v>
      </c>
      <c r="Z749" s="1" t="s">
        <v>3524</v>
      </c>
      <c r="AA749" s="1" t="s">
        <v>1085</v>
      </c>
      <c r="AB749" s="1" t="s">
        <v>226</v>
      </c>
      <c r="AC749" s="4"/>
      <c r="AD749" s="4"/>
      <c r="AE749" s="4"/>
      <c r="AF749" s="4"/>
      <c r="AG749" s="1" t="s">
        <v>3525</v>
      </c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1" t="s">
        <v>238</v>
      </c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1" t="s">
        <v>238</v>
      </c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</row>
    <row r="750">
      <c r="A750" s="3">
        <v>3.809099999E9</v>
      </c>
      <c r="B750" s="1" t="s">
        <v>3526</v>
      </c>
      <c r="C750" s="3">
        <v>4.0</v>
      </c>
      <c r="D750" s="3">
        <v>50.086092</v>
      </c>
      <c r="E750" s="3">
        <v>-5.255711</v>
      </c>
      <c r="F750" s="3">
        <v>81.38</v>
      </c>
      <c r="G750" s="1" t="s">
        <v>178</v>
      </c>
      <c r="H750" s="1" t="s">
        <v>200</v>
      </c>
      <c r="I750" s="3">
        <v>99999.0</v>
      </c>
      <c r="J750" s="1" t="s">
        <v>180</v>
      </c>
      <c r="K750" s="2" t="s">
        <v>3527</v>
      </c>
      <c r="L750" s="1" t="s">
        <v>557</v>
      </c>
      <c r="M750" s="1" t="s">
        <v>411</v>
      </c>
      <c r="N750" s="4" t="str">
        <f>+0040,1</f>
        <v>#ERROR!</v>
      </c>
      <c r="O750" s="4" t="str">
        <f>+0010,1</f>
        <v>#ERROR!</v>
      </c>
      <c r="P750" s="1" t="s">
        <v>203</v>
      </c>
      <c r="Q750" s="4"/>
      <c r="R750" s="1" t="s">
        <v>2917</v>
      </c>
      <c r="T750" s="4"/>
      <c r="U750" s="4"/>
      <c r="V750" s="1" t="s">
        <v>188</v>
      </c>
      <c r="W750" s="1" t="s">
        <v>613</v>
      </c>
      <c r="Z750" s="1" t="s">
        <v>2793</v>
      </c>
      <c r="AB750" s="1" t="s">
        <v>3528</v>
      </c>
      <c r="AC750" s="4"/>
      <c r="AD750" s="4"/>
      <c r="AE750" s="4"/>
      <c r="AF750" s="4"/>
      <c r="AG750" s="1" t="s">
        <v>3529</v>
      </c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</row>
    <row r="751">
      <c r="A751" s="3">
        <v>3.809099999E9</v>
      </c>
      <c r="B751" s="1" t="s">
        <v>3530</v>
      </c>
      <c r="C751" s="3">
        <v>4.0</v>
      </c>
      <c r="D751" s="3">
        <v>50.086092</v>
      </c>
      <c r="E751" s="3">
        <v>-5.255711</v>
      </c>
      <c r="F751" s="3">
        <v>81.38</v>
      </c>
      <c r="G751" s="1" t="s">
        <v>178</v>
      </c>
      <c r="H751" s="1" t="s">
        <v>179</v>
      </c>
      <c r="I751" s="3">
        <v>99999.0</v>
      </c>
      <c r="J751" s="1" t="s">
        <v>180</v>
      </c>
      <c r="K751" s="2" t="s">
        <v>3527</v>
      </c>
      <c r="L751" s="1" t="s">
        <v>557</v>
      </c>
      <c r="M751" s="1" t="s">
        <v>583</v>
      </c>
      <c r="N751" s="4" t="str">
        <f>+0041,1</f>
        <v>#ERROR!</v>
      </c>
      <c r="O751" s="4" t="str">
        <f>+0014,1</f>
        <v>#ERROR!</v>
      </c>
      <c r="P751" s="1" t="s">
        <v>2988</v>
      </c>
      <c r="Q751" s="4"/>
      <c r="R751" s="1" t="s">
        <v>2962</v>
      </c>
      <c r="S751" s="1" t="s">
        <v>1625</v>
      </c>
      <c r="T751" s="1" t="s">
        <v>681</v>
      </c>
      <c r="V751" s="1" t="s">
        <v>188</v>
      </c>
      <c r="W751" s="1" t="s">
        <v>3531</v>
      </c>
      <c r="Z751" s="1" t="s">
        <v>3532</v>
      </c>
      <c r="AA751" s="1" t="s">
        <v>635</v>
      </c>
      <c r="AB751" s="1" t="s">
        <v>3528</v>
      </c>
      <c r="AC751" s="4"/>
      <c r="AD751" s="4"/>
      <c r="AE751" s="4"/>
      <c r="AF751" s="4"/>
      <c r="AG751" s="1" t="s">
        <v>3533</v>
      </c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1" t="s">
        <v>198</v>
      </c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1" t="s">
        <v>1973</v>
      </c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</row>
    <row r="752">
      <c r="A752" s="3">
        <v>3.809099999E9</v>
      </c>
      <c r="B752" s="1" t="s">
        <v>3534</v>
      </c>
      <c r="C752" s="3">
        <v>4.0</v>
      </c>
      <c r="D752" s="3">
        <v>50.086092</v>
      </c>
      <c r="E752" s="3">
        <v>-5.255711</v>
      </c>
      <c r="F752" s="3">
        <v>81.38</v>
      </c>
      <c r="G752" s="1" t="s">
        <v>178</v>
      </c>
      <c r="H752" s="1" t="s">
        <v>200</v>
      </c>
      <c r="I752" s="3">
        <v>99999.0</v>
      </c>
      <c r="J752" s="1" t="s">
        <v>180</v>
      </c>
      <c r="K752" s="2" t="s">
        <v>1078</v>
      </c>
      <c r="L752" s="1" t="s">
        <v>2868</v>
      </c>
      <c r="M752" s="1" t="s">
        <v>411</v>
      </c>
      <c r="N752" s="4" t="str">
        <f>+0050,1</f>
        <v>#ERROR!</v>
      </c>
      <c r="O752" s="4" t="str">
        <f>+0020,1</f>
        <v>#ERROR!</v>
      </c>
      <c r="P752" s="1" t="s">
        <v>203</v>
      </c>
      <c r="Q752" s="4"/>
      <c r="R752" s="1" t="s">
        <v>3060</v>
      </c>
      <c r="S752" s="1" t="s">
        <v>2869</v>
      </c>
      <c r="U752" s="4"/>
      <c r="V752" s="1" t="s">
        <v>188</v>
      </c>
      <c r="W752" s="1" t="s">
        <v>1498</v>
      </c>
      <c r="Z752" s="1" t="s">
        <v>2780</v>
      </c>
      <c r="AB752" s="4"/>
      <c r="AC752" s="4"/>
      <c r="AD752" s="4"/>
      <c r="AE752" s="4"/>
      <c r="AF752" s="4"/>
      <c r="AG752" s="1" t="s">
        <v>3535</v>
      </c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</row>
    <row r="753">
      <c r="A753" s="3">
        <v>3.809099999E9</v>
      </c>
      <c r="B753" s="1" t="s">
        <v>3536</v>
      </c>
      <c r="C753" s="3">
        <v>4.0</v>
      </c>
      <c r="D753" s="3">
        <v>50.086092</v>
      </c>
      <c r="E753" s="3">
        <v>-5.255711</v>
      </c>
      <c r="F753" s="3">
        <v>81.38</v>
      </c>
      <c r="G753" s="1" t="s">
        <v>178</v>
      </c>
      <c r="H753" s="1" t="s">
        <v>179</v>
      </c>
      <c r="I753" s="3">
        <v>99999.0</v>
      </c>
      <c r="J753" s="1" t="s">
        <v>180</v>
      </c>
      <c r="K753" s="2" t="s">
        <v>1078</v>
      </c>
      <c r="L753" s="1" t="s">
        <v>557</v>
      </c>
      <c r="M753" s="1" t="s">
        <v>806</v>
      </c>
      <c r="N753" s="4" t="str">
        <f>+0045,1</f>
        <v>#ERROR!</v>
      </c>
      <c r="O753" s="4" t="str">
        <f>+0020,1</f>
        <v>#ERROR!</v>
      </c>
      <c r="P753" s="1" t="s">
        <v>3025</v>
      </c>
      <c r="Q753" s="4"/>
      <c r="R753" s="1" t="s">
        <v>3064</v>
      </c>
      <c r="S753" s="1" t="s">
        <v>3109</v>
      </c>
      <c r="T753" s="1" t="s">
        <v>681</v>
      </c>
      <c r="V753" s="1" t="s">
        <v>188</v>
      </c>
      <c r="W753" s="1" t="s">
        <v>3537</v>
      </c>
      <c r="Z753" s="1" t="s">
        <v>3028</v>
      </c>
      <c r="AA753" s="1" t="s">
        <v>1096</v>
      </c>
      <c r="AB753" s="1" t="s">
        <v>3538</v>
      </c>
      <c r="AC753" s="4"/>
      <c r="AD753" s="4"/>
      <c r="AE753" s="4"/>
      <c r="AF753" s="4"/>
      <c r="AG753" s="1" t="s">
        <v>3539</v>
      </c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1" t="s">
        <v>732</v>
      </c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1" t="s">
        <v>1973</v>
      </c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</row>
    <row r="754">
      <c r="A754" s="3">
        <v>3.809099999E9</v>
      </c>
      <c r="B754" s="1" t="s">
        <v>3540</v>
      </c>
      <c r="C754" s="3">
        <v>4.0</v>
      </c>
      <c r="D754" s="3">
        <v>50.086092</v>
      </c>
      <c r="E754" s="3">
        <v>-5.255711</v>
      </c>
      <c r="F754" s="3">
        <v>81.38</v>
      </c>
      <c r="G754" s="1" t="s">
        <v>178</v>
      </c>
      <c r="H754" s="1" t="s">
        <v>200</v>
      </c>
      <c r="I754" s="3">
        <v>99999.0</v>
      </c>
      <c r="J754" s="1" t="s">
        <v>180</v>
      </c>
      <c r="K754" s="2" t="s">
        <v>3541</v>
      </c>
      <c r="L754" s="1" t="s">
        <v>2868</v>
      </c>
      <c r="M754" s="1" t="s">
        <v>411</v>
      </c>
      <c r="N754" s="4" t="str">
        <f>+0080,1</f>
        <v>#ERROR!</v>
      </c>
      <c r="O754" s="4" t="str">
        <f>+0030,1</f>
        <v>#ERROR!</v>
      </c>
      <c r="P754" s="1" t="s">
        <v>203</v>
      </c>
      <c r="Q754" s="4"/>
      <c r="R754" s="1" t="s">
        <v>594</v>
      </c>
      <c r="S754" s="1" t="s">
        <v>3060</v>
      </c>
      <c r="T754" s="1" t="s">
        <v>2869</v>
      </c>
      <c r="V754" s="1" t="s">
        <v>188</v>
      </c>
      <c r="W754" s="1" t="s">
        <v>597</v>
      </c>
      <c r="Z754" s="1" t="s">
        <v>2780</v>
      </c>
      <c r="AB754" s="1" t="s">
        <v>1324</v>
      </c>
      <c r="AC754" s="4"/>
      <c r="AD754" s="4"/>
      <c r="AE754" s="4"/>
      <c r="AF754" s="4"/>
      <c r="AG754" s="1" t="s">
        <v>3542</v>
      </c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</row>
    <row r="755">
      <c r="A755" s="3">
        <v>3.809099999E9</v>
      </c>
      <c r="B755" s="1" t="s">
        <v>3543</v>
      </c>
      <c r="C755" s="3">
        <v>4.0</v>
      </c>
      <c r="D755" s="3">
        <v>50.086092</v>
      </c>
      <c r="E755" s="3">
        <v>-5.255711</v>
      </c>
      <c r="F755" s="3">
        <v>81.38</v>
      </c>
      <c r="G755" s="1" t="s">
        <v>178</v>
      </c>
      <c r="H755" s="1" t="s">
        <v>179</v>
      </c>
      <c r="I755" s="3">
        <v>99999.0</v>
      </c>
      <c r="J755" s="1" t="s">
        <v>180</v>
      </c>
      <c r="K755" s="2" t="s">
        <v>3541</v>
      </c>
      <c r="L755" s="1" t="s">
        <v>2487</v>
      </c>
      <c r="M755" s="1" t="s">
        <v>1446</v>
      </c>
      <c r="N755" s="4" t="str">
        <f>+0075,1</f>
        <v>#ERROR!</v>
      </c>
      <c r="O755" s="4" t="str">
        <f>+0025,1</f>
        <v>#ERROR!</v>
      </c>
      <c r="P755" s="1" t="s">
        <v>3128</v>
      </c>
      <c r="Q755" s="4"/>
      <c r="R755" s="1" t="s">
        <v>602</v>
      </c>
      <c r="S755" s="1" t="s">
        <v>3401</v>
      </c>
      <c r="T755" s="1" t="s">
        <v>3109</v>
      </c>
      <c r="V755" s="1" t="s">
        <v>188</v>
      </c>
      <c r="W755" s="1" t="s">
        <v>3544</v>
      </c>
      <c r="Z755" s="1" t="s">
        <v>3545</v>
      </c>
      <c r="AA755" s="1" t="s">
        <v>1655</v>
      </c>
      <c r="AB755" s="1" t="s">
        <v>1575</v>
      </c>
      <c r="AC755" s="4"/>
      <c r="AD755" s="4"/>
      <c r="AE755" s="4"/>
      <c r="AF755" s="4"/>
      <c r="AG755" s="1" t="s">
        <v>3546</v>
      </c>
      <c r="AH755" s="1" t="s">
        <v>3547</v>
      </c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1" t="s">
        <v>2029</v>
      </c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1" t="s">
        <v>2029</v>
      </c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</row>
    <row r="756">
      <c r="A756" s="3">
        <v>3.809099999E9</v>
      </c>
      <c r="B756" s="1" t="s">
        <v>3548</v>
      </c>
      <c r="C756" s="3">
        <v>4.0</v>
      </c>
      <c r="D756" s="3">
        <v>50.086092</v>
      </c>
      <c r="E756" s="3">
        <v>-5.255711</v>
      </c>
      <c r="F756" s="3">
        <v>81.38</v>
      </c>
      <c r="G756" s="1" t="s">
        <v>178</v>
      </c>
      <c r="H756" s="1" t="s">
        <v>200</v>
      </c>
      <c r="I756" s="3">
        <v>99999.0</v>
      </c>
      <c r="J756" s="1" t="s">
        <v>180</v>
      </c>
      <c r="K756" s="2" t="s">
        <v>2005</v>
      </c>
      <c r="L756" s="1" t="s">
        <v>887</v>
      </c>
      <c r="M756" s="1" t="s">
        <v>1261</v>
      </c>
      <c r="N756" s="4" t="str">
        <f>+0050,1</f>
        <v>#ERROR!</v>
      </c>
      <c r="O756" s="4" t="str">
        <f>+0030,1</f>
        <v>#ERROR!</v>
      </c>
      <c r="P756" s="1" t="s">
        <v>203</v>
      </c>
      <c r="Q756" s="4"/>
      <c r="R756" s="1" t="s">
        <v>578</v>
      </c>
      <c r="S756" s="1" t="s">
        <v>3378</v>
      </c>
      <c r="T756" s="1" t="s">
        <v>3330</v>
      </c>
      <c r="V756" s="1" t="s">
        <v>188</v>
      </c>
      <c r="W756" s="1" t="s">
        <v>1590</v>
      </c>
      <c r="Z756" s="1" t="s">
        <v>2758</v>
      </c>
      <c r="AB756" s="1" t="s">
        <v>2839</v>
      </c>
      <c r="AC756" s="4"/>
      <c r="AD756" s="4"/>
      <c r="AE756" s="4"/>
      <c r="AF756" s="4"/>
      <c r="AG756" s="1" t="s">
        <v>3549</v>
      </c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</row>
    <row r="757">
      <c r="A757" s="3">
        <v>3.809099999E9</v>
      </c>
      <c r="B757" s="1" t="s">
        <v>3550</v>
      </c>
      <c r="C757" s="3">
        <v>4.0</v>
      </c>
      <c r="D757" s="3">
        <v>50.086092</v>
      </c>
      <c r="E757" s="3">
        <v>-5.255711</v>
      </c>
      <c r="F757" s="3">
        <v>81.38</v>
      </c>
      <c r="G757" s="1" t="s">
        <v>178</v>
      </c>
      <c r="H757" s="1" t="s">
        <v>179</v>
      </c>
      <c r="I757" s="3">
        <v>99999.0</v>
      </c>
      <c r="J757" s="1" t="s">
        <v>180</v>
      </c>
      <c r="K757" s="2" t="s">
        <v>2005</v>
      </c>
      <c r="L757" s="1" t="s">
        <v>1335</v>
      </c>
      <c r="M757" s="1" t="s">
        <v>1261</v>
      </c>
      <c r="N757" s="4" t="str">
        <f>+0045,1</f>
        <v>#ERROR!</v>
      </c>
      <c r="O757" s="4" t="str">
        <f>+0028,1</f>
        <v>#ERROR!</v>
      </c>
      <c r="P757" s="1" t="s">
        <v>3551</v>
      </c>
      <c r="Q757" s="4"/>
      <c r="R757" s="1" t="s">
        <v>585</v>
      </c>
      <c r="S757" s="1" t="s">
        <v>3552</v>
      </c>
      <c r="T757" s="1" t="s">
        <v>3553</v>
      </c>
      <c r="V757" s="1" t="s">
        <v>188</v>
      </c>
      <c r="W757" s="1" t="s">
        <v>3554</v>
      </c>
      <c r="Z757" s="1" t="s">
        <v>3555</v>
      </c>
      <c r="AA757" s="1" t="s">
        <v>1619</v>
      </c>
      <c r="AB757" s="1" t="s">
        <v>2839</v>
      </c>
      <c r="AC757" s="4"/>
      <c r="AD757" s="4"/>
      <c r="AE757" s="4"/>
      <c r="AF757" s="4"/>
      <c r="AG757" s="1" t="s">
        <v>3556</v>
      </c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1" t="s">
        <v>198</v>
      </c>
      <c r="BT757" s="4"/>
      <c r="BU757" s="4"/>
      <c r="BV757" s="4"/>
      <c r="BW757" s="4"/>
      <c r="BX757" s="4"/>
      <c r="BY757" s="4"/>
      <c r="BZ757" s="4"/>
      <c r="CA757" s="1" t="s">
        <v>3557</v>
      </c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1" t="s">
        <v>1973</v>
      </c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</row>
    <row r="758">
      <c r="A758" s="3">
        <v>3.809099999E9</v>
      </c>
      <c r="B758" s="1" t="s">
        <v>3558</v>
      </c>
      <c r="C758" s="3">
        <v>4.0</v>
      </c>
      <c r="D758" s="3">
        <v>50.086092</v>
      </c>
      <c r="E758" s="3">
        <v>-5.255711</v>
      </c>
      <c r="F758" s="3">
        <v>81.38</v>
      </c>
      <c r="G758" s="1" t="s">
        <v>178</v>
      </c>
      <c r="H758" s="1" t="s">
        <v>200</v>
      </c>
      <c r="I758" s="3">
        <v>99999.0</v>
      </c>
      <c r="J758" s="1" t="s">
        <v>180</v>
      </c>
      <c r="K758" s="2" t="s">
        <v>1684</v>
      </c>
      <c r="L758" s="1" t="s">
        <v>878</v>
      </c>
      <c r="M758" s="1" t="s">
        <v>344</v>
      </c>
      <c r="N758" s="4" t="str">
        <f>+0060,1</f>
        <v>#ERROR!</v>
      </c>
      <c r="O758" s="4" t="str">
        <f>+0020,1</f>
        <v>#ERROR!</v>
      </c>
      <c r="P758" s="1" t="s">
        <v>203</v>
      </c>
      <c r="Q758" s="4"/>
      <c r="R758" s="1" t="s">
        <v>888</v>
      </c>
      <c r="S758" s="1" t="s">
        <v>2917</v>
      </c>
      <c r="T758" s="1" t="s">
        <v>3559</v>
      </c>
      <c r="V758" s="1" t="s">
        <v>188</v>
      </c>
      <c r="W758" s="1" t="s">
        <v>891</v>
      </c>
      <c r="Z758" s="1" t="s">
        <v>2772</v>
      </c>
      <c r="AB758" s="1" t="s">
        <v>1324</v>
      </c>
      <c r="AC758" s="4"/>
      <c r="AD758" s="4"/>
      <c r="AE758" s="4"/>
      <c r="AF758" s="4"/>
      <c r="AG758" s="1" t="s">
        <v>3560</v>
      </c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</row>
    <row r="759">
      <c r="A759" s="3">
        <v>3.809099999E9</v>
      </c>
      <c r="B759" s="1" t="s">
        <v>3561</v>
      </c>
      <c r="C759" s="3">
        <v>4.0</v>
      </c>
      <c r="D759" s="3">
        <v>50.086092</v>
      </c>
      <c r="E759" s="3">
        <v>-5.255711</v>
      </c>
      <c r="F759" s="3">
        <v>81.38</v>
      </c>
      <c r="G759" s="1" t="s">
        <v>178</v>
      </c>
      <c r="H759" s="1" t="s">
        <v>179</v>
      </c>
      <c r="I759" s="3">
        <v>99999.0</v>
      </c>
      <c r="J759" s="1" t="s">
        <v>180</v>
      </c>
      <c r="K759" s="2" t="s">
        <v>1684</v>
      </c>
      <c r="L759" s="1" t="s">
        <v>557</v>
      </c>
      <c r="M759" s="1" t="s">
        <v>344</v>
      </c>
      <c r="N759" s="4" t="str">
        <f>+0059,1</f>
        <v>#ERROR!</v>
      </c>
      <c r="O759" s="4" t="str">
        <f>+0023,1</f>
        <v>#ERROR!</v>
      </c>
      <c r="P759" s="1" t="s">
        <v>3562</v>
      </c>
      <c r="Q759" s="4"/>
      <c r="R759" s="1" t="s">
        <v>896</v>
      </c>
      <c r="S759" s="1" t="s">
        <v>2921</v>
      </c>
      <c r="T759" s="1" t="s">
        <v>3563</v>
      </c>
      <c r="V759" s="1" t="s">
        <v>188</v>
      </c>
      <c r="W759" s="1" t="s">
        <v>2020</v>
      </c>
      <c r="Z759" s="1" t="s">
        <v>3564</v>
      </c>
      <c r="AA759" s="1" t="s">
        <v>3565</v>
      </c>
      <c r="AB759" s="1" t="s">
        <v>2436</v>
      </c>
      <c r="AC759" s="4"/>
      <c r="AD759" s="4"/>
      <c r="AE759" s="1" t="s">
        <v>219</v>
      </c>
      <c r="AG759" s="1" t="s">
        <v>3566</v>
      </c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1" t="s">
        <v>732</v>
      </c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1" t="s">
        <v>1973</v>
      </c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</row>
    <row r="760">
      <c r="A760" s="3">
        <v>3.809099999E9</v>
      </c>
      <c r="B760" s="1" t="s">
        <v>3567</v>
      </c>
      <c r="C760" s="3">
        <v>4.0</v>
      </c>
      <c r="D760" s="3">
        <v>50.086092</v>
      </c>
      <c r="E760" s="3">
        <v>-5.255711</v>
      </c>
      <c r="F760" s="3">
        <v>81.38</v>
      </c>
      <c r="G760" s="1" t="s">
        <v>178</v>
      </c>
      <c r="H760" s="1" t="s">
        <v>200</v>
      </c>
      <c r="I760" s="3">
        <v>99999.0</v>
      </c>
      <c r="J760" s="1" t="s">
        <v>180</v>
      </c>
      <c r="K760" s="2" t="s">
        <v>3568</v>
      </c>
      <c r="L760" s="1" t="s">
        <v>1307</v>
      </c>
      <c r="M760" s="1" t="s">
        <v>1079</v>
      </c>
      <c r="N760" s="4" t="str">
        <f>+0050,1</f>
        <v>#ERROR!</v>
      </c>
      <c r="O760" s="4" t="str">
        <f>+0030,1</f>
        <v>#ERROR!</v>
      </c>
      <c r="P760" s="1" t="s">
        <v>203</v>
      </c>
      <c r="Q760" s="4"/>
      <c r="R760" s="1" t="s">
        <v>888</v>
      </c>
      <c r="S760" s="1" t="s">
        <v>3388</v>
      </c>
      <c r="T760" s="1" t="s">
        <v>579</v>
      </c>
      <c r="V760" s="1" t="s">
        <v>188</v>
      </c>
      <c r="W760" s="1" t="s">
        <v>891</v>
      </c>
      <c r="Z760" s="1" t="s">
        <v>2758</v>
      </c>
      <c r="AB760" s="1" t="s">
        <v>2839</v>
      </c>
      <c r="AC760" s="4"/>
      <c r="AD760" s="1" t="s">
        <v>3569</v>
      </c>
      <c r="AE760" s="4"/>
      <c r="AF760" s="4"/>
      <c r="AG760" s="1" t="s">
        <v>3570</v>
      </c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</row>
    <row r="761">
      <c r="A761" s="3">
        <v>3.809099999E9</v>
      </c>
      <c r="B761" s="1" t="s">
        <v>3571</v>
      </c>
      <c r="C761" s="3">
        <v>4.0</v>
      </c>
      <c r="D761" s="3">
        <v>50.086092</v>
      </c>
      <c r="E761" s="3">
        <v>-5.255711</v>
      </c>
      <c r="F761" s="3">
        <v>81.38</v>
      </c>
      <c r="G761" s="1" t="s">
        <v>178</v>
      </c>
      <c r="H761" s="1" t="s">
        <v>179</v>
      </c>
      <c r="I761" s="3">
        <v>99999.0</v>
      </c>
      <c r="J761" s="1" t="s">
        <v>180</v>
      </c>
      <c r="K761" s="2" t="s">
        <v>3568</v>
      </c>
      <c r="L761" s="1" t="s">
        <v>1335</v>
      </c>
      <c r="M761" s="1" t="s">
        <v>1079</v>
      </c>
      <c r="N761" s="4" t="str">
        <f>+0051,1</f>
        <v>#ERROR!</v>
      </c>
      <c r="O761" s="4" t="str">
        <f>+0031,1</f>
        <v>#ERROR!</v>
      </c>
      <c r="P761" s="1" t="s">
        <v>3572</v>
      </c>
      <c r="Q761" s="4"/>
      <c r="R761" s="1" t="s">
        <v>896</v>
      </c>
      <c r="S761" s="1" t="s">
        <v>3394</v>
      </c>
      <c r="T761" s="1" t="s">
        <v>3573</v>
      </c>
      <c r="V761" s="1" t="s">
        <v>188</v>
      </c>
      <c r="W761" s="1" t="s">
        <v>1573</v>
      </c>
      <c r="Z761" s="1" t="s">
        <v>3574</v>
      </c>
      <c r="AA761" s="1" t="s">
        <v>1170</v>
      </c>
      <c r="AB761" s="1" t="s">
        <v>2839</v>
      </c>
      <c r="AC761" s="4"/>
      <c r="AD761" s="4"/>
      <c r="AE761" s="1" t="s">
        <v>3575</v>
      </c>
      <c r="AG761" s="1" t="s">
        <v>3576</v>
      </c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1" t="s">
        <v>732</v>
      </c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1" t="s">
        <v>1973</v>
      </c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</row>
    <row r="762">
      <c r="A762" s="3">
        <v>3.809099999E9</v>
      </c>
      <c r="B762" s="1" t="s">
        <v>3577</v>
      </c>
      <c r="C762" s="3">
        <v>4.0</v>
      </c>
      <c r="D762" s="3">
        <v>50.086092</v>
      </c>
      <c r="E762" s="3">
        <v>-5.255711</v>
      </c>
      <c r="F762" s="3">
        <v>81.38</v>
      </c>
      <c r="G762" s="1" t="s">
        <v>178</v>
      </c>
      <c r="H762" s="1" t="s">
        <v>200</v>
      </c>
      <c r="I762" s="3">
        <v>99999.0</v>
      </c>
      <c r="J762" s="1" t="s">
        <v>180</v>
      </c>
      <c r="K762" s="2" t="s">
        <v>3493</v>
      </c>
      <c r="L762" s="1" t="s">
        <v>593</v>
      </c>
      <c r="M762" s="1" t="s">
        <v>411</v>
      </c>
      <c r="N762" s="4" t="str">
        <f>+0070,1</f>
        <v>#ERROR!</v>
      </c>
      <c r="O762" s="4" t="str">
        <f>+0010,1</f>
        <v>#ERROR!</v>
      </c>
      <c r="P762" s="1" t="s">
        <v>203</v>
      </c>
      <c r="Q762" s="4"/>
      <c r="R762" s="1" t="s">
        <v>3060</v>
      </c>
      <c r="S762" s="1" t="s">
        <v>595</v>
      </c>
      <c r="U762" s="4"/>
      <c r="V762" s="1" t="s">
        <v>188</v>
      </c>
      <c r="W762" s="1" t="s">
        <v>1498</v>
      </c>
      <c r="Z762" s="1" t="s">
        <v>2742</v>
      </c>
      <c r="AB762" s="4"/>
      <c r="AC762" s="4"/>
      <c r="AD762" s="1" t="s">
        <v>3097</v>
      </c>
      <c r="AE762" s="4"/>
      <c r="AF762" s="4"/>
      <c r="AG762" s="1" t="s">
        <v>3578</v>
      </c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</row>
    <row r="763">
      <c r="A763" s="3">
        <v>3.809099999E9</v>
      </c>
      <c r="B763" s="1" t="s">
        <v>3579</v>
      </c>
      <c r="C763" s="3">
        <v>4.0</v>
      </c>
      <c r="D763" s="3">
        <v>50.086092</v>
      </c>
      <c r="E763" s="3">
        <v>-5.255711</v>
      </c>
      <c r="F763" s="3">
        <v>81.38</v>
      </c>
      <c r="G763" s="1" t="s">
        <v>178</v>
      </c>
      <c r="H763" s="1" t="s">
        <v>179</v>
      </c>
      <c r="I763" s="3">
        <v>99999.0</v>
      </c>
      <c r="J763" s="1" t="s">
        <v>180</v>
      </c>
      <c r="K763" s="2" t="s">
        <v>3493</v>
      </c>
      <c r="L763" s="1" t="s">
        <v>557</v>
      </c>
      <c r="M763" s="1" t="s">
        <v>806</v>
      </c>
      <c r="N763" s="4" t="str">
        <f>+0066,1</f>
        <v>#ERROR!</v>
      </c>
      <c r="O763" s="4" t="str">
        <f>+0009,1</f>
        <v>#ERROR!</v>
      </c>
      <c r="P763" s="1" t="s">
        <v>2745</v>
      </c>
      <c r="Q763" s="4"/>
      <c r="R763" s="1" t="s">
        <v>3064</v>
      </c>
      <c r="S763" s="1" t="s">
        <v>2450</v>
      </c>
      <c r="U763" s="4"/>
      <c r="V763" s="1" t="s">
        <v>188</v>
      </c>
      <c r="W763" s="1" t="s">
        <v>3537</v>
      </c>
      <c r="Z763" s="1" t="s">
        <v>3111</v>
      </c>
      <c r="AA763" s="1" t="s">
        <v>981</v>
      </c>
      <c r="AB763" s="1" t="s">
        <v>2436</v>
      </c>
      <c r="AC763" s="4"/>
      <c r="AD763" s="4"/>
      <c r="AE763" s="1" t="s">
        <v>3102</v>
      </c>
      <c r="AG763" s="1" t="s">
        <v>3580</v>
      </c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1" t="s">
        <v>732</v>
      </c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1" t="s">
        <v>1973</v>
      </c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</row>
    <row r="764">
      <c r="A764" s="3">
        <v>3.809099999E9</v>
      </c>
      <c r="B764" s="1" t="s">
        <v>3581</v>
      </c>
      <c r="C764" s="3">
        <v>4.0</v>
      </c>
      <c r="D764" s="3">
        <v>50.086092</v>
      </c>
      <c r="E764" s="3">
        <v>-5.255711</v>
      </c>
      <c r="F764" s="3">
        <v>81.38</v>
      </c>
      <c r="G764" s="1" t="s">
        <v>178</v>
      </c>
      <c r="H764" s="1" t="s">
        <v>200</v>
      </c>
      <c r="I764" s="3">
        <v>99999.0</v>
      </c>
      <c r="J764" s="1" t="s">
        <v>180</v>
      </c>
      <c r="K764" s="2" t="s">
        <v>3582</v>
      </c>
      <c r="L764" s="1" t="s">
        <v>2925</v>
      </c>
      <c r="M764" s="1" t="s">
        <v>411</v>
      </c>
      <c r="N764" s="4" t="str">
        <f>+0060,1</f>
        <v>#ERROR!</v>
      </c>
      <c r="O764" s="4" t="str">
        <f>+0010,1</f>
        <v>#ERROR!</v>
      </c>
      <c r="P764" s="1" t="s">
        <v>203</v>
      </c>
      <c r="Q764" s="4"/>
      <c r="R764" s="1" t="s">
        <v>3060</v>
      </c>
      <c r="S764" s="1" t="s">
        <v>845</v>
      </c>
      <c r="U764" s="4"/>
      <c r="V764" s="1" t="s">
        <v>188</v>
      </c>
      <c r="W764" s="1" t="s">
        <v>1498</v>
      </c>
      <c r="Z764" s="1" t="s">
        <v>2729</v>
      </c>
      <c r="AB764" s="1" t="s">
        <v>2839</v>
      </c>
      <c r="AC764" s="4"/>
      <c r="AD764" s="4"/>
      <c r="AE764" s="4"/>
      <c r="AF764" s="4"/>
      <c r="AG764" s="1" t="s">
        <v>3583</v>
      </c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</row>
    <row r="765">
      <c r="A765" s="3">
        <v>3.809099999E9</v>
      </c>
      <c r="B765" s="1" t="s">
        <v>3584</v>
      </c>
      <c r="C765" s="3">
        <v>4.0</v>
      </c>
      <c r="D765" s="3">
        <v>50.086092</v>
      </c>
      <c r="E765" s="3">
        <v>-5.255711</v>
      </c>
      <c r="F765" s="3">
        <v>81.38</v>
      </c>
      <c r="G765" s="1" t="s">
        <v>178</v>
      </c>
      <c r="H765" s="1" t="s">
        <v>179</v>
      </c>
      <c r="I765" s="3">
        <v>99999.0</v>
      </c>
      <c r="J765" s="1" t="s">
        <v>180</v>
      </c>
      <c r="K765" s="2" t="s">
        <v>3582</v>
      </c>
      <c r="L765" s="1" t="s">
        <v>557</v>
      </c>
      <c r="M765" s="1" t="s">
        <v>806</v>
      </c>
      <c r="N765" s="4" t="str">
        <f>+0061,1</f>
        <v>#ERROR!</v>
      </c>
      <c r="O765" s="4" t="str">
        <f>+0005,1</f>
        <v>#ERROR!</v>
      </c>
      <c r="P765" s="1" t="s">
        <v>2734</v>
      </c>
      <c r="Q765" s="4"/>
      <c r="R765" s="1" t="s">
        <v>3064</v>
      </c>
      <c r="S765" s="1" t="s">
        <v>3585</v>
      </c>
      <c r="U765" s="4"/>
      <c r="V765" s="1" t="s">
        <v>188</v>
      </c>
      <c r="W765" s="1" t="s">
        <v>3586</v>
      </c>
      <c r="Z765" s="1" t="s">
        <v>3587</v>
      </c>
      <c r="AA765" s="1" t="s">
        <v>3588</v>
      </c>
      <c r="AB765" s="1" t="s">
        <v>2839</v>
      </c>
      <c r="AC765" s="4"/>
      <c r="AD765" s="4"/>
      <c r="AE765" s="4"/>
      <c r="AF765" s="4"/>
      <c r="AG765" s="1" t="s">
        <v>3589</v>
      </c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1" t="s">
        <v>2029</v>
      </c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1" t="s">
        <v>1973</v>
      </c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</row>
    <row r="766">
      <c r="A766" s="3">
        <v>3.809099999E9</v>
      </c>
      <c r="B766" s="1" t="s">
        <v>3590</v>
      </c>
      <c r="C766" s="3">
        <v>4.0</v>
      </c>
      <c r="D766" s="3">
        <v>50.086092</v>
      </c>
      <c r="E766" s="3">
        <v>-5.255711</v>
      </c>
      <c r="F766" s="3">
        <v>81.38</v>
      </c>
      <c r="G766" s="1" t="s">
        <v>178</v>
      </c>
      <c r="H766" s="1" t="s">
        <v>200</v>
      </c>
      <c r="I766" s="3">
        <v>99999.0</v>
      </c>
      <c r="J766" s="1" t="s">
        <v>180</v>
      </c>
      <c r="K766" s="2" t="s">
        <v>3591</v>
      </c>
      <c r="L766" s="1" t="s">
        <v>557</v>
      </c>
      <c r="M766" s="1" t="s">
        <v>411</v>
      </c>
      <c r="N766" s="4" t="str">
        <f>+0050,1</f>
        <v>#ERROR!</v>
      </c>
      <c r="O766" s="1" t="s">
        <v>2974</v>
      </c>
      <c r="P766" s="1" t="s">
        <v>203</v>
      </c>
      <c r="Q766" s="4"/>
      <c r="R766" s="1" t="s">
        <v>612</v>
      </c>
      <c r="T766" s="4"/>
      <c r="U766" s="4"/>
      <c r="V766" s="1" t="s">
        <v>188</v>
      </c>
      <c r="W766" s="1" t="s">
        <v>613</v>
      </c>
      <c r="Z766" s="1" t="s">
        <v>2720</v>
      </c>
      <c r="AB766" s="4"/>
      <c r="AC766" s="4"/>
      <c r="AD766" s="4"/>
      <c r="AE766" s="4"/>
      <c r="AF766" s="4"/>
      <c r="AG766" s="1" t="s">
        <v>3592</v>
      </c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</row>
    <row r="767">
      <c r="A767" s="3">
        <v>3.809099999E9</v>
      </c>
      <c r="B767" s="1" t="s">
        <v>3593</v>
      </c>
      <c r="C767" s="3">
        <v>4.0</v>
      </c>
      <c r="D767" s="3">
        <v>50.086092</v>
      </c>
      <c r="E767" s="3">
        <v>-5.255711</v>
      </c>
      <c r="F767" s="3">
        <v>81.38</v>
      </c>
      <c r="G767" s="1" t="s">
        <v>178</v>
      </c>
      <c r="H767" s="1" t="s">
        <v>179</v>
      </c>
      <c r="I767" s="3">
        <v>99999.0</v>
      </c>
      <c r="J767" s="1" t="s">
        <v>180</v>
      </c>
      <c r="K767" s="2" t="s">
        <v>3591</v>
      </c>
      <c r="L767" s="1" t="s">
        <v>557</v>
      </c>
      <c r="M767" s="1" t="s">
        <v>601</v>
      </c>
      <c r="N767" s="4" t="str">
        <f>+0049,1</f>
        <v>#ERROR!</v>
      </c>
      <c r="O767" s="1" t="s">
        <v>3082</v>
      </c>
      <c r="P767" s="1" t="s">
        <v>3594</v>
      </c>
      <c r="Q767" s="4"/>
      <c r="R767" s="1" t="s">
        <v>617</v>
      </c>
      <c r="T767" s="4"/>
      <c r="U767" s="4"/>
      <c r="V767" s="1" t="s">
        <v>188</v>
      </c>
      <c r="W767" s="1" t="s">
        <v>3595</v>
      </c>
      <c r="Z767" s="1" t="s">
        <v>3596</v>
      </c>
      <c r="AA767" s="1" t="s">
        <v>3597</v>
      </c>
      <c r="AB767" s="1" t="s">
        <v>2436</v>
      </c>
      <c r="AC767" s="4"/>
      <c r="AD767" s="4"/>
      <c r="AE767" s="4"/>
      <c r="AF767" s="4"/>
      <c r="AG767" s="1" t="s">
        <v>3598</v>
      </c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1" t="s">
        <v>2029</v>
      </c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1" t="s">
        <v>1973</v>
      </c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</row>
    <row r="768">
      <c r="A768" s="3">
        <v>3.809099999E9</v>
      </c>
      <c r="B768" s="1" t="s">
        <v>3599</v>
      </c>
      <c r="C768" s="3">
        <v>4.0</v>
      </c>
      <c r="D768" s="3">
        <v>50.086092</v>
      </c>
      <c r="E768" s="3">
        <v>-5.255711</v>
      </c>
      <c r="F768" s="3">
        <v>81.38</v>
      </c>
      <c r="G768" s="1" t="s">
        <v>178</v>
      </c>
      <c r="H768" s="1" t="s">
        <v>200</v>
      </c>
      <c r="I768" s="3">
        <v>99999.0</v>
      </c>
      <c r="J768" s="1" t="s">
        <v>180</v>
      </c>
      <c r="K768" s="2" t="s">
        <v>3591</v>
      </c>
      <c r="L768" s="1" t="s">
        <v>557</v>
      </c>
      <c r="M768" s="1" t="s">
        <v>411</v>
      </c>
      <c r="N768" s="4" t="str">
        <f>+0040,1</f>
        <v>#ERROR!</v>
      </c>
      <c r="O768" s="1" t="s">
        <v>2983</v>
      </c>
      <c r="P768" s="1" t="s">
        <v>203</v>
      </c>
      <c r="Q768" s="4"/>
      <c r="R768" s="1" t="s">
        <v>1631</v>
      </c>
      <c r="T768" s="4"/>
      <c r="U768" s="4"/>
      <c r="V768" s="1" t="s">
        <v>188</v>
      </c>
      <c r="W768" s="1" t="s">
        <v>1632</v>
      </c>
      <c r="Z768" s="1" t="s">
        <v>2704</v>
      </c>
      <c r="AB768" s="4"/>
      <c r="AC768" s="4"/>
      <c r="AD768" s="4"/>
      <c r="AE768" s="4"/>
      <c r="AF768" s="4"/>
      <c r="AG768" s="1" t="s">
        <v>3600</v>
      </c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</row>
    <row r="769">
      <c r="A769" s="3">
        <v>3.809099999E9</v>
      </c>
      <c r="B769" s="1" t="s">
        <v>3601</v>
      </c>
      <c r="C769" s="3">
        <v>4.0</v>
      </c>
      <c r="D769" s="3">
        <v>50.086092</v>
      </c>
      <c r="E769" s="3">
        <v>-5.255711</v>
      </c>
      <c r="F769" s="3">
        <v>81.38</v>
      </c>
      <c r="G769" s="1" t="s">
        <v>178</v>
      </c>
      <c r="H769" s="1" t="s">
        <v>179</v>
      </c>
      <c r="I769" s="3">
        <v>99999.0</v>
      </c>
      <c r="J769" s="1" t="s">
        <v>180</v>
      </c>
      <c r="K769" s="2" t="s">
        <v>3591</v>
      </c>
      <c r="L769" s="1" t="s">
        <v>557</v>
      </c>
      <c r="M769" s="1" t="s">
        <v>665</v>
      </c>
      <c r="N769" s="4" t="str">
        <f>+0043,1</f>
        <v>#ERROR!</v>
      </c>
      <c r="O769" s="1" t="s">
        <v>2983</v>
      </c>
      <c r="P769" s="1" t="s">
        <v>3602</v>
      </c>
      <c r="Q769" s="4"/>
      <c r="R769" s="1" t="s">
        <v>1696</v>
      </c>
      <c r="T769" s="4"/>
      <c r="U769" s="4"/>
      <c r="V769" s="1" t="s">
        <v>188</v>
      </c>
      <c r="W769" s="1" t="s">
        <v>1697</v>
      </c>
      <c r="X769" s="1" t="s">
        <v>3603</v>
      </c>
      <c r="Z769" s="1" t="s">
        <v>3604</v>
      </c>
      <c r="AA769" s="1" t="s">
        <v>3605</v>
      </c>
      <c r="AB769" s="1" t="s">
        <v>1511</v>
      </c>
      <c r="AC769" s="4"/>
      <c r="AD769" s="4"/>
      <c r="AE769" s="4"/>
      <c r="AF769" s="4"/>
      <c r="AG769" s="1" t="s">
        <v>3606</v>
      </c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1" t="s">
        <v>732</v>
      </c>
      <c r="BT769" s="4"/>
      <c r="BU769" s="4"/>
      <c r="BV769" s="4"/>
      <c r="BW769" s="4"/>
      <c r="BX769" s="4"/>
      <c r="BY769" s="4"/>
      <c r="BZ769" s="4"/>
      <c r="CA769" s="1" t="s">
        <v>1901</v>
      </c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1" t="s">
        <v>1973</v>
      </c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</row>
    <row r="770">
      <c r="A770" s="3">
        <v>3.809099999E9</v>
      </c>
      <c r="B770" s="1" t="s">
        <v>3607</v>
      </c>
      <c r="C770" s="3">
        <v>4.0</v>
      </c>
      <c r="D770" s="3">
        <v>50.086092</v>
      </c>
      <c r="E770" s="3">
        <v>-5.255711</v>
      </c>
      <c r="F770" s="3">
        <v>81.38</v>
      </c>
      <c r="G770" s="1" t="s">
        <v>178</v>
      </c>
      <c r="H770" s="1" t="s">
        <v>200</v>
      </c>
      <c r="I770" s="3">
        <v>99999.0</v>
      </c>
      <c r="J770" s="1" t="s">
        <v>180</v>
      </c>
      <c r="K770" s="2" t="s">
        <v>3527</v>
      </c>
      <c r="L770" s="1" t="s">
        <v>557</v>
      </c>
      <c r="M770" s="1" t="s">
        <v>411</v>
      </c>
      <c r="N770" s="4" t="str">
        <f>+0030,1</f>
        <v>#ERROR!</v>
      </c>
      <c r="O770" s="1" t="s">
        <v>2983</v>
      </c>
      <c r="P770" s="1" t="s">
        <v>203</v>
      </c>
      <c r="Q770" s="4"/>
      <c r="R770" s="1" t="s">
        <v>695</v>
      </c>
      <c r="T770" s="4"/>
      <c r="U770" s="4"/>
      <c r="V770" s="1" t="s">
        <v>188</v>
      </c>
      <c r="W770" s="1" t="s">
        <v>696</v>
      </c>
      <c r="Z770" s="1" t="s">
        <v>2689</v>
      </c>
      <c r="AB770" s="4"/>
      <c r="AC770" s="4"/>
      <c r="AD770" s="4"/>
      <c r="AE770" s="4"/>
      <c r="AF770" s="4"/>
      <c r="AG770" s="1" t="s">
        <v>3608</v>
      </c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</row>
    <row r="771">
      <c r="A771" s="3">
        <v>3.809099999E9</v>
      </c>
      <c r="B771" s="1" t="s">
        <v>3609</v>
      </c>
      <c r="C771" s="3">
        <v>4.0</v>
      </c>
      <c r="D771" s="3">
        <v>50.086092</v>
      </c>
      <c r="E771" s="3">
        <v>-5.255711</v>
      </c>
      <c r="F771" s="3">
        <v>81.38</v>
      </c>
      <c r="G771" s="1" t="s">
        <v>178</v>
      </c>
      <c r="H771" s="1" t="s">
        <v>179</v>
      </c>
      <c r="I771" s="3">
        <v>99999.0</v>
      </c>
      <c r="J771" s="1" t="s">
        <v>180</v>
      </c>
      <c r="K771" s="2" t="s">
        <v>3527</v>
      </c>
      <c r="L771" s="1" t="s">
        <v>557</v>
      </c>
      <c r="M771" s="1" t="s">
        <v>665</v>
      </c>
      <c r="N771" s="4" t="str">
        <f>+0033,1</f>
        <v>#ERROR!</v>
      </c>
      <c r="O771" s="1" t="s">
        <v>3610</v>
      </c>
      <c r="P771" s="1" t="s">
        <v>2692</v>
      </c>
      <c r="Q771" s="4"/>
      <c r="R771" s="1" t="s">
        <v>701</v>
      </c>
      <c r="T771" s="4"/>
      <c r="U771" s="4"/>
      <c r="V771" s="1" t="s">
        <v>188</v>
      </c>
      <c r="W771" s="1" t="s">
        <v>1688</v>
      </c>
      <c r="Z771" s="1" t="s">
        <v>2701</v>
      </c>
      <c r="AA771" s="1" t="s">
        <v>1108</v>
      </c>
      <c r="AC771" s="4"/>
      <c r="AD771" s="4"/>
      <c r="AE771" s="4"/>
      <c r="AF771" s="4"/>
      <c r="AG771" s="1" t="s">
        <v>3611</v>
      </c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</row>
    <row r="772">
      <c r="A772" s="3">
        <v>3.809099999E9</v>
      </c>
      <c r="B772" s="1" t="s">
        <v>3612</v>
      </c>
      <c r="C772" s="3">
        <v>4.0</v>
      </c>
      <c r="D772" s="3">
        <v>50.086092</v>
      </c>
      <c r="E772" s="3">
        <v>-5.255711</v>
      </c>
      <c r="F772" s="3">
        <v>81.38</v>
      </c>
      <c r="G772" s="1" t="s">
        <v>178</v>
      </c>
      <c r="H772" s="1" t="s">
        <v>200</v>
      </c>
      <c r="I772" s="3">
        <v>99999.0</v>
      </c>
      <c r="J772" s="1" t="s">
        <v>180</v>
      </c>
      <c r="K772" s="2" t="s">
        <v>3613</v>
      </c>
      <c r="L772" s="1" t="s">
        <v>557</v>
      </c>
      <c r="M772" s="1" t="s">
        <v>411</v>
      </c>
      <c r="N772" s="4" t="str">
        <f>+0020,1</f>
        <v>#ERROR!</v>
      </c>
      <c r="O772" s="1" t="s">
        <v>2983</v>
      </c>
      <c r="P772" s="1" t="s">
        <v>203</v>
      </c>
      <c r="Q772" s="4"/>
      <c r="R772" s="1" t="s">
        <v>695</v>
      </c>
      <c r="T772" s="4"/>
      <c r="U772" s="4"/>
      <c r="V772" s="1" t="s">
        <v>188</v>
      </c>
      <c r="W772" s="1" t="s">
        <v>696</v>
      </c>
      <c r="Z772" s="1" t="s">
        <v>2682</v>
      </c>
      <c r="AB772" s="4"/>
      <c r="AC772" s="4"/>
      <c r="AD772" s="4"/>
      <c r="AE772" s="4"/>
      <c r="AF772" s="4"/>
      <c r="AG772" s="1" t="s">
        <v>3614</v>
      </c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</row>
    <row r="773">
      <c r="A773" s="3">
        <v>3.809099999E9</v>
      </c>
      <c r="B773" s="1" t="s">
        <v>3615</v>
      </c>
      <c r="C773" s="3">
        <v>4.0</v>
      </c>
      <c r="D773" s="3">
        <v>50.086092</v>
      </c>
      <c r="E773" s="3">
        <v>-5.255711</v>
      </c>
      <c r="F773" s="3">
        <v>81.38</v>
      </c>
      <c r="G773" s="1" t="s">
        <v>178</v>
      </c>
      <c r="H773" s="1" t="s">
        <v>179</v>
      </c>
      <c r="I773" s="3">
        <v>99999.0</v>
      </c>
      <c r="J773" s="1" t="s">
        <v>180</v>
      </c>
      <c r="K773" s="2" t="s">
        <v>3613</v>
      </c>
      <c r="L773" s="1" t="s">
        <v>557</v>
      </c>
      <c r="M773" s="1" t="s">
        <v>665</v>
      </c>
      <c r="N773" s="4" t="str">
        <f>+0023,1</f>
        <v>#ERROR!</v>
      </c>
      <c r="O773" s="1" t="s">
        <v>3616</v>
      </c>
      <c r="P773" s="1" t="s">
        <v>3617</v>
      </c>
      <c r="Q773" s="4"/>
      <c r="R773" s="1" t="s">
        <v>701</v>
      </c>
      <c r="T773" s="4"/>
      <c r="U773" s="4"/>
      <c r="V773" s="1" t="s">
        <v>188</v>
      </c>
      <c r="W773" s="1" t="s">
        <v>1688</v>
      </c>
      <c r="Z773" s="1" t="s">
        <v>3618</v>
      </c>
      <c r="AA773" s="1" t="s">
        <v>1655</v>
      </c>
      <c r="AC773" s="4"/>
      <c r="AD773" s="4"/>
      <c r="AE773" s="4"/>
      <c r="AF773" s="4"/>
      <c r="AG773" s="1" t="s">
        <v>3619</v>
      </c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</row>
    <row r="774">
      <c r="A774" s="3">
        <v>3.809099999E9</v>
      </c>
      <c r="B774" s="1" t="s">
        <v>3620</v>
      </c>
      <c r="C774" s="3">
        <v>4.0</v>
      </c>
      <c r="D774" s="3">
        <v>50.086092</v>
      </c>
      <c r="E774" s="3">
        <v>-5.255711</v>
      </c>
      <c r="F774" s="3">
        <v>81.38</v>
      </c>
      <c r="G774" s="1" t="s">
        <v>178</v>
      </c>
      <c r="H774" s="1" t="s">
        <v>200</v>
      </c>
      <c r="I774" s="3">
        <v>99999.0</v>
      </c>
      <c r="J774" s="1" t="s">
        <v>180</v>
      </c>
      <c r="K774" s="2" t="s">
        <v>3541</v>
      </c>
      <c r="L774" s="1" t="s">
        <v>557</v>
      </c>
      <c r="M774" s="1" t="s">
        <v>411</v>
      </c>
      <c r="N774" s="4" t="str">
        <f>+0030,1</f>
        <v>#ERROR!</v>
      </c>
      <c r="O774" s="1" t="s">
        <v>2983</v>
      </c>
      <c r="P774" s="1" t="s">
        <v>203</v>
      </c>
      <c r="Q774" s="4"/>
      <c r="R774" s="1" t="s">
        <v>695</v>
      </c>
      <c r="T774" s="4"/>
      <c r="U774" s="4"/>
      <c r="V774" s="1" t="s">
        <v>188</v>
      </c>
      <c r="W774" s="1" t="s">
        <v>696</v>
      </c>
      <c r="Z774" s="1" t="s">
        <v>2682</v>
      </c>
      <c r="AB774" s="4"/>
      <c r="AC774" s="4"/>
      <c r="AD774" s="4"/>
      <c r="AE774" s="4"/>
      <c r="AF774" s="4"/>
      <c r="AG774" s="1" t="s">
        <v>3621</v>
      </c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</row>
    <row r="775">
      <c r="A775" s="3">
        <v>3.809099999E9</v>
      </c>
      <c r="B775" s="1" t="s">
        <v>3622</v>
      </c>
      <c r="C775" s="3">
        <v>4.0</v>
      </c>
      <c r="D775" s="3">
        <v>50.086092</v>
      </c>
      <c r="E775" s="3">
        <v>-5.255711</v>
      </c>
      <c r="F775" s="3">
        <v>81.38</v>
      </c>
      <c r="G775" s="1" t="s">
        <v>178</v>
      </c>
      <c r="H775" s="1" t="s">
        <v>179</v>
      </c>
      <c r="I775" s="3">
        <v>99999.0</v>
      </c>
      <c r="J775" s="1" t="s">
        <v>180</v>
      </c>
      <c r="K775" s="2" t="s">
        <v>3541</v>
      </c>
      <c r="L775" s="1" t="s">
        <v>557</v>
      </c>
      <c r="M775" s="1" t="s">
        <v>665</v>
      </c>
      <c r="N775" s="4" t="str">
        <f>+0026,1</f>
        <v>#ERROR!</v>
      </c>
      <c r="O775" s="1" t="s">
        <v>3073</v>
      </c>
      <c r="P775" s="1" t="s">
        <v>3623</v>
      </c>
      <c r="Q775" s="4"/>
      <c r="R775" s="1" t="s">
        <v>701</v>
      </c>
      <c r="T775" s="4"/>
      <c r="U775" s="4"/>
      <c r="V775" s="1" t="s">
        <v>188</v>
      </c>
      <c r="W775" s="1" t="s">
        <v>1688</v>
      </c>
      <c r="Z775" s="1" t="s">
        <v>2686</v>
      </c>
      <c r="AA775" s="1" t="s">
        <v>3624</v>
      </c>
      <c r="AC775" s="4"/>
      <c r="AD775" s="4"/>
      <c r="AE775" s="4"/>
      <c r="AF775" s="4"/>
      <c r="AG775" s="1" t="s">
        <v>3625</v>
      </c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</row>
    <row r="776">
      <c r="A776" s="3">
        <v>3.809099999E9</v>
      </c>
      <c r="B776" s="1" t="s">
        <v>3626</v>
      </c>
      <c r="C776" s="3">
        <v>4.0</v>
      </c>
      <c r="D776" s="3">
        <v>50.086092</v>
      </c>
      <c r="E776" s="3">
        <v>-5.255711</v>
      </c>
      <c r="F776" s="3">
        <v>81.38</v>
      </c>
      <c r="G776" s="1" t="s">
        <v>178</v>
      </c>
      <c r="H776" s="1" t="s">
        <v>200</v>
      </c>
      <c r="I776" s="3">
        <v>99999.0</v>
      </c>
      <c r="J776" s="1" t="s">
        <v>180</v>
      </c>
      <c r="K776" s="2" t="s">
        <v>3541</v>
      </c>
      <c r="L776" s="1" t="s">
        <v>557</v>
      </c>
      <c r="M776" s="1" t="s">
        <v>411</v>
      </c>
      <c r="N776" s="4" t="str">
        <f>+0030,1</f>
        <v>#ERROR!</v>
      </c>
      <c r="O776" s="1" t="s">
        <v>3627</v>
      </c>
      <c r="P776" s="1" t="s">
        <v>203</v>
      </c>
      <c r="Q776" s="4"/>
      <c r="R776" s="1" t="s">
        <v>695</v>
      </c>
      <c r="T776" s="4"/>
      <c r="U776" s="4"/>
      <c r="V776" s="1" t="s">
        <v>188</v>
      </c>
      <c r="W776" s="1" t="s">
        <v>696</v>
      </c>
      <c r="Z776" s="1" t="s">
        <v>2672</v>
      </c>
      <c r="AB776" s="4"/>
      <c r="AC776" s="4"/>
      <c r="AD776" s="4"/>
      <c r="AE776" s="4"/>
      <c r="AF776" s="4"/>
      <c r="AG776" s="1" t="s">
        <v>3628</v>
      </c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</row>
    <row r="777">
      <c r="A777" s="3">
        <v>3.809099999E9</v>
      </c>
      <c r="B777" s="1" t="s">
        <v>3629</v>
      </c>
      <c r="C777" s="3">
        <v>4.0</v>
      </c>
      <c r="D777" s="3">
        <v>50.086092</v>
      </c>
      <c r="E777" s="3">
        <v>-5.255711</v>
      </c>
      <c r="F777" s="3">
        <v>81.38</v>
      </c>
      <c r="G777" s="1" t="s">
        <v>178</v>
      </c>
      <c r="H777" s="1" t="s">
        <v>179</v>
      </c>
      <c r="I777" s="3">
        <v>99999.0</v>
      </c>
      <c r="J777" s="1" t="s">
        <v>180</v>
      </c>
      <c r="K777" s="2" t="s">
        <v>3541</v>
      </c>
      <c r="L777" s="1" t="s">
        <v>557</v>
      </c>
      <c r="M777" s="1" t="s">
        <v>665</v>
      </c>
      <c r="N777" s="4" t="str">
        <f>+0026,1</f>
        <v>#ERROR!</v>
      </c>
      <c r="O777" s="1" t="s">
        <v>3630</v>
      </c>
      <c r="P777" s="1" t="s">
        <v>3631</v>
      </c>
      <c r="Q777" s="4"/>
      <c r="R777" s="1" t="s">
        <v>701</v>
      </c>
      <c r="T777" s="4"/>
      <c r="U777" s="4"/>
      <c r="V777" s="1" t="s">
        <v>188</v>
      </c>
      <c r="W777" s="1" t="s">
        <v>1688</v>
      </c>
      <c r="Z777" s="1" t="s">
        <v>3632</v>
      </c>
      <c r="AA777" s="1" t="s">
        <v>3433</v>
      </c>
      <c r="AC777" s="4"/>
      <c r="AD777" s="4"/>
      <c r="AE777" s="4"/>
      <c r="AF777" s="4"/>
      <c r="AG777" s="1" t="s">
        <v>3633</v>
      </c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</row>
    <row r="778">
      <c r="A778" s="3">
        <v>3.809099999E9</v>
      </c>
      <c r="B778" s="1" t="s">
        <v>3634</v>
      </c>
      <c r="C778" s="3">
        <v>4.0</v>
      </c>
      <c r="D778" s="3">
        <v>50.086092</v>
      </c>
      <c r="E778" s="3">
        <v>-5.255711</v>
      </c>
      <c r="F778" s="3">
        <v>81.38</v>
      </c>
      <c r="G778" s="1" t="s">
        <v>178</v>
      </c>
      <c r="H778" s="1" t="s">
        <v>200</v>
      </c>
      <c r="I778" s="3">
        <v>99999.0</v>
      </c>
      <c r="J778" s="1" t="s">
        <v>180</v>
      </c>
      <c r="K778" s="2" t="s">
        <v>758</v>
      </c>
      <c r="L778" s="1" t="s">
        <v>557</v>
      </c>
      <c r="M778" s="1" t="s">
        <v>411</v>
      </c>
      <c r="N778" s="4" t="str">
        <f>+0010,1</f>
        <v>#ERROR!</v>
      </c>
      <c r="O778" s="1" t="s">
        <v>3627</v>
      </c>
      <c r="P778" s="1" t="s">
        <v>203</v>
      </c>
      <c r="Q778" s="4"/>
      <c r="R778" s="1" t="s">
        <v>695</v>
      </c>
      <c r="T778" s="4"/>
      <c r="U778" s="4"/>
      <c r="V778" s="1" t="s">
        <v>188</v>
      </c>
      <c r="W778" s="1" t="s">
        <v>696</v>
      </c>
      <c r="Z778" s="1" t="s">
        <v>2672</v>
      </c>
      <c r="AB778" s="4"/>
      <c r="AC778" s="4"/>
      <c r="AD778" s="4"/>
      <c r="AE778" s="4"/>
      <c r="AF778" s="4"/>
      <c r="AG778" s="1" t="s">
        <v>3635</v>
      </c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</row>
    <row r="779">
      <c r="A779" s="3">
        <v>3.809099999E9</v>
      </c>
      <c r="B779" s="1" t="s">
        <v>3636</v>
      </c>
      <c r="C779" s="3">
        <v>4.0</v>
      </c>
      <c r="D779" s="3">
        <v>50.086092</v>
      </c>
      <c r="E779" s="3">
        <v>-5.255711</v>
      </c>
      <c r="F779" s="3">
        <v>81.38</v>
      </c>
      <c r="G779" s="1" t="s">
        <v>178</v>
      </c>
      <c r="H779" s="1" t="s">
        <v>179</v>
      </c>
      <c r="I779" s="3">
        <v>99999.0</v>
      </c>
      <c r="J779" s="1" t="s">
        <v>180</v>
      </c>
      <c r="K779" s="2" t="s">
        <v>758</v>
      </c>
      <c r="L779" s="1" t="s">
        <v>557</v>
      </c>
      <c r="M779" s="1" t="s">
        <v>665</v>
      </c>
      <c r="N779" s="4" t="str">
        <f>+0010,1</f>
        <v>#ERROR!</v>
      </c>
      <c r="O779" s="1" t="s">
        <v>3630</v>
      </c>
      <c r="P779" s="1" t="s">
        <v>3637</v>
      </c>
      <c r="Q779" s="4"/>
      <c r="R779" s="1" t="s">
        <v>701</v>
      </c>
      <c r="T779" s="4"/>
      <c r="U779" s="4"/>
      <c r="V779" s="1" t="s">
        <v>188</v>
      </c>
      <c r="W779" s="1" t="s">
        <v>1688</v>
      </c>
      <c r="Z779" s="1" t="s">
        <v>3638</v>
      </c>
      <c r="AA779" s="1" t="s">
        <v>1041</v>
      </c>
      <c r="AC779" s="4"/>
      <c r="AD779" s="4"/>
      <c r="AE779" s="4"/>
      <c r="AF779" s="4"/>
      <c r="AG779" s="1" t="s">
        <v>3639</v>
      </c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</row>
    <row r="780">
      <c r="A780" s="3">
        <v>3.809099999E9</v>
      </c>
      <c r="B780" s="1" t="s">
        <v>3640</v>
      </c>
      <c r="C780" s="3">
        <v>4.0</v>
      </c>
      <c r="D780" s="3">
        <v>50.086092</v>
      </c>
      <c r="E780" s="3">
        <v>-5.255711</v>
      </c>
      <c r="F780" s="3">
        <v>81.38</v>
      </c>
      <c r="G780" s="1" t="s">
        <v>178</v>
      </c>
      <c r="H780" s="1" t="s">
        <v>200</v>
      </c>
      <c r="I780" s="3">
        <v>99999.0</v>
      </c>
      <c r="J780" s="1" t="s">
        <v>180</v>
      </c>
      <c r="K780" s="2" t="s">
        <v>3641</v>
      </c>
      <c r="L780" s="1" t="s">
        <v>557</v>
      </c>
      <c r="M780" s="1" t="s">
        <v>411</v>
      </c>
      <c r="N780" s="1" t="s">
        <v>2974</v>
      </c>
      <c r="O780" s="1" t="s">
        <v>3627</v>
      </c>
      <c r="P780" s="1" t="s">
        <v>203</v>
      </c>
      <c r="Q780" s="4"/>
      <c r="R780" s="1" t="s">
        <v>695</v>
      </c>
      <c r="T780" s="4"/>
      <c r="U780" s="4"/>
      <c r="V780" s="1" t="s">
        <v>188</v>
      </c>
      <c r="W780" s="1" t="s">
        <v>696</v>
      </c>
      <c r="Z780" s="1" t="s">
        <v>2672</v>
      </c>
      <c r="AB780" s="4"/>
      <c r="AC780" s="4"/>
      <c r="AD780" s="4"/>
      <c r="AE780" s="4"/>
      <c r="AF780" s="4"/>
      <c r="AG780" s="1" t="s">
        <v>3642</v>
      </c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</row>
    <row r="781">
      <c r="A781" s="3">
        <v>3.809099999E9</v>
      </c>
      <c r="B781" s="1" t="s">
        <v>3643</v>
      </c>
      <c r="C781" s="3">
        <v>4.0</v>
      </c>
      <c r="D781" s="3">
        <v>50.086092</v>
      </c>
      <c r="E781" s="3">
        <v>-5.255711</v>
      </c>
      <c r="F781" s="3">
        <v>81.38</v>
      </c>
      <c r="G781" s="1" t="s">
        <v>178</v>
      </c>
      <c r="H781" s="1" t="s">
        <v>179</v>
      </c>
      <c r="I781" s="3">
        <v>99999.0</v>
      </c>
      <c r="J781" s="1" t="s">
        <v>180</v>
      </c>
      <c r="K781" s="2" t="s">
        <v>3641</v>
      </c>
      <c r="L781" s="1" t="s">
        <v>557</v>
      </c>
      <c r="M781" s="1" t="s">
        <v>665</v>
      </c>
      <c r="N781" s="1" t="s">
        <v>2974</v>
      </c>
      <c r="O781" s="1" t="s">
        <v>3644</v>
      </c>
      <c r="P781" s="1" t="s">
        <v>3645</v>
      </c>
      <c r="Q781" s="4"/>
      <c r="R781" s="1" t="s">
        <v>701</v>
      </c>
      <c r="T781" s="4"/>
      <c r="U781" s="4"/>
      <c r="V781" s="1" t="s">
        <v>188</v>
      </c>
      <c r="W781" s="1" t="s">
        <v>1688</v>
      </c>
      <c r="Z781" s="1" t="s">
        <v>3646</v>
      </c>
      <c r="AA781" s="1" t="s">
        <v>999</v>
      </c>
      <c r="AC781" s="4"/>
      <c r="AD781" s="4"/>
      <c r="AE781" s="4"/>
      <c r="AF781" s="4"/>
      <c r="AG781" s="1" t="s">
        <v>3647</v>
      </c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1" t="s">
        <v>383</v>
      </c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</row>
    <row r="782">
      <c r="A782" s="3">
        <v>3.809099999E9</v>
      </c>
      <c r="B782" s="1" t="s">
        <v>3648</v>
      </c>
      <c r="C782" s="3">
        <v>4.0</v>
      </c>
      <c r="D782" s="3">
        <v>50.086092</v>
      </c>
      <c r="E782" s="3">
        <v>-5.255711</v>
      </c>
      <c r="F782" s="3">
        <v>81.38</v>
      </c>
      <c r="G782" s="1" t="s">
        <v>178</v>
      </c>
      <c r="H782" s="1" t="s">
        <v>200</v>
      </c>
      <c r="I782" s="3">
        <v>99999.0</v>
      </c>
      <c r="J782" s="1" t="s">
        <v>180</v>
      </c>
      <c r="K782" s="2" t="s">
        <v>3649</v>
      </c>
      <c r="L782" s="1" t="s">
        <v>557</v>
      </c>
      <c r="M782" s="1" t="s">
        <v>411</v>
      </c>
      <c r="N782" s="1" t="s">
        <v>2983</v>
      </c>
      <c r="O782" s="1" t="s">
        <v>3650</v>
      </c>
      <c r="P782" s="1" t="s">
        <v>203</v>
      </c>
      <c r="Q782" s="4"/>
      <c r="R782" s="1" t="s">
        <v>695</v>
      </c>
      <c r="T782" s="4"/>
      <c r="U782" s="4"/>
      <c r="V782" s="1" t="s">
        <v>188</v>
      </c>
      <c r="W782" s="1" t="s">
        <v>696</v>
      </c>
      <c r="Z782" s="1" t="s">
        <v>2672</v>
      </c>
      <c r="AB782" s="4"/>
      <c r="AC782" s="4"/>
      <c r="AD782" s="4"/>
      <c r="AE782" s="4"/>
      <c r="AF782" s="4"/>
      <c r="AG782" s="1" t="s">
        <v>3651</v>
      </c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</row>
    <row r="783">
      <c r="A783" s="3">
        <v>3.809099999E9</v>
      </c>
      <c r="B783" s="1" t="s">
        <v>3652</v>
      </c>
      <c r="C783" s="3">
        <v>4.0</v>
      </c>
      <c r="D783" s="3">
        <v>50.086092</v>
      </c>
      <c r="E783" s="3">
        <v>-5.255711</v>
      </c>
      <c r="F783" s="3">
        <v>81.38</v>
      </c>
      <c r="G783" s="1" t="s">
        <v>178</v>
      </c>
      <c r="H783" s="1" t="s">
        <v>179</v>
      </c>
      <c r="I783" s="3">
        <v>99999.0</v>
      </c>
      <c r="J783" s="1" t="s">
        <v>180</v>
      </c>
      <c r="K783" s="2" t="s">
        <v>3649</v>
      </c>
      <c r="L783" s="1" t="s">
        <v>557</v>
      </c>
      <c r="M783" s="1" t="s">
        <v>665</v>
      </c>
      <c r="N783" s="1" t="s">
        <v>3610</v>
      </c>
      <c r="O783" s="1" t="s">
        <v>3653</v>
      </c>
      <c r="P783" s="1" t="s">
        <v>3654</v>
      </c>
      <c r="Q783" s="4"/>
      <c r="R783" s="1" t="s">
        <v>701</v>
      </c>
      <c r="T783" s="4"/>
      <c r="U783" s="4"/>
      <c r="V783" s="1" t="s">
        <v>188</v>
      </c>
      <c r="W783" s="1" t="s">
        <v>1688</v>
      </c>
      <c r="Z783" s="1" t="s">
        <v>3638</v>
      </c>
      <c r="AA783" s="1" t="s">
        <v>1235</v>
      </c>
      <c r="AC783" s="4"/>
      <c r="AD783" s="4"/>
      <c r="AE783" s="4"/>
      <c r="AF783" s="4"/>
      <c r="AG783" s="1" t="s">
        <v>3655</v>
      </c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</row>
    <row r="784">
      <c r="A784" s="3">
        <v>3.809099999E9</v>
      </c>
      <c r="B784" s="1" t="s">
        <v>3656</v>
      </c>
      <c r="C784" s="3">
        <v>4.0</v>
      </c>
      <c r="D784" s="3">
        <v>50.086092</v>
      </c>
      <c r="E784" s="3">
        <v>-5.255711</v>
      </c>
      <c r="F784" s="3">
        <v>81.38</v>
      </c>
      <c r="G784" s="1" t="s">
        <v>178</v>
      </c>
      <c r="H784" s="1" t="s">
        <v>200</v>
      </c>
      <c r="I784" s="3">
        <v>99999.0</v>
      </c>
      <c r="J784" s="1" t="s">
        <v>180</v>
      </c>
      <c r="K784" s="2" t="s">
        <v>3657</v>
      </c>
      <c r="L784" s="1" t="s">
        <v>557</v>
      </c>
      <c r="M784" s="1" t="s">
        <v>411</v>
      </c>
      <c r="N784" s="4" t="str">
        <f>+0030,1</f>
        <v>#ERROR!</v>
      </c>
      <c r="O784" s="1" t="s">
        <v>2974</v>
      </c>
      <c r="P784" s="1" t="s">
        <v>203</v>
      </c>
      <c r="Q784" s="4"/>
      <c r="R784" s="1" t="s">
        <v>695</v>
      </c>
      <c r="T784" s="4"/>
      <c r="U784" s="4"/>
      <c r="V784" s="1" t="s">
        <v>188</v>
      </c>
      <c r="W784" s="1" t="s">
        <v>696</v>
      </c>
      <c r="Z784" s="1" t="s">
        <v>2672</v>
      </c>
      <c r="AB784" s="4"/>
      <c r="AC784" s="4"/>
      <c r="AD784" s="4"/>
      <c r="AE784" s="4"/>
      <c r="AF784" s="4"/>
      <c r="AG784" s="1" t="s">
        <v>3658</v>
      </c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</row>
    <row r="785">
      <c r="A785" s="3">
        <v>3.809099999E9</v>
      </c>
      <c r="B785" s="1" t="s">
        <v>3659</v>
      </c>
      <c r="C785" s="3">
        <v>4.0</v>
      </c>
      <c r="D785" s="3">
        <v>50.086092</v>
      </c>
      <c r="E785" s="3">
        <v>-5.255711</v>
      </c>
      <c r="F785" s="3">
        <v>81.38</v>
      </c>
      <c r="G785" s="1" t="s">
        <v>178</v>
      </c>
      <c r="H785" s="1" t="s">
        <v>179</v>
      </c>
      <c r="I785" s="3">
        <v>99999.0</v>
      </c>
      <c r="J785" s="1" t="s">
        <v>180</v>
      </c>
      <c r="K785" s="2" t="s">
        <v>3657</v>
      </c>
      <c r="L785" s="1" t="s">
        <v>557</v>
      </c>
      <c r="M785" s="1" t="s">
        <v>665</v>
      </c>
      <c r="N785" s="4" t="str">
        <f>+0032,1</f>
        <v>#ERROR!</v>
      </c>
      <c r="O785" s="1" t="s">
        <v>3660</v>
      </c>
      <c r="P785" s="1" t="s">
        <v>2675</v>
      </c>
      <c r="Q785" s="4"/>
      <c r="R785" s="1" t="s">
        <v>701</v>
      </c>
      <c r="T785" s="4"/>
      <c r="U785" s="4"/>
      <c r="V785" s="1" t="s">
        <v>188</v>
      </c>
      <c r="W785" s="1" t="s">
        <v>1688</v>
      </c>
      <c r="Z785" s="1" t="s">
        <v>3661</v>
      </c>
      <c r="AA785" s="1" t="s">
        <v>218</v>
      </c>
      <c r="AC785" s="4"/>
      <c r="AD785" s="4"/>
      <c r="AE785" s="4"/>
      <c r="AF785" s="4"/>
      <c r="AG785" s="1" t="s">
        <v>3662</v>
      </c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</row>
    <row r="786">
      <c r="A786" s="3">
        <v>3.809099999E9</v>
      </c>
      <c r="B786" s="1" t="s">
        <v>3663</v>
      </c>
      <c r="C786" s="3">
        <v>4.0</v>
      </c>
      <c r="D786" s="3">
        <v>50.086092</v>
      </c>
      <c r="E786" s="3">
        <v>-5.255711</v>
      </c>
      <c r="F786" s="3">
        <v>81.38</v>
      </c>
      <c r="G786" s="1" t="s">
        <v>178</v>
      </c>
      <c r="H786" s="1" t="s">
        <v>200</v>
      </c>
      <c r="I786" s="3">
        <v>99999.0</v>
      </c>
      <c r="J786" s="1" t="s">
        <v>180</v>
      </c>
      <c r="K786" s="2" t="s">
        <v>1727</v>
      </c>
      <c r="L786" s="1" t="s">
        <v>557</v>
      </c>
      <c r="M786" s="1" t="s">
        <v>411</v>
      </c>
      <c r="N786" s="4" t="str">
        <f>+0060,1</f>
        <v>#ERROR!</v>
      </c>
      <c r="O786" s="4" t="str">
        <f>+0000,1</f>
        <v>#ERROR!</v>
      </c>
      <c r="P786" s="1" t="s">
        <v>203</v>
      </c>
      <c r="Q786" s="4"/>
      <c r="R786" s="1" t="s">
        <v>1631</v>
      </c>
      <c r="T786" s="4"/>
      <c r="U786" s="4"/>
      <c r="V786" s="1" t="s">
        <v>188</v>
      </c>
      <c r="W786" s="1" t="s">
        <v>1632</v>
      </c>
      <c r="Z786" s="1" t="s">
        <v>2672</v>
      </c>
      <c r="AB786" s="4"/>
      <c r="AC786" s="4"/>
      <c r="AD786" s="1" t="s">
        <v>3569</v>
      </c>
      <c r="AE786" s="4"/>
      <c r="AF786" s="4"/>
      <c r="AG786" s="1" t="s">
        <v>3664</v>
      </c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</row>
    <row r="787">
      <c r="A787" s="3">
        <v>3.809099999E9</v>
      </c>
      <c r="B787" s="1" t="s">
        <v>3665</v>
      </c>
      <c r="C787" s="3">
        <v>4.0</v>
      </c>
      <c r="D787" s="3">
        <v>50.086092</v>
      </c>
      <c r="E787" s="3">
        <v>-5.255711</v>
      </c>
      <c r="F787" s="3">
        <v>81.38</v>
      </c>
      <c r="G787" s="1" t="s">
        <v>178</v>
      </c>
      <c r="H787" s="1" t="s">
        <v>179</v>
      </c>
      <c r="I787" s="3">
        <v>99999.0</v>
      </c>
      <c r="J787" s="1" t="s">
        <v>180</v>
      </c>
      <c r="K787" s="2" t="s">
        <v>1727</v>
      </c>
      <c r="L787" s="1" t="s">
        <v>557</v>
      </c>
      <c r="M787" s="1" t="s">
        <v>665</v>
      </c>
      <c r="N787" s="4" t="str">
        <f>+0056,1</f>
        <v>#ERROR!</v>
      </c>
      <c r="O787" s="4" t="str">
        <f>+0004,1</f>
        <v>#ERROR!</v>
      </c>
      <c r="P787" s="1" t="s">
        <v>3666</v>
      </c>
      <c r="Q787" s="4"/>
      <c r="R787" s="1" t="s">
        <v>3667</v>
      </c>
      <c r="T787" s="4"/>
      <c r="U787" s="4"/>
      <c r="V787" s="1" t="s">
        <v>188</v>
      </c>
      <c r="W787" s="1" t="s">
        <v>1789</v>
      </c>
      <c r="Z787" s="1" t="s">
        <v>3668</v>
      </c>
      <c r="AA787" s="1" t="s">
        <v>3669</v>
      </c>
      <c r="AC787" s="4"/>
      <c r="AD787" s="4"/>
      <c r="AE787" s="1" t="s">
        <v>3575</v>
      </c>
      <c r="AG787" s="1" t="s">
        <v>3670</v>
      </c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</row>
    <row r="788">
      <c r="A788" s="3">
        <v>3.809099999E9</v>
      </c>
      <c r="B788" s="1" t="s">
        <v>3671</v>
      </c>
      <c r="C788" s="3">
        <v>4.0</v>
      </c>
      <c r="D788" s="3">
        <v>50.086092</v>
      </c>
      <c r="E788" s="3">
        <v>-5.255711</v>
      </c>
      <c r="F788" s="3">
        <v>81.38</v>
      </c>
      <c r="G788" s="1" t="s">
        <v>178</v>
      </c>
      <c r="H788" s="1" t="s">
        <v>200</v>
      </c>
      <c r="I788" s="3">
        <v>99999.0</v>
      </c>
      <c r="J788" s="1" t="s">
        <v>180</v>
      </c>
      <c r="K788" s="2" t="s">
        <v>1546</v>
      </c>
      <c r="L788" s="1" t="s">
        <v>2393</v>
      </c>
      <c r="M788" s="1" t="s">
        <v>411</v>
      </c>
      <c r="N788" s="4" t="str">
        <f>+0050,1</f>
        <v>#ERROR!</v>
      </c>
      <c r="O788" s="4" t="str">
        <f>+0020,1</f>
        <v>#ERROR!</v>
      </c>
      <c r="P788" s="1" t="s">
        <v>203</v>
      </c>
      <c r="Q788" s="4"/>
      <c r="R788" s="1" t="s">
        <v>1631</v>
      </c>
      <c r="S788" s="1" t="s">
        <v>2394</v>
      </c>
      <c r="U788" s="4"/>
      <c r="V788" s="1" t="s">
        <v>188</v>
      </c>
      <c r="W788" s="1" t="s">
        <v>1632</v>
      </c>
      <c r="Z788" s="1" t="s">
        <v>2682</v>
      </c>
      <c r="AB788" s="4"/>
      <c r="AC788" s="4"/>
      <c r="AD788" s="4"/>
      <c r="AE788" s="4"/>
      <c r="AF788" s="4"/>
      <c r="AG788" s="1" t="s">
        <v>3672</v>
      </c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</row>
    <row r="789">
      <c r="A789" s="3">
        <v>3.809099999E9</v>
      </c>
      <c r="B789" s="1" t="s">
        <v>3673</v>
      </c>
      <c r="C789" s="3">
        <v>4.0</v>
      </c>
      <c r="D789" s="3">
        <v>50.086092</v>
      </c>
      <c r="E789" s="3">
        <v>-5.255711</v>
      </c>
      <c r="F789" s="3">
        <v>81.38</v>
      </c>
      <c r="G789" s="1" t="s">
        <v>178</v>
      </c>
      <c r="H789" s="1" t="s">
        <v>179</v>
      </c>
      <c r="I789" s="3">
        <v>99999.0</v>
      </c>
      <c r="J789" s="1" t="s">
        <v>180</v>
      </c>
      <c r="K789" s="2" t="s">
        <v>1546</v>
      </c>
      <c r="L789" s="1" t="s">
        <v>557</v>
      </c>
      <c r="M789" s="1" t="s">
        <v>665</v>
      </c>
      <c r="N789" s="4" t="str">
        <f>+0052,1</f>
        <v>#ERROR!</v>
      </c>
      <c r="O789" s="4" t="str">
        <f>+0019,1</f>
        <v>#ERROR!</v>
      </c>
      <c r="P789" s="1" t="s">
        <v>3674</v>
      </c>
      <c r="Q789" s="4"/>
      <c r="R789" s="1" t="s">
        <v>3667</v>
      </c>
      <c r="S789" s="1" t="s">
        <v>2397</v>
      </c>
      <c r="U789" s="4"/>
      <c r="V789" s="1" t="s">
        <v>188</v>
      </c>
      <c r="W789" s="1" t="s">
        <v>1789</v>
      </c>
      <c r="Z789" s="1" t="s">
        <v>3675</v>
      </c>
      <c r="AA789" s="1" t="s">
        <v>1886</v>
      </c>
      <c r="AC789" s="4"/>
      <c r="AD789" s="4"/>
      <c r="AE789" s="1" t="s">
        <v>235</v>
      </c>
      <c r="AG789" s="1" t="s">
        <v>3676</v>
      </c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</row>
    <row r="790">
      <c r="A790" s="3">
        <v>3.809099999E9</v>
      </c>
      <c r="B790" s="1" t="s">
        <v>3677</v>
      </c>
      <c r="C790" s="3">
        <v>4.0</v>
      </c>
      <c r="D790" s="3">
        <v>50.086092</v>
      </c>
      <c r="E790" s="3">
        <v>-5.255711</v>
      </c>
      <c r="F790" s="3">
        <v>81.38</v>
      </c>
      <c r="G790" s="1" t="s">
        <v>178</v>
      </c>
      <c r="H790" s="1" t="s">
        <v>200</v>
      </c>
      <c r="I790" s="3">
        <v>99999.0</v>
      </c>
      <c r="J790" s="1" t="s">
        <v>180</v>
      </c>
      <c r="K790" s="2" t="s">
        <v>3678</v>
      </c>
      <c r="L790" s="1" t="s">
        <v>862</v>
      </c>
      <c r="M790" s="1" t="s">
        <v>411</v>
      </c>
      <c r="N790" s="4" t="str">
        <f>+0050,1</f>
        <v>#ERROR!</v>
      </c>
      <c r="O790" s="4" t="str">
        <f>+0020,1</f>
        <v>#ERROR!</v>
      </c>
      <c r="P790" s="1" t="s">
        <v>203</v>
      </c>
      <c r="Q790" s="4"/>
      <c r="R790" s="1" t="s">
        <v>863</v>
      </c>
      <c r="S790" s="1" t="s">
        <v>2415</v>
      </c>
      <c r="T790" s="1" t="s">
        <v>1750</v>
      </c>
      <c r="V790" s="1" t="s">
        <v>188</v>
      </c>
      <c r="W790" s="1" t="s">
        <v>865</v>
      </c>
      <c r="Z790" s="1" t="s">
        <v>2682</v>
      </c>
      <c r="AB790" s="1" t="s">
        <v>430</v>
      </c>
      <c r="AC790" s="4"/>
      <c r="AD790" s="4"/>
      <c r="AE790" s="4"/>
      <c r="AF790" s="4"/>
      <c r="AG790" s="1" t="s">
        <v>3679</v>
      </c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</row>
    <row r="791">
      <c r="A791" s="3">
        <v>3.809099999E9</v>
      </c>
      <c r="B791" s="1" t="s">
        <v>3680</v>
      </c>
      <c r="C791" s="3">
        <v>4.0</v>
      </c>
      <c r="D791" s="3">
        <v>50.086092</v>
      </c>
      <c r="E791" s="3">
        <v>-5.255711</v>
      </c>
      <c r="F791" s="3">
        <v>81.38</v>
      </c>
      <c r="G791" s="1" t="s">
        <v>178</v>
      </c>
      <c r="H791" s="1" t="s">
        <v>179</v>
      </c>
      <c r="I791" s="3">
        <v>99999.0</v>
      </c>
      <c r="J791" s="1" t="s">
        <v>180</v>
      </c>
      <c r="K791" s="2" t="s">
        <v>3678</v>
      </c>
      <c r="L791" s="1" t="s">
        <v>2426</v>
      </c>
      <c r="M791" s="1" t="s">
        <v>819</v>
      </c>
      <c r="N791" s="4" t="str">
        <f>+0050,1</f>
        <v>#ERROR!</v>
      </c>
      <c r="O791" s="4" t="str">
        <f>+0017,1</f>
        <v>#ERROR!</v>
      </c>
      <c r="P791" s="1" t="s">
        <v>3681</v>
      </c>
      <c r="Q791" s="4"/>
      <c r="R791" s="1" t="s">
        <v>1842</v>
      </c>
      <c r="S791" s="1" t="s">
        <v>2427</v>
      </c>
      <c r="T791" s="1" t="s">
        <v>1754</v>
      </c>
      <c r="V791" s="1" t="s">
        <v>188</v>
      </c>
      <c r="W791" s="1" t="s">
        <v>3682</v>
      </c>
      <c r="Z791" s="1" t="s">
        <v>3683</v>
      </c>
      <c r="AA791" s="1" t="s">
        <v>3684</v>
      </c>
      <c r="AB791" s="1" t="s">
        <v>439</v>
      </c>
      <c r="AC791" s="4"/>
      <c r="AD791" s="4"/>
      <c r="AE791" s="4"/>
      <c r="AF791" s="4"/>
      <c r="AG791" s="1" t="s">
        <v>3685</v>
      </c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1" t="s">
        <v>732</v>
      </c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1" t="s">
        <v>198</v>
      </c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</row>
    <row r="792">
      <c r="A792" s="3">
        <v>3.809099999E9</v>
      </c>
      <c r="B792" s="1" t="s">
        <v>3686</v>
      </c>
      <c r="C792" s="3">
        <v>4.0</v>
      </c>
      <c r="D792" s="3">
        <v>50.086092</v>
      </c>
      <c r="E792" s="3">
        <v>-5.255711</v>
      </c>
      <c r="F792" s="3">
        <v>81.38</v>
      </c>
      <c r="G792" s="1" t="s">
        <v>178</v>
      </c>
      <c r="H792" s="1" t="s">
        <v>200</v>
      </c>
      <c r="I792" s="3">
        <v>99999.0</v>
      </c>
      <c r="J792" s="1" t="s">
        <v>180</v>
      </c>
      <c r="K792" s="2" t="s">
        <v>3687</v>
      </c>
      <c r="L792" s="1" t="s">
        <v>557</v>
      </c>
      <c r="M792" s="1" t="s">
        <v>411</v>
      </c>
      <c r="N792" s="4" t="str">
        <f>+0050,1</f>
        <v>#ERROR!</v>
      </c>
      <c r="O792" s="4" t="str">
        <f>+0020,1</f>
        <v>#ERROR!</v>
      </c>
      <c r="P792" s="1" t="s">
        <v>203</v>
      </c>
      <c r="Q792" s="4"/>
      <c r="R792" s="1" t="s">
        <v>1702</v>
      </c>
      <c r="T792" s="4"/>
      <c r="U792" s="4"/>
      <c r="V792" s="1" t="s">
        <v>188</v>
      </c>
      <c r="W792" s="1" t="s">
        <v>1703</v>
      </c>
      <c r="Z792" s="1" t="s">
        <v>2682</v>
      </c>
      <c r="AB792" s="1" t="s">
        <v>226</v>
      </c>
      <c r="AC792" s="4"/>
      <c r="AD792" s="4"/>
      <c r="AE792" s="4"/>
      <c r="AF792" s="4"/>
      <c r="AG792" s="1" t="s">
        <v>3688</v>
      </c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</row>
    <row r="793">
      <c r="A793" s="3">
        <v>3.809099999E9</v>
      </c>
      <c r="B793" s="1" t="s">
        <v>3689</v>
      </c>
      <c r="C793" s="3">
        <v>4.0</v>
      </c>
      <c r="D793" s="3">
        <v>50.086092</v>
      </c>
      <c r="E793" s="3">
        <v>-5.255711</v>
      </c>
      <c r="F793" s="3">
        <v>81.38</v>
      </c>
      <c r="G793" s="1" t="s">
        <v>178</v>
      </c>
      <c r="H793" s="1" t="s">
        <v>179</v>
      </c>
      <c r="I793" s="3">
        <v>99999.0</v>
      </c>
      <c r="J793" s="1" t="s">
        <v>180</v>
      </c>
      <c r="K793" s="2" t="s">
        <v>3687</v>
      </c>
      <c r="L793" s="1" t="s">
        <v>557</v>
      </c>
      <c r="M793" s="1" t="s">
        <v>601</v>
      </c>
      <c r="N793" s="4" t="str">
        <f>+0052,1</f>
        <v>#ERROR!</v>
      </c>
      <c r="O793" s="4" t="str">
        <f>+0021,1</f>
        <v>#ERROR!</v>
      </c>
      <c r="P793" s="1" t="s">
        <v>3617</v>
      </c>
      <c r="Q793" s="4"/>
      <c r="R793" s="1" t="s">
        <v>2085</v>
      </c>
      <c r="T793" s="4"/>
      <c r="U793" s="4"/>
      <c r="V793" s="1" t="s">
        <v>188</v>
      </c>
      <c r="W793" s="1" t="s">
        <v>2086</v>
      </c>
      <c r="X793" s="1" t="s">
        <v>3690</v>
      </c>
      <c r="Z793" s="1" t="s">
        <v>3691</v>
      </c>
      <c r="AA793" s="1" t="s">
        <v>1765</v>
      </c>
      <c r="AB793" s="1" t="s">
        <v>305</v>
      </c>
      <c r="AC793" s="4"/>
      <c r="AD793" s="4"/>
      <c r="AE793" s="4"/>
      <c r="AF793" s="4"/>
      <c r="AG793" s="1" t="s">
        <v>3692</v>
      </c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1" t="s">
        <v>732</v>
      </c>
      <c r="BT793" s="4"/>
      <c r="BU793" s="4"/>
      <c r="BV793" s="4"/>
      <c r="BW793" s="4"/>
      <c r="BX793" s="4"/>
      <c r="BY793" s="4"/>
      <c r="BZ793" s="4"/>
      <c r="CA793" s="1" t="s">
        <v>308</v>
      </c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1" t="s">
        <v>2513</v>
      </c>
      <c r="DZ793" s="4"/>
      <c r="EA793" s="1" t="s">
        <v>198</v>
      </c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</row>
    <row r="794">
      <c r="A794" s="3">
        <v>3.809099999E9</v>
      </c>
      <c r="B794" s="1" t="s">
        <v>3693</v>
      </c>
      <c r="C794" s="3">
        <v>4.0</v>
      </c>
      <c r="D794" s="3">
        <v>50.086092</v>
      </c>
      <c r="E794" s="3">
        <v>-5.255711</v>
      </c>
      <c r="F794" s="3">
        <v>81.38</v>
      </c>
      <c r="G794" s="1" t="s">
        <v>178</v>
      </c>
      <c r="H794" s="1" t="s">
        <v>200</v>
      </c>
      <c r="I794" s="3">
        <v>99999.0</v>
      </c>
      <c r="J794" s="1" t="s">
        <v>180</v>
      </c>
      <c r="K794" s="2" t="s">
        <v>3694</v>
      </c>
      <c r="L794" s="1" t="s">
        <v>2367</v>
      </c>
      <c r="M794" s="1" t="s">
        <v>411</v>
      </c>
      <c r="N794" s="4" t="str">
        <f>+0060,1</f>
        <v>#ERROR!</v>
      </c>
      <c r="O794" s="4" t="str">
        <f>+0020,1</f>
        <v>#ERROR!</v>
      </c>
      <c r="P794" s="1" t="s">
        <v>203</v>
      </c>
      <c r="Q794" s="4"/>
      <c r="R794" s="1" t="s">
        <v>889</v>
      </c>
      <c r="S794" s="1" t="s">
        <v>1100</v>
      </c>
      <c r="U794" s="4"/>
      <c r="V794" s="1" t="s">
        <v>188</v>
      </c>
      <c r="W794" s="1" t="s">
        <v>3695</v>
      </c>
      <c r="Z794" s="1" t="s">
        <v>2689</v>
      </c>
      <c r="AB794" s="1" t="s">
        <v>226</v>
      </c>
      <c r="AC794" s="4"/>
      <c r="AD794" s="1" t="s">
        <v>1505</v>
      </c>
      <c r="AE794" s="4"/>
      <c r="AF794" s="4"/>
      <c r="AG794" s="1" t="s">
        <v>3696</v>
      </c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</row>
    <row r="795">
      <c r="A795" s="3">
        <v>3.809099999E9</v>
      </c>
      <c r="B795" s="1" t="s">
        <v>3697</v>
      </c>
      <c r="C795" s="3">
        <v>4.0</v>
      </c>
      <c r="D795" s="3">
        <v>50.086092</v>
      </c>
      <c r="E795" s="3">
        <v>-5.255711</v>
      </c>
      <c r="F795" s="3">
        <v>81.38</v>
      </c>
      <c r="G795" s="1" t="s">
        <v>178</v>
      </c>
      <c r="H795" s="1" t="s">
        <v>179</v>
      </c>
      <c r="I795" s="3">
        <v>99999.0</v>
      </c>
      <c r="J795" s="1" t="s">
        <v>180</v>
      </c>
      <c r="K795" s="2" t="s">
        <v>3694</v>
      </c>
      <c r="L795" s="1" t="s">
        <v>2373</v>
      </c>
      <c r="M795" s="1" t="s">
        <v>819</v>
      </c>
      <c r="N795" s="4" t="str">
        <f>+0059,1</f>
        <v>#ERROR!</v>
      </c>
      <c r="O795" s="4" t="str">
        <f>+0016,1</f>
        <v>#ERROR!</v>
      </c>
      <c r="P795" s="1" t="s">
        <v>3698</v>
      </c>
      <c r="Q795" s="4"/>
      <c r="R795" s="1" t="s">
        <v>1851</v>
      </c>
      <c r="S795" s="1" t="s">
        <v>1105</v>
      </c>
      <c r="U795" s="4"/>
      <c r="V795" s="1" t="s">
        <v>188</v>
      </c>
      <c r="W795" s="1" t="s">
        <v>3699</v>
      </c>
      <c r="Z795" s="1" t="s">
        <v>3700</v>
      </c>
      <c r="AA795" s="1" t="s">
        <v>3701</v>
      </c>
      <c r="AB795" s="1" t="s">
        <v>305</v>
      </c>
      <c r="AC795" s="4"/>
      <c r="AD795" s="4"/>
      <c r="AE795" s="1" t="s">
        <v>219</v>
      </c>
      <c r="AF795" s="1" t="s">
        <v>1512</v>
      </c>
      <c r="AG795" s="1" t="s">
        <v>3702</v>
      </c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1" t="s">
        <v>732</v>
      </c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1" t="s">
        <v>198</v>
      </c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</row>
    <row r="796">
      <c r="A796" s="3">
        <v>3.809099999E9</v>
      </c>
      <c r="B796" s="1" t="s">
        <v>3703</v>
      </c>
      <c r="C796" s="3">
        <v>4.0</v>
      </c>
      <c r="D796" s="3">
        <v>50.086092</v>
      </c>
      <c r="E796" s="3">
        <v>-5.255711</v>
      </c>
      <c r="F796" s="3">
        <v>81.38</v>
      </c>
      <c r="G796" s="1" t="s">
        <v>178</v>
      </c>
      <c r="H796" s="1" t="s">
        <v>200</v>
      </c>
      <c r="I796" s="3">
        <v>99999.0</v>
      </c>
      <c r="J796" s="1" t="s">
        <v>180</v>
      </c>
      <c r="K796" s="2" t="s">
        <v>1678</v>
      </c>
      <c r="L796" s="1" t="s">
        <v>878</v>
      </c>
      <c r="M796" s="1" t="s">
        <v>411</v>
      </c>
      <c r="N796" s="4" t="str">
        <f>+0050,1</f>
        <v>#ERROR!</v>
      </c>
      <c r="O796" s="4" t="str">
        <f>+0020,1</f>
        <v>#ERROR!</v>
      </c>
      <c r="P796" s="1" t="s">
        <v>203</v>
      </c>
      <c r="Q796" s="4"/>
      <c r="R796" s="1" t="s">
        <v>1126</v>
      </c>
      <c r="S796" s="1" t="s">
        <v>3060</v>
      </c>
      <c r="T796" s="1" t="s">
        <v>863</v>
      </c>
      <c r="V796" s="1" t="s">
        <v>188</v>
      </c>
      <c r="W796" s="1" t="s">
        <v>1127</v>
      </c>
      <c r="Z796" s="1" t="s">
        <v>2682</v>
      </c>
      <c r="AB796" s="1" t="s">
        <v>1324</v>
      </c>
      <c r="AC796" s="4"/>
      <c r="AD796" s="4"/>
      <c r="AE796" s="4"/>
      <c r="AF796" s="4"/>
      <c r="AG796" s="1" t="s">
        <v>3704</v>
      </c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</row>
    <row r="797">
      <c r="A797" s="3">
        <v>3.809099999E9</v>
      </c>
      <c r="B797" s="1" t="s">
        <v>3705</v>
      </c>
      <c r="C797" s="3">
        <v>4.0</v>
      </c>
      <c r="D797" s="3">
        <v>50.086092</v>
      </c>
      <c r="E797" s="3">
        <v>-5.255711</v>
      </c>
      <c r="F797" s="3">
        <v>81.38</v>
      </c>
      <c r="G797" s="1" t="s">
        <v>178</v>
      </c>
      <c r="H797" s="1" t="s">
        <v>179</v>
      </c>
      <c r="I797" s="3">
        <v>99999.0</v>
      </c>
      <c r="J797" s="1" t="s">
        <v>180</v>
      </c>
      <c r="K797" s="2" t="s">
        <v>1678</v>
      </c>
      <c r="L797" s="1" t="s">
        <v>557</v>
      </c>
      <c r="M797" s="1" t="s">
        <v>418</v>
      </c>
      <c r="N797" s="4" t="str">
        <f>+0047,1</f>
        <v>#ERROR!</v>
      </c>
      <c r="O797" s="4" t="str">
        <f>+0024,1</f>
        <v>#ERROR!</v>
      </c>
      <c r="P797" s="1" t="s">
        <v>3617</v>
      </c>
      <c r="Q797" s="4"/>
      <c r="R797" s="1" t="s">
        <v>1130</v>
      </c>
      <c r="S797" s="1" t="s">
        <v>3064</v>
      </c>
      <c r="T797" s="1" t="s">
        <v>1842</v>
      </c>
      <c r="V797" s="1" t="s">
        <v>188</v>
      </c>
      <c r="W797" s="1" t="s">
        <v>1142</v>
      </c>
      <c r="Z797" s="1" t="s">
        <v>3691</v>
      </c>
      <c r="AA797" s="1" t="s">
        <v>3305</v>
      </c>
      <c r="AB797" s="1" t="s">
        <v>1324</v>
      </c>
      <c r="AC797" s="4"/>
      <c r="AD797" s="4"/>
      <c r="AE797" s="4"/>
      <c r="AF797" s="4"/>
      <c r="AG797" s="1" t="s">
        <v>3706</v>
      </c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1" t="s">
        <v>238</v>
      </c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1" t="s">
        <v>238</v>
      </c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</row>
    <row r="798">
      <c r="A798" s="3">
        <v>3.809099999E9</v>
      </c>
      <c r="B798" s="1" t="s">
        <v>3707</v>
      </c>
      <c r="C798" s="3">
        <v>4.0</v>
      </c>
      <c r="D798" s="3">
        <v>50.086092</v>
      </c>
      <c r="E798" s="3">
        <v>-5.255711</v>
      </c>
      <c r="F798" s="3">
        <v>81.38</v>
      </c>
      <c r="G798" s="1" t="s">
        <v>178</v>
      </c>
      <c r="H798" s="1" t="s">
        <v>200</v>
      </c>
      <c r="I798" s="3">
        <v>99999.0</v>
      </c>
      <c r="J798" s="1" t="s">
        <v>180</v>
      </c>
      <c r="K798" s="2" t="s">
        <v>592</v>
      </c>
      <c r="L798" s="1" t="s">
        <v>557</v>
      </c>
      <c r="M798" s="1" t="s">
        <v>411</v>
      </c>
      <c r="N798" s="4" t="str">
        <f>+0040,1</f>
        <v>#ERROR!</v>
      </c>
      <c r="O798" s="4" t="str">
        <f>+0020,1</f>
        <v>#ERROR!</v>
      </c>
      <c r="P798" s="1" t="s">
        <v>203</v>
      </c>
      <c r="Q798" s="4"/>
      <c r="R798" s="1" t="s">
        <v>3060</v>
      </c>
      <c r="T798" s="4"/>
      <c r="U798" s="4"/>
      <c r="V798" s="1" t="s">
        <v>188</v>
      </c>
      <c r="W798" s="1" t="s">
        <v>1498</v>
      </c>
      <c r="Z798" s="1" t="s">
        <v>2682</v>
      </c>
      <c r="AB798" s="1" t="s">
        <v>1324</v>
      </c>
      <c r="AC798" s="4"/>
      <c r="AD798" s="4"/>
      <c r="AE798" s="4"/>
      <c r="AF798" s="4"/>
      <c r="AG798" s="1" t="s">
        <v>3708</v>
      </c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</row>
    <row r="799">
      <c r="A799" s="3">
        <v>3.809099999E9</v>
      </c>
      <c r="B799" s="1" t="s">
        <v>3709</v>
      </c>
      <c r="C799" s="3">
        <v>4.0</v>
      </c>
      <c r="D799" s="3">
        <v>50.086092</v>
      </c>
      <c r="E799" s="3">
        <v>-5.255711</v>
      </c>
      <c r="F799" s="3">
        <v>81.38</v>
      </c>
      <c r="G799" s="1" t="s">
        <v>178</v>
      </c>
      <c r="H799" s="1" t="s">
        <v>179</v>
      </c>
      <c r="I799" s="3">
        <v>99999.0</v>
      </c>
      <c r="J799" s="1" t="s">
        <v>180</v>
      </c>
      <c r="K799" s="2" t="s">
        <v>592</v>
      </c>
      <c r="L799" s="1" t="s">
        <v>557</v>
      </c>
      <c r="M799" s="1" t="s">
        <v>1446</v>
      </c>
      <c r="N799" s="4" t="str">
        <f>+0043,1</f>
        <v>#ERROR!</v>
      </c>
      <c r="O799" s="4" t="str">
        <f>+0018,1</f>
        <v>#ERROR!</v>
      </c>
      <c r="P799" s="1" t="s">
        <v>3674</v>
      </c>
      <c r="Q799" s="4"/>
      <c r="R799" s="1" t="s">
        <v>3064</v>
      </c>
      <c r="T799" s="4"/>
      <c r="U799" s="4"/>
      <c r="V799" s="1" t="s">
        <v>188</v>
      </c>
      <c r="W799" s="1" t="s">
        <v>3710</v>
      </c>
      <c r="Z799" s="1" t="s">
        <v>3711</v>
      </c>
      <c r="AA799" s="1" t="s">
        <v>2901</v>
      </c>
      <c r="AB799" s="1" t="s">
        <v>1324</v>
      </c>
      <c r="AC799" s="4"/>
      <c r="AD799" s="4"/>
      <c r="AE799" s="4"/>
      <c r="AF799" s="4"/>
      <c r="AG799" s="1" t="s">
        <v>3712</v>
      </c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1" t="s">
        <v>238</v>
      </c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1" t="s">
        <v>198</v>
      </c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</row>
    <row r="800">
      <c r="A800" s="3">
        <v>3.809099999E9</v>
      </c>
      <c r="B800" s="1" t="s">
        <v>3713</v>
      </c>
      <c r="C800" s="3">
        <v>4.0</v>
      </c>
      <c r="D800" s="3">
        <v>50.086092</v>
      </c>
      <c r="E800" s="3">
        <v>-5.255711</v>
      </c>
      <c r="F800" s="3">
        <v>81.38</v>
      </c>
      <c r="G800" s="1" t="s">
        <v>178</v>
      </c>
      <c r="H800" s="1" t="s">
        <v>200</v>
      </c>
      <c r="I800" s="3">
        <v>99999.0</v>
      </c>
      <c r="J800" s="1" t="s">
        <v>180</v>
      </c>
      <c r="K800" s="2" t="s">
        <v>3714</v>
      </c>
      <c r="L800" s="1" t="s">
        <v>659</v>
      </c>
      <c r="M800" s="1" t="s">
        <v>411</v>
      </c>
      <c r="N800" s="4" t="str">
        <f>+0060,1</f>
        <v>#ERROR!</v>
      </c>
      <c r="O800" s="4" t="str">
        <f>+0020,1</f>
        <v>#ERROR!</v>
      </c>
      <c r="P800" s="1" t="s">
        <v>203</v>
      </c>
      <c r="Q800" s="4"/>
      <c r="R800" s="1" t="s">
        <v>1702</v>
      </c>
      <c r="S800" s="1" t="s">
        <v>660</v>
      </c>
      <c r="U800" s="4"/>
      <c r="V800" s="1" t="s">
        <v>188</v>
      </c>
      <c r="W800" s="1" t="s">
        <v>1703</v>
      </c>
      <c r="Z800" s="1" t="s">
        <v>2682</v>
      </c>
      <c r="AB800" s="4"/>
      <c r="AC800" s="4"/>
      <c r="AD800" s="4"/>
      <c r="AE800" s="4"/>
      <c r="AF800" s="4"/>
      <c r="AG800" s="1" t="s">
        <v>3715</v>
      </c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</row>
    <row r="801">
      <c r="A801" s="3">
        <v>3.809099999E9</v>
      </c>
      <c r="B801" s="1" t="s">
        <v>3716</v>
      </c>
      <c r="C801" s="3">
        <v>4.0</v>
      </c>
      <c r="D801" s="3">
        <v>50.086092</v>
      </c>
      <c r="E801" s="3">
        <v>-5.255711</v>
      </c>
      <c r="F801" s="3">
        <v>81.38</v>
      </c>
      <c r="G801" s="1" t="s">
        <v>178</v>
      </c>
      <c r="H801" s="1" t="s">
        <v>179</v>
      </c>
      <c r="I801" s="3">
        <v>99999.0</v>
      </c>
      <c r="J801" s="1" t="s">
        <v>180</v>
      </c>
      <c r="K801" s="2" t="s">
        <v>3714</v>
      </c>
      <c r="L801" s="1" t="s">
        <v>664</v>
      </c>
      <c r="M801" s="1" t="s">
        <v>665</v>
      </c>
      <c r="N801" s="4" t="str">
        <f>+0062,1</f>
        <v>#ERROR!</v>
      </c>
      <c r="O801" s="4" t="str">
        <f>+0021,1</f>
        <v>#ERROR!</v>
      </c>
      <c r="P801" s="1" t="s">
        <v>3717</v>
      </c>
      <c r="Q801" s="4"/>
      <c r="R801" s="1" t="s">
        <v>1707</v>
      </c>
      <c r="S801" s="1" t="s">
        <v>727</v>
      </c>
      <c r="U801" s="4"/>
      <c r="V801" s="1" t="s">
        <v>188</v>
      </c>
      <c r="W801" s="1" t="s">
        <v>1814</v>
      </c>
      <c r="Z801" s="1" t="s">
        <v>3718</v>
      </c>
      <c r="AA801" s="1" t="s">
        <v>3370</v>
      </c>
      <c r="AC801" s="4"/>
      <c r="AD801" s="4"/>
      <c r="AE801" s="4"/>
      <c r="AF801" s="4"/>
      <c r="AG801" s="1" t="s">
        <v>3719</v>
      </c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</row>
    <row r="802">
      <c r="A802" s="3">
        <v>3.809099999E9</v>
      </c>
      <c r="B802" s="1" t="s">
        <v>3720</v>
      </c>
      <c r="C802" s="3">
        <v>4.0</v>
      </c>
      <c r="D802" s="3">
        <v>50.086092</v>
      </c>
      <c r="E802" s="3">
        <v>-5.255711</v>
      </c>
      <c r="F802" s="3">
        <v>81.38</v>
      </c>
      <c r="G802" s="1" t="s">
        <v>178</v>
      </c>
      <c r="H802" s="1" t="s">
        <v>200</v>
      </c>
      <c r="I802" s="3">
        <v>99999.0</v>
      </c>
      <c r="J802" s="1" t="s">
        <v>180</v>
      </c>
      <c r="K802" s="2" t="s">
        <v>3687</v>
      </c>
      <c r="L802" s="1" t="s">
        <v>659</v>
      </c>
      <c r="M802" s="1" t="s">
        <v>411</v>
      </c>
      <c r="N802" s="4" t="str">
        <f>+0070,1</f>
        <v>#ERROR!</v>
      </c>
      <c r="O802" s="4" t="str">
        <f>+0020,1</f>
        <v>#ERROR!</v>
      </c>
      <c r="P802" s="1" t="s">
        <v>203</v>
      </c>
      <c r="Q802" s="4"/>
      <c r="R802" s="1" t="s">
        <v>1126</v>
      </c>
      <c r="S802" s="1" t="s">
        <v>660</v>
      </c>
      <c r="U802" s="4"/>
      <c r="V802" s="1" t="s">
        <v>188</v>
      </c>
      <c r="W802" s="1" t="s">
        <v>1127</v>
      </c>
      <c r="Z802" s="1" t="s">
        <v>2682</v>
      </c>
      <c r="AB802" s="1" t="s">
        <v>1324</v>
      </c>
      <c r="AC802" s="4"/>
      <c r="AD802" s="4"/>
      <c r="AE802" s="4"/>
      <c r="AF802" s="4"/>
      <c r="AG802" s="1" t="s">
        <v>3721</v>
      </c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</row>
    <row r="803">
      <c r="A803" s="3">
        <v>3.809099999E9</v>
      </c>
      <c r="B803" s="1" t="s">
        <v>3722</v>
      </c>
      <c r="C803" s="3">
        <v>4.0</v>
      </c>
      <c r="D803" s="3">
        <v>50.086092</v>
      </c>
      <c r="E803" s="3">
        <v>-5.255711</v>
      </c>
      <c r="F803" s="3">
        <v>81.38</v>
      </c>
      <c r="G803" s="1" t="s">
        <v>178</v>
      </c>
      <c r="H803" s="1" t="s">
        <v>179</v>
      </c>
      <c r="I803" s="3">
        <v>99999.0</v>
      </c>
      <c r="J803" s="1" t="s">
        <v>180</v>
      </c>
      <c r="K803" s="2" t="s">
        <v>3687</v>
      </c>
      <c r="L803" s="1" t="s">
        <v>664</v>
      </c>
      <c r="M803" s="1" t="s">
        <v>601</v>
      </c>
      <c r="N803" s="4" t="str">
        <f>+0069,1</f>
        <v>#ERROR!</v>
      </c>
      <c r="O803" s="4" t="str">
        <f>+0016,1</f>
        <v>#ERROR!</v>
      </c>
      <c r="P803" s="1" t="s">
        <v>3617</v>
      </c>
      <c r="Q803" s="4"/>
      <c r="R803" s="1" t="s">
        <v>1130</v>
      </c>
      <c r="S803" s="1" t="s">
        <v>727</v>
      </c>
      <c r="U803" s="4"/>
      <c r="V803" s="1" t="s">
        <v>188</v>
      </c>
      <c r="W803" s="1" t="s">
        <v>1142</v>
      </c>
      <c r="Z803" s="1" t="s">
        <v>3691</v>
      </c>
      <c r="AA803" s="1" t="s">
        <v>367</v>
      </c>
      <c r="AB803" s="1" t="s">
        <v>1324</v>
      </c>
      <c r="AC803" s="4"/>
      <c r="AD803" s="4"/>
      <c r="AE803" s="4"/>
      <c r="AF803" s="4"/>
      <c r="AG803" s="1" t="s">
        <v>3723</v>
      </c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1" t="s">
        <v>238</v>
      </c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1" t="s">
        <v>238</v>
      </c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</row>
    <row r="804">
      <c r="A804" s="3">
        <v>3.809099999E9</v>
      </c>
      <c r="B804" s="1" t="s">
        <v>3724</v>
      </c>
      <c r="C804" s="3">
        <v>4.0</v>
      </c>
      <c r="D804" s="3">
        <v>50.086092</v>
      </c>
      <c r="E804" s="3">
        <v>-5.255711</v>
      </c>
      <c r="F804" s="3">
        <v>81.38</v>
      </c>
      <c r="G804" s="1" t="s">
        <v>178</v>
      </c>
      <c r="H804" s="1" t="s">
        <v>200</v>
      </c>
      <c r="I804" s="3">
        <v>99999.0</v>
      </c>
      <c r="J804" s="1" t="s">
        <v>180</v>
      </c>
      <c r="K804" s="2" t="s">
        <v>3725</v>
      </c>
      <c r="L804" s="1" t="s">
        <v>659</v>
      </c>
      <c r="M804" s="1" t="s">
        <v>411</v>
      </c>
      <c r="N804" s="4" t="str">
        <f>+0070,1</f>
        <v>#ERROR!</v>
      </c>
      <c r="O804" s="4" t="str">
        <f>+0010,1</f>
        <v>#ERROR!</v>
      </c>
      <c r="P804" s="1" t="s">
        <v>203</v>
      </c>
      <c r="Q804" s="4"/>
      <c r="R804" s="1" t="s">
        <v>3060</v>
      </c>
      <c r="S804" s="1" t="s">
        <v>660</v>
      </c>
      <c r="U804" s="4"/>
      <c r="V804" s="1" t="s">
        <v>188</v>
      </c>
      <c r="W804" s="1" t="s">
        <v>1498</v>
      </c>
      <c r="Z804" s="1" t="s">
        <v>2689</v>
      </c>
      <c r="AB804" s="1" t="s">
        <v>1324</v>
      </c>
      <c r="AC804" s="4"/>
      <c r="AD804" s="4"/>
      <c r="AE804" s="4"/>
      <c r="AF804" s="4"/>
      <c r="AG804" s="1" t="s">
        <v>3726</v>
      </c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</row>
    <row r="805">
      <c r="A805" s="3">
        <v>3.809099999E9</v>
      </c>
      <c r="B805" s="1" t="s">
        <v>3727</v>
      </c>
      <c r="C805" s="3">
        <v>4.0</v>
      </c>
      <c r="D805" s="3">
        <v>50.086092</v>
      </c>
      <c r="E805" s="3">
        <v>-5.255711</v>
      </c>
      <c r="F805" s="3">
        <v>81.38</v>
      </c>
      <c r="G805" s="1" t="s">
        <v>178</v>
      </c>
      <c r="H805" s="1" t="s">
        <v>179</v>
      </c>
      <c r="I805" s="3">
        <v>99999.0</v>
      </c>
      <c r="J805" s="1" t="s">
        <v>180</v>
      </c>
      <c r="K805" s="2" t="s">
        <v>3725</v>
      </c>
      <c r="L805" s="1" t="s">
        <v>664</v>
      </c>
      <c r="M805" s="1" t="s">
        <v>601</v>
      </c>
      <c r="N805" s="4" t="str">
        <f>+0069,1</f>
        <v>#ERROR!</v>
      </c>
      <c r="O805" s="4" t="str">
        <f>+0013,1</f>
        <v>#ERROR!</v>
      </c>
      <c r="P805" s="1" t="s">
        <v>3728</v>
      </c>
      <c r="Q805" s="4"/>
      <c r="R805" s="1" t="s">
        <v>3064</v>
      </c>
      <c r="S805" s="1" t="s">
        <v>727</v>
      </c>
      <c r="U805" s="4"/>
      <c r="V805" s="1" t="s">
        <v>188</v>
      </c>
      <c r="W805" s="1" t="s">
        <v>3729</v>
      </c>
      <c r="Z805" s="1" t="s">
        <v>3730</v>
      </c>
      <c r="AA805" s="1" t="s">
        <v>2284</v>
      </c>
      <c r="AB805" s="1" t="s">
        <v>1324</v>
      </c>
      <c r="AC805" s="4"/>
      <c r="AD805" s="4"/>
      <c r="AE805" s="4"/>
      <c r="AF805" s="4"/>
      <c r="AG805" s="1" t="s">
        <v>3731</v>
      </c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1" t="s">
        <v>238</v>
      </c>
      <c r="BT805" s="4"/>
      <c r="BU805" s="4"/>
      <c r="BV805" s="4"/>
      <c r="BW805" s="4"/>
      <c r="BX805" s="4"/>
      <c r="BY805" s="4"/>
      <c r="BZ805" s="4"/>
      <c r="CA805" s="1" t="s">
        <v>1537</v>
      </c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1" t="s">
        <v>198</v>
      </c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</row>
    <row r="806">
      <c r="A806" s="3">
        <v>3.809099999E9</v>
      </c>
      <c r="B806" s="1" t="s">
        <v>3732</v>
      </c>
      <c r="C806" s="3">
        <v>4.0</v>
      </c>
      <c r="D806" s="3">
        <v>50.086092</v>
      </c>
      <c r="E806" s="3">
        <v>-5.255711</v>
      </c>
      <c r="F806" s="3">
        <v>81.38</v>
      </c>
      <c r="G806" s="1" t="s">
        <v>178</v>
      </c>
      <c r="H806" s="1" t="s">
        <v>200</v>
      </c>
      <c r="I806" s="3">
        <v>99999.0</v>
      </c>
      <c r="J806" s="1" t="s">
        <v>180</v>
      </c>
      <c r="K806" s="2" t="s">
        <v>2860</v>
      </c>
      <c r="L806" s="1" t="s">
        <v>659</v>
      </c>
      <c r="M806" s="1" t="s">
        <v>411</v>
      </c>
      <c r="N806" s="4" t="str">
        <f>+0060,1</f>
        <v>#ERROR!</v>
      </c>
      <c r="O806" s="4" t="str">
        <f>+0020,1</f>
        <v>#ERROR!</v>
      </c>
      <c r="P806" s="1" t="s">
        <v>203</v>
      </c>
      <c r="Q806" s="4"/>
      <c r="R806" s="1" t="s">
        <v>3060</v>
      </c>
      <c r="S806" s="1" t="s">
        <v>660</v>
      </c>
      <c r="U806" s="4"/>
      <c r="V806" s="1" t="s">
        <v>188</v>
      </c>
      <c r="W806" s="1" t="s">
        <v>1498</v>
      </c>
      <c r="Z806" s="1" t="s">
        <v>2689</v>
      </c>
      <c r="AB806" s="4"/>
      <c r="AC806" s="4"/>
      <c r="AD806" s="4"/>
      <c r="AE806" s="4"/>
      <c r="AF806" s="4"/>
      <c r="AG806" s="1" t="s">
        <v>3733</v>
      </c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</row>
    <row r="807">
      <c r="A807" s="3">
        <v>3.809099999E9</v>
      </c>
      <c r="B807" s="1" t="s">
        <v>3734</v>
      </c>
      <c r="C807" s="3">
        <v>4.0</v>
      </c>
      <c r="D807" s="3">
        <v>50.086092</v>
      </c>
      <c r="E807" s="3">
        <v>-5.255711</v>
      </c>
      <c r="F807" s="3">
        <v>81.38</v>
      </c>
      <c r="G807" s="1" t="s">
        <v>178</v>
      </c>
      <c r="H807" s="1" t="s">
        <v>179</v>
      </c>
      <c r="I807" s="3">
        <v>99999.0</v>
      </c>
      <c r="J807" s="1" t="s">
        <v>180</v>
      </c>
      <c r="K807" s="2" t="s">
        <v>2860</v>
      </c>
      <c r="L807" s="1" t="s">
        <v>664</v>
      </c>
      <c r="M807" s="1" t="s">
        <v>665</v>
      </c>
      <c r="N807" s="4" t="str">
        <f>+0056,1</f>
        <v>#ERROR!</v>
      </c>
      <c r="O807" s="4" t="str">
        <f>+0018,1</f>
        <v>#ERROR!</v>
      </c>
      <c r="P807" s="1" t="s">
        <v>3735</v>
      </c>
      <c r="Q807" s="4"/>
      <c r="R807" s="1" t="s">
        <v>3064</v>
      </c>
      <c r="S807" s="1" t="s">
        <v>727</v>
      </c>
      <c r="U807" s="4"/>
      <c r="V807" s="1" t="s">
        <v>188</v>
      </c>
      <c r="W807" s="1" t="s">
        <v>3729</v>
      </c>
      <c r="Z807" s="1" t="s">
        <v>3736</v>
      </c>
      <c r="AA807" s="1" t="s">
        <v>1494</v>
      </c>
      <c r="AB807" s="1" t="s">
        <v>2436</v>
      </c>
      <c r="AC807" s="4"/>
      <c r="AD807" s="4"/>
      <c r="AE807" s="4"/>
      <c r="AF807" s="4"/>
      <c r="AG807" s="1" t="s">
        <v>3737</v>
      </c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1" t="s">
        <v>238</v>
      </c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1" t="s">
        <v>1973</v>
      </c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</row>
    <row r="808">
      <c r="A808" s="3">
        <v>3.809099999E9</v>
      </c>
      <c r="B808" s="1" t="s">
        <v>3738</v>
      </c>
      <c r="C808" s="3">
        <v>4.0</v>
      </c>
      <c r="D808" s="3">
        <v>50.086092</v>
      </c>
      <c r="E808" s="3">
        <v>-5.255711</v>
      </c>
      <c r="F808" s="3">
        <v>81.38</v>
      </c>
      <c r="G808" s="1" t="s">
        <v>178</v>
      </c>
      <c r="H808" s="1" t="s">
        <v>200</v>
      </c>
      <c r="I808" s="3">
        <v>99999.0</v>
      </c>
      <c r="J808" s="1" t="s">
        <v>180</v>
      </c>
      <c r="K808" s="2" t="s">
        <v>1959</v>
      </c>
      <c r="L808" s="1" t="s">
        <v>1783</v>
      </c>
      <c r="M808" s="1" t="s">
        <v>411</v>
      </c>
      <c r="N808" s="4" t="str">
        <f>+0070,1</f>
        <v>#ERROR!</v>
      </c>
      <c r="O808" s="4" t="str">
        <f>+0010,1</f>
        <v>#ERROR!</v>
      </c>
      <c r="P808" s="1" t="s">
        <v>203</v>
      </c>
      <c r="Q808" s="4"/>
      <c r="R808" s="1" t="s">
        <v>3060</v>
      </c>
      <c r="S808" s="1" t="s">
        <v>1784</v>
      </c>
      <c r="U808" s="4"/>
      <c r="V808" s="1" t="s">
        <v>188</v>
      </c>
      <c r="W808" s="1" t="s">
        <v>1498</v>
      </c>
      <c r="Z808" s="1" t="s">
        <v>2704</v>
      </c>
      <c r="AB808" s="4"/>
      <c r="AC808" s="4"/>
      <c r="AD808" s="4"/>
      <c r="AE808" s="4"/>
      <c r="AF808" s="4"/>
      <c r="AG808" s="1" t="s">
        <v>3739</v>
      </c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</row>
    <row r="809">
      <c r="A809" s="3">
        <v>3.809099999E9</v>
      </c>
      <c r="B809" s="1" t="s">
        <v>3740</v>
      </c>
      <c r="C809" s="3">
        <v>4.0</v>
      </c>
      <c r="D809" s="3">
        <v>50.086092</v>
      </c>
      <c r="E809" s="3">
        <v>-5.255711</v>
      </c>
      <c r="F809" s="3">
        <v>81.38</v>
      </c>
      <c r="G809" s="1" t="s">
        <v>178</v>
      </c>
      <c r="H809" s="1" t="s">
        <v>179</v>
      </c>
      <c r="I809" s="3">
        <v>99999.0</v>
      </c>
      <c r="J809" s="1" t="s">
        <v>180</v>
      </c>
      <c r="K809" s="2" t="s">
        <v>1959</v>
      </c>
      <c r="L809" s="1" t="s">
        <v>557</v>
      </c>
      <c r="M809" s="1" t="s">
        <v>665</v>
      </c>
      <c r="N809" s="4" t="str">
        <f>+0071,1</f>
        <v>#ERROR!</v>
      </c>
      <c r="O809" s="4" t="str">
        <f>+0012,1</f>
        <v>#ERROR!</v>
      </c>
      <c r="P809" s="1" t="s">
        <v>3741</v>
      </c>
      <c r="Q809" s="4"/>
      <c r="R809" s="1" t="s">
        <v>3064</v>
      </c>
      <c r="S809" s="1" t="s">
        <v>1788</v>
      </c>
      <c r="U809" s="4"/>
      <c r="V809" s="1" t="s">
        <v>188</v>
      </c>
      <c r="W809" s="1" t="s">
        <v>3729</v>
      </c>
      <c r="Z809" s="1" t="s">
        <v>3742</v>
      </c>
      <c r="AA809" s="1" t="s">
        <v>1378</v>
      </c>
      <c r="AC809" s="4"/>
      <c r="AD809" s="4"/>
      <c r="AE809" s="4"/>
      <c r="AF809" s="4"/>
      <c r="AG809" s="1" t="s">
        <v>3743</v>
      </c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</row>
    <row r="810">
      <c r="A810" s="3">
        <v>3.809099999E9</v>
      </c>
      <c r="B810" s="1" t="s">
        <v>3744</v>
      </c>
      <c r="C810" s="3">
        <v>4.0</v>
      </c>
      <c r="D810" s="3">
        <v>50.086092</v>
      </c>
      <c r="E810" s="3">
        <v>-5.255711</v>
      </c>
      <c r="F810" s="3">
        <v>81.38</v>
      </c>
      <c r="G810" s="1" t="s">
        <v>178</v>
      </c>
      <c r="H810" s="1" t="s">
        <v>200</v>
      </c>
      <c r="I810" s="3">
        <v>99999.0</v>
      </c>
      <c r="J810" s="1" t="s">
        <v>180</v>
      </c>
      <c r="K810" s="2" t="s">
        <v>1727</v>
      </c>
      <c r="L810" s="1" t="s">
        <v>2349</v>
      </c>
      <c r="M810" s="1" t="s">
        <v>411</v>
      </c>
      <c r="N810" s="4" t="str">
        <f>+0070,1</f>
        <v>#ERROR!</v>
      </c>
      <c r="O810" s="4" t="str">
        <f>+0020,1</f>
        <v>#ERROR!</v>
      </c>
      <c r="P810" s="1" t="s">
        <v>203</v>
      </c>
      <c r="Q810" s="4"/>
      <c r="R810" s="1" t="s">
        <v>3060</v>
      </c>
      <c r="S810" s="1" t="s">
        <v>2540</v>
      </c>
      <c r="U810" s="4"/>
      <c r="V810" s="1" t="s">
        <v>188</v>
      </c>
      <c r="W810" s="1" t="s">
        <v>1498</v>
      </c>
      <c r="Z810" s="1" t="s">
        <v>2704</v>
      </c>
      <c r="AB810" s="1" t="s">
        <v>1324</v>
      </c>
      <c r="AC810" s="4"/>
      <c r="AD810" s="4"/>
      <c r="AE810" s="4"/>
      <c r="AF810" s="4"/>
      <c r="AG810" s="1" t="s">
        <v>3745</v>
      </c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</row>
    <row r="811">
      <c r="A811" s="3">
        <v>3.809099999E9</v>
      </c>
      <c r="B811" s="1" t="s">
        <v>3746</v>
      </c>
      <c r="C811" s="3">
        <v>4.0</v>
      </c>
      <c r="D811" s="3">
        <v>50.086092</v>
      </c>
      <c r="E811" s="3">
        <v>-5.255711</v>
      </c>
      <c r="F811" s="3">
        <v>81.38</v>
      </c>
      <c r="G811" s="1" t="s">
        <v>178</v>
      </c>
      <c r="H811" s="1" t="s">
        <v>179</v>
      </c>
      <c r="I811" s="3">
        <v>99999.0</v>
      </c>
      <c r="J811" s="1" t="s">
        <v>180</v>
      </c>
      <c r="K811" s="2" t="s">
        <v>1727</v>
      </c>
      <c r="L811" s="1" t="s">
        <v>3747</v>
      </c>
      <c r="M811" s="1" t="s">
        <v>601</v>
      </c>
      <c r="N811" s="4" t="str">
        <f>+0072,1</f>
        <v>#ERROR!</v>
      </c>
      <c r="O811" s="4" t="str">
        <f>+0018,1</f>
        <v>#ERROR!</v>
      </c>
      <c r="P811" s="1" t="s">
        <v>3602</v>
      </c>
      <c r="Q811" s="4"/>
      <c r="R811" s="1" t="s">
        <v>3064</v>
      </c>
      <c r="S811" s="1" t="s">
        <v>2544</v>
      </c>
      <c r="U811" s="4"/>
      <c r="V811" s="1" t="s">
        <v>188</v>
      </c>
      <c r="W811" s="1" t="s">
        <v>3729</v>
      </c>
      <c r="Z811" s="1" t="s">
        <v>3748</v>
      </c>
      <c r="AA811" s="1" t="s">
        <v>1886</v>
      </c>
      <c r="AB811" s="1" t="s">
        <v>1324</v>
      </c>
      <c r="AC811" s="4"/>
      <c r="AD811" s="4"/>
      <c r="AE811" s="4"/>
      <c r="AF811" s="4"/>
      <c r="AG811" s="1" t="s">
        <v>3749</v>
      </c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1" t="s">
        <v>238</v>
      </c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1" t="s">
        <v>1973</v>
      </c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</row>
    <row r="812">
      <c r="A812" s="3">
        <v>3.809099999E9</v>
      </c>
      <c r="B812" s="1" t="s">
        <v>3750</v>
      </c>
      <c r="C812" s="3">
        <v>4.0</v>
      </c>
      <c r="D812" s="3">
        <v>50.086092</v>
      </c>
      <c r="E812" s="3">
        <v>-5.255711</v>
      </c>
      <c r="F812" s="3">
        <v>81.38</v>
      </c>
      <c r="G812" s="1" t="s">
        <v>178</v>
      </c>
      <c r="H812" s="1" t="s">
        <v>200</v>
      </c>
      <c r="I812" s="3">
        <v>99999.0</v>
      </c>
      <c r="J812" s="1" t="s">
        <v>180</v>
      </c>
      <c r="K812" s="2" t="s">
        <v>3751</v>
      </c>
      <c r="L812" s="1" t="s">
        <v>878</v>
      </c>
      <c r="M812" s="1" t="s">
        <v>411</v>
      </c>
      <c r="N812" s="4" t="str">
        <f>+0050,1</f>
        <v>#ERROR!</v>
      </c>
      <c r="O812" s="4" t="str">
        <f>+0020,1</f>
        <v>#ERROR!</v>
      </c>
      <c r="P812" s="1" t="s">
        <v>203</v>
      </c>
      <c r="Q812" s="4"/>
      <c r="R812" s="1" t="s">
        <v>3060</v>
      </c>
      <c r="S812" s="1" t="s">
        <v>863</v>
      </c>
      <c r="U812" s="4"/>
      <c r="V812" s="1" t="s">
        <v>188</v>
      </c>
      <c r="W812" s="1" t="s">
        <v>1498</v>
      </c>
      <c r="Z812" s="1" t="s">
        <v>2704</v>
      </c>
      <c r="AB812" s="1" t="s">
        <v>1324</v>
      </c>
      <c r="AC812" s="4"/>
      <c r="AD812" s="4"/>
      <c r="AE812" s="4"/>
      <c r="AF812" s="4"/>
      <c r="AG812" s="1" t="s">
        <v>3752</v>
      </c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</row>
    <row r="813">
      <c r="A813" s="3">
        <v>3.809099999E9</v>
      </c>
      <c r="B813" s="1" t="s">
        <v>3753</v>
      </c>
      <c r="C813" s="3">
        <v>4.0</v>
      </c>
      <c r="D813" s="3">
        <v>50.086092</v>
      </c>
      <c r="E813" s="3">
        <v>-5.255711</v>
      </c>
      <c r="F813" s="3">
        <v>81.38</v>
      </c>
      <c r="G813" s="1" t="s">
        <v>178</v>
      </c>
      <c r="H813" s="1" t="s">
        <v>179</v>
      </c>
      <c r="I813" s="3">
        <v>99999.0</v>
      </c>
      <c r="J813" s="1" t="s">
        <v>180</v>
      </c>
      <c r="K813" s="2" t="s">
        <v>3751</v>
      </c>
      <c r="L813" s="1" t="s">
        <v>1116</v>
      </c>
      <c r="M813" s="1" t="s">
        <v>418</v>
      </c>
      <c r="N813" s="4" t="str">
        <f>+0049,1</f>
        <v>#ERROR!</v>
      </c>
      <c r="O813" s="4" t="str">
        <f>+0021,1</f>
        <v>#ERROR!</v>
      </c>
      <c r="P813" s="1" t="s">
        <v>3754</v>
      </c>
      <c r="Q813" s="4"/>
      <c r="R813" s="1" t="s">
        <v>3401</v>
      </c>
      <c r="S813" s="1" t="s">
        <v>1842</v>
      </c>
      <c r="U813" s="4"/>
      <c r="V813" s="1" t="s">
        <v>188</v>
      </c>
      <c r="W813" s="1" t="s">
        <v>3755</v>
      </c>
      <c r="Z813" s="1" t="s">
        <v>3756</v>
      </c>
      <c r="AA813" s="1" t="s">
        <v>3757</v>
      </c>
      <c r="AB813" s="1" t="s">
        <v>1324</v>
      </c>
      <c r="AC813" s="4"/>
      <c r="AD813" s="4"/>
      <c r="AE813" s="4"/>
      <c r="AF813" s="4"/>
      <c r="AG813" s="1" t="s">
        <v>3758</v>
      </c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1" t="s">
        <v>238</v>
      </c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1" t="s">
        <v>238</v>
      </c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</row>
    <row r="814">
      <c r="A814" s="3">
        <v>3.809099999E9</v>
      </c>
      <c r="B814" s="1" t="s">
        <v>3759</v>
      </c>
      <c r="C814" s="3">
        <v>4.0</v>
      </c>
      <c r="D814" s="3">
        <v>50.086092</v>
      </c>
      <c r="E814" s="3">
        <v>-5.255711</v>
      </c>
      <c r="F814" s="3">
        <v>81.38</v>
      </c>
      <c r="G814" s="1" t="s">
        <v>178</v>
      </c>
      <c r="H814" s="1" t="s">
        <v>200</v>
      </c>
      <c r="I814" s="3">
        <v>99999.0</v>
      </c>
      <c r="J814" s="1" t="s">
        <v>180</v>
      </c>
      <c r="K814" s="2" t="s">
        <v>734</v>
      </c>
      <c r="L814" s="1" t="s">
        <v>3760</v>
      </c>
      <c r="M814" s="1" t="s">
        <v>183</v>
      </c>
      <c r="N814" s="4" t="str">
        <f>+0050,1</f>
        <v>#ERROR!</v>
      </c>
      <c r="O814" s="4" t="str">
        <f>+0030,1</f>
        <v>#ERROR!</v>
      </c>
      <c r="P814" s="1" t="s">
        <v>203</v>
      </c>
      <c r="Q814" s="4"/>
      <c r="R814" s="1" t="s">
        <v>3060</v>
      </c>
      <c r="S814" s="1" t="s">
        <v>3761</v>
      </c>
      <c r="U814" s="4"/>
      <c r="V814" s="1" t="s">
        <v>188</v>
      </c>
      <c r="W814" s="1" t="s">
        <v>1498</v>
      </c>
      <c r="Z814" s="1" t="s">
        <v>2704</v>
      </c>
      <c r="AB814" s="1" t="s">
        <v>1324</v>
      </c>
      <c r="AC814" s="4"/>
      <c r="AD814" s="4"/>
      <c r="AE814" s="4"/>
      <c r="AF814" s="4"/>
      <c r="AG814" s="1" t="s">
        <v>3762</v>
      </c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</row>
    <row r="815">
      <c r="A815" s="3">
        <v>3.809099999E9</v>
      </c>
      <c r="B815" s="1" t="s">
        <v>3763</v>
      </c>
      <c r="C815" s="3">
        <v>4.0</v>
      </c>
      <c r="D815" s="3">
        <v>50.086092</v>
      </c>
      <c r="E815" s="3">
        <v>-5.255711</v>
      </c>
      <c r="F815" s="3">
        <v>81.38</v>
      </c>
      <c r="G815" s="1" t="s">
        <v>178</v>
      </c>
      <c r="H815" s="1" t="s">
        <v>179</v>
      </c>
      <c r="I815" s="3">
        <v>99999.0</v>
      </c>
      <c r="J815" s="1" t="s">
        <v>180</v>
      </c>
      <c r="K815" s="2" t="s">
        <v>734</v>
      </c>
      <c r="L815" s="1" t="s">
        <v>646</v>
      </c>
      <c r="M815" s="1" t="s">
        <v>183</v>
      </c>
      <c r="N815" s="4" t="str">
        <f>+0047,1</f>
        <v>#ERROR!</v>
      </c>
      <c r="O815" s="4" t="str">
        <f>+0026,1</f>
        <v>#ERROR!</v>
      </c>
      <c r="P815" s="1" t="s">
        <v>3764</v>
      </c>
      <c r="Q815" s="4"/>
      <c r="R815" s="1" t="s">
        <v>3064</v>
      </c>
      <c r="S815" s="1" t="s">
        <v>3765</v>
      </c>
      <c r="U815" s="4"/>
      <c r="V815" s="1" t="s">
        <v>188</v>
      </c>
      <c r="W815" s="1" t="s">
        <v>1502</v>
      </c>
      <c r="Z815" s="1" t="s">
        <v>3748</v>
      </c>
      <c r="AA815" s="1" t="s">
        <v>333</v>
      </c>
      <c r="AB815" s="1" t="s">
        <v>2436</v>
      </c>
      <c r="AC815" s="4"/>
      <c r="AD815" s="4"/>
      <c r="AE815" s="4"/>
      <c r="AF815" s="4"/>
      <c r="AG815" s="1" t="s">
        <v>3766</v>
      </c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1" t="s">
        <v>238</v>
      </c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1" t="s">
        <v>1973</v>
      </c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</row>
    <row r="816">
      <c r="A816" s="3">
        <v>3.809099999E9</v>
      </c>
      <c r="B816" s="1" t="s">
        <v>3767</v>
      </c>
      <c r="C816" s="3">
        <v>4.0</v>
      </c>
      <c r="D816" s="3">
        <v>50.086092</v>
      </c>
      <c r="E816" s="3">
        <v>-5.255711</v>
      </c>
      <c r="F816" s="3">
        <v>81.38</v>
      </c>
      <c r="G816" s="1" t="s">
        <v>178</v>
      </c>
      <c r="H816" s="1" t="s">
        <v>200</v>
      </c>
      <c r="I816" s="3">
        <v>99999.0</v>
      </c>
      <c r="J816" s="1" t="s">
        <v>180</v>
      </c>
      <c r="K816" s="2" t="s">
        <v>3768</v>
      </c>
      <c r="L816" s="1" t="s">
        <v>611</v>
      </c>
      <c r="M816" s="1" t="s">
        <v>411</v>
      </c>
      <c r="N816" s="4" t="str">
        <f>+0050,1</f>
        <v>#ERROR!</v>
      </c>
      <c r="O816" s="4" t="str">
        <f>+0030,1</f>
        <v>#ERROR!</v>
      </c>
      <c r="P816" s="1" t="s">
        <v>203</v>
      </c>
      <c r="Q816" s="4"/>
      <c r="R816" s="1" t="s">
        <v>3060</v>
      </c>
      <c r="S816" s="1" t="s">
        <v>3275</v>
      </c>
      <c r="U816" s="4"/>
      <c r="V816" s="1" t="s">
        <v>188</v>
      </c>
      <c r="W816" s="1" t="s">
        <v>1498</v>
      </c>
      <c r="Z816" s="1" t="s">
        <v>2704</v>
      </c>
      <c r="AB816" s="1" t="s">
        <v>430</v>
      </c>
      <c r="AC816" s="4"/>
      <c r="AD816" s="4"/>
      <c r="AE816" s="4"/>
      <c r="AF816" s="4"/>
      <c r="AG816" s="1" t="s">
        <v>3769</v>
      </c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</row>
    <row r="817">
      <c r="A817" s="3">
        <v>3.809099999E9</v>
      </c>
      <c r="B817" s="1" t="s">
        <v>3770</v>
      </c>
      <c r="C817" s="3">
        <v>4.0</v>
      </c>
      <c r="D817" s="3">
        <v>50.086092</v>
      </c>
      <c r="E817" s="3">
        <v>-5.255711</v>
      </c>
      <c r="F817" s="3">
        <v>81.38</v>
      </c>
      <c r="G817" s="1" t="s">
        <v>178</v>
      </c>
      <c r="H817" s="1" t="s">
        <v>179</v>
      </c>
      <c r="I817" s="3">
        <v>99999.0</v>
      </c>
      <c r="J817" s="1" t="s">
        <v>180</v>
      </c>
      <c r="K817" s="2" t="s">
        <v>3768</v>
      </c>
      <c r="L817" s="1" t="s">
        <v>600</v>
      </c>
      <c r="M817" s="1" t="s">
        <v>819</v>
      </c>
      <c r="N817" s="4" t="str">
        <f>+0053,1</f>
        <v>#ERROR!</v>
      </c>
      <c r="O817" s="4" t="str">
        <f>+0031,1</f>
        <v>#ERROR!</v>
      </c>
      <c r="P817" s="1" t="s">
        <v>3771</v>
      </c>
      <c r="Q817" s="4"/>
      <c r="R817" s="1" t="s">
        <v>3064</v>
      </c>
      <c r="S817" s="1" t="s">
        <v>3280</v>
      </c>
      <c r="U817" s="4"/>
      <c r="V817" s="1" t="s">
        <v>188</v>
      </c>
      <c r="W817" s="1" t="s">
        <v>1502</v>
      </c>
      <c r="X817" s="1" t="s">
        <v>3772</v>
      </c>
      <c r="Z817" s="1" t="s">
        <v>2717</v>
      </c>
      <c r="AA817" s="1" t="s">
        <v>2266</v>
      </c>
      <c r="AB817" s="1" t="s">
        <v>439</v>
      </c>
      <c r="AC817" s="4"/>
      <c r="AD817" s="4"/>
      <c r="AE817" s="4"/>
      <c r="AF817" s="4"/>
      <c r="AG817" s="1" t="s">
        <v>3773</v>
      </c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1" t="s">
        <v>198</v>
      </c>
      <c r="BT817" s="4"/>
      <c r="BU817" s="4"/>
      <c r="BV817" s="4"/>
      <c r="BW817" s="4"/>
      <c r="BX817" s="4"/>
      <c r="BY817" s="4"/>
      <c r="BZ817" s="4"/>
      <c r="CA817" s="1" t="s">
        <v>3774</v>
      </c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1" t="s">
        <v>1973</v>
      </c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</row>
    <row r="818">
      <c r="A818" s="3">
        <v>3.809099999E9</v>
      </c>
      <c r="B818" s="1" t="s">
        <v>3775</v>
      </c>
      <c r="C818" s="3">
        <v>4.0</v>
      </c>
      <c r="D818" s="3">
        <v>50.086092</v>
      </c>
      <c r="E818" s="3">
        <v>-5.255711</v>
      </c>
      <c r="F818" s="3">
        <v>81.38</v>
      </c>
      <c r="G818" s="1" t="s">
        <v>178</v>
      </c>
      <c r="H818" s="1" t="s">
        <v>200</v>
      </c>
      <c r="I818" s="3">
        <v>99999.0</v>
      </c>
      <c r="J818" s="1" t="s">
        <v>180</v>
      </c>
      <c r="K818" s="2" t="s">
        <v>3776</v>
      </c>
      <c r="L818" s="1" t="s">
        <v>611</v>
      </c>
      <c r="M818" s="1" t="s">
        <v>411</v>
      </c>
      <c r="N818" s="4" t="str">
        <f>+0050,1</f>
        <v>#ERROR!</v>
      </c>
      <c r="O818" s="4" t="str">
        <f>+0030,1</f>
        <v>#ERROR!</v>
      </c>
      <c r="P818" s="1" t="s">
        <v>203</v>
      </c>
      <c r="Q818" s="4"/>
      <c r="R818" s="1" t="s">
        <v>3060</v>
      </c>
      <c r="S818" s="1" t="s">
        <v>3275</v>
      </c>
      <c r="U818" s="4"/>
      <c r="V818" s="1" t="s">
        <v>188</v>
      </c>
      <c r="W818" s="1" t="s">
        <v>1498</v>
      </c>
      <c r="Z818" s="1" t="s">
        <v>2704</v>
      </c>
      <c r="AB818" s="4"/>
      <c r="AC818" s="4"/>
      <c r="AD818" s="4"/>
      <c r="AE818" s="4"/>
      <c r="AF818" s="4"/>
      <c r="AG818" s="1" t="s">
        <v>3777</v>
      </c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</row>
    <row r="819">
      <c r="A819" s="3">
        <v>3.809099999E9</v>
      </c>
      <c r="B819" s="1" t="s">
        <v>3778</v>
      </c>
      <c r="C819" s="3">
        <v>4.0</v>
      </c>
      <c r="D819" s="3">
        <v>50.086092</v>
      </c>
      <c r="E819" s="3">
        <v>-5.255711</v>
      </c>
      <c r="F819" s="3">
        <v>81.38</v>
      </c>
      <c r="G819" s="1" t="s">
        <v>178</v>
      </c>
      <c r="H819" s="1" t="s">
        <v>179</v>
      </c>
      <c r="I819" s="3">
        <v>99999.0</v>
      </c>
      <c r="J819" s="1" t="s">
        <v>180</v>
      </c>
      <c r="K819" s="2" t="s">
        <v>3776</v>
      </c>
      <c r="L819" s="1" t="s">
        <v>600</v>
      </c>
      <c r="M819" s="1" t="s">
        <v>665</v>
      </c>
      <c r="N819" s="4" t="str">
        <f>+0050,1</f>
        <v>#ERROR!</v>
      </c>
      <c r="O819" s="4" t="str">
        <f>+0030,1</f>
        <v>#ERROR!</v>
      </c>
      <c r="P819" s="1" t="s">
        <v>3602</v>
      </c>
      <c r="Q819" s="4"/>
      <c r="R819" s="1" t="s">
        <v>3064</v>
      </c>
      <c r="S819" s="1" t="s">
        <v>3280</v>
      </c>
      <c r="U819" s="4"/>
      <c r="V819" s="1" t="s">
        <v>188</v>
      </c>
      <c r="W819" s="1" t="s">
        <v>1502</v>
      </c>
      <c r="Z819" s="1" t="s">
        <v>3604</v>
      </c>
      <c r="AA819" s="1" t="s">
        <v>1329</v>
      </c>
      <c r="AB819" s="1" t="s">
        <v>305</v>
      </c>
      <c r="AC819" s="4"/>
      <c r="AD819" s="4"/>
      <c r="AE819" s="4"/>
      <c r="AF819" s="4"/>
      <c r="AG819" s="1" t="s">
        <v>3779</v>
      </c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1" t="s">
        <v>238</v>
      </c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1" t="s">
        <v>198</v>
      </c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</row>
    <row r="820">
      <c r="A820" s="3">
        <v>3.809099999E9</v>
      </c>
      <c r="B820" s="1" t="s">
        <v>3780</v>
      </c>
      <c r="C820" s="3">
        <v>4.0</v>
      </c>
      <c r="D820" s="3">
        <v>50.086092</v>
      </c>
      <c r="E820" s="3">
        <v>-5.255711</v>
      </c>
      <c r="F820" s="3">
        <v>81.38</v>
      </c>
      <c r="G820" s="1" t="s">
        <v>178</v>
      </c>
      <c r="H820" s="1" t="s">
        <v>200</v>
      </c>
      <c r="I820" s="3">
        <v>99999.0</v>
      </c>
      <c r="J820" s="1" t="s">
        <v>180</v>
      </c>
      <c r="K820" s="2" t="s">
        <v>3781</v>
      </c>
      <c r="L820" s="1" t="s">
        <v>2015</v>
      </c>
      <c r="M820" s="1" t="s">
        <v>411</v>
      </c>
      <c r="N820" s="4" t="str">
        <f>+0050,1</f>
        <v>#ERROR!</v>
      </c>
      <c r="O820" s="4" t="str">
        <f>+0030,1</f>
        <v>#ERROR!</v>
      </c>
      <c r="P820" s="1" t="s">
        <v>203</v>
      </c>
      <c r="Q820" s="4"/>
      <c r="R820" s="1" t="s">
        <v>3060</v>
      </c>
      <c r="S820" s="1" t="s">
        <v>2016</v>
      </c>
      <c r="T820" s="1" t="s">
        <v>3275</v>
      </c>
      <c r="V820" s="1" t="s">
        <v>188</v>
      </c>
      <c r="W820" s="1" t="s">
        <v>1498</v>
      </c>
      <c r="Z820" s="1" t="s">
        <v>2704</v>
      </c>
      <c r="AB820" s="1" t="s">
        <v>1324</v>
      </c>
      <c r="AC820" s="4"/>
      <c r="AD820" s="4"/>
      <c r="AE820" s="4"/>
      <c r="AF820" s="4"/>
      <c r="AG820" s="1" t="s">
        <v>3782</v>
      </c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</row>
    <row r="821">
      <c r="A821" s="3">
        <v>3.809099999E9</v>
      </c>
      <c r="B821" s="1" t="s">
        <v>3783</v>
      </c>
      <c r="C821" s="3">
        <v>4.0</v>
      </c>
      <c r="D821" s="3">
        <v>50.086092</v>
      </c>
      <c r="E821" s="3">
        <v>-5.255711</v>
      </c>
      <c r="F821" s="3">
        <v>81.38</v>
      </c>
      <c r="G821" s="1" t="s">
        <v>178</v>
      </c>
      <c r="H821" s="1" t="s">
        <v>179</v>
      </c>
      <c r="I821" s="3">
        <v>99999.0</v>
      </c>
      <c r="J821" s="1" t="s">
        <v>180</v>
      </c>
      <c r="K821" s="2" t="s">
        <v>3781</v>
      </c>
      <c r="L821" s="1" t="s">
        <v>600</v>
      </c>
      <c r="M821" s="1" t="s">
        <v>665</v>
      </c>
      <c r="N821" s="4" t="str">
        <f>+0045,1</f>
        <v>#ERROR!</v>
      </c>
      <c r="O821" s="4" t="str">
        <f>+0029,1</f>
        <v>#ERROR!</v>
      </c>
      <c r="P821" s="1" t="s">
        <v>3784</v>
      </c>
      <c r="Q821" s="4"/>
      <c r="R821" s="1" t="s">
        <v>3064</v>
      </c>
      <c r="S821" s="1" t="s">
        <v>2019</v>
      </c>
      <c r="T821" s="1" t="s">
        <v>3280</v>
      </c>
      <c r="V821" s="1" t="s">
        <v>188</v>
      </c>
      <c r="W821" s="1" t="s">
        <v>1502</v>
      </c>
      <c r="Z821" s="1" t="s">
        <v>3785</v>
      </c>
      <c r="AA821" s="1" t="s">
        <v>1302</v>
      </c>
      <c r="AB821" s="1" t="s">
        <v>2436</v>
      </c>
      <c r="AC821" s="4"/>
      <c r="AD821" s="4"/>
      <c r="AE821" s="4"/>
      <c r="AF821" s="4"/>
      <c r="AG821" s="1" t="s">
        <v>3786</v>
      </c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1" t="s">
        <v>238</v>
      </c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1" t="s">
        <v>1973</v>
      </c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</row>
    <row r="822">
      <c r="A822" s="3">
        <v>3.809099999E9</v>
      </c>
      <c r="B822" s="1" t="s">
        <v>3787</v>
      </c>
      <c r="C822" s="3">
        <v>4.0</v>
      </c>
      <c r="D822" s="3">
        <v>50.086092</v>
      </c>
      <c r="E822" s="3">
        <v>-5.255711</v>
      </c>
      <c r="F822" s="3">
        <v>81.38</v>
      </c>
      <c r="G822" s="1" t="s">
        <v>178</v>
      </c>
      <c r="H822" s="1" t="s">
        <v>200</v>
      </c>
      <c r="I822" s="3">
        <v>99999.0</v>
      </c>
      <c r="J822" s="1" t="s">
        <v>180</v>
      </c>
      <c r="K822" s="2" t="s">
        <v>3613</v>
      </c>
      <c r="L822" s="1" t="s">
        <v>2015</v>
      </c>
      <c r="M822" s="1" t="s">
        <v>411</v>
      </c>
      <c r="N822" s="4" t="str">
        <f>+0040,1</f>
        <v>#ERROR!</v>
      </c>
      <c r="O822" s="4" t="str">
        <f>+0020,1</f>
        <v>#ERROR!</v>
      </c>
      <c r="P822" s="1" t="s">
        <v>203</v>
      </c>
      <c r="Q822" s="4"/>
      <c r="R822" s="1" t="s">
        <v>3060</v>
      </c>
      <c r="S822" s="1" t="s">
        <v>2016</v>
      </c>
      <c r="U822" s="4"/>
      <c r="V822" s="1" t="s">
        <v>188</v>
      </c>
      <c r="W822" s="1" t="s">
        <v>1498</v>
      </c>
      <c r="Z822" s="1" t="s">
        <v>2720</v>
      </c>
      <c r="AB822" s="4"/>
      <c r="AC822" s="4"/>
      <c r="AD822" s="4"/>
      <c r="AE822" s="4"/>
      <c r="AF822" s="4"/>
      <c r="AG822" s="1" t="s">
        <v>3788</v>
      </c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</row>
    <row r="823">
      <c r="A823" s="3">
        <v>3.809099999E9</v>
      </c>
      <c r="B823" s="1" t="s">
        <v>3789</v>
      </c>
      <c r="C823" s="3">
        <v>4.0</v>
      </c>
      <c r="D823" s="3">
        <v>50.086092</v>
      </c>
      <c r="E823" s="3">
        <v>-5.255711</v>
      </c>
      <c r="F823" s="3">
        <v>81.38</v>
      </c>
      <c r="G823" s="1" t="s">
        <v>178</v>
      </c>
      <c r="H823" s="1" t="s">
        <v>179</v>
      </c>
      <c r="I823" s="3">
        <v>99999.0</v>
      </c>
      <c r="J823" s="1" t="s">
        <v>180</v>
      </c>
      <c r="K823" s="2" t="s">
        <v>3613</v>
      </c>
      <c r="L823" s="1" t="s">
        <v>557</v>
      </c>
      <c r="M823" s="1" t="s">
        <v>665</v>
      </c>
      <c r="N823" s="4" t="str">
        <f>+0041,1</f>
        <v>#ERROR!</v>
      </c>
      <c r="O823" s="4" t="str">
        <f>+0024,1</f>
        <v>#ERROR!</v>
      </c>
      <c r="P823" s="1" t="s">
        <v>2715</v>
      </c>
      <c r="Q823" s="4"/>
      <c r="R823" s="1" t="s">
        <v>3064</v>
      </c>
      <c r="S823" s="1" t="s">
        <v>2019</v>
      </c>
      <c r="U823" s="4"/>
      <c r="V823" s="1" t="s">
        <v>188</v>
      </c>
      <c r="W823" s="1" t="s">
        <v>3537</v>
      </c>
      <c r="Z823" s="1" t="s">
        <v>3790</v>
      </c>
      <c r="AA823" s="1" t="s">
        <v>2253</v>
      </c>
      <c r="AB823" s="1" t="s">
        <v>1564</v>
      </c>
      <c r="AC823" s="4"/>
      <c r="AD823" s="4"/>
      <c r="AE823" s="4"/>
      <c r="AF823" s="4"/>
      <c r="AG823" s="1" t="s">
        <v>3791</v>
      </c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1" t="s">
        <v>198</v>
      </c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1" t="s">
        <v>1973</v>
      </c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</row>
    <row r="824">
      <c r="A824" s="3">
        <v>3.809099999E9</v>
      </c>
      <c r="B824" s="1" t="s">
        <v>3792</v>
      </c>
      <c r="C824" s="3">
        <v>4.0</v>
      </c>
      <c r="D824" s="3">
        <v>50.086092</v>
      </c>
      <c r="E824" s="3">
        <v>-5.255711</v>
      </c>
      <c r="F824" s="3">
        <v>81.38</v>
      </c>
      <c r="G824" s="1" t="s">
        <v>178</v>
      </c>
      <c r="H824" s="1" t="s">
        <v>200</v>
      </c>
      <c r="I824" s="3">
        <v>99999.0</v>
      </c>
      <c r="J824" s="1" t="s">
        <v>180</v>
      </c>
      <c r="K824" s="2" t="s">
        <v>3793</v>
      </c>
      <c r="L824" s="1" t="s">
        <v>2015</v>
      </c>
      <c r="M824" s="1" t="s">
        <v>411</v>
      </c>
      <c r="N824" s="4" t="str">
        <f>+0050,1</f>
        <v>#ERROR!</v>
      </c>
      <c r="O824" s="4" t="str">
        <f>+0030,1</f>
        <v>#ERROR!</v>
      </c>
      <c r="P824" s="1" t="s">
        <v>203</v>
      </c>
      <c r="Q824" s="4"/>
      <c r="R824" s="1" t="s">
        <v>1631</v>
      </c>
      <c r="S824" s="1" t="s">
        <v>2016</v>
      </c>
      <c r="T824" s="1" t="s">
        <v>1750</v>
      </c>
      <c r="V824" s="1" t="s">
        <v>188</v>
      </c>
      <c r="W824" s="1" t="s">
        <v>1632</v>
      </c>
      <c r="Z824" s="1" t="s">
        <v>2720</v>
      </c>
      <c r="AB824" s="4"/>
      <c r="AC824" s="4"/>
      <c r="AD824" s="4"/>
      <c r="AE824" s="4"/>
      <c r="AF824" s="4"/>
      <c r="AG824" s="1" t="s">
        <v>3794</v>
      </c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</row>
    <row r="825">
      <c r="A825" s="3">
        <v>3.809099999E9</v>
      </c>
      <c r="B825" s="1" t="s">
        <v>3795</v>
      </c>
      <c r="C825" s="3">
        <v>4.0</v>
      </c>
      <c r="D825" s="3">
        <v>50.086092</v>
      </c>
      <c r="E825" s="3">
        <v>-5.255711</v>
      </c>
      <c r="F825" s="3">
        <v>81.38</v>
      </c>
      <c r="G825" s="1" t="s">
        <v>178</v>
      </c>
      <c r="H825" s="1" t="s">
        <v>179</v>
      </c>
      <c r="I825" s="3">
        <v>99999.0</v>
      </c>
      <c r="J825" s="1" t="s">
        <v>180</v>
      </c>
      <c r="K825" s="2" t="s">
        <v>3793</v>
      </c>
      <c r="L825" s="1" t="s">
        <v>1753</v>
      </c>
      <c r="M825" s="1" t="s">
        <v>665</v>
      </c>
      <c r="N825" s="4" t="str">
        <f>+0045,1</f>
        <v>#ERROR!</v>
      </c>
      <c r="O825" s="4" t="str">
        <f>+0025,1</f>
        <v>#ERROR!</v>
      </c>
      <c r="P825" s="1" t="s">
        <v>3796</v>
      </c>
      <c r="Q825" s="4"/>
      <c r="R825" s="1" t="s">
        <v>1696</v>
      </c>
      <c r="S825" s="1" t="s">
        <v>2019</v>
      </c>
      <c r="T825" s="1" t="s">
        <v>3797</v>
      </c>
      <c r="V825" s="1" t="s">
        <v>188</v>
      </c>
      <c r="W825" s="1" t="s">
        <v>3798</v>
      </c>
      <c r="Z825" s="1" t="s">
        <v>3799</v>
      </c>
      <c r="AA825" s="1" t="s">
        <v>3800</v>
      </c>
      <c r="AC825" s="4"/>
      <c r="AD825" s="4"/>
      <c r="AE825" s="4"/>
      <c r="AF825" s="4"/>
      <c r="AG825" s="1" t="s">
        <v>3801</v>
      </c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</row>
    <row r="826">
      <c r="A826" s="3">
        <v>3.809099999E9</v>
      </c>
      <c r="B826" s="1" t="s">
        <v>3802</v>
      </c>
      <c r="C826" s="3">
        <v>4.0</v>
      </c>
      <c r="D826" s="3">
        <v>50.086092</v>
      </c>
      <c r="E826" s="3">
        <v>-5.255711</v>
      </c>
      <c r="F826" s="3">
        <v>81.38</v>
      </c>
      <c r="G826" s="1" t="s">
        <v>178</v>
      </c>
      <c r="H826" s="1" t="s">
        <v>200</v>
      </c>
      <c r="I826" s="3">
        <v>99999.0</v>
      </c>
      <c r="J826" s="1" t="s">
        <v>180</v>
      </c>
      <c r="K826" s="2" t="s">
        <v>1692</v>
      </c>
      <c r="L826" s="1" t="s">
        <v>3803</v>
      </c>
      <c r="M826" s="1" t="s">
        <v>183</v>
      </c>
      <c r="N826" s="4" t="str">
        <f>+0050,1</f>
        <v>#ERROR!</v>
      </c>
      <c r="O826" s="4" t="str">
        <f>+0030,1</f>
        <v>#ERROR!</v>
      </c>
      <c r="P826" s="1" t="s">
        <v>203</v>
      </c>
      <c r="Q826" s="4"/>
      <c r="R826" s="1" t="s">
        <v>1497</v>
      </c>
      <c r="S826" s="1" t="s">
        <v>3330</v>
      </c>
      <c r="T826" s="1" t="s">
        <v>3275</v>
      </c>
      <c r="V826" s="1" t="s">
        <v>188</v>
      </c>
      <c r="W826" s="1" t="s">
        <v>1498</v>
      </c>
      <c r="Z826" s="1" t="s">
        <v>2704</v>
      </c>
      <c r="AB826" s="1" t="s">
        <v>456</v>
      </c>
      <c r="AC826" s="4"/>
      <c r="AD826" s="4"/>
      <c r="AE826" s="4"/>
      <c r="AF826" s="4"/>
      <c r="AG826" s="1" t="s">
        <v>3804</v>
      </c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</row>
    <row r="827">
      <c r="A827" s="3">
        <v>3.809099999E9</v>
      </c>
      <c r="B827" s="1" t="s">
        <v>3805</v>
      </c>
      <c r="C827" s="3">
        <v>4.0</v>
      </c>
      <c r="D827" s="3">
        <v>50.086092</v>
      </c>
      <c r="E827" s="3">
        <v>-5.255711</v>
      </c>
      <c r="F827" s="3">
        <v>81.38</v>
      </c>
      <c r="G827" s="1" t="s">
        <v>178</v>
      </c>
      <c r="H827" s="1" t="s">
        <v>179</v>
      </c>
      <c r="I827" s="3">
        <v>99999.0</v>
      </c>
      <c r="J827" s="1" t="s">
        <v>180</v>
      </c>
      <c r="K827" s="2" t="s">
        <v>1692</v>
      </c>
      <c r="L827" s="1" t="s">
        <v>3806</v>
      </c>
      <c r="M827" s="1" t="s">
        <v>183</v>
      </c>
      <c r="N827" s="4" t="str">
        <f>+0049,1</f>
        <v>#ERROR!</v>
      </c>
      <c r="O827" s="4" t="str">
        <f>+0034,1</f>
        <v>#ERROR!</v>
      </c>
      <c r="P827" s="1" t="s">
        <v>3602</v>
      </c>
      <c r="Q827" s="4"/>
      <c r="R827" s="1" t="s">
        <v>3807</v>
      </c>
      <c r="S827" s="1" t="s">
        <v>3808</v>
      </c>
      <c r="T827" s="1" t="s">
        <v>3280</v>
      </c>
      <c r="V827" s="1" t="s">
        <v>188</v>
      </c>
      <c r="W827" s="1" t="s">
        <v>3809</v>
      </c>
      <c r="Z827" s="1" t="s">
        <v>3604</v>
      </c>
      <c r="AA827" s="1" t="s">
        <v>191</v>
      </c>
      <c r="AB827" s="1" t="s">
        <v>467</v>
      </c>
      <c r="AC827" s="4"/>
      <c r="AD827" s="4"/>
      <c r="AE827" s="4"/>
      <c r="AF827" s="4"/>
      <c r="AG827" s="1" t="s">
        <v>3810</v>
      </c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1" t="s">
        <v>238</v>
      </c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1" t="s">
        <v>198</v>
      </c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</row>
    <row r="828">
      <c r="A828" s="3">
        <v>3.809099999E9</v>
      </c>
      <c r="B828" s="1" t="s">
        <v>3811</v>
      </c>
      <c r="C828" s="3">
        <v>4.0</v>
      </c>
      <c r="D828" s="3">
        <v>50.086092</v>
      </c>
      <c r="E828" s="3">
        <v>-5.255711</v>
      </c>
      <c r="F828" s="3">
        <v>81.38</v>
      </c>
      <c r="G828" s="1" t="s">
        <v>178</v>
      </c>
      <c r="H828" s="1" t="s">
        <v>200</v>
      </c>
      <c r="I828" s="3">
        <v>99999.0</v>
      </c>
      <c r="J828" s="1" t="s">
        <v>180</v>
      </c>
      <c r="K828" s="2" t="s">
        <v>1692</v>
      </c>
      <c r="L828" s="1" t="s">
        <v>3812</v>
      </c>
      <c r="M828" s="1" t="s">
        <v>411</v>
      </c>
      <c r="N828" s="4" t="str">
        <f>+0050,1</f>
        <v>#ERROR!</v>
      </c>
      <c r="O828" s="4" t="str">
        <f>+0030,1</f>
        <v>#ERROR!</v>
      </c>
      <c r="P828" s="1" t="s">
        <v>203</v>
      </c>
      <c r="Q828" s="4"/>
      <c r="R828" s="1" t="s">
        <v>1640</v>
      </c>
      <c r="S828" s="1" t="s">
        <v>3813</v>
      </c>
      <c r="U828" s="4"/>
      <c r="V828" s="1" t="s">
        <v>188</v>
      </c>
      <c r="W828" s="1" t="s">
        <v>1641</v>
      </c>
      <c r="Z828" s="1" t="s">
        <v>2720</v>
      </c>
      <c r="AB828" s="4"/>
      <c r="AC828" s="4"/>
      <c r="AD828" s="4"/>
      <c r="AE828" s="4"/>
      <c r="AF828" s="4"/>
      <c r="AG828" s="1" t="s">
        <v>3814</v>
      </c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</row>
    <row r="829">
      <c r="A829" s="3">
        <v>3.809099999E9</v>
      </c>
      <c r="B829" s="1" t="s">
        <v>3815</v>
      </c>
      <c r="C829" s="3">
        <v>4.0</v>
      </c>
      <c r="D829" s="3">
        <v>50.086092</v>
      </c>
      <c r="E829" s="3">
        <v>-5.255711</v>
      </c>
      <c r="F829" s="3">
        <v>81.38</v>
      </c>
      <c r="G829" s="1" t="s">
        <v>178</v>
      </c>
      <c r="H829" s="1" t="s">
        <v>179</v>
      </c>
      <c r="I829" s="3">
        <v>99999.0</v>
      </c>
      <c r="J829" s="1" t="s">
        <v>180</v>
      </c>
      <c r="K829" s="2" t="s">
        <v>1692</v>
      </c>
      <c r="L829" s="1" t="s">
        <v>557</v>
      </c>
      <c r="M829" s="1" t="s">
        <v>3816</v>
      </c>
      <c r="N829" s="4" t="str">
        <f>+0045,1</f>
        <v>#ERROR!</v>
      </c>
      <c r="O829" s="4" t="str">
        <f>+0028,1</f>
        <v>#ERROR!</v>
      </c>
      <c r="P829" s="1" t="s">
        <v>3796</v>
      </c>
      <c r="Q829" s="4"/>
      <c r="R829" s="1" t="s">
        <v>3817</v>
      </c>
      <c r="S829" s="1" t="s">
        <v>3818</v>
      </c>
      <c r="U829" s="4"/>
      <c r="V829" s="1" t="s">
        <v>188</v>
      </c>
      <c r="W829" s="1" t="s">
        <v>3819</v>
      </c>
      <c r="Z829" s="1" t="s">
        <v>3799</v>
      </c>
      <c r="AA829" s="1" t="s">
        <v>2266</v>
      </c>
      <c r="AC829" s="4"/>
      <c r="AD829" s="4"/>
      <c r="AE829" s="4"/>
      <c r="AF829" s="4"/>
      <c r="AG829" s="1" t="s">
        <v>3820</v>
      </c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1" t="s">
        <v>1002</v>
      </c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</row>
    <row r="830">
      <c r="A830" s="3">
        <v>3.809099999E9</v>
      </c>
      <c r="B830" s="1" t="s">
        <v>3821</v>
      </c>
      <c r="C830" s="3">
        <v>4.0</v>
      </c>
      <c r="D830" s="3">
        <v>50.086092</v>
      </c>
      <c r="E830" s="3">
        <v>-5.255711</v>
      </c>
      <c r="F830" s="3">
        <v>81.38</v>
      </c>
      <c r="G830" s="1" t="s">
        <v>178</v>
      </c>
      <c r="H830" s="1" t="s">
        <v>200</v>
      </c>
      <c r="I830" s="3">
        <v>99999.0</v>
      </c>
      <c r="J830" s="1" t="s">
        <v>180</v>
      </c>
      <c r="K830" s="2" t="s">
        <v>707</v>
      </c>
      <c r="L830" s="1" t="s">
        <v>557</v>
      </c>
      <c r="M830" s="1" t="s">
        <v>411</v>
      </c>
      <c r="N830" s="4" t="str">
        <f>+0050,1</f>
        <v>#ERROR!</v>
      </c>
      <c r="O830" s="4" t="str">
        <f>+0030,1</f>
        <v>#ERROR!</v>
      </c>
      <c r="P830" s="1" t="s">
        <v>203</v>
      </c>
      <c r="Q830" s="4"/>
      <c r="R830" s="1" t="s">
        <v>1497</v>
      </c>
      <c r="T830" s="4"/>
      <c r="U830" s="4"/>
      <c r="V830" s="1" t="s">
        <v>188</v>
      </c>
      <c r="W830" s="1" t="s">
        <v>1498</v>
      </c>
      <c r="Z830" s="1" t="s">
        <v>2720</v>
      </c>
      <c r="AB830" s="4"/>
      <c r="AC830" s="4"/>
      <c r="AD830" s="4"/>
      <c r="AE830" s="4"/>
      <c r="AF830" s="4"/>
      <c r="AG830" s="1" t="s">
        <v>3822</v>
      </c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</row>
    <row r="831">
      <c r="A831" s="3">
        <v>3.809099999E9</v>
      </c>
      <c r="B831" s="1" t="s">
        <v>3823</v>
      </c>
      <c r="C831" s="3">
        <v>4.0</v>
      </c>
      <c r="D831" s="3">
        <v>50.086092</v>
      </c>
      <c r="E831" s="3">
        <v>-5.255711</v>
      </c>
      <c r="F831" s="3">
        <v>81.38</v>
      </c>
      <c r="G831" s="1" t="s">
        <v>178</v>
      </c>
      <c r="H831" s="1" t="s">
        <v>179</v>
      </c>
      <c r="I831" s="3">
        <v>99999.0</v>
      </c>
      <c r="J831" s="1" t="s">
        <v>180</v>
      </c>
      <c r="K831" s="2" t="s">
        <v>707</v>
      </c>
      <c r="L831" s="1" t="s">
        <v>557</v>
      </c>
      <c r="M831" s="1" t="s">
        <v>665</v>
      </c>
      <c r="N831" s="4" t="str">
        <f>+0045,1</f>
        <v>#ERROR!</v>
      </c>
      <c r="O831" s="4" t="str">
        <f>+0028,1</f>
        <v>#ERROR!</v>
      </c>
      <c r="P831" s="1" t="s">
        <v>3824</v>
      </c>
      <c r="Q831" s="4"/>
      <c r="R831" s="1" t="s">
        <v>1841</v>
      </c>
      <c r="T831" s="4"/>
      <c r="U831" s="4"/>
      <c r="V831" s="1" t="s">
        <v>188</v>
      </c>
      <c r="W831" s="1" t="s">
        <v>3586</v>
      </c>
      <c r="Z831" s="1" t="s">
        <v>3825</v>
      </c>
      <c r="AA831" s="1" t="s">
        <v>218</v>
      </c>
      <c r="AC831" s="4"/>
      <c r="AD831" s="4"/>
      <c r="AE831" s="4"/>
      <c r="AF831" s="4"/>
      <c r="AG831" s="1" t="s">
        <v>3826</v>
      </c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</row>
    <row r="832">
      <c r="A832" s="3">
        <v>3.809099999E9</v>
      </c>
      <c r="B832" s="1" t="s">
        <v>3827</v>
      </c>
      <c r="C832" s="3">
        <v>4.0</v>
      </c>
      <c r="D832" s="3">
        <v>50.086092</v>
      </c>
      <c r="E832" s="3">
        <v>-5.255711</v>
      </c>
      <c r="F832" s="3">
        <v>81.38</v>
      </c>
      <c r="G832" s="1" t="s">
        <v>178</v>
      </c>
      <c r="H832" s="1" t="s">
        <v>200</v>
      </c>
      <c r="I832" s="3">
        <v>99999.0</v>
      </c>
      <c r="J832" s="1" t="s">
        <v>180</v>
      </c>
      <c r="K832" s="2" t="s">
        <v>3541</v>
      </c>
      <c r="L832" s="1" t="s">
        <v>557</v>
      </c>
      <c r="M832" s="1" t="s">
        <v>411</v>
      </c>
      <c r="N832" s="4" t="str">
        <f>+0040,1</f>
        <v>#ERROR!</v>
      </c>
      <c r="O832" s="4" t="str">
        <f>+0020,1</f>
        <v>#ERROR!</v>
      </c>
      <c r="P832" s="1" t="s">
        <v>203</v>
      </c>
      <c r="Q832" s="4"/>
      <c r="R832" s="1" t="s">
        <v>1497</v>
      </c>
      <c r="T832" s="4"/>
      <c r="U832" s="4"/>
      <c r="V832" s="1" t="s">
        <v>188</v>
      </c>
      <c r="W832" s="1" t="s">
        <v>1498</v>
      </c>
      <c r="Z832" s="1" t="s">
        <v>2720</v>
      </c>
      <c r="AB832" s="4"/>
      <c r="AC832" s="4"/>
      <c r="AD832" s="4"/>
      <c r="AE832" s="4"/>
      <c r="AF832" s="4"/>
      <c r="AG832" s="1" t="s">
        <v>3828</v>
      </c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</row>
    <row r="833">
      <c r="A833" s="3">
        <v>3.809099999E9</v>
      </c>
      <c r="B833" s="1" t="s">
        <v>3829</v>
      </c>
      <c r="C833" s="3">
        <v>4.0</v>
      </c>
      <c r="D833" s="3">
        <v>50.086092</v>
      </c>
      <c r="E833" s="3">
        <v>-5.255711</v>
      </c>
      <c r="F833" s="3">
        <v>81.38</v>
      </c>
      <c r="G833" s="1" t="s">
        <v>178</v>
      </c>
      <c r="H833" s="1" t="s">
        <v>179</v>
      </c>
      <c r="I833" s="3">
        <v>99999.0</v>
      </c>
      <c r="J833" s="1" t="s">
        <v>180</v>
      </c>
      <c r="K833" s="2" t="s">
        <v>3541</v>
      </c>
      <c r="L833" s="1" t="s">
        <v>557</v>
      </c>
      <c r="M833" s="1" t="s">
        <v>665</v>
      </c>
      <c r="N833" s="4" t="str">
        <f>+0036,1</f>
        <v>#ERROR!</v>
      </c>
      <c r="O833" s="4" t="str">
        <f>+0021,1</f>
        <v>#ERROR!</v>
      </c>
      <c r="P833" s="1" t="s">
        <v>3830</v>
      </c>
      <c r="Q833" s="4"/>
      <c r="R833" s="1" t="s">
        <v>1841</v>
      </c>
      <c r="T833" s="4"/>
      <c r="U833" s="4"/>
      <c r="V833" s="1" t="s">
        <v>188</v>
      </c>
      <c r="W833" s="1" t="s">
        <v>3586</v>
      </c>
      <c r="Z833" s="1" t="s">
        <v>2724</v>
      </c>
      <c r="AA833" s="1" t="s">
        <v>3831</v>
      </c>
      <c r="AC833" s="4"/>
      <c r="AD833" s="4"/>
      <c r="AE833" s="4"/>
      <c r="AF833" s="4"/>
      <c r="AG833" s="1" t="s">
        <v>3832</v>
      </c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</row>
    <row r="834">
      <c r="A834" s="3">
        <v>3.809099999E9</v>
      </c>
      <c r="B834" s="1" t="s">
        <v>3833</v>
      </c>
      <c r="C834" s="3">
        <v>4.0</v>
      </c>
      <c r="D834" s="3">
        <v>50.086092</v>
      </c>
      <c r="E834" s="3">
        <v>-5.255711</v>
      </c>
      <c r="F834" s="3">
        <v>81.38</v>
      </c>
      <c r="G834" s="1" t="s">
        <v>178</v>
      </c>
      <c r="H834" s="1" t="s">
        <v>200</v>
      </c>
      <c r="I834" s="3">
        <v>99999.0</v>
      </c>
      <c r="J834" s="1" t="s">
        <v>180</v>
      </c>
      <c r="K834" s="2" t="s">
        <v>3834</v>
      </c>
      <c r="L834" s="1" t="s">
        <v>557</v>
      </c>
      <c r="M834" s="1" t="s">
        <v>411</v>
      </c>
      <c r="N834" s="4" t="str">
        <f>+0040,1</f>
        <v>#ERROR!</v>
      </c>
      <c r="O834" s="4" t="str">
        <f>+0020,1</f>
        <v>#ERROR!</v>
      </c>
      <c r="P834" s="1" t="s">
        <v>203</v>
      </c>
      <c r="Q834" s="4"/>
      <c r="R834" s="1" t="s">
        <v>1497</v>
      </c>
      <c r="T834" s="4"/>
      <c r="U834" s="4"/>
      <c r="V834" s="1" t="s">
        <v>188</v>
      </c>
      <c r="W834" s="1" t="s">
        <v>1498</v>
      </c>
      <c r="Z834" s="1" t="s">
        <v>2720</v>
      </c>
      <c r="AB834" s="1" t="s">
        <v>430</v>
      </c>
      <c r="AC834" s="4"/>
      <c r="AD834" s="4"/>
      <c r="AE834" s="4"/>
      <c r="AF834" s="4"/>
      <c r="AG834" s="1" t="s">
        <v>3835</v>
      </c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</row>
    <row r="835">
      <c r="A835" s="3">
        <v>3.809099999E9</v>
      </c>
      <c r="B835" s="1" t="s">
        <v>3836</v>
      </c>
      <c r="C835" s="3">
        <v>4.0</v>
      </c>
      <c r="D835" s="3">
        <v>50.086092</v>
      </c>
      <c r="E835" s="3">
        <v>-5.255711</v>
      </c>
      <c r="F835" s="3">
        <v>81.38</v>
      </c>
      <c r="G835" s="1" t="s">
        <v>178</v>
      </c>
      <c r="H835" s="1" t="s">
        <v>179</v>
      </c>
      <c r="I835" s="3">
        <v>99999.0</v>
      </c>
      <c r="J835" s="1" t="s">
        <v>180</v>
      </c>
      <c r="K835" s="2" t="s">
        <v>3834</v>
      </c>
      <c r="L835" s="1" t="s">
        <v>557</v>
      </c>
      <c r="M835" s="1" t="s">
        <v>601</v>
      </c>
      <c r="N835" s="4" t="str">
        <f>+0036,1</f>
        <v>#ERROR!</v>
      </c>
      <c r="O835" s="4" t="str">
        <f>+0020,1</f>
        <v>#ERROR!</v>
      </c>
      <c r="P835" s="1" t="s">
        <v>3594</v>
      </c>
      <c r="Q835" s="4"/>
      <c r="R835" s="1" t="s">
        <v>1841</v>
      </c>
      <c r="T835" s="4"/>
      <c r="U835" s="4"/>
      <c r="V835" s="1" t="s">
        <v>188</v>
      </c>
      <c r="W835" s="1" t="s">
        <v>3586</v>
      </c>
      <c r="Z835" s="1" t="s">
        <v>2724</v>
      </c>
      <c r="AA835" s="1" t="s">
        <v>466</v>
      </c>
      <c r="AB835" s="1" t="s">
        <v>439</v>
      </c>
      <c r="AC835" s="4"/>
      <c r="AD835" s="4"/>
      <c r="AE835" s="4"/>
      <c r="AF835" s="4"/>
      <c r="AG835" s="1" t="s">
        <v>3837</v>
      </c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1" t="s">
        <v>2029</v>
      </c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1" t="s">
        <v>198</v>
      </c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</row>
    <row r="836">
      <c r="A836" s="3">
        <v>3.809099999E9</v>
      </c>
      <c r="B836" s="1" t="s">
        <v>3838</v>
      </c>
      <c r="C836" s="3">
        <v>4.0</v>
      </c>
      <c r="D836" s="3">
        <v>50.086092</v>
      </c>
      <c r="E836" s="3">
        <v>-5.255711</v>
      </c>
      <c r="F836" s="3">
        <v>81.38</v>
      </c>
      <c r="G836" s="1" t="s">
        <v>178</v>
      </c>
      <c r="H836" s="1" t="s">
        <v>200</v>
      </c>
      <c r="I836" s="3">
        <v>99999.0</v>
      </c>
      <c r="J836" s="1" t="s">
        <v>180</v>
      </c>
      <c r="K836" s="2" t="s">
        <v>1065</v>
      </c>
      <c r="L836" s="1" t="s">
        <v>2367</v>
      </c>
      <c r="M836" s="1" t="s">
        <v>411</v>
      </c>
      <c r="N836" s="4" t="str">
        <f>+0030,1</f>
        <v>#ERROR!</v>
      </c>
      <c r="O836" s="4" t="str">
        <f>+0020,1</f>
        <v>#ERROR!</v>
      </c>
      <c r="P836" s="1" t="s">
        <v>203</v>
      </c>
      <c r="Q836" s="4"/>
      <c r="R836" s="1" t="s">
        <v>1497</v>
      </c>
      <c r="S836" s="1" t="s">
        <v>1100</v>
      </c>
      <c r="U836" s="4"/>
      <c r="V836" s="1" t="s">
        <v>188</v>
      </c>
      <c r="W836" s="1" t="s">
        <v>1498</v>
      </c>
      <c r="Z836" s="1" t="s">
        <v>2720</v>
      </c>
      <c r="AB836" s="4"/>
      <c r="AC836" s="4"/>
      <c r="AD836" s="4"/>
      <c r="AE836" s="4"/>
      <c r="AF836" s="4"/>
      <c r="AG836" s="1" t="s">
        <v>3839</v>
      </c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</row>
    <row r="837">
      <c r="A837" s="3">
        <v>3.809099999E9</v>
      </c>
      <c r="B837" s="1" t="s">
        <v>3840</v>
      </c>
      <c r="C837" s="3">
        <v>4.0</v>
      </c>
      <c r="D837" s="3">
        <v>50.086092</v>
      </c>
      <c r="E837" s="3">
        <v>-5.255711</v>
      </c>
      <c r="F837" s="3">
        <v>81.38</v>
      </c>
      <c r="G837" s="1" t="s">
        <v>178</v>
      </c>
      <c r="H837" s="1" t="s">
        <v>179</v>
      </c>
      <c r="I837" s="3">
        <v>99999.0</v>
      </c>
      <c r="J837" s="1" t="s">
        <v>180</v>
      </c>
      <c r="K837" s="2" t="s">
        <v>1065</v>
      </c>
      <c r="L837" s="1" t="s">
        <v>2373</v>
      </c>
      <c r="M837" s="1" t="s">
        <v>665</v>
      </c>
      <c r="N837" s="4" t="str">
        <f>+0030,1</f>
        <v>#ERROR!</v>
      </c>
      <c r="O837" s="4" t="str">
        <f>+0022,1</f>
        <v>#ERROR!</v>
      </c>
      <c r="P837" s="1" t="s">
        <v>3830</v>
      </c>
      <c r="Q837" s="4"/>
      <c r="R837" s="1" t="s">
        <v>1841</v>
      </c>
      <c r="S837" s="1" t="s">
        <v>1105</v>
      </c>
      <c r="U837" s="4"/>
      <c r="V837" s="1" t="s">
        <v>188</v>
      </c>
      <c r="W837" s="1" t="s">
        <v>3841</v>
      </c>
      <c r="Z837" s="1" t="s">
        <v>3842</v>
      </c>
      <c r="AA837" s="1" t="s">
        <v>1929</v>
      </c>
      <c r="AB837" s="1" t="s">
        <v>305</v>
      </c>
      <c r="AC837" s="4"/>
      <c r="AD837" s="4"/>
      <c r="AE837" s="4"/>
      <c r="AF837" s="4"/>
      <c r="AG837" s="1" t="s">
        <v>3843</v>
      </c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1" t="s">
        <v>732</v>
      </c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1" t="s">
        <v>198</v>
      </c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</row>
    <row r="838">
      <c r="A838" s="3">
        <v>3.809099999E9</v>
      </c>
      <c r="B838" s="1" t="s">
        <v>3844</v>
      </c>
      <c r="C838" s="3">
        <v>4.0</v>
      </c>
      <c r="D838" s="3">
        <v>50.086092</v>
      </c>
      <c r="E838" s="3">
        <v>-5.255711</v>
      </c>
      <c r="F838" s="3">
        <v>81.38</v>
      </c>
      <c r="G838" s="1" t="s">
        <v>178</v>
      </c>
      <c r="H838" s="1" t="s">
        <v>200</v>
      </c>
      <c r="I838" s="3">
        <v>99999.0</v>
      </c>
      <c r="J838" s="1" t="s">
        <v>180</v>
      </c>
      <c r="K838" s="2" t="s">
        <v>3845</v>
      </c>
      <c r="L838" s="1" t="s">
        <v>2367</v>
      </c>
      <c r="M838" s="1" t="s">
        <v>411</v>
      </c>
      <c r="N838" s="4" t="str">
        <f>+0040,1</f>
        <v>#ERROR!</v>
      </c>
      <c r="O838" s="4" t="str">
        <f>+0030,1</f>
        <v>#ERROR!</v>
      </c>
      <c r="P838" s="1" t="s">
        <v>203</v>
      </c>
      <c r="Q838" s="4"/>
      <c r="R838" s="1" t="s">
        <v>1497</v>
      </c>
      <c r="S838" s="1" t="s">
        <v>1100</v>
      </c>
      <c r="U838" s="4"/>
      <c r="V838" s="1" t="s">
        <v>188</v>
      </c>
      <c r="W838" s="1" t="s">
        <v>1498</v>
      </c>
      <c r="Z838" s="1" t="s">
        <v>2720</v>
      </c>
      <c r="AB838" s="4"/>
      <c r="AC838" s="4"/>
      <c r="AD838" s="4"/>
      <c r="AE838" s="4"/>
      <c r="AF838" s="4"/>
      <c r="AG838" s="1" t="s">
        <v>3846</v>
      </c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</row>
    <row r="839">
      <c r="A839" s="3">
        <v>3.809099999E9</v>
      </c>
      <c r="B839" s="1" t="s">
        <v>3847</v>
      </c>
      <c r="C839" s="3">
        <v>4.0</v>
      </c>
      <c r="D839" s="3">
        <v>50.086092</v>
      </c>
      <c r="E839" s="3">
        <v>-5.255711</v>
      </c>
      <c r="F839" s="3">
        <v>81.38</v>
      </c>
      <c r="G839" s="1" t="s">
        <v>178</v>
      </c>
      <c r="H839" s="1" t="s">
        <v>179</v>
      </c>
      <c r="I839" s="3">
        <v>99999.0</v>
      </c>
      <c r="J839" s="1" t="s">
        <v>180</v>
      </c>
      <c r="K839" s="2" t="s">
        <v>3845</v>
      </c>
      <c r="L839" s="1" t="s">
        <v>2373</v>
      </c>
      <c r="M839" s="1" t="s">
        <v>665</v>
      </c>
      <c r="N839" s="4" t="str">
        <f>+0040,1</f>
        <v>#ERROR!</v>
      </c>
      <c r="O839" s="4" t="str">
        <f>+0026,1</f>
        <v>#ERROR!</v>
      </c>
      <c r="P839" s="1" t="s">
        <v>2723</v>
      </c>
      <c r="Q839" s="4"/>
      <c r="R839" s="1" t="s">
        <v>1841</v>
      </c>
      <c r="S839" s="1" t="s">
        <v>1105</v>
      </c>
      <c r="U839" s="4"/>
      <c r="V839" s="1" t="s">
        <v>188</v>
      </c>
      <c r="W839" s="1" t="s">
        <v>3841</v>
      </c>
      <c r="Z839" s="1" t="s">
        <v>3848</v>
      </c>
      <c r="AA839" s="1" t="s">
        <v>2990</v>
      </c>
      <c r="AC839" s="4"/>
      <c r="AD839" s="4"/>
      <c r="AE839" s="4"/>
      <c r="AF839" s="4"/>
      <c r="AG839" s="1" t="s">
        <v>3849</v>
      </c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</row>
    <row r="840">
      <c r="A840" s="3">
        <v>3.809099999E9</v>
      </c>
      <c r="B840" s="1" t="s">
        <v>3850</v>
      </c>
      <c r="C840" s="3">
        <v>4.0</v>
      </c>
      <c r="D840" s="3">
        <v>50.086092</v>
      </c>
      <c r="E840" s="3">
        <v>-5.255711</v>
      </c>
      <c r="F840" s="3">
        <v>81.38</v>
      </c>
      <c r="G840" s="1" t="s">
        <v>178</v>
      </c>
      <c r="H840" s="1" t="s">
        <v>200</v>
      </c>
      <c r="I840" s="3">
        <v>99999.0</v>
      </c>
      <c r="J840" s="1" t="s">
        <v>180</v>
      </c>
      <c r="K840" s="2" t="s">
        <v>3851</v>
      </c>
      <c r="L840" s="1" t="s">
        <v>2367</v>
      </c>
      <c r="M840" s="1" t="s">
        <v>411</v>
      </c>
      <c r="N840" s="4" t="str">
        <f>+0040,1</f>
        <v>#ERROR!</v>
      </c>
      <c r="O840" s="4" t="str">
        <f>+0020,1</f>
        <v>#ERROR!</v>
      </c>
      <c r="P840" s="1" t="s">
        <v>203</v>
      </c>
      <c r="Q840" s="4"/>
      <c r="R840" s="1" t="s">
        <v>1497</v>
      </c>
      <c r="S840" s="1" t="s">
        <v>1100</v>
      </c>
      <c r="U840" s="4"/>
      <c r="V840" s="1" t="s">
        <v>188</v>
      </c>
      <c r="W840" s="1" t="s">
        <v>1498</v>
      </c>
      <c r="Z840" s="1" t="s">
        <v>2720</v>
      </c>
      <c r="AB840" s="1" t="s">
        <v>430</v>
      </c>
      <c r="AC840" s="4"/>
      <c r="AD840" s="4"/>
      <c r="AE840" s="4"/>
      <c r="AF840" s="4"/>
      <c r="AG840" s="1" t="s">
        <v>3852</v>
      </c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</row>
    <row r="841">
      <c r="A841" s="3">
        <v>3.809099999E9</v>
      </c>
      <c r="B841" s="1" t="s">
        <v>3853</v>
      </c>
      <c r="C841" s="3">
        <v>4.0</v>
      </c>
      <c r="D841" s="3">
        <v>50.086092</v>
      </c>
      <c r="E841" s="3">
        <v>-5.255711</v>
      </c>
      <c r="F841" s="3">
        <v>81.38</v>
      </c>
      <c r="G841" s="1" t="s">
        <v>178</v>
      </c>
      <c r="H841" s="1" t="s">
        <v>179</v>
      </c>
      <c r="I841" s="3">
        <v>99999.0</v>
      </c>
      <c r="J841" s="1" t="s">
        <v>180</v>
      </c>
      <c r="K841" s="2" t="s">
        <v>3851</v>
      </c>
      <c r="L841" s="1" t="s">
        <v>2373</v>
      </c>
      <c r="M841" s="1" t="s">
        <v>665</v>
      </c>
      <c r="N841" s="4" t="str">
        <f>+0042,1</f>
        <v>#ERROR!</v>
      </c>
      <c r="O841" s="4" t="str">
        <f>+0016,1</f>
        <v>#ERROR!</v>
      </c>
      <c r="P841" s="1" t="s">
        <v>3854</v>
      </c>
      <c r="Q841" s="4"/>
      <c r="R841" s="1" t="s">
        <v>1841</v>
      </c>
      <c r="S841" s="1" t="s">
        <v>1105</v>
      </c>
      <c r="U841" s="4"/>
      <c r="V841" s="1" t="s">
        <v>188</v>
      </c>
      <c r="W841" s="1" t="s">
        <v>3841</v>
      </c>
      <c r="X841" s="1" t="s">
        <v>3855</v>
      </c>
      <c r="Z841" s="1" t="s">
        <v>3856</v>
      </c>
      <c r="AA841" s="1" t="s">
        <v>784</v>
      </c>
      <c r="AB841" s="1" t="s">
        <v>439</v>
      </c>
      <c r="AC841" s="4"/>
      <c r="AD841" s="4"/>
      <c r="AE841" s="4"/>
      <c r="AF841" s="4"/>
      <c r="AG841" s="1" t="s">
        <v>3857</v>
      </c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1" t="s">
        <v>732</v>
      </c>
      <c r="BT841" s="4"/>
      <c r="BU841" s="4"/>
      <c r="BV841" s="4"/>
      <c r="BW841" s="4"/>
      <c r="BX841" s="4"/>
      <c r="BY841" s="4"/>
      <c r="BZ841" s="4"/>
      <c r="CA841" s="1" t="s">
        <v>2179</v>
      </c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1" t="s">
        <v>3858</v>
      </c>
      <c r="DZ841" s="4"/>
      <c r="EA841" s="1" t="s">
        <v>198</v>
      </c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</row>
    <row r="842">
      <c r="A842" s="3">
        <v>3.809099999E9</v>
      </c>
      <c r="B842" s="1" t="s">
        <v>3859</v>
      </c>
      <c r="C842" s="3">
        <v>4.0</v>
      </c>
      <c r="D842" s="3">
        <v>50.086092</v>
      </c>
      <c r="E842" s="3">
        <v>-5.255711</v>
      </c>
      <c r="F842" s="3">
        <v>81.38</v>
      </c>
      <c r="G842" s="1" t="s">
        <v>178</v>
      </c>
      <c r="H842" s="1" t="s">
        <v>200</v>
      </c>
      <c r="I842" s="3">
        <v>99999.0</v>
      </c>
      <c r="J842" s="1" t="s">
        <v>180</v>
      </c>
      <c r="K842" s="2" t="s">
        <v>3860</v>
      </c>
      <c r="L842" s="1" t="s">
        <v>2367</v>
      </c>
      <c r="M842" s="1" t="s">
        <v>411</v>
      </c>
      <c r="N842" s="4" t="str">
        <f>+0030,1</f>
        <v>#ERROR!</v>
      </c>
      <c r="O842" s="4" t="str">
        <f>+0020,1</f>
        <v>#ERROR!</v>
      </c>
      <c r="P842" s="1" t="s">
        <v>203</v>
      </c>
      <c r="Q842" s="4"/>
      <c r="R842" s="1" t="s">
        <v>1497</v>
      </c>
      <c r="S842" s="1" t="s">
        <v>1100</v>
      </c>
      <c r="U842" s="4"/>
      <c r="V842" s="1" t="s">
        <v>188</v>
      </c>
      <c r="W842" s="1" t="s">
        <v>1498</v>
      </c>
      <c r="Z842" s="1" t="s">
        <v>2720</v>
      </c>
      <c r="AB842" s="4"/>
      <c r="AC842" s="4"/>
      <c r="AD842" s="4"/>
      <c r="AE842" s="4"/>
      <c r="AF842" s="4"/>
      <c r="AG842" s="1" t="s">
        <v>3861</v>
      </c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</row>
    <row r="843">
      <c r="A843" s="3">
        <v>3.809099999E9</v>
      </c>
      <c r="B843" s="1" t="s">
        <v>3862</v>
      </c>
      <c r="C843" s="3">
        <v>4.0</v>
      </c>
      <c r="D843" s="3">
        <v>50.086092</v>
      </c>
      <c r="E843" s="3">
        <v>-5.255711</v>
      </c>
      <c r="F843" s="3">
        <v>81.38</v>
      </c>
      <c r="G843" s="1" t="s">
        <v>178</v>
      </c>
      <c r="H843" s="1" t="s">
        <v>179</v>
      </c>
      <c r="I843" s="3">
        <v>99999.0</v>
      </c>
      <c r="J843" s="1" t="s">
        <v>180</v>
      </c>
      <c r="K843" s="2" t="s">
        <v>3860</v>
      </c>
      <c r="L843" s="1" t="s">
        <v>2373</v>
      </c>
      <c r="M843" s="1" t="s">
        <v>665</v>
      </c>
      <c r="N843" s="4" t="str">
        <f>+0029,1</f>
        <v>#ERROR!</v>
      </c>
      <c r="O843" s="4" t="str">
        <f>+0016,1</f>
        <v>#ERROR!</v>
      </c>
      <c r="P843" s="1" t="s">
        <v>3863</v>
      </c>
      <c r="Q843" s="4"/>
      <c r="R843" s="1" t="s">
        <v>3807</v>
      </c>
      <c r="S843" s="1" t="s">
        <v>1105</v>
      </c>
      <c r="U843" s="4"/>
      <c r="V843" s="1" t="s">
        <v>188</v>
      </c>
      <c r="W843" s="1" t="s">
        <v>3864</v>
      </c>
      <c r="Z843" s="1" t="s">
        <v>3865</v>
      </c>
      <c r="AA843" s="1" t="s">
        <v>2901</v>
      </c>
      <c r="AB843" s="1" t="s">
        <v>305</v>
      </c>
      <c r="AC843" s="4"/>
      <c r="AD843" s="4"/>
      <c r="AE843" s="4"/>
      <c r="AF843" s="4"/>
      <c r="AG843" s="1" t="s">
        <v>3866</v>
      </c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1" t="s">
        <v>238</v>
      </c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1" t="s">
        <v>198</v>
      </c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</row>
    <row r="844">
      <c r="A844" s="3">
        <v>3.809099999E9</v>
      </c>
      <c r="B844" s="1" t="s">
        <v>3867</v>
      </c>
      <c r="C844" s="3">
        <v>4.0</v>
      </c>
      <c r="D844" s="3">
        <v>50.086092</v>
      </c>
      <c r="E844" s="3">
        <v>-5.255711</v>
      </c>
      <c r="F844" s="3">
        <v>81.38</v>
      </c>
      <c r="G844" s="1" t="s">
        <v>178</v>
      </c>
      <c r="H844" s="1" t="s">
        <v>200</v>
      </c>
      <c r="I844" s="3">
        <v>99999.0</v>
      </c>
      <c r="J844" s="1" t="s">
        <v>180</v>
      </c>
      <c r="K844" s="2" t="s">
        <v>3500</v>
      </c>
      <c r="L844" s="1" t="s">
        <v>557</v>
      </c>
      <c r="M844" s="1" t="s">
        <v>411</v>
      </c>
      <c r="N844" s="4" t="str">
        <f>+0040,1</f>
        <v>#ERROR!</v>
      </c>
      <c r="O844" s="4" t="str">
        <f>+0010,1</f>
        <v>#ERROR!</v>
      </c>
      <c r="P844" s="1" t="s">
        <v>203</v>
      </c>
      <c r="Q844" s="4"/>
      <c r="R844" s="1" t="s">
        <v>1497</v>
      </c>
      <c r="T844" s="4"/>
      <c r="U844" s="4"/>
      <c r="V844" s="1" t="s">
        <v>188</v>
      </c>
      <c r="W844" s="1" t="s">
        <v>1498</v>
      </c>
      <c r="Z844" s="1" t="s">
        <v>2704</v>
      </c>
      <c r="AB844" s="4"/>
      <c r="AC844" s="4"/>
      <c r="AD844" s="4"/>
      <c r="AE844" s="4"/>
      <c r="AF844" s="4"/>
      <c r="AG844" s="1" t="s">
        <v>3868</v>
      </c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</row>
    <row r="845">
      <c r="A845" s="3">
        <v>3.809099999E9</v>
      </c>
      <c r="B845" s="1" t="s">
        <v>3869</v>
      </c>
      <c r="C845" s="3">
        <v>4.0</v>
      </c>
      <c r="D845" s="3">
        <v>50.086092</v>
      </c>
      <c r="E845" s="3">
        <v>-5.255711</v>
      </c>
      <c r="F845" s="3">
        <v>81.38</v>
      </c>
      <c r="G845" s="1" t="s">
        <v>178</v>
      </c>
      <c r="H845" s="1" t="s">
        <v>179</v>
      </c>
      <c r="I845" s="3">
        <v>99999.0</v>
      </c>
      <c r="J845" s="1" t="s">
        <v>180</v>
      </c>
      <c r="K845" s="2" t="s">
        <v>3500</v>
      </c>
      <c r="L845" s="1" t="s">
        <v>557</v>
      </c>
      <c r="M845" s="1" t="s">
        <v>665</v>
      </c>
      <c r="N845" s="4" t="str">
        <f>+0036,1</f>
        <v>#ERROR!</v>
      </c>
      <c r="O845" s="4" t="str">
        <f>+0010,1</f>
        <v>#ERROR!</v>
      </c>
      <c r="P845" s="1" t="s">
        <v>3602</v>
      </c>
      <c r="Q845" s="4"/>
      <c r="R845" s="1" t="s">
        <v>1841</v>
      </c>
      <c r="T845" s="4"/>
      <c r="U845" s="4"/>
      <c r="V845" s="1" t="s">
        <v>188</v>
      </c>
      <c r="W845" s="1" t="s">
        <v>3710</v>
      </c>
      <c r="Z845" s="1" t="s">
        <v>3604</v>
      </c>
      <c r="AA845" s="1" t="s">
        <v>987</v>
      </c>
      <c r="AB845" s="1" t="s">
        <v>305</v>
      </c>
      <c r="AC845" s="4"/>
      <c r="AD845" s="4"/>
      <c r="AE845" s="4"/>
      <c r="AF845" s="4"/>
      <c r="AG845" s="1" t="s">
        <v>3870</v>
      </c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1" t="s">
        <v>238</v>
      </c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1" t="s">
        <v>198</v>
      </c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</row>
    <row r="846">
      <c r="A846" s="3">
        <v>3.809099999E9</v>
      </c>
      <c r="B846" s="1" t="s">
        <v>3871</v>
      </c>
      <c r="C846" s="3">
        <v>4.0</v>
      </c>
      <c r="D846" s="3">
        <v>50.086092</v>
      </c>
      <c r="E846" s="3">
        <v>-5.255711</v>
      </c>
      <c r="F846" s="3">
        <v>81.38</v>
      </c>
      <c r="G846" s="1" t="s">
        <v>178</v>
      </c>
      <c r="H846" s="1" t="s">
        <v>200</v>
      </c>
      <c r="I846" s="3">
        <v>99999.0</v>
      </c>
      <c r="J846" s="1" t="s">
        <v>180</v>
      </c>
      <c r="K846" s="2" t="s">
        <v>3851</v>
      </c>
      <c r="L846" s="1" t="s">
        <v>557</v>
      </c>
      <c r="M846" s="1" t="s">
        <v>411</v>
      </c>
      <c r="N846" s="4" t="str">
        <f>+0020,1</f>
        <v>#ERROR!</v>
      </c>
      <c r="O846" s="1" t="s">
        <v>2974</v>
      </c>
      <c r="P846" s="1" t="s">
        <v>203</v>
      </c>
      <c r="Q846" s="4"/>
      <c r="R846" s="1" t="s">
        <v>1126</v>
      </c>
      <c r="T846" s="4"/>
      <c r="U846" s="4"/>
      <c r="V846" s="1" t="s">
        <v>188</v>
      </c>
      <c r="W846" s="1" t="s">
        <v>1127</v>
      </c>
      <c r="Z846" s="1" t="s">
        <v>2704</v>
      </c>
      <c r="AB846" s="1" t="s">
        <v>1324</v>
      </c>
      <c r="AC846" s="4"/>
      <c r="AD846" s="4"/>
      <c r="AE846" s="4"/>
      <c r="AF846" s="4"/>
      <c r="AG846" s="1" t="s">
        <v>3872</v>
      </c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</row>
    <row r="847">
      <c r="A847" s="3">
        <v>3.809099999E9</v>
      </c>
      <c r="B847" s="1" t="s">
        <v>3873</v>
      </c>
      <c r="C847" s="3">
        <v>4.0</v>
      </c>
      <c r="D847" s="3">
        <v>50.086092</v>
      </c>
      <c r="E847" s="3">
        <v>-5.255711</v>
      </c>
      <c r="F847" s="3">
        <v>81.38</v>
      </c>
      <c r="G847" s="1" t="s">
        <v>178</v>
      </c>
      <c r="H847" s="1" t="s">
        <v>179</v>
      </c>
      <c r="I847" s="3">
        <v>99999.0</v>
      </c>
      <c r="J847" s="1" t="s">
        <v>180</v>
      </c>
      <c r="K847" s="2" t="s">
        <v>3851</v>
      </c>
      <c r="L847" s="1" t="s">
        <v>557</v>
      </c>
      <c r="M847" s="1" t="s">
        <v>601</v>
      </c>
      <c r="N847" s="4" t="str">
        <f>+0020,1</f>
        <v>#ERROR!</v>
      </c>
      <c r="O847" s="1" t="s">
        <v>3874</v>
      </c>
      <c r="P847" s="1" t="s">
        <v>2699</v>
      </c>
      <c r="Q847" s="4"/>
      <c r="R847" s="1" t="s">
        <v>1130</v>
      </c>
      <c r="T847" s="4"/>
      <c r="U847" s="4"/>
      <c r="V847" s="1" t="s">
        <v>188</v>
      </c>
      <c r="W847" s="1" t="s">
        <v>2096</v>
      </c>
      <c r="Z847" s="1" t="s">
        <v>2708</v>
      </c>
      <c r="AA847" s="1" t="s">
        <v>2523</v>
      </c>
      <c r="AB847" s="1" t="s">
        <v>1575</v>
      </c>
      <c r="AC847" s="4"/>
      <c r="AD847" s="4"/>
      <c r="AE847" s="4"/>
      <c r="AF847" s="4"/>
      <c r="AG847" s="1" t="s">
        <v>3875</v>
      </c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1" t="s">
        <v>732</v>
      </c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1" t="s">
        <v>732</v>
      </c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</row>
    <row r="848">
      <c r="A848" s="3">
        <v>3.809099999E9</v>
      </c>
      <c r="B848" s="1" t="s">
        <v>3876</v>
      </c>
      <c r="C848" s="3">
        <v>4.0</v>
      </c>
      <c r="D848" s="3">
        <v>50.086092</v>
      </c>
      <c r="E848" s="3">
        <v>-5.255711</v>
      </c>
      <c r="F848" s="3">
        <v>81.38</v>
      </c>
      <c r="G848" s="1" t="s">
        <v>178</v>
      </c>
      <c r="H848" s="1" t="s">
        <v>200</v>
      </c>
      <c r="I848" s="3">
        <v>99999.0</v>
      </c>
      <c r="J848" s="1" t="s">
        <v>180</v>
      </c>
      <c r="K848" s="2" t="s">
        <v>3877</v>
      </c>
      <c r="L848" s="1" t="s">
        <v>557</v>
      </c>
      <c r="M848" s="1" t="s">
        <v>411</v>
      </c>
      <c r="N848" s="4" t="str">
        <f>+0040,1</f>
        <v>#ERROR!</v>
      </c>
      <c r="O848" s="4" t="str">
        <f>+0000,1</f>
        <v>#ERROR!</v>
      </c>
      <c r="P848" s="1" t="s">
        <v>203</v>
      </c>
      <c r="Q848" s="4"/>
      <c r="R848" s="1" t="s">
        <v>3060</v>
      </c>
      <c r="T848" s="4"/>
      <c r="U848" s="4"/>
      <c r="V848" s="1" t="s">
        <v>188</v>
      </c>
      <c r="W848" s="1" t="s">
        <v>1498</v>
      </c>
      <c r="Z848" s="1" t="s">
        <v>2689</v>
      </c>
      <c r="AB848" s="4"/>
      <c r="AC848" s="4"/>
      <c r="AD848" s="4"/>
      <c r="AE848" s="4"/>
      <c r="AF848" s="4"/>
      <c r="AG848" s="1" t="s">
        <v>3878</v>
      </c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</row>
    <row r="849">
      <c r="A849" s="3">
        <v>3.809099999E9</v>
      </c>
      <c r="B849" s="1" t="s">
        <v>3879</v>
      </c>
      <c r="C849" s="3">
        <v>4.0</v>
      </c>
      <c r="D849" s="3">
        <v>50.086092</v>
      </c>
      <c r="E849" s="3">
        <v>-5.255711</v>
      </c>
      <c r="F849" s="3">
        <v>81.38</v>
      </c>
      <c r="G849" s="1" t="s">
        <v>178</v>
      </c>
      <c r="H849" s="1" t="s">
        <v>179</v>
      </c>
      <c r="I849" s="3">
        <v>99999.0</v>
      </c>
      <c r="J849" s="1" t="s">
        <v>180</v>
      </c>
      <c r="K849" s="2" t="s">
        <v>3877</v>
      </c>
      <c r="L849" s="1" t="s">
        <v>557</v>
      </c>
      <c r="M849" s="1" t="s">
        <v>665</v>
      </c>
      <c r="N849" s="4" t="str">
        <f>+0040,1</f>
        <v>#ERROR!</v>
      </c>
      <c r="O849" s="1" t="s">
        <v>2441</v>
      </c>
      <c r="P849" s="1" t="s">
        <v>3880</v>
      </c>
      <c r="Q849" s="4"/>
      <c r="R849" s="1" t="s">
        <v>3064</v>
      </c>
      <c r="T849" s="4"/>
      <c r="U849" s="4"/>
      <c r="V849" s="1" t="s">
        <v>188</v>
      </c>
      <c r="W849" s="1" t="s">
        <v>3586</v>
      </c>
      <c r="Z849" s="1" t="s">
        <v>2693</v>
      </c>
      <c r="AA849" s="1" t="s">
        <v>3881</v>
      </c>
      <c r="AC849" s="4"/>
      <c r="AD849" s="4"/>
      <c r="AE849" s="4"/>
      <c r="AF849" s="4"/>
      <c r="AG849" s="1" t="s">
        <v>3882</v>
      </c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</row>
    <row r="850">
      <c r="A850" s="3">
        <v>3.809099999E9</v>
      </c>
      <c r="B850" s="1" t="s">
        <v>3883</v>
      </c>
      <c r="C850" s="3">
        <v>4.0</v>
      </c>
      <c r="D850" s="3">
        <v>50.086092</v>
      </c>
      <c r="E850" s="3">
        <v>-5.255711</v>
      </c>
      <c r="F850" s="3">
        <v>81.38</v>
      </c>
      <c r="G850" s="1" t="s">
        <v>178</v>
      </c>
      <c r="H850" s="1" t="s">
        <v>200</v>
      </c>
      <c r="I850" s="3">
        <v>99999.0</v>
      </c>
      <c r="J850" s="1" t="s">
        <v>180</v>
      </c>
      <c r="K850" s="2" t="s">
        <v>3884</v>
      </c>
      <c r="L850" s="1" t="s">
        <v>557</v>
      </c>
      <c r="M850" s="1" t="s">
        <v>411</v>
      </c>
      <c r="N850" s="4" t="str">
        <f>+0060,1</f>
        <v>#ERROR!</v>
      </c>
      <c r="O850" s="4" t="str">
        <f>+0000,1</f>
        <v>#ERROR!</v>
      </c>
      <c r="P850" s="1" t="s">
        <v>203</v>
      </c>
      <c r="Q850" s="4"/>
      <c r="R850" s="1" t="s">
        <v>1497</v>
      </c>
      <c r="T850" s="4"/>
      <c r="U850" s="4"/>
      <c r="V850" s="1" t="s">
        <v>188</v>
      </c>
      <c r="W850" s="1" t="s">
        <v>1498</v>
      </c>
      <c r="Z850" s="1" t="s">
        <v>2682</v>
      </c>
      <c r="AB850" s="4"/>
      <c r="AC850" s="4"/>
      <c r="AD850" s="4"/>
      <c r="AE850" s="4"/>
      <c r="AF850" s="4"/>
      <c r="AG850" s="1" t="s">
        <v>3885</v>
      </c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</row>
    <row r="851">
      <c r="A851" s="3">
        <v>3.809099999E9</v>
      </c>
      <c r="B851" s="1" t="s">
        <v>3886</v>
      </c>
      <c r="C851" s="3">
        <v>4.0</v>
      </c>
      <c r="D851" s="3">
        <v>50.086092</v>
      </c>
      <c r="E851" s="3">
        <v>-5.255711</v>
      </c>
      <c r="F851" s="3">
        <v>81.38</v>
      </c>
      <c r="G851" s="1" t="s">
        <v>178</v>
      </c>
      <c r="H851" s="1" t="s">
        <v>179</v>
      </c>
      <c r="I851" s="3">
        <v>99999.0</v>
      </c>
      <c r="J851" s="1" t="s">
        <v>180</v>
      </c>
      <c r="K851" s="2" t="s">
        <v>3884</v>
      </c>
      <c r="L851" s="1" t="s">
        <v>557</v>
      </c>
      <c r="M851" s="1" t="s">
        <v>665</v>
      </c>
      <c r="N851" s="4" t="str">
        <f>+0057,1</f>
        <v>#ERROR!</v>
      </c>
      <c r="O851" s="4" t="str">
        <f>+0003,1</f>
        <v>#ERROR!</v>
      </c>
      <c r="P851" s="1" t="s">
        <v>3887</v>
      </c>
      <c r="Q851" s="4"/>
      <c r="R851" s="1" t="s">
        <v>1841</v>
      </c>
      <c r="T851" s="4"/>
      <c r="U851" s="4"/>
      <c r="V851" s="1" t="s">
        <v>188</v>
      </c>
      <c r="W851" s="1" t="s">
        <v>3586</v>
      </c>
      <c r="Z851" s="1" t="s">
        <v>3618</v>
      </c>
      <c r="AA851" s="1" t="s">
        <v>3888</v>
      </c>
      <c r="AC851" s="4"/>
      <c r="AD851" s="4"/>
      <c r="AE851" s="4"/>
      <c r="AF851" s="4"/>
      <c r="AG851" s="1" t="s">
        <v>3889</v>
      </c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</row>
    <row r="852">
      <c r="A852" s="3">
        <v>3.809099999E9</v>
      </c>
      <c r="B852" s="1" t="s">
        <v>3890</v>
      </c>
      <c r="C852" s="3">
        <v>4.0</v>
      </c>
      <c r="D852" s="3">
        <v>50.086092</v>
      </c>
      <c r="E852" s="3">
        <v>-5.255711</v>
      </c>
      <c r="F852" s="3">
        <v>81.38</v>
      </c>
      <c r="G852" s="1" t="s">
        <v>178</v>
      </c>
      <c r="H852" s="1" t="s">
        <v>200</v>
      </c>
      <c r="I852" s="3">
        <v>99999.0</v>
      </c>
      <c r="J852" s="1" t="s">
        <v>180</v>
      </c>
      <c r="K852" s="2" t="s">
        <v>3891</v>
      </c>
      <c r="L852" s="1" t="s">
        <v>557</v>
      </c>
      <c r="M852" s="1" t="s">
        <v>411</v>
      </c>
      <c r="N852" s="4" t="str">
        <f>+0060,1</f>
        <v>#ERROR!</v>
      </c>
      <c r="O852" s="4" t="str">
        <f>+0000,1</f>
        <v>#ERROR!</v>
      </c>
      <c r="P852" s="1" t="s">
        <v>203</v>
      </c>
      <c r="Q852" s="4"/>
      <c r="R852" s="1" t="s">
        <v>1497</v>
      </c>
      <c r="T852" s="4"/>
      <c r="U852" s="4"/>
      <c r="V852" s="1" t="s">
        <v>188</v>
      </c>
      <c r="W852" s="1" t="s">
        <v>1498</v>
      </c>
      <c r="Z852" s="1" t="s">
        <v>2682</v>
      </c>
      <c r="AB852" s="4"/>
      <c r="AC852" s="4"/>
      <c r="AD852" s="1" t="s">
        <v>227</v>
      </c>
      <c r="AE852" s="4"/>
      <c r="AF852" s="4"/>
      <c r="AG852" s="1" t="s">
        <v>3892</v>
      </c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</row>
    <row r="853">
      <c r="A853" s="3">
        <v>3.809099999E9</v>
      </c>
      <c r="B853" s="1" t="s">
        <v>3893</v>
      </c>
      <c r="C853" s="3">
        <v>4.0</v>
      </c>
      <c r="D853" s="3">
        <v>50.086092</v>
      </c>
      <c r="E853" s="3">
        <v>-5.255711</v>
      </c>
      <c r="F853" s="3">
        <v>81.38</v>
      </c>
      <c r="G853" s="1" t="s">
        <v>178</v>
      </c>
      <c r="H853" s="1" t="s">
        <v>179</v>
      </c>
      <c r="I853" s="3">
        <v>99999.0</v>
      </c>
      <c r="J853" s="1" t="s">
        <v>180</v>
      </c>
      <c r="K853" s="2" t="s">
        <v>3891</v>
      </c>
      <c r="L853" s="1" t="s">
        <v>557</v>
      </c>
      <c r="M853" s="1" t="s">
        <v>665</v>
      </c>
      <c r="N853" s="4" t="str">
        <f>+0061,1</f>
        <v>#ERROR!</v>
      </c>
      <c r="O853" s="1" t="s">
        <v>2412</v>
      </c>
      <c r="P853" s="1" t="s">
        <v>3617</v>
      </c>
      <c r="Q853" s="4"/>
      <c r="R853" s="1" t="s">
        <v>1841</v>
      </c>
      <c r="T853" s="4"/>
      <c r="U853" s="4"/>
      <c r="V853" s="1" t="s">
        <v>188</v>
      </c>
      <c r="W853" s="1" t="s">
        <v>3586</v>
      </c>
      <c r="Z853" s="1" t="s">
        <v>3691</v>
      </c>
      <c r="AA853" s="1" t="s">
        <v>2545</v>
      </c>
      <c r="AB853" s="1" t="s">
        <v>1511</v>
      </c>
      <c r="AC853" s="4"/>
      <c r="AD853" s="4"/>
      <c r="AE853" s="1" t="s">
        <v>193</v>
      </c>
      <c r="AF853" s="1" t="s">
        <v>236</v>
      </c>
      <c r="AG853" s="1" t="s">
        <v>3894</v>
      </c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1" t="s">
        <v>732</v>
      </c>
      <c r="BT853" s="4"/>
      <c r="BU853" s="4"/>
      <c r="BV853" s="4"/>
      <c r="BW853" s="4"/>
      <c r="BX853" s="4"/>
      <c r="BY853" s="4"/>
      <c r="BZ853" s="4"/>
      <c r="CA853" s="1" t="s">
        <v>3557</v>
      </c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1" t="s">
        <v>198</v>
      </c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</row>
    <row r="854">
      <c r="A854" s="3">
        <v>3.809099999E9</v>
      </c>
      <c r="B854" s="1" t="s">
        <v>3895</v>
      </c>
      <c r="C854" s="3">
        <v>4.0</v>
      </c>
      <c r="D854" s="3">
        <v>50.086092</v>
      </c>
      <c r="E854" s="3">
        <v>-5.255711</v>
      </c>
      <c r="F854" s="3">
        <v>81.38</v>
      </c>
      <c r="G854" s="1" t="s">
        <v>178</v>
      </c>
      <c r="H854" s="1" t="s">
        <v>200</v>
      </c>
      <c r="I854" s="3">
        <v>99999.0</v>
      </c>
      <c r="J854" s="1" t="s">
        <v>180</v>
      </c>
      <c r="K854" s="2" t="s">
        <v>3896</v>
      </c>
      <c r="L854" s="1" t="s">
        <v>557</v>
      </c>
      <c r="M854" s="1" t="s">
        <v>411</v>
      </c>
      <c r="N854" s="4" t="str">
        <f>+0060,1</f>
        <v>#ERROR!</v>
      </c>
      <c r="O854" s="4" t="str">
        <f>+0000,1</f>
        <v>#ERROR!</v>
      </c>
      <c r="P854" s="1" t="s">
        <v>203</v>
      </c>
      <c r="Q854" s="4"/>
      <c r="R854" s="1" t="s">
        <v>1497</v>
      </c>
      <c r="T854" s="4"/>
      <c r="U854" s="4"/>
      <c r="V854" s="1" t="s">
        <v>188</v>
      </c>
      <c r="W854" s="1" t="s">
        <v>1498</v>
      </c>
      <c r="Z854" s="1" t="s">
        <v>2682</v>
      </c>
      <c r="AB854" s="4"/>
      <c r="AC854" s="4"/>
      <c r="AD854" s="4"/>
      <c r="AE854" s="4"/>
      <c r="AF854" s="4"/>
      <c r="AG854" s="1" t="s">
        <v>3897</v>
      </c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</row>
    <row r="855">
      <c r="A855" s="3">
        <v>3.809099999E9</v>
      </c>
      <c r="B855" s="1" t="s">
        <v>3898</v>
      </c>
      <c r="C855" s="3">
        <v>4.0</v>
      </c>
      <c r="D855" s="3">
        <v>50.086092</v>
      </c>
      <c r="E855" s="3">
        <v>-5.255711</v>
      </c>
      <c r="F855" s="3">
        <v>81.38</v>
      </c>
      <c r="G855" s="1" t="s">
        <v>178</v>
      </c>
      <c r="H855" s="1" t="s">
        <v>179</v>
      </c>
      <c r="I855" s="3">
        <v>99999.0</v>
      </c>
      <c r="J855" s="1" t="s">
        <v>180</v>
      </c>
      <c r="K855" s="2" t="s">
        <v>3896</v>
      </c>
      <c r="L855" s="1" t="s">
        <v>557</v>
      </c>
      <c r="M855" s="1" t="s">
        <v>665</v>
      </c>
      <c r="N855" s="4" t="str">
        <f>+0062,1</f>
        <v>#ERROR!</v>
      </c>
      <c r="O855" s="1" t="s">
        <v>3899</v>
      </c>
      <c r="P855" s="1" t="s">
        <v>3617</v>
      </c>
      <c r="Q855" s="4"/>
      <c r="R855" s="1" t="s">
        <v>1841</v>
      </c>
      <c r="T855" s="4"/>
      <c r="U855" s="4"/>
      <c r="V855" s="1" t="s">
        <v>188</v>
      </c>
      <c r="W855" s="1" t="s">
        <v>3900</v>
      </c>
      <c r="Z855" s="1" t="s">
        <v>3683</v>
      </c>
      <c r="AA855" s="1" t="s">
        <v>2936</v>
      </c>
      <c r="AC855" s="4"/>
      <c r="AD855" s="4"/>
      <c r="AE855" s="1" t="s">
        <v>269</v>
      </c>
      <c r="AG855" s="1" t="s">
        <v>3901</v>
      </c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</row>
    <row r="856">
      <c r="A856" s="3">
        <v>3.809099999E9</v>
      </c>
      <c r="B856" s="1" t="s">
        <v>3902</v>
      </c>
      <c r="C856" s="3">
        <v>4.0</v>
      </c>
      <c r="D856" s="3">
        <v>50.086092</v>
      </c>
      <c r="E856" s="3">
        <v>-5.255711</v>
      </c>
      <c r="F856" s="3">
        <v>81.38</v>
      </c>
      <c r="G856" s="1" t="s">
        <v>178</v>
      </c>
      <c r="H856" s="1" t="s">
        <v>200</v>
      </c>
      <c r="I856" s="3">
        <v>99999.0</v>
      </c>
      <c r="J856" s="1" t="s">
        <v>180</v>
      </c>
      <c r="K856" s="2" t="s">
        <v>3903</v>
      </c>
      <c r="L856" s="1" t="s">
        <v>557</v>
      </c>
      <c r="M856" s="1" t="s">
        <v>411</v>
      </c>
      <c r="N856" s="4" t="str">
        <f>+0070,1</f>
        <v>#ERROR!</v>
      </c>
      <c r="O856" s="1" t="s">
        <v>2974</v>
      </c>
      <c r="P856" s="1" t="s">
        <v>203</v>
      </c>
      <c r="Q856" s="4"/>
      <c r="R856" s="1" t="s">
        <v>3904</v>
      </c>
      <c r="T856" s="4"/>
      <c r="U856" s="4"/>
      <c r="V856" s="1" t="s">
        <v>188</v>
      </c>
      <c r="W856" s="1" t="s">
        <v>3905</v>
      </c>
      <c r="Z856" s="1" t="s">
        <v>2682</v>
      </c>
      <c r="AB856" s="4"/>
      <c r="AC856" s="4"/>
      <c r="AD856" s="4"/>
      <c r="AE856" s="4"/>
      <c r="AF856" s="4"/>
      <c r="AG856" s="1" t="s">
        <v>3906</v>
      </c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</row>
    <row r="857">
      <c r="A857" s="3">
        <v>3.809099999E9</v>
      </c>
      <c r="B857" s="1" t="s">
        <v>3907</v>
      </c>
      <c r="C857" s="3">
        <v>4.0</v>
      </c>
      <c r="D857" s="3">
        <v>50.086092</v>
      </c>
      <c r="E857" s="3">
        <v>-5.255711</v>
      </c>
      <c r="F857" s="3">
        <v>81.38</v>
      </c>
      <c r="G857" s="1" t="s">
        <v>178</v>
      </c>
      <c r="H857" s="1" t="s">
        <v>179</v>
      </c>
      <c r="I857" s="3">
        <v>99999.0</v>
      </c>
      <c r="J857" s="1" t="s">
        <v>180</v>
      </c>
      <c r="K857" s="2" t="s">
        <v>3903</v>
      </c>
      <c r="L857" s="1" t="s">
        <v>557</v>
      </c>
      <c r="M857" s="1" t="s">
        <v>3908</v>
      </c>
      <c r="N857" s="4" t="str">
        <f>+0066,1</f>
        <v>#ERROR!</v>
      </c>
      <c r="O857" s="1" t="s">
        <v>2974</v>
      </c>
      <c r="P857" s="1" t="s">
        <v>3617</v>
      </c>
      <c r="Q857" s="4"/>
      <c r="R857" s="1" t="s">
        <v>3909</v>
      </c>
      <c r="T857" s="4"/>
      <c r="U857" s="4"/>
      <c r="V857" s="1" t="s">
        <v>188</v>
      </c>
      <c r="W857" s="1" t="s">
        <v>3910</v>
      </c>
      <c r="Z857" s="1" t="s">
        <v>3691</v>
      </c>
      <c r="AA857" s="1" t="s">
        <v>3911</v>
      </c>
      <c r="AC857" s="4"/>
      <c r="AD857" s="4"/>
      <c r="AE857" s="1" t="s">
        <v>912</v>
      </c>
      <c r="AG857" s="1" t="s">
        <v>3912</v>
      </c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</row>
    <row r="858">
      <c r="A858" s="3">
        <v>3.809099999E9</v>
      </c>
      <c r="B858" s="1" t="s">
        <v>3913</v>
      </c>
      <c r="C858" s="3">
        <v>4.0</v>
      </c>
      <c r="D858" s="3">
        <v>50.086092</v>
      </c>
      <c r="E858" s="3">
        <v>-5.255711</v>
      </c>
      <c r="F858" s="3">
        <v>81.38</v>
      </c>
      <c r="G858" s="1" t="s">
        <v>178</v>
      </c>
      <c r="H858" s="1" t="s">
        <v>200</v>
      </c>
      <c r="I858" s="3">
        <v>99999.0</v>
      </c>
      <c r="J858" s="1" t="s">
        <v>180</v>
      </c>
      <c r="K858" s="2" t="s">
        <v>3914</v>
      </c>
      <c r="L858" s="1" t="s">
        <v>593</v>
      </c>
      <c r="M858" s="1" t="s">
        <v>411</v>
      </c>
      <c r="N858" s="4" t="str">
        <f>+0070,1</f>
        <v>#ERROR!</v>
      </c>
      <c r="O858" s="4" t="str">
        <f>+0010,1</f>
        <v>#ERROR!</v>
      </c>
      <c r="P858" s="1" t="s">
        <v>203</v>
      </c>
      <c r="Q858" s="4"/>
      <c r="R858" s="1" t="s">
        <v>863</v>
      </c>
      <c r="S858" s="1" t="s">
        <v>595</v>
      </c>
      <c r="U858" s="4"/>
      <c r="V858" s="1" t="s">
        <v>188</v>
      </c>
      <c r="W858" s="1" t="s">
        <v>865</v>
      </c>
      <c r="Z858" s="1" t="s">
        <v>2682</v>
      </c>
      <c r="AB858" s="1" t="s">
        <v>1324</v>
      </c>
      <c r="AC858" s="4"/>
      <c r="AD858" s="4"/>
      <c r="AE858" s="4"/>
      <c r="AF858" s="4"/>
      <c r="AG858" s="1" t="s">
        <v>3915</v>
      </c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</row>
    <row r="859">
      <c r="A859" s="3">
        <v>3.809099999E9</v>
      </c>
      <c r="B859" s="1" t="s">
        <v>3916</v>
      </c>
      <c r="C859" s="3">
        <v>4.0</v>
      </c>
      <c r="D859" s="3">
        <v>50.086092</v>
      </c>
      <c r="E859" s="3">
        <v>-5.255711</v>
      </c>
      <c r="F859" s="3">
        <v>81.38</v>
      </c>
      <c r="G859" s="1" t="s">
        <v>178</v>
      </c>
      <c r="H859" s="1" t="s">
        <v>179</v>
      </c>
      <c r="I859" s="3">
        <v>99999.0</v>
      </c>
      <c r="J859" s="1" t="s">
        <v>180</v>
      </c>
      <c r="K859" s="2" t="s">
        <v>3914</v>
      </c>
      <c r="L859" s="1" t="s">
        <v>1812</v>
      </c>
      <c r="M859" s="1" t="s">
        <v>1446</v>
      </c>
      <c r="N859" s="4" t="str">
        <f>+0065,1</f>
        <v>#ERROR!</v>
      </c>
      <c r="O859" s="4" t="str">
        <f>+0009,1</f>
        <v>#ERROR!</v>
      </c>
      <c r="P859" s="1" t="s">
        <v>3681</v>
      </c>
      <c r="Q859" s="4"/>
      <c r="R859" s="1" t="s">
        <v>1842</v>
      </c>
      <c r="S859" s="1" t="s">
        <v>2450</v>
      </c>
      <c r="U859" s="4"/>
      <c r="V859" s="1" t="s">
        <v>188</v>
      </c>
      <c r="W859" s="1" t="s">
        <v>3304</v>
      </c>
      <c r="Z859" s="1" t="s">
        <v>3683</v>
      </c>
      <c r="AA859" s="1" t="s">
        <v>1826</v>
      </c>
      <c r="AB859" s="1" t="s">
        <v>1575</v>
      </c>
      <c r="AC859" s="4"/>
      <c r="AD859" s="4"/>
      <c r="AE859" s="4"/>
      <c r="AF859" s="4"/>
      <c r="AG859" s="1" t="s">
        <v>3917</v>
      </c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1" t="s">
        <v>732</v>
      </c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1" t="s">
        <v>732</v>
      </c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</row>
    <row r="860">
      <c r="A860" s="3">
        <v>3.809099999E9</v>
      </c>
      <c r="B860" s="1" t="s">
        <v>3918</v>
      </c>
      <c r="C860" s="3">
        <v>4.0</v>
      </c>
      <c r="D860" s="3">
        <v>50.086092</v>
      </c>
      <c r="E860" s="3">
        <v>-5.255711</v>
      </c>
      <c r="F860" s="3">
        <v>81.38</v>
      </c>
      <c r="G860" s="1" t="s">
        <v>178</v>
      </c>
      <c r="H860" s="1" t="s">
        <v>200</v>
      </c>
      <c r="I860" s="3">
        <v>99999.0</v>
      </c>
      <c r="J860" s="1" t="s">
        <v>180</v>
      </c>
      <c r="K860" s="2" t="s">
        <v>3919</v>
      </c>
      <c r="L860" s="1" t="s">
        <v>557</v>
      </c>
      <c r="M860" s="1" t="s">
        <v>411</v>
      </c>
      <c r="N860" s="4" t="str">
        <f>+0060,1</f>
        <v>#ERROR!</v>
      </c>
      <c r="O860" s="4" t="str">
        <f>+0010,1</f>
        <v>#ERROR!</v>
      </c>
      <c r="P860" s="1" t="s">
        <v>203</v>
      </c>
      <c r="Q860" s="4"/>
      <c r="R860" s="1" t="s">
        <v>3060</v>
      </c>
      <c r="T860" s="4"/>
      <c r="U860" s="4"/>
      <c r="V860" s="1" t="s">
        <v>188</v>
      </c>
      <c r="W860" s="1" t="s">
        <v>1498</v>
      </c>
      <c r="Z860" s="1" t="s">
        <v>2682</v>
      </c>
      <c r="AB860" s="1" t="s">
        <v>1324</v>
      </c>
      <c r="AC860" s="4"/>
      <c r="AD860" s="1" t="s">
        <v>1505</v>
      </c>
      <c r="AE860" s="4"/>
      <c r="AF860" s="4"/>
      <c r="AG860" s="1" t="s">
        <v>3920</v>
      </c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</row>
    <row r="861">
      <c r="A861" s="3">
        <v>3.809099999E9</v>
      </c>
      <c r="B861" s="1" t="s">
        <v>3921</v>
      </c>
      <c r="C861" s="3">
        <v>4.0</v>
      </c>
      <c r="D861" s="3">
        <v>50.086092</v>
      </c>
      <c r="E861" s="3">
        <v>-5.255711</v>
      </c>
      <c r="F861" s="3">
        <v>81.38</v>
      </c>
      <c r="G861" s="1" t="s">
        <v>178</v>
      </c>
      <c r="H861" s="1" t="s">
        <v>179</v>
      </c>
      <c r="I861" s="3">
        <v>99999.0</v>
      </c>
      <c r="J861" s="1" t="s">
        <v>180</v>
      </c>
      <c r="K861" s="2" t="s">
        <v>3919</v>
      </c>
      <c r="L861" s="1" t="s">
        <v>557</v>
      </c>
      <c r="M861" s="1" t="s">
        <v>665</v>
      </c>
      <c r="N861" s="4" t="str">
        <f>+0055,1</f>
        <v>#ERROR!</v>
      </c>
      <c r="O861" s="4" t="str">
        <f>+0010,1</f>
        <v>#ERROR!</v>
      </c>
      <c r="P861" s="1" t="s">
        <v>3617</v>
      </c>
      <c r="Q861" s="4"/>
      <c r="R861" s="1" t="s">
        <v>3064</v>
      </c>
      <c r="T861" s="4"/>
      <c r="U861" s="4"/>
      <c r="V861" s="1" t="s">
        <v>188</v>
      </c>
      <c r="W861" s="1" t="s">
        <v>3537</v>
      </c>
      <c r="Z861" s="1" t="s">
        <v>3691</v>
      </c>
      <c r="AA861" s="1" t="s">
        <v>2266</v>
      </c>
      <c r="AB861" s="1" t="s">
        <v>1575</v>
      </c>
      <c r="AC861" s="4"/>
      <c r="AD861" s="4"/>
      <c r="AE861" s="1" t="s">
        <v>1512</v>
      </c>
      <c r="AG861" s="1" t="s">
        <v>3922</v>
      </c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1" t="s">
        <v>732</v>
      </c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1" t="s">
        <v>732</v>
      </c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</row>
    <row r="862">
      <c r="A862" s="3">
        <v>3.809099999E9</v>
      </c>
      <c r="B862" s="1" t="s">
        <v>3923</v>
      </c>
      <c r="C862" s="3">
        <v>4.0</v>
      </c>
      <c r="D862" s="3">
        <v>50.086092</v>
      </c>
      <c r="E862" s="3">
        <v>-5.255711</v>
      </c>
      <c r="F862" s="3">
        <v>81.38</v>
      </c>
      <c r="G862" s="1" t="s">
        <v>178</v>
      </c>
      <c r="H862" s="1" t="s">
        <v>200</v>
      </c>
      <c r="I862" s="3">
        <v>99999.0</v>
      </c>
      <c r="J862" s="1" t="s">
        <v>180</v>
      </c>
      <c r="K862" s="2" t="s">
        <v>3919</v>
      </c>
      <c r="L862" s="1" t="s">
        <v>557</v>
      </c>
      <c r="M862" s="1" t="s">
        <v>411</v>
      </c>
      <c r="N862" s="4" t="str">
        <f>+0050,1</f>
        <v>#ERROR!</v>
      </c>
      <c r="O862" s="4" t="str">
        <f>+0010,1</f>
        <v>#ERROR!</v>
      </c>
      <c r="P862" s="1" t="s">
        <v>203</v>
      </c>
      <c r="Q862" s="4"/>
      <c r="R862" s="1" t="s">
        <v>3060</v>
      </c>
      <c r="T862" s="4"/>
      <c r="U862" s="4"/>
      <c r="V862" s="1" t="s">
        <v>188</v>
      </c>
      <c r="W862" s="1" t="s">
        <v>1498</v>
      </c>
      <c r="Z862" s="1" t="s">
        <v>2672</v>
      </c>
      <c r="AB862" s="1" t="s">
        <v>1324</v>
      </c>
      <c r="AC862" s="4"/>
      <c r="AD862" s="4"/>
      <c r="AE862" s="4"/>
      <c r="AF862" s="4"/>
      <c r="AG862" s="1" t="s">
        <v>3924</v>
      </c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</row>
    <row r="863">
      <c r="A863" s="3">
        <v>3.809099999E9</v>
      </c>
      <c r="B863" s="1" t="s">
        <v>3925</v>
      </c>
      <c r="C863" s="3">
        <v>4.0</v>
      </c>
      <c r="D863" s="3">
        <v>50.086092</v>
      </c>
      <c r="E863" s="3">
        <v>-5.255711</v>
      </c>
      <c r="F863" s="3">
        <v>81.38</v>
      </c>
      <c r="G863" s="1" t="s">
        <v>178</v>
      </c>
      <c r="H863" s="1" t="s">
        <v>179</v>
      </c>
      <c r="I863" s="3">
        <v>99999.0</v>
      </c>
      <c r="J863" s="1" t="s">
        <v>180</v>
      </c>
      <c r="K863" s="2" t="s">
        <v>3919</v>
      </c>
      <c r="L863" s="1" t="s">
        <v>557</v>
      </c>
      <c r="M863" s="1" t="s">
        <v>601</v>
      </c>
      <c r="N863" s="4" t="str">
        <f>+0052,1</f>
        <v>#ERROR!</v>
      </c>
      <c r="O863" s="4" t="str">
        <f>+0006,1</f>
        <v>#ERROR!</v>
      </c>
      <c r="P863" s="1" t="s">
        <v>3666</v>
      </c>
      <c r="Q863" s="4"/>
      <c r="R863" s="1" t="s">
        <v>3064</v>
      </c>
      <c r="T863" s="4"/>
      <c r="U863" s="4"/>
      <c r="V863" s="1" t="s">
        <v>188</v>
      </c>
      <c r="W863" s="1" t="s">
        <v>3710</v>
      </c>
      <c r="Z863" s="1" t="s">
        <v>3668</v>
      </c>
      <c r="AA863" s="1" t="s">
        <v>3005</v>
      </c>
      <c r="AB863" s="1" t="s">
        <v>1575</v>
      </c>
      <c r="AC863" s="4"/>
      <c r="AD863" s="4"/>
      <c r="AE863" s="4"/>
      <c r="AF863" s="4"/>
      <c r="AG863" s="1" t="s">
        <v>3926</v>
      </c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1" t="s">
        <v>732</v>
      </c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1" t="s">
        <v>732</v>
      </c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</row>
    <row r="864">
      <c r="A864" s="3">
        <v>3.809099999E9</v>
      </c>
      <c r="B864" s="1" t="s">
        <v>3927</v>
      </c>
      <c r="C864" s="3">
        <v>4.0</v>
      </c>
      <c r="D864" s="3">
        <v>50.086092</v>
      </c>
      <c r="E864" s="3">
        <v>-5.255711</v>
      </c>
      <c r="F864" s="3">
        <v>81.38</v>
      </c>
      <c r="G864" s="1" t="s">
        <v>178</v>
      </c>
      <c r="H864" s="1" t="s">
        <v>200</v>
      </c>
      <c r="I864" s="3">
        <v>99999.0</v>
      </c>
      <c r="J864" s="1" t="s">
        <v>180</v>
      </c>
      <c r="K864" s="2" t="s">
        <v>3860</v>
      </c>
      <c r="L864" s="1" t="s">
        <v>557</v>
      </c>
      <c r="M864" s="1" t="s">
        <v>411</v>
      </c>
      <c r="N864" s="4" t="str">
        <f>+0040,1</f>
        <v>#ERROR!</v>
      </c>
      <c r="O864" s="4" t="str">
        <f>+0010,1</f>
        <v>#ERROR!</v>
      </c>
      <c r="P864" s="1" t="s">
        <v>203</v>
      </c>
      <c r="Q864" s="4"/>
      <c r="R864" s="1" t="s">
        <v>3060</v>
      </c>
      <c r="T864" s="4"/>
      <c r="U864" s="4"/>
      <c r="V864" s="1" t="s">
        <v>188</v>
      </c>
      <c r="W864" s="1" t="s">
        <v>1498</v>
      </c>
      <c r="Z864" s="1" t="s">
        <v>2672</v>
      </c>
      <c r="AB864" s="4"/>
      <c r="AC864" s="4"/>
      <c r="AD864" s="4"/>
      <c r="AE864" s="4"/>
      <c r="AF864" s="4"/>
      <c r="AG864" s="1" t="s">
        <v>3928</v>
      </c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</row>
    <row r="865">
      <c r="A865" s="3">
        <v>3.809099999E9</v>
      </c>
      <c r="B865" s="1" t="s">
        <v>3929</v>
      </c>
      <c r="C865" s="3">
        <v>4.0</v>
      </c>
      <c r="D865" s="3">
        <v>50.086092</v>
      </c>
      <c r="E865" s="3">
        <v>-5.255711</v>
      </c>
      <c r="F865" s="3">
        <v>81.38</v>
      </c>
      <c r="G865" s="1" t="s">
        <v>178</v>
      </c>
      <c r="H865" s="1" t="s">
        <v>179</v>
      </c>
      <c r="I865" s="3">
        <v>99999.0</v>
      </c>
      <c r="J865" s="1" t="s">
        <v>180</v>
      </c>
      <c r="K865" s="2" t="s">
        <v>3860</v>
      </c>
      <c r="L865" s="1" t="s">
        <v>557</v>
      </c>
      <c r="M865" s="1" t="s">
        <v>665</v>
      </c>
      <c r="N865" s="4" t="str">
        <f>+0038,1</f>
        <v>#ERROR!</v>
      </c>
      <c r="O865" s="4" t="str">
        <f>+0014,1</f>
        <v>#ERROR!</v>
      </c>
      <c r="P865" s="1" t="s">
        <v>3930</v>
      </c>
      <c r="Q865" s="4"/>
      <c r="R865" s="1" t="s">
        <v>3064</v>
      </c>
      <c r="T865" s="4"/>
      <c r="U865" s="4"/>
      <c r="V865" s="1" t="s">
        <v>188</v>
      </c>
      <c r="W865" s="1" t="s">
        <v>3537</v>
      </c>
      <c r="X865" s="1" t="s">
        <v>3931</v>
      </c>
      <c r="Z865" s="1" t="s">
        <v>3932</v>
      </c>
      <c r="AA865" s="1" t="s">
        <v>2505</v>
      </c>
      <c r="AC865" s="4"/>
      <c r="AD865" s="4"/>
      <c r="AE865" s="4"/>
      <c r="AF865" s="4"/>
      <c r="AG865" s="1" t="s">
        <v>3933</v>
      </c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1" t="s">
        <v>2330</v>
      </c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</row>
    <row r="866">
      <c r="A866" s="3">
        <v>3.809099999E9</v>
      </c>
      <c r="B866" s="1" t="s">
        <v>3934</v>
      </c>
      <c r="C866" s="3">
        <v>4.0</v>
      </c>
      <c r="D866" s="3">
        <v>50.086092</v>
      </c>
      <c r="E866" s="3">
        <v>-5.255711</v>
      </c>
      <c r="F866" s="3">
        <v>81.38</v>
      </c>
      <c r="G866" s="1" t="s">
        <v>178</v>
      </c>
      <c r="H866" s="1" t="s">
        <v>200</v>
      </c>
      <c r="I866" s="3">
        <v>99999.0</v>
      </c>
      <c r="J866" s="1" t="s">
        <v>180</v>
      </c>
      <c r="K866" s="2" t="s">
        <v>3935</v>
      </c>
      <c r="L866" s="1" t="s">
        <v>557</v>
      </c>
      <c r="M866" s="1" t="s">
        <v>411</v>
      </c>
      <c r="N866" s="4" t="str">
        <f>+0040,1</f>
        <v>#ERROR!</v>
      </c>
      <c r="O866" s="4" t="str">
        <f>+0020,1</f>
        <v>#ERROR!</v>
      </c>
      <c r="P866" s="1" t="s">
        <v>203</v>
      </c>
      <c r="Q866" s="4"/>
      <c r="R866" s="1" t="s">
        <v>1126</v>
      </c>
      <c r="S866" s="1" t="s">
        <v>3060</v>
      </c>
      <c r="U866" s="4"/>
      <c r="V866" s="1" t="s">
        <v>188</v>
      </c>
      <c r="W866" s="1" t="s">
        <v>1127</v>
      </c>
      <c r="Z866" s="1" t="s">
        <v>2662</v>
      </c>
      <c r="AB866" s="4"/>
      <c r="AC866" s="4"/>
      <c r="AD866" s="1" t="s">
        <v>262</v>
      </c>
      <c r="AE866" s="4"/>
      <c r="AF866" s="4"/>
      <c r="AG866" s="1" t="s">
        <v>3936</v>
      </c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</row>
    <row r="867">
      <c r="A867" s="3">
        <v>3.809099999E9</v>
      </c>
      <c r="B867" s="1" t="s">
        <v>3937</v>
      </c>
      <c r="C867" s="3">
        <v>4.0</v>
      </c>
      <c r="D867" s="3">
        <v>50.086092</v>
      </c>
      <c r="E867" s="3">
        <v>-5.255711</v>
      </c>
      <c r="F867" s="3">
        <v>81.38</v>
      </c>
      <c r="G867" s="1" t="s">
        <v>178</v>
      </c>
      <c r="H867" s="1" t="s">
        <v>179</v>
      </c>
      <c r="I867" s="3">
        <v>99999.0</v>
      </c>
      <c r="J867" s="1" t="s">
        <v>180</v>
      </c>
      <c r="K867" s="2" t="s">
        <v>3935</v>
      </c>
      <c r="L867" s="1" t="s">
        <v>557</v>
      </c>
      <c r="M867" s="1" t="s">
        <v>665</v>
      </c>
      <c r="N867" s="4" t="str">
        <f>+0041,1</f>
        <v>#ERROR!</v>
      </c>
      <c r="O867" s="4" t="str">
        <f>+0021,1</f>
        <v>#ERROR!</v>
      </c>
      <c r="P867" s="1" t="s">
        <v>2665</v>
      </c>
      <c r="Q867" s="4"/>
      <c r="R867" s="1" t="s">
        <v>1130</v>
      </c>
      <c r="S867" s="1" t="s">
        <v>3064</v>
      </c>
      <c r="U867" s="4"/>
      <c r="V867" s="1" t="s">
        <v>188</v>
      </c>
      <c r="W867" s="1" t="s">
        <v>2096</v>
      </c>
      <c r="Z867" s="1" t="s">
        <v>3938</v>
      </c>
      <c r="AA867" s="1" t="s">
        <v>2070</v>
      </c>
      <c r="AB867" s="1" t="s">
        <v>2436</v>
      </c>
      <c r="AC867" s="4"/>
      <c r="AD867" s="4"/>
      <c r="AE867" s="1" t="s">
        <v>219</v>
      </c>
      <c r="AF867" s="1" t="s">
        <v>194</v>
      </c>
      <c r="AG867" s="1" t="s">
        <v>3939</v>
      </c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1" t="s">
        <v>2029</v>
      </c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1" t="s">
        <v>1973</v>
      </c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</row>
    <row r="868">
      <c r="A868" s="3">
        <v>3.809099999E9</v>
      </c>
      <c r="B868" s="1" t="s">
        <v>3940</v>
      </c>
      <c r="C868" s="3">
        <v>4.0</v>
      </c>
      <c r="D868" s="3">
        <v>50.086092</v>
      </c>
      <c r="E868" s="3">
        <v>-5.255711</v>
      </c>
      <c r="F868" s="3">
        <v>81.38</v>
      </c>
      <c r="G868" s="1" t="s">
        <v>178</v>
      </c>
      <c r="H868" s="1" t="s">
        <v>200</v>
      </c>
      <c r="I868" s="3">
        <v>99999.0</v>
      </c>
      <c r="J868" s="1" t="s">
        <v>180</v>
      </c>
      <c r="K868" s="2" t="s">
        <v>3935</v>
      </c>
      <c r="L868" s="1" t="s">
        <v>557</v>
      </c>
      <c r="M868" s="1" t="s">
        <v>411</v>
      </c>
      <c r="N868" s="4" t="str">
        <f>+0040,1</f>
        <v>#ERROR!</v>
      </c>
      <c r="O868" s="4" t="str">
        <f>+0010,1</f>
        <v>#ERROR!</v>
      </c>
      <c r="P868" s="1" t="s">
        <v>203</v>
      </c>
      <c r="Q868" s="4"/>
      <c r="R868" s="1" t="s">
        <v>1497</v>
      </c>
      <c r="T868" s="4"/>
      <c r="U868" s="4"/>
      <c r="V868" s="1" t="s">
        <v>188</v>
      </c>
      <c r="W868" s="1" t="s">
        <v>1498</v>
      </c>
      <c r="Z868" s="1" t="s">
        <v>2662</v>
      </c>
      <c r="AB868" s="4"/>
      <c r="AC868" s="4"/>
      <c r="AD868" s="1" t="s">
        <v>1568</v>
      </c>
      <c r="AE868" s="4"/>
      <c r="AF868" s="4"/>
      <c r="AG868" s="1" t="s">
        <v>3941</v>
      </c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</row>
    <row r="869">
      <c r="A869" s="3">
        <v>3.809099999E9</v>
      </c>
      <c r="B869" s="1" t="s">
        <v>3942</v>
      </c>
      <c r="C869" s="3">
        <v>4.0</v>
      </c>
      <c r="D869" s="3">
        <v>50.086092</v>
      </c>
      <c r="E869" s="3">
        <v>-5.255711</v>
      </c>
      <c r="F869" s="3">
        <v>81.38</v>
      </c>
      <c r="G869" s="1" t="s">
        <v>178</v>
      </c>
      <c r="H869" s="1" t="s">
        <v>179</v>
      </c>
      <c r="I869" s="3">
        <v>99999.0</v>
      </c>
      <c r="J869" s="1" t="s">
        <v>180</v>
      </c>
      <c r="K869" s="2" t="s">
        <v>3935</v>
      </c>
      <c r="L869" s="1" t="s">
        <v>557</v>
      </c>
      <c r="M869" s="1" t="s">
        <v>665</v>
      </c>
      <c r="N869" s="4" t="str">
        <f>+0044,1</f>
        <v>#ERROR!</v>
      </c>
      <c r="O869" s="4" t="str">
        <f>+0014,1</f>
        <v>#ERROR!</v>
      </c>
      <c r="P869" s="1" t="s">
        <v>3943</v>
      </c>
      <c r="Q869" s="4"/>
      <c r="R869" s="1" t="s">
        <v>3807</v>
      </c>
      <c r="T869" s="4"/>
      <c r="U869" s="4"/>
      <c r="V869" s="1" t="s">
        <v>188</v>
      </c>
      <c r="W869" s="1" t="s">
        <v>3944</v>
      </c>
      <c r="Z869" s="1" t="s">
        <v>2666</v>
      </c>
      <c r="AA869" s="1" t="s">
        <v>730</v>
      </c>
      <c r="AB869" s="1" t="s">
        <v>2436</v>
      </c>
      <c r="AC869" s="4"/>
      <c r="AD869" s="4"/>
      <c r="AE869" s="1" t="s">
        <v>1576</v>
      </c>
      <c r="AG869" s="1" t="s">
        <v>3945</v>
      </c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1" t="s">
        <v>2029</v>
      </c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1" t="s">
        <v>1973</v>
      </c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</row>
    <row r="870">
      <c r="A870" s="3">
        <v>3.809099999E9</v>
      </c>
      <c r="B870" s="1" t="s">
        <v>3946</v>
      </c>
      <c r="C870" s="3">
        <v>4.0</v>
      </c>
      <c r="D870" s="3">
        <v>50.086092</v>
      </c>
      <c r="E870" s="3">
        <v>-5.255711</v>
      </c>
      <c r="F870" s="3">
        <v>81.38</v>
      </c>
      <c r="G870" s="1" t="s">
        <v>178</v>
      </c>
      <c r="H870" s="1" t="s">
        <v>200</v>
      </c>
      <c r="I870" s="3">
        <v>99999.0</v>
      </c>
      <c r="J870" s="1" t="s">
        <v>180</v>
      </c>
      <c r="K870" s="2" t="s">
        <v>3947</v>
      </c>
      <c r="L870" s="1" t="s">
        <v>2606</v>
      </c>
      <c r="M870" s="1" t="s">
        <v>411</v>
      </c>
      <c r="N870" s="4" t="str">
        <f>+0040,1</f>
        <v>#ERROR!</v>
      </c>
      <c r="O870" s="4" t="str">
        <f>+0010,1</f>
        <v>#ERROR!</v>
      </c>
      <c r="P870" s="1" t="s">
        <v>203</v>
      </c>
      <c r="Q870" s="4"/>
      <c r="R870" s="1" t="s">
        <v>1497</v>
      </c>
      <c r="S870" s="1" t="s">
        <v>2455</v>
      </c>
      <c r="U870" s="4"/>
      <c r="V870" s="1" t="s">
        <v>188</v>
      </c>
      <c r="W870" s="1" t="s">
        <v>1498</v>
      </c>
      <c r="Z870" s="1" t="s">
        <v>1567</v>
      </c>
      <c r="AB870" s="4"/>
      <c r="AC870" s="4"/>
      <c r="AD870" s="4"/>
      <c r="AE870" s="4"/>
      <c r="AF870" s="4"/>
      <c r="AG870" s="1" t="s">
        <v>3948</v>
      </c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</row>
    <row r="871">
      <c r="A871" s="3">
        <v>3.809099999E9</v>
      </c>
      <c r="B871" s="1" t="s">
        <v>3949</v>
      </c>
      <c r="C871" s="3">
        <v>4.0</v>
      </c>
      <c r="D871" s="3">
        <v>50.086092</v>
      </c>
      <c r="E871" s="3">
        <v>-5.255711</v>
      </c>
      <c r="F871" s="3">
        <v>81.38</v>
      </c>
      <c r="G871" s="1" t="s">
        <v>178</v>
      </c>
      <c r="H871" s="1" t="s">
        <v>179</v>
      </c>
      <c r="I871" s="3">
        <v>99999.0</v>
      </c>
      <c r="J871" s="1" t="s">
        <v>180</v>
      </c>
      <c r="K871" s="2" t="s">
        <v>3947</v>
      </c>
      <c r="L871" s="1" t="s">
        <v>557</v>
      </c>
      <c r="M871" s="1" t="s">
        <v>665</v>
      </c>
      <c r="N871" s="4" t="str">
        <f>+0040,1</f>
        <v>#ERROR!</v>
      </c>
      <c r="O871" s="4" t="str">
        <f>+0010,1</f>
        <v>#ERROR!</v>
      </c>
      <c r="P871" s="1" t="s">
        <v>2659</v>
      </c>
      <c r="Q871" s="4"/>
      <c r="R871" s="1" t="s">
        <v>1841</v>
      </c>
      <c r="S871" s="1" t="s">
        <v>3950</v>
      </c>
      <c r="U871" s="4"/>
      <c r="V871" s="1" t="s">
        <v>188</v>
      </c>
      <c r="W871" s="1" t="s">
        <v>3586</v>
      </c>
      <c r="Z871" s="1" t="s">
        <v>2344</v>
      </c>
      <c r="AA871" s="1" t="s">
        <v>1689</v>
      </c>
      <c r="AB871" s="1" t="s">
        <v>2492</v>
      </c>
      <c r="AC871" s="4"/>
      <c r="AD871" s="4"/>
      <c r="AE871" s="4"/>
      <c r="AF871" s="4"/>
      <c r="AG871" s="1" t="s">
        <v>3951</v>
      </c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1" t="s">
        <v>2029</v>
      </c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1" t="s">
        <v>1973</v>
      </c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</row>
    <row r="872">
      <c r="A872" s="3">
        <v>3.809099999E9</v>
      </c>
      <c r="B872" s="1" t="s">
        <v>3952</v>
      </c>
      <c r="C872" s="3">
        <v>4.0</v>
      </c>
      <c r="D872" s="3">
        <v>50.086092</v>
      </c>
      <c r="E872" s="3">
        <v>-5.255711</v>
      </c>
      <c r="F872" s="3">
        <v>81.38</v>
      </c>
      <c r="G872" s="1" t="s">
        <v>178</v>
      </c>
      <c r="H872" s="1" t="s">
        <v>200</v>
      </c>
      <c r="I872" s="3">
        <v>99999.0</v>
      </c>
      <c r="J872" s="1" t="s">
        <v>180</v>
      </c>
      <c r="K872" s="2" t="s">
        <v>3953</v>
      </c>
      <c r="L872" s="1" t="s">
        <v>557</v>
      </c>
      <c r="M872" s="1" t="s">
        <v>411</v>
      </c>
      <c r="N872" s="4" t="str">
        <f>+0040,1</f>
        <v>#ERROR!</v>
      </c>
      <c r="O872" s="4" t="str">
        <f>+0000,1</f>
        <v>#ERROR!</v>
      </c>
      <c r="P872" s="1" t="s">
        <v>203</v>
      </c>
      <c r="Q872" s="4"/>
      <c r="R872" s="1" t="s">
        <v>1497</v>
      </c>
      <c r="T872" s="4"/>
      <c r="U872" s="4"/>
      <c r="V872" s="1" t="s">
        <v>188</v>
      </c>
      <c r="W872" s="1" t="s">
        <v>1498</v>
      </c>
      <c r="Z872" s="1" t="s">
        <v>1567</v>
      </c>
      <c r="AB872" s="4"/>
      <c r="AC872" s="4"/>
      <c r="AD872" s="4"/>
      <c r="AE872" s="4"/>
      <c r="AF872" s="4"/>
      <c r="AG872" s="1" t="s">
        <v>3954</v>
      </c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</row>
    <row r="873">
      <c r="A873" s="3">
        <v>3.809099999E9</v>
      </c>
      <c r="B873" s="1" t="s">
        <v>3955</v>
      </c>
      <c r="C873" s="3">
        <v>4.0</v>
      </c>
      <c r="D873" s="3">
        <v>50.086092</v>
      </c>
      <c r="E873" s="3">
        <v>-5.255711</v>
      </c>
      <c r="F873" s="3">
        <v>81.38</v>
      </c>
      <c r="G873" s="1" t="s">
        <v>178</v>
      </c>
      <c r="H873" s="1" t="s">
        <v>179</v>
      </c>
      <c r="I873" s="3">
        <v>99999.0</v>
      </c>
      <c r="J873" s="1" t="s">
        <v>180</v>
      </c>
      <c r="K873" s="2" t="s">
        <v>3953</v>
      </c>
      <c r="L873" s="1" t="s">
        <v>557</v>
      </c>
      <c r="M873" s="1" t="s">
        <v>665</v>
      </c>
      <c r="N873" s="4" t="str">
        <f>+0043,1</f>
        <v>#ERROR!</v>
      </c>
      <c r="O873" s="4" t="str">
        <f>+0000,1</f>
        <v>#ERROR!</v>
      </c>
      <c r="P873" s="1" t="s">
        <v>3956</v>
      </c>
      <c r="Q873" s="4"/>
      <c r="R873" s="1" t="s">
        <v>1841</v>
      </c>
      <c r="T873" s="4"/>
      <c r="U873" s="4"/>
      <c r="V873" s="1" t="s">
        <v>188</v>
      </c>
      <c r="W873" s="1" t="s">
        <v>3586</v>
      </c>
      <c r="Z873" s="1" t="s">
        <v>3957</v>
      </c>
      <c r="AA873" s="1" t="s">
        <v>2523</v>
      </c>
      <c r="AC873" s="4"/>
      <c r="AD873" s="4"/>
      <c r="AE873" s="4"/>
      <c r="AF873" s="4"/>
      <c r="AG873" s="1" t="s">
        <v>3958</v>
      </c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</row>
    <row r="874">
      <c r="A874" s="3">
        <v>3.809099999E9</v>
      </c>
      <c r="B874" s="1" t="s">
        <v>3959</v>
      </c>
      <c r="C874" s="3">
        <v>4.0</v>
      </c>
      <c r="D874" s="3">
        <v>50.086092</v>
      </c>
      <c r="E874" s="3">
        <v>-5.255711</v>
      </c>
      <c r="F874" s="3">
        <v>81.38</v>
      </c>
      <c r="G874" s="1" t="s">
        <v>178</v>
      </c>
      <c r="H874" s="1" t="s">
        <v>200</v>
      </c>
      <c r="I874" s="3">
        <v>99999.0</v>
      </c>
      <c r="J874" s="1" t="s">
        <v>180</v>
      </c>
      <c r="K874" s="2" t="s">
        <v>3960</v>
      </c>
      <c r="L874" s="1" t="s">
        <v>557</v>
      </c>
      <c r="M874" s="1" t="s">
        <v>411</v>
      </c>
      <c r="N874" s="4" t="str">
        <f>+0040,1</f>
        <v>#ERROR!</v>
      </c>
      <c r="O874" s="1" t="s">
        <v>2983</v>
      </c>
      <c r="P874" s="1" t="s">
        <v>203</v>
      </c>
      <c r="Q874" s="4"/>
      <c r="R874" s="1" t="s">
        <v>1497</v>
      </c>
      <c r="T874" s="4"/>
      <c r="U874" s="4"/>
      <c r="V874" s="1" t="s">
        <v>188</v>
      </c>
      <c r="W874" s="1" t="s">
        <v>1498</v>
      </c>
      <c r="Z874" s="1" t="s">
        <v>1539</v>
      </c>
      <c r="AB874" s="4"/>
      <c r="AC874" s="4"/>
      <c r="AD874" s="4"/>
      <c r="AE874" s="4"/>
      <c r="AF874" s="4"/>
      <c r="AG874" s="1" t="s">
        <v>3961</v>
      </c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</row>
    <row r="875">
      <c r="A875" s="3">
        <v>3.809099999E9</v>
      </c>
      <c r="B875" s="1" t="s">
        <v>3962</v>
      </c>
      <c r="C875" s="3">
        <v>4.0</v>
      </c>
      <c r="D875" s="3">
        <v>50.086092</v>
      </c>
      <c r="E875" s="3">
        <v>-5.255711</v>
      </c>
      <c r="F875" s="3">
        <v>81.38</v>
      </c>
      <c r="G875" s="1" t="s">
        <v>178</v>
      </c>
      <c r="H875" s="1" t="s">
        <v>179</v>
      </c>
      <c r="I875" s="3">
        <v>99999.0</v>
      </c>
      <c r="J875" s="1" t="s">
        <v>180</v>
      </c>
      <c r="K875" s="2" t="s">
        <v>3960</v>
      </c>
      <c r="L875" s="1" t="s">
        <v>557</v>
      </c>
      <c r="M875" s="1" t="s">
        <v>665</v>
      </c>
      <c r="N875" s="4" t="str">
        <f>+0040,1</f>
        <v>#ERROR!</v>
      </c>
      <c r="O875" s="1" t="s">
        <v>3963</v>
      </c>
      <c r="P875" s="1" t="s">
        <v>3964</v>
      </c>
      <c r="Q875" s="4"/>
      <c r="R875" s="1" t="s">
        <v>1841</v>
      </c>
      <c r="T875" s="4"/>
      <c r="U875" s="4"/>
      <c r="V875" s="1" t="s">
        <v>188</v>
      </c>
      <c r="W875" s="1" t="s">
        <v>3075</v>
      </c>
      <c r="Z875" s="1" t="s">
        <v>1554</v>
      </c>
      <c r="AA875" s="1" t="s">
        <v>1134</v>
      </c>
      <c r="AC875" s="4"/>
      <c r="AD875" s="4"/>
      <c r="AE875" s="4"/>
      <c r="AF875" s="4"/>
      <c r="AG875" s="1" t="s">
        <v>3965</v>
      </c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</row>
    <row r="876">
      <c r="A876" s="3">
        <v>3.809099999E9</v>
      </c>
      <c r="B876" s="1" t="s">
        <v>3966</v>
      </c>
      <c r="C876" s="3">
        <v>4.0</v>
      </c>
      <c r="D876" s="3">
        <v>50.086092</v>
      </c>
      <c r="E876" s="3">
        <v>-5.255711</v>
      </c>
      <c r="F876" s="3">
        <v>81.38</v>
      </c>
      <c r="G876" s="1" t="s">
        <v>178</v>
      </c>
      <c r="H876" s="1" t="s">
        <v>200</v>
      </c>
      <c r="I876" s="3">
        <v>99999.0</v>
      </c>
      <c r="J876" s="1" t="s">
        <v>180</v>
      </c>
      <c r="K876" s="2" t="s">
        <v>3967</v>
      </c>
      <c r="L876" s="1" t="s">
        <v>557</v>
      </c>
      <c r="M876" s="1" t="s">
        <v>411</v>
      </c>
      <c r="N876" s="4" t="str">
        <f>+0020,1</f>
        <v>#ERROR!</v>
      </c>
      <c r="O876" s="1" t="s">
        <v>2983</v>
      </c>
      <c r="P876" s="1" t="s">
        <v>203</v>
      </c>
      <c r="Q876" s="4"/>
      <c r="R876" s="1" t="s">
        <v>639</v>
      </c>
      <c r="T876" s="4"/>
      <c r="U876" s="4"/>
      <c r="V876" s="1" t="s">
        <v>188</v>
      </c>
      <c r="W876" s="1" t="s">
        <v>642</v>
      </c>
      <c r="Z876" s="1" t="s">
        <v>1539</v>
      </c>
      <c r="AB876" s="4"/>
      <c r="AC876" s="4"/>
      <c r="AD876" s="4"/>
      <c r="AE876" s="4"/>
      <c r="AF876" s="4"/>
      <c r="AG876" s="1" t="s">
        <v>3968</v>
      </c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</row>
    <row r="877">
      <c r="A877" s="3">
        <v>3.809099999E9</v>
      </c>
      <c r="B877" s="1" t="s">
        <v>3969</v>
      </c>
      <c r="C877" s="3">
        <v>4.0</v>
      </c>
      <c r="D877" s="3">
        <v>50.086092</v>
      </c>
      <c r="E877" s="3">
        <v>-5.255711</v>
      </c>
      <c r="F877" s="3">
        <v>81.38</v>
      </c>
      <c r="G877" s="1" t="s">
        <v>178</v>
      </c>
      <c r="H877" s="1" t="s">
        <v>179</v>
      </c>
      <c r="I877" s="3">
        <v>99999.0</v>
      </c>
      <c r="J877" s="1" t="s">
        <v>180</v>
      </c>
      <c r="K877" s="2" t="s">
        <v>3967</v>
      </c>
      <c r="L877" s="1" t="s">
        <v>557</v>
      </c>
      <c r="M877" s="1" t="s">
        <v>665</v>
      </c>
      <c r="N877" s="4" t="str">
        <f>+0023,1</f>
        <v>#ERROR!</v>
      </c>
      <c r="O877" s="1" t="s">
        <v>3073</v>
      </c>
      <c r="P877" s="1" t="s">
        <v>3964</v>
      </c>
      <c r="Q877" s="4"/>
      <c r="R877" s="1" t="s">
        <v>648</v>
      </c>
      <c r="T877" s="4"/>
      <c r="U877" s="4"/>
      <c r="V877" s="1" t="s">
        <v>188</v>
      </c>
      <c r="W877" s="1" t="s">
        <v>3970</v>
      </c>
      <c r="Z877" s="1" t="s">
        <v>1554</v>
      </c>
      <c r="AA877" s="1" t="s">
        <v>1214</v>
      </c>
      <c r="AB877" s="1" t="s">
        <v>2492</v>
      </c>
      <c r="AC877" s="4"/>
      <c r="AD877" s="4"/>
      <c r="AE877" s="4"/>
      <c r="AF877" s="4"/>
      <c r="AG877" s="1" t="s">
        <v>3971</v>
      </c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1" t="s">
        <v>2029</v>
      </c>
      <c r="BT877" s="4"/>
      <c r="BU877" s="4"/>
      <c r="BV877" s="4"/>
      <c r="BW877" s="4"/>
      <c r="BX877" s="4"/>
      <c r="BY877" s="4"/>
      <c r="BZ877" s="4"/>
      <c r="CA877" s="1" t="s">
        <v>3557</v>
      </c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1" t="s">
        <v>1973</v>
      </c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</row>
    <row r="878">
      <c r="A878" s="3">
        <v>3.809099999E9</v>
      </c>
      <c r="B878" s="1" t="s">
        <v>3972</v>
      </c>
      <c r="C878" s="3">
        <v>4.0</v>
      </c>
      <c r="D878" s="3">
        <v>50.086092</v>
      </c>
      <c r="E878" s="3">
        <v>-5.255711</v>
      </c>
      <c r="F878" s="3">
        <v>81.38</v>
      </c>
      <c r="G878" s="1" t="s">
        <v>178</v>
      </c>
      <c r="H878" s="1" t="s">
        <v>200</v>
      </c>
      <c r="I878" s="3">
        <v>99999.0</v>
      </c>
      <c r="J878" s="1" t="s">
        <v>180</v>
      </c>
      <c r="K878" s="2" t="s">
        <v>3973</v>
      </c>
      <c r="L878" s="1" t="s">
        <v>557</v>
      </c>
      <c r="M878" s="1" t="s">
        <v>411</v>
      </c>
      <c r="N878" s="4" t="str">
        <f>+0020,1</f>
        <v>#ERROR!</v>
      </c>
      <c r="O878" s="1" t="s">
        <v>2983</v>
      </c>
      <c r="P878" s="1" t="s">
        <v>203</v>
      </c>
      <c r="Q878" s="4"/>
      <c r="R878" s="1" t="s">
        <v>639</v>
      </c>
      <c r="T878" s="4"/>
      <c r="U878" s="4"/>
      <c r="V878" s="1" t="s">
        <v>188</v>
      </c>
      <c r="W878" s="1" t="s">
        <v>642</v>
      </c>
      <c r="Z878" s="1" t="s">
        <v>1539</v>
      </c>
      <c r="AB878" s="4"/>
      <c r="AC878" s="4"/>
      <c r="AD878" s="4"/>
      <c r="AE878" s="4"/>
      <c r="AF878" s="4"/>
      <c r="AG878" s="1" t="s">
        <v>3974</v>
      </c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</row>
    <row r="879">
      <c r="A879" s="3">
        <v>3.809099999E9</v>
      </c>
      <c r="B879" s="1" t="s">
        <v>3975</v>
      </c>
      <c r="C879" s="3">
        <v>4.0</v>
      </c>
      <c r="D879" s="3">
        <v>50.086092</v>
      </c>
      <c r="E879" s="3">
        <v>-5.255711</v>
      </c>
      <c r="F879" s="3">
        <v>81.38</v>
      </c>
      <c r="G879" s="1" t="s">
        <v>178</v>
      </c>
      <c r="H879" s="1" t="s">
        <v>179</v>
      </c>
      <c r="I879" s="3">
        <v>99999.0</v>
      </c>
      <c r="J879" s="1" t="s">
        <v>180</v>
      </c>
      <c r="K879" s="2" t="s">
        <v>3973</v>
      </c>
      <c r="L879" s="1" t="s">
        <v>557</v>
      </c>
      <c r="M879" s="1" t="s">
        <v>665</v>
      </c>
      <c r="N879" s="4" t="str">
        <f>+0021,1</f>
        <v>#ERROR!</v>
      </c>
      <c r="O879" s="1" t="s">
        <v>3073</v>
      </c>
      <c r="P879" s="1" t="s">
        <v>1542</v>
      </c>
      <c r="Q879" s="4"/>
      <c r="R879" s="1" t="s">
        <v>648</v>
      </c>
      <c r="T879" s="4"/>
      <c r="U879" s="4"/>
      <c r="V879" s="1" t="s">
        <v>188</v>
      </c>
      <c r="W879" s="1" t="s">
        <v>3976</v>
      </c>
      <c r="Z879" s="1" t="s">
        <v>3977</v>
      </c>
      <c r="AA879" s="1" t="s">
        <v>356</v>
      </c>
      <c r="AC879" s="4"/>
      <c r="AD879" s="4"/>
      <c r="AE879" s="4"/>
      <c r="AF879" s="4"/>
      <c r="AG879" s="1" t="s">
        <v>3978</v>
      </c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</row>
    <row r="880">
      <c r="A880" s="3">
        <v>3.809099999E9</v>
      </c>
      <c r="B880" s="1" t="s">
        <v>3979</v>
      </c>
      <c r="C880" s="3">
        <v>4.0</v>
      </c>
      <c r="D880" s="3">
        <v>50.086092</v>
      </c>
      <c r="E880" s="3">
        <v>-5.255711</v>
      </c>
      <c r="F880" s="3">
        <v>81.38</v>
      </c>
      <c r="G880" s="1" t="s">
        <v>178</v>
      </c>
      <c r="H880" s="1" t="s">
        <v>200</v>
      </c>
      <c r="I880" s="3">
        <v>99999.0</v>
      </c>
      <c r="J880" s="1" t="s">
        <v>180</v>
      </c>
      <c r="K880" s="2" t="s">
        <v>3980</v>
      </c>
      <c r="L880" s="1" t="s">
        <v>557</v>
      </c>
      <c r="M880" s="1" t="s">
        <v>411</v>
      </c>
      <c r="N880" s="4" t="str">
        <f>+0020,1</f>
        <v>#ERROR!</v>
      </c>
      <c r="O880" s="1" t="s">
        <v>2983</v>
      </c>
      <c r="P880" s="1" t="s">
        <v>203</v>
      </c>
      <c r="Q880" s="4"/>
      <c r="R880" s="1" t="s">
        <v>1702</v>
      </c>
      <c r="T880" s="4"/>
      <c r="U880" s="4"/>
      <c r="V880" s="1" t="s">
        <v>188</v>
      </c>
      <c r="W880" s="1" t="s">
        <v>1703</v>
      </c>
      <c r="Z880" s="1" t="s">
        <v>1539</v>
      </c>
      <c r="AB880" s="4"/>
      <c r="AC880" s="4"/>
      <c r="AD880" s="4"/>
      <c r="AE880" s="4"/>
      <c r="AF880" s="4"/>
      <c r="AG880" s="1" t="s">
        <v>3981</v>
      </c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</row>
    <row r="881">
      <c r="A881" s="3">
        <v>3.809099999E9</v>
      </c>
      <c r="B881" s="1" t="s">
        <v>3982</v>
      </c>
      <c r="C881" s="3">
        <v>4.0</v>
      </c>
      <c r="D881" s="3">
        <v>50.086092</v>
      </c>
      <c r="E881" s="3">
        <v>-5.255711</v>
      </c>
      <c r="F881" s="3">
        <v>81.38</v>
      </c>
      <c r="G881" s="1" t="s">
        <v>178</v>
      </c>
      <c r="H881" s="1" t="s">
        <v>179</v>
      </c>
      <c r="I881" s="3">
        <v>99999.0</v>
      </c>
      <c r="J881" s="1" t="s">
        <v>180</v>
      </c>
      <c r="K881" s="2" t="s">
        <v>3980</v>
      </c>
      <c r="L881" s="1" t="s">
        <v>557</v>
      </c>
      <c r="M881" s="1" t="s">
        <v>665</v>
      </c>
      <c r="N881" s="4" t="str">
        <f>+0018,1</f>
        <v>#ERROR!</v>
      </c>
      <c r="O881" s="1" t="s">
        <v>3983</v>
      </c>
      <c r="P881" s="1" t="s">
        <v>1606</v>
      </c>
      <c r="Q881" s="4"/>
      <c r="R881" s="1" t="s">
        <v>1707</v>
      </c>
      <c r="T881" s="4"/>
      <c r="U881" s="4"/>
      <c r="V881" s="1" t="s">
        <v>188</v>
      </c>
      <c r="W881" s="1" t="s">
        <v>2035</v>
      </c>
      <c r="Z881" s="1" t="s">
        <v>1971</v>
      </c>
      <c r="AA881" s="1" t="s">
        <v>3984</v>
      </c>
      <c r="AC881" s="4"/>
      <c r="AD881" s="4"/>
      <c r="AE881" s="4"/>
      <c r="AF881" s="4"/>
      <c r="AG881" s="1" t="s">
        <v>3985</v>
      </c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</row>
    <row r="882">
      <c r="A882" s="3">
        <v>3.809099999E9</v>
      </c>
      <c r="B882" s="1" t="s">
        <v>3986</v>
      </c>
      <c r="C882" s="3">
        <v>4.0</v>
      </c>
      <c r="D882" s="3">
        <v>50.086092</v>
      </c>
      <c r="E882" s="3">
        <v>-5.255711</v>
      </c>
      <c r="F882" s="3">
        <v>81.38</v>
      </c>
      <c r="G882" s="1" t="s">
        <v>178</v>
      </c>
      <c r="H882" s="1" t="s">
        <v>200</v>
      </c>
      <c r="I882" s="3">
        <v>99999.0</v>
      </c>
      <c r="J882" s="1" t="s">
        <v>180</v>
      </c>
      <c r="K882" s="2" t="s">
        <v>3987</v>
      </c>
      <c r="L882" s="1" t="s">
        <v>1783</v>
      </c>
      <c r="M882" s="1" t="s">
        <v>411</v>
      </c>
      <c r="N882" s="4" t="str">
        <f>+0020,1</f>
        <v>#ERROR!</v>
      </c>
      <c r="O882" s="1" t="s">
        <v>2983</v>
      </c>
      <c r="P882" s="1" t="s">
        <v>203</v>
      </c>
      <c r="Q882" s="4"/>
      <c r="R882" s="1" t="s">
        <v>1702</v>
      </c>
      <c r="S882" s="1" t="s">
        <v>1784</v>
      </c>
      <c r="U882" s="4"/>
      <c r="V882" s="1" t="s">
        <v>188</v>
      </c>
      <c r="W882" s="1" t="s">
        <v>1703</v>
      </c>
      <c r="Z882" s="1" t="s">
        <v>1539</v>
      </c>
      <c r="AB882" s="4"/>
      <c r="AC882" s="4"/>
      <c r="AD882" s="4"/>
      <c r="AE882" s="4"/>
      <c r="AF882" s="4"/>
      <c r="AG882" s="1" t="s">
        <v>3988</v>
      </c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</row>
    <row r="883">
      <c r="A883" s="3">
        <v>3.809099999E9</v>
      </c>
      <c r="B883" s="1" t="s">
        <v>3989</v>
      </c>
      <c r="C883" s="3">
        <v>4.0</v>
      </c>
      <c r="D883" s="3">
        <v>50.086092</v>
      </c>
      <c r="E883" s="3">
        <v>-5.255711</v>
      </c>
      <c r="F883" s="3">
        <v>81.38</v>
      </c>
      <c r="G883" s="1" t="s">
        <v>178</v>
      </c>
      <c r="H883" s="1" t="s">
        <v>179</v>
      </c>
      <c r="I883" s="3">
        <v>99999.0</v>
      </c>
      <c r="J883" s="1" t="s">
        <v>180</v>
      </c>
      <c r="K883" s="2" t="s">
        <v>3987</v>
      </c>
      <c r="L883" s="1" t="s">
        <v>557</v>
      </c>
      <c r="M883" s="1" t="s">
        <v>665</v>
      </c>
      <c r="N883" s="4" t="str">
        <f>+0021,1</f>
        <v>#ERROR!</v>
      </c>
      <c r="O883" s="1" t="s">
        <v>3610</v>
      </c>
      <c r="P883" s="1" t="s">
        <v>1968</v>
      </c>
      <c r="Q883" s="4"/>
      <c r="R883" s="1" t="s">
        <v>1707</v>
      </c>
      <c r="S883" s="1" t="s">
        <v>1788</v>
      </c>
      <c r="U883" s="4"/>
      <c r="V883" s="1" t="s">
        <v>188</v>
      </c>
      <c r="W883" s="1" t="s">
        <v>2504</v>
      </c>
      <c r="Z883" s="1" t="s">
        <v>1554</v>
      </c>
      <c r="AA883" s="1" t="s">
        <v>784</v>
      </c>
      <c r="AC883" s="4"/>
      <c r="AD883" s="4"/>
      <c r="AE883" s="4"/>
      <c r="AF883" s="4"/>
      <c r="AG883" s="1" t="s">
        <v>3990</v>
      </c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</row>
    <row r="884">
      <c r="A884" s="3">
        <v>3.809099999E9</v>
      </c>
      <c r="B884" s="1" t="s">
        <v>3991</v>
      </c>
      <c r="C884" s="3">
        <v>4.0</v>
      </c>
      <c r="D884" s="3">
        <v>50.086092</v>
      </c>
      <c r="E884" s="3">
        <v>-5.255711</v>
      </c>
      <c r="F884" s="3">
        <v>81.38</v>
      </c>
      <c r="G884" s="1" t="s">
        <v>178</v>
      </c>
      <c r="H884" s="1" t="s">
        <v>200</v>
      </c>
      <c r="I884" s="3">
        <v>99999.0</v>
      </c>
      <c r="J884" s="1" t="s">
        <v>180</v>
      </c>
      <c r="K884" s="2" t="s">
        <v>3992</v>
      </c>
      <c r="L884" s="1" t="s">
        <v>557</v>
      </c>
      <c r="M884" s="1" t="s">
        <v>411</v>
      </c>
      <c r="N884" s="4" t="str">
        <f>+0010,1</f>
        <v>#ERROR!</v>
      </c>
      <c r="O884" s="1" t="s">
        <v>3627</v>
      </c>
      <c r="P884" s="1" t="s">
        <v>203</v>
      </c>
      <c r="Q884" s="4"/>
      <c r="R884" s="1" t="s">
        <v>1702</v>
      </c>
      <c r="T884" s="4"/>
      <c r="U884" s="4"/>
      <c r="V884" s="1" t="s">
        <v>188</v>
      </c>
      <c r="W884" s="1" t="s">
        <v>1703</v>
      </c>
      <c r="Z884" s="1" t="s">
        <v>1567</v>
      </c>
      <c r="AB884" s="4"/>
      <c r="AC884" s="4"/>
      <c r="AD884" s="4"/>
      <c r="AE884" s="4"/>
      <c r="AF884" s="4"/>
      <c r="AG884" s="1" t="s">
        <v>3993</v>
      </c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</row>
    <row r="885">
      <c r="A885" s="3">
        <v>3.809099999E9</v>
      </c>
      <c r="B885" s="1" t="s">
        <v>3994</v>
      </c>
      <c r="C885" s="3">
        <v>4.0</v>
      </c>
      <c r="D885" s="3">
        <v>50.086092</v>
      </c>
      <c r="E885" s="3">
        <v>-5.255711</v>
      </c>
      <c r="F885" s="3">
        <v>81.38</v>
      </c>
      <c r="G885" s="1" t="s">
        <v>178</v>
      </c>
      <c r="H885" s="1" t="s">
        <v>179</v>
      </c>
      <c r="I885" s="3">
        <v>99999.0</v>
      </c>
      <c r="J885" s="1" t="s">
        <v>180</v>
      </c>
      <c r="K885" s="2" t="s">
        <v>3992</v>
      </c>
      <c r="L885" s="1" t="s">
        <v>557</v>
      </c>
      <c r="M885" s="1" t="s">
        <v>665</v>
      </c>
      <c r="N885" s="4" t="str">
        <f>+0005,1</f>
        <v>#ERROR!</v>
      </c>
      <c r="O885" s="1" t="s">
        <v>3630</v>
      </c>
      <c r="P885" s="1" t="s">
        <v>1560</v>
      </c>
      <c r="Q885" s="4"/>
      <c r="R885" s="1" t="s">
        <v>1707</v>
      </c>
      <c r="T885" s="4"/>
      <c r="U885" s="4"/>
      <c r="V885" s="1" t="s">
        <v>188</v>
      </c>
      <c r="W885" s="1" t="s">
        <v>1708</v>
      </c>
      <c r="Z885" s="1" t="s">
        <v>3957</v>
      </c>
      <c r="AA885" s="1" t="s">
        <v>1756</v>
      </c>
      <c r="AC885" s="4"/>
      <c r="AD885" s="4"/>
      <c r="AE885" s="4"/>
      <c r="AF885" s="4"/>
      <c r="AG885" s="1" t="s">
        <v>3995</v>
      </c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</row>
    <row r="886">
      <c r="A886" s="3">
        <v>3.809099999E9</v>
      </c>
      <c r="B886" s="1" t="s">
        <v>3996</v>
      </c>
      <c r="C886" s="3">
        <v>4.0</v>
      </c>
      <c r="D886" s="3">
        <v>50.086092</v>
      </c>
      <c r="E886" s="3">
        <v>-5.255711</v>
      </c>
      <c r="F886" s="3">
        <v>81.38</v>
      </c>
      <c r="G886" s="1" t="s">
        <v>178</v>
      </c>
      <c r="H886" s="1" t="s">
        <v>200</v>
      </c>
      <c r="I886" s="3">
        <v>99999.0</v>
      </c>
      <c r="J886" s="1" t="s">
        <v>180</v>
      </c>
      <c r="K886" s="2" t="s">
        <v>3992</v>
      </c>
      <c r="L886" s="1" t="s">
        <v>557</v>
      </c>
      <c r="M886" s="1" t="s">
        <v>411</v>
      </c>
      <c r="N886" s="4" t="str">
        <f>+0000,1</f>
        <v>#ERROR!</v>
      </c>
      <c r="O886" s="1" t="s">
        <v>3627</v>
      </c>
      <c r="P886" s="1" t="s">
        <v>203</v>
      </c>
      <c r="Q886" s="4"/>
      <c r="R886" s="1" t="s">
        <v>1702</v>
      </c>
      <c r="T886" s="4"/>
      <c r="U886" s="4"/>
      <c r="V886" s="1" t="s">
        <v>188</v>
      </c>
      <c r="W886" s="1" t="s">
        <v>1703</v>
      </c>
      <c r="Z886" s="1" t="s">
        <v>1567</v>
      </c>
      <c r="AB886" s="4"/>
      <c r="AC886" s="4"/>
      <c r="AD886" s="4"/>
      <c r="AE886" s="4"/>
      <c r="AF886" s="4"/>
      <c r="AG886" s="1" t="s">
        <v>3997</v>
      </c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</row>
    <row r="887">
      <c r="A887" s="3">
        <v>3.809099999E9</v>
      </c>
      <c r="B887" s="1" t="s">
        <v>3998</v>
      </c>
      <c r="C887" s="3">
        <v>4.0</v>
      </c>
      <c r="D887" s="3">
        <v>50.086092</v>
      </c>
      <c r="E887" s="3">
        <v>-5.255711</v>
      </c>
      <c r="F887" s="3">
        <v>81.38</v>
      </c>
      <c r="G887" s="1" t="s">
        <v>178</v>
      </c>
      <c r="H887" s="1" t="s">
        <v>179</v>
      </c>
      <c r="I887" s="3">
        <v>99999.0</v>
      </c>
      <c r="J887" s="1" t="s">
        <v>180</v>
      </c>
      <c r="K887" s="2" t="s">
        <v>3992</v>
      </c>
      <c r="L887" s="1" t="s">
        <v>557</v>
      </c>
      <c r="M887" s="1" t="s">
        <v>665</v>
      </c>
      <c r="N887" s="1" t="s">
        <v>2441</v>
      </c>
      <c r="O887" s="1" t="s">
        <v>3999</v>
      </c>
      <c r="P887" s="1" t="s">
        <v>3956</v>
      </c>
      <c r="Q887" s="4"/>
      <c r="R887" s="1" t="s">
        <v>1707</v>
      </c>
      <c r="T887" s="4"/>
      <c r="U887" s="4"/>
      <c r="V887" s="1" t="s">
        <v>188</v>
      </c>
      <c r="W887" s="1" t="s">
        <v>2035</v>
      </c>
      <c r="Z887" s="1" t="s">
        <v>4000</v>
      </c>
      <c r="AA887" s="1" t="s">
        <v>1815</v>
      </c>
      <c r="AC887" s="4"/>
      <c r="AD887" s="4"/>
      <c r="AE887" s="4"/>
      <c r="AF887" s="4"/>
      <c r="AG887" s="1" t="s">
        <v>4001</v>
      </c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</row>
    <row r="888">
      <c r="A888" s="3">
        <v>3.809099999E9</v>
      </c>
      <c r="B888" s="1" t="s">
        <v>4002</v>
      </c>
      <c r="C888" s="3">
        <v>4.0</v>
      </c>
      <c r="D888" s="3">
        <v>50.086092</v>
      </c>
      <c r="E888" s="3">
        <v>-5.255711</v>
      </c>
      <c r="F888" s="3">
        <v>81.38</v>
      </c>
      <c r="G888" s="1" t="s">
        <v>178</v>
      </c>
      <c r="H888" s="1" t="s">
        <v>200</v>
      </c>
      <c r="I888" s="3">
        <v>99999.0</v>
      </c>
      <c r="J888" s="1" t="s">
        <v>180</v>
      </c>
      <c r="K888" s="2" t="s">
        <v>4003</v>
      </c>
      <c r="L888" s="1" t="s">
        <v>3114</v>
      </c>
      <c r="M888" s="1" t="s">
        <v>411</v>
      </c>
      <c r="N888" s="4" t="str">
        <f>+0000,1</f>
        <v>#ERROR!</v>
      </c>
      <c r="O888" s="1" t="s">
        <v>3627</v>
      </c>
      <c r="P888" s="1" t="s">
        <v>203</v>
      </c>
      <c r="Q888" s="4"/>
      <c r="R888" s="1" t="s">
        <v>1702</v>
      </c>
      <c r="S888" s="1" t="s">
        <v>3115</v>
      </c>
      <c r="U888" s="4"/>
      <c r="V888" s="1" t="s">
        <v>188</v>
      </c>
      <c r="W888" s="1" t="s">
        <v>1703</v>
      </c>
      <c r="Z888" s="1" t="s">
        <v>1567</v>
      </c>
      <c r="AB888" s="4"/>
      <c r="AC888" s="4"/>
      <c r="AD888" s="4"/>
      <c r="AE888" s="4"/>
      <c r="AF888" s="4"/>
      <c r="AG888" s="1" t="s">
        <v>4004</v>
      </c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</row>
    <row r="889">
      <c r="A889" s="3">
        <v>3.809099999E9</v>
      </c>
      <c r="B889" s="1" t="s">
        <v>4005</v>
      </c>
      <c r="C889" s="3">
        <v>4.0</v>
      </c>
      <c r="D889" s="3">
        <v>50.086092</v>
      </c>
      <c r="E889" s="3">
        <v>-5.255711</v>
      </c>
      <c r="F889" s="3">
        <v>81.38</v>
      </c>
      <c r="G889" s="1" t="s">
        <v>178</v>
      </c>
      <c r="H889" s="1" t="s">
        <v>179</v>
      </c>
      <c r="I889" s="3">
        <v>99999.0</v>
      </c>
      <c r="J889" s="1" t="s">
        <v>180</v>
      </c>
      <c r="K889" s="2" t="s">
        <v>4003</v>
      </c>
      <c r="L889" s="1" t="s">
        <v>557</v>
      </c>
      <c r="M889" s="1" t="s">
        <v>665</v>
      </c>
      <c r="N889" s="4" t="str">
        <f>+0001,1</f>
        <v>#ERROR!</v>
      </c>
      <c r="O889" s="1" t="s">
        <v>3627</v>
      </c>
      <c r="P889" s="1" t="s">
        <v>1977</v>
      </c>
      <c r="Q889" s="4"/>
      <c r="R889" s="1" t="s">
        <v>1707</v>
      </c>
      <c r="S889" s="1" t="s">
        <v>3120</v>
      </c>
      <c r="U889" s="4"/>
      <c r="V889" s="1" t="s">
        <v>188</v>
      </c>
      <c r="W889" s="1" t="s">
        <v>2504</v>
      </c>
      <c r="X889" s="1" t="s">
        <v>4006</v>
      </c>
      <c r="Z889" s="1" t="s">
        <v>1597</v>
      </c>
      <c r="AA889" s="1" t="s">
        <v>1416</v>
      </c>
      <c r="AC889" s="4"/>
      <c r="AD889" s="4"/>
      <c r="AE889" s="4"/>
      <c r="AF889" s="4"/>
      <c r="AG889" s="1" t="s">
        <v>4007</v>
      </c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1" t="s">
        <v>2330</v>
      </c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1" t="s">
        <v>1601</v>
      </c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</row>
    <row r="890">
      <c r="A890" s="3">
        <v>3.809099999E9</v>
      </c>
      <c r="B890" s="1" t="s">
        <v>4008</v>
      </c>
      <c r="C890" s="3">
        <v>4.0</v>
      </c>
      <c r="D890" s="3">
        <v>50.086092</v>
      </c>
      <c r="E890" s="3">
        <v>-5.255711</v>
      </c>
      <c r="F890" s="3">
        <v>81.38</v>
      </c>
      <c r="G890" s="1" t="s">
        <v>178</v>
      </c>
      <c r="H890" s="1" t="s">
        <v>200</v>
      </c>
      <c r="I890" s="3">
        <v>99999.0</v>
      </c>
      <c r="J890" s="1" t="s">
        <v>180</v>
      </c>
      <c r="K890" s="2" t="s">
        <v>1099</v>
      </c>
      <c r="L890" s="1" t="s">
        <v>3114</v>
      </c>
      <c r="M890" s="1" t="s">
        <v>411</v>
      </c>
      <c r="N890" s="4" t="str">
        <f>+0000,1</f>
        <v>#ERROR!</v>
      </c>
      <c r="O890" s="1" t="s">
        <v>3627</v>
      </c>
      <c r="P890" s="1" t="s">
        <v>203</v>
      </c>
      <c r="Q890" s="4"/>
      <c r="R890" s="1" t="s">
        <v>1702</v>
      </c>
      <c r="S890" s="1" t="s">
        <v>3115</v>
      </c>
      <c r="U890" s="4"/>
      <c r="V890" s="1" t="s">
        <v>188</v>
      </c>
      <c r="W890" s="1" t="s">
        <v>1703</v>
      </c>
      <c r="Z890" s="1" t="s">
        <v>1567</v>
      </c>
      <c r="AB890" s="4"/>
      <c r="AC890" s="4"/>
      <c r="AD890" s="4"/>
      <c r="AE890" s="4"/>
      <c r="AF890" s="4"/>
      <c r="AG890" s="1" t="s">
        <v>4009</v>
      </c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</row>
    <row r="891">
      <c r="A891" s="3">
        <v>3.809099999E9</v>
      </c>
      <c r="B891" s="1" t="s">
        <v>4010</v>
      </c>
      <c r="C891" s="3">
        <v>4.0</v>
      </c>
      <c r="D891" s="3">
        <v>50.086092</v>
      </c>
      <c r="E891" s="3">
        <v>-5.255711</v>
      </c>
      <c r="F891" s="3">
        <v>81.38</v>
      </c>
      <c r="G891" s="1" t="s">
        <v>178</v>
      </c>
      <c r="H891" s="1" t="s">
        <v>179</v>
      </c>
      <c r="I891" s="3">
        <v>99999.0</v>
      </c>
      <c r="J891" s="1" t="s">
        <v>180</v>
      </c>
      <c r="K891" s="2" t="s">
        <v>1099</v>
      </c>
      <c r="L891" s="1" t="s">
        <v>557</v>
      </c>
      <c r="M891" s="1" t="s">
        <v>665</v>
      </c>
      <c r="N891" s="1" t="s">
        <v>2441</v>
      </c>
      <c r="O891" s="1" t="s">
        <v>4011</v>
      </c>
      <c r="P891" s="1" t="s">
        <v>1571</v>
      </c>
      <c r="Q891" s="4"/>
      <c r="R891" s="1" t="s">
        <v>1707</v>
      </c>
      <c r="S891" s="1" t="s">
        <v>4012</v>
      </c>
      <c r="U891" s="4"/>
      <c r="V891" s="1" t="s">
        <v>188</v>
      </c>
      <c r="W891" s="1" t="s">
        <v>4013</v>
      </c>
      <c r="Z891" s="1" t="s">
        <v>2344</v>
      </c>
      <c r="AA891" s="1" t="s">
        <v>3800</v>
      </c>
      <c r="AC891" s="4"/>
      <c r="AD891" s="4"/>
      <c r="AE891" s="4"/>
      <c r="AF891" s="4"/>
      <c r="AG891" s="1" t="s">
        <v>4014</v>
      </c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</row>
    <row r="892">
      <c r="A892" s="3">
        <v>3.809099999E9</v>
      </c>
      <c r="B892" s="1" t="s">
        <v>4015</v>
      </c>
      <c r="C892" s="3">
        <v>4.0</v>
      </c>
      <c r="D892" s="3">
        <v>50.086092</v>
      </c>
      <c r="E892" s="3">
        <v>-5.255711</v>
      </c>
      <c r="F892" s="3">
        <v>81.38</v>
      </c>
      <c r="G892" s="1" t="s">
        <v>178</v>
      </c>
      <c r="H892" s="1" t="s">
        <v>200</v>
      </c>
      <c r="I892" s="3">
        <v>99999.0</v>
      </c>
      <c r="J892" s="1" t="s">
        <v>180</v>
      </c>
      <c r="K892" s="2" t="s">
        <v>4016</v>
      </c>
      <c r="L892" s="1" t="s">
        <v>2367</v>
      </c>
      <c r="M892" s="1" t="s">
        <v>411</v>
      </c>
      <c r="N892" s="4" t="str">
        <f>+0000,1</f>
        <v>#ERROR!</v>
      </c>
      <c r="O892" s="1" t="s">
        <v>3627</v>
      </c>
      <c r="P892" s="1" t="s">
        <v>203</v>
      </c>
      <c r="Q892" s="4"/>
      <c r="R892" s="1" t="s">
        <v>1339</v>
      </c>
      <c r="S892" s="1" t="s">
        <v>1100</v>
      </c>
      <c r="U892" s="4"/>
      <c r="V892" s="1" t="s">
        <v>188</v>
      </c>
      <c r="W892" s="1" t="s">
        <v>1340</v>
      </c>
      <c r="Z892" s="1" t="s">
        <v>1567</v>
      </c>
      <c r="AB892" s="1" t="s">
        <v>4017</v>
      </c>
      <c r="AC892" s="4"/>
      <c r="AD892" s="4"/>
      <c r="AE892" s="4"/>
      <c r="AF892" s="4"/>
      <c r="AG892" s="1" t="s">
        <v>4018</v>
      </c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</row>
    <row r="893">
      <c r="A893" s="3">
        <v>3.809099999E9</v>
      </c>
      <c r="B893" s="1" t="s">
        <v>4019</v>
      </c>
      <c r="C893" s="3">
        <v>4.0</v>
      </c>
      <c r="D893" s="3">
        <v>50.086092</v>
      </c>
      <c r="E893" s="3">
        <v>-5.255711</v>
      </c>
      <c r="F893" s="3">
        <v>81.38</v>
      </c>
      <c r="G893" s="1" t="s">
        <v>178</v>
      </c>
      <c r="H893" s="1" t="s">
        <v>179</v>
      </c>
      <c r="I893" s="3">
        <v>99999.0</v>
      </c>
      <c r="J893" s="1" t="s">
        <v>180</v>
      </c>
      <c r="K893" s="2" t="s">
        <v>4016</v>
      </c>
      <c r="L893" s="1" t="s">
        <v>2373</v>
      </c>
      <c r="M893" s="1" t="s">
        <v>665</v>
      </c>
      <c r="N893" s="4" t="str">
        <f>+0004,1</f>
        <v>#ERROR!</v>
      </c>
      <c r="O893" s="1" t="s">
        <v>4020</v>
      </c>
      <c r="P893" s="1" t="s">
        <v>3956</v>
      </c>
      <c r="Q893" s="4"/>
      <c r="R893" s="1" t="s">
        <v>1343</v>
      </c>
      <c r="S893" s="1" t="s">
        <v>1105</v>
      </c>
      <c r="U893" s="4"/>
      <c r="V893" s="1" t="s">
        <v>188</v>
      </c>
      <c r="W893" s="1" t="s">
        <v>4021</v>
      </c>
      <c r="Z893" s="1" t="s">
        <v>4000</v>
      </c>
      <c r="AA893" s="1" t="s">
        <v>2271</v>
      </c>
      <c r="AB893" s="1" t="s">
        <v>4017</v>
      </c>
      <c r="AC893" s="4"/>
      <c r="AD893" s="4"/>
      <c r="AE893" s="4"/>
      <c r="AF893" s="4"/>
      <c r="AG893" s="1" t="s">
        <v>4022</v>
      </c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1" t="s">
        <v>238</v>
      </c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1" t="s">
        <v>1973</v>
      </c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</row>
    <row r="894">
      <c r="A894" s="3">
        <v>3.809099999E9</v>
      </c>
      <c r="B894" s="1" t="s">
        <v>4023</v>
      </c>
      <c r="C894" s="3">
        <v>4.0</v>
      </c>
      <c r="D894" s="3">
        <v>50.086092</v>
      </c>
      <c r="E894" s="3">
        <v>-5.255711</v>
      </c>
      <c r="F894" s="3">
        <v>81.38</v>
      </c>
      <c r="G894" s="1" t="s">
        <v>178</v>
      </c>
      <c r="H894" s="1" t="s">
        <v>200</v>
      </c>
      <c r="I894" s="3">
        <v>99999.0</v>
      </c>
      <c r="J894" s="1" t="s">
        <v>180</v>
      </c>
      <c r="K894" s="2" t="s">
        <v>4024</v>
      </c>
      <c r="L894" s="1" t="s">
        <v>557</v>
      </c>
      <c r="M894" s="1" t="s">
        <v>411</v>
      </c>
      <c r="N894" s="4" t="str">
        <f>+0000,1</f>
        <v>#ERROR!</v>
      </c>
      <c r="O894" s="1" t="s">
        <v>2974</v>
      </c>
      <c r="P894" s="1" t="s">
        <v>203</v>
      </c>
      <c r="Q894" s="4"/>
      <c r="R894" s="1" t="s">
        <v>1497</v>
      </c>
      <c r="T894" s="4"/>
      <c r="U894" s="4"/>
      <c r="V894" s="1" t="s">
        <v>188</v>
      </c>
      <c r="W894" s="1" t="s">
        <v>1498</v>
      </c>
      <c r="Z894" s="1" t="s">
        <v>1567</v>
      </c>
      <c r="AB894" s="1" t="s">
        <v>1324</v>
      </c>
      <c r="AC894" s="4"/>
      <c r="AD894" s="4"/>
      <c r="AE894" s="4"/>
      <c r="AF894" s="4"/>
      <c r="AG894" s="1" t="s">
        <v>4025</v>
      </c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</row>
    <row r="895">
      <c r="A895" s="3">
        <v>3.809099999E9</v>
      </c>
      <c r="B895" s="1" t="s">
        <v>4026</v>
      </c>
      <c r="C895" s="3">
        <v>4.0</v>
      </c>
      <c r="D895" s="3">
        <v>50.086092</v>
      </c>
      <c r="E895" s="3">
        <v>-5.255711</v>
      </c>
      <c r="F895" s="3">
        <v>81.38</v>
      </c>
      <c r="G895" s="1" t="s">
        <v>178</v>
      </c>
      <c r="H895" s="1" t="s">
        <v>179</v>
      </c>
      <c r="I895" s="3">
        <v>99999.0</v>
      </c>
      <c r="J895" s="1" t="s">
        <v>180</v>
      </c>
      <c r="K895" s="2" t="s">
        <v>4024</v>
      </c>
      <c r="L895" s="1" t="s">
        <v>557</v>
      </c>
      <c r="M895" s="1" t="s">
        <v>1446</v>
      </c>
      <c r="N895" s="4" t="str">
        <f>+0002,1</f>
        <v>#ERROR!</v>
      </c>
      <c r="O895" s="1" t="s">
        <v>4027</v>
      </c>
      <c r="P895" s="1" t="s">
        <v>2659</v>
      </c>
      <c r="Q895" s="4"/>
      <c r="R895" s="1" t="s">
        <v>1841</v>
      </c>
      <c r="S895" s="1" t="s">
        <v>1625</v>
      </c>
      <c r="T895" s="1" t="s">
        <v>681</v>
      </c>
      <c r="V895" s="1" t="s">
        <v>188</v>
      </c>
      <c r="W895" s="1" t="s">
        <v>3586</v>
      </c>
      <c r="Z895" s="1" t="s">
        <v>2338</v>
      </c>
      <c r="AA895" s="1" t="s">
        <v>1267</v>
      </c>
      <c r="AB895" s="1" t="s">
        <v>305</v>
      </c>
      <c r="AC895" s="4"/>
      <c r="AD895" s="4"/>
      <c r="AE895" s="4"/>
      <c r="AF895" s="4"/>
      <c r="AG895" s="1" t="s">
        <v>4028</v>
      </c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1" t="s">
        <v>198</v>
      </c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1" t="s">
        <v>1973</v>
      </c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</row>
    <row r="896">
      <c r="A896" s="3">
        <v>3.809099999E9</v>
      </c>
      <c r="B896" s="1" t="s">
        <v>4029</v>
      </c>
      <c r="C896" s="3">
        <v>4.0</v>
      </c>
      <c r="D896" s="3">
        <v>50.086092</v>
      </c>
      <c r="E896" s="3">
        <v>-5.255711</v>
      </c>
      <c r="F896" s="3">
        <v>81.38</v>
      </c>
      <c r="G896" s="1" t="s">
        <v>178</v>
      </c>
      <c r="H896" s="1" t="s">
        <v>200</v>
      </c>
      <c r="I896" s="3">
        <v>99999.0</v>
      </c>
      <c r="J896" s="1" t="s">
        <v>180</v>
      </c>
      <c r="K896" s="2" t="s">
        <v>1194</v>
      </c>
      <c r="L896" s="1" t="s">
        <v>638</v>
      </c>
      <c r="M896" s="1" t="s">
        <v>411</v>
      </c>
      <c r="N896" s="4" t="str">
        <f>+0020,1</f>
        <v>#ERROR!</v>
      </c>
      <c r="O896" s="4" t="str">
        <f>+0000,1</f>
        <v>#ERROR!</v>
      </c>
      <c r="P896" s="1" t="s">
        <v>203</v>
      </c>
      <c r="Q896" s="4"/>
      <c r="R896" s="1" t="s">
        <v>1702</v>
      </c>
      <c r="S896" s="1" t="s">
        <v>640</v>
      </c>
      <c r="U896" s="4"/>
      <c r="V896" s="1" t="s">
        <v>188</v>
      </c>
      <c r="W896" s="1" t="s">
        <v>1703</v>
      </c>
      <c r="Z896" s="1" t="s">
        <v>1567</v>
      </c>
      <c r="AB896" s="1" t="s">
        <v>1324</v>
      </c>
      <c r="AC896" s="4"/>
      <c r="AD896" s="4"/>
      <c r="AE896" s="4"/>
      <c r="AF896" s="4"/>
      <c r="AG896" s="1" t="s">
        <v>4030</v>
      </c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</row>
    <row r="897">
      <c r="A897" s="3">
        <v>3.809099999E9</v>
      </c>
      <c r="B897" s="1" t="s">
        <v>4031</v>
      </c>
      <c r="C897" s="3">
        <v>4.0</v>
      </c>
      <c r="D897" s="3">
        <v>50.086092</v>
      </c>
      <c r="E897" s="3">
        <v>-5.255711</v>
      </c>
      <c r="F897" s="3">
        <v>81.38</v>
      </c>
      <c r="G897" s="1" t="s">
        <v>178</v>
      </c>
      <c r="H897" s="1" t="s">
        <v>179</v>
      </c>
      <c r="I897" s="3">
        <v>99999.0</v>
      </c>
      <c r="J897" s="1" t="s">
        <v>180</v>
      </c>
      <c r="K897" s="2" t="s">
        <v>1194</v>
      </c>
      <c r="L897" s="1" t="s">
        <v>557</v>
      </c>
      <c r="M897" s="1" t="s">
        <v>601</v>
      </c>
      <c r="N897" s="4" t="str">
        <f>+0017,1</f>
        <v>#ERROR!</v>
      </c>
      <c r="O897" s="4" t="str">
        <f>+0003,1</f>
        <v>#ERROR!</v>
      </c>
      <c r="P897" s="1" t="s">
        <v>1985</v>
      </c>
      <c r="Q897" s="4"/>
      <c r="R897" s="1" t="s">
        <v>1707</v>
      </c>
      <c r="S897" s="1" t="s">
        <v>649</v>
      </c>
      <c r="U897" s="4"/>
      <c r="V897" s="1" t="s">
        <v>188</v>
      </c>
      <c r="W897" s="1" t="s">
        <v>2504</v>
      </c>
      <c r="Z897" s="1" t="s">
        <v>4032</v>
      </c>
      <c r="AA897" s="1" t="s">
        <v>218</v>
      </c>
      <c r="AB897" s="1" t="s">
        <v>1575</v>
      </c>
      <c r="AC897" s="4"/>
      <c r="AD897" s="4"/>
      <c r="AE897" s="4"/>
      <c r="AF897" s="4"/>
      <c r="AG897" s="1" t="s">
        <v>4033</v>
      </c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1" t="s">
        <v>2029</v>
      </c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1" t="s">
        <v>2029</v>
      </c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</row>
    <row r="898">
      <c r="A898" s="3">
        <v>3.809099999E9</v>
      </c>
      <c r="B898" s="1" t="s">
        <v>4034</v>
      </c>
      <c r="C898" s="3">
        <v>4.0</v>
      </c>
      <c r="D898" s="3">
        <v>50.086092</v>
      </c>
      <c r="E898" s="3">
        <v>-5.255711</v>
      </c>
      <c r="F898" s="3">
        <v>81.38</v>
      </c>
      <c r="G898" s="1" t="s">
        <v>178</v>
      </c>
      <c r="H898" s="1" t="s">
        <v>200</v>
      </c>
      <c r="I898" s="3">
        <v>99999.0</v>
      </c>
      <c r="J898" s="1" t="s">
        <v>180</v>
      </c>
      <c r="K898" s="2" t="s">
        <v>4035</v>
      </c>
      <c r="L898" s="1" t="s">
        <v>638</v>
      </c>
      <c r="M898" s="1" t="s">
        <v>411</v>
      </c>
      <c r="N898" s="4" t="str">
        <f>+0040,1</f>
        <v>#ERROR!</v>
      </c>
      <c r="O898" s="4" t="str">
        <f>+0000,1</f>
        <v>#ERROR!</v>
      </c>
      <c r="P898" s="1" t="s">
        <v>203</v>
      </c>
      <c r="Q898" s="4"/>
      <c r="R898" s="1" t="s">
        <v>1497</v>
      </c>
      <c r="S898" s="1" t="s">
        <v>640</v>
      </c>
      <c r="T898" s="1" t="s">
        <v>660</v>
      </c>
      <c r="V898" s="1" t="s">
        <v>188</v>
      </c>
      <c r="W898" s="1" t="s">
        <v>1498</v>
      </c>
      <c r="Z898" s="1" t="s">
        <v>2662</v>
      </c>
      <c r="AB898" s="4"/>
      <c r="AC898" s="4"/>
      <c r="AD898" s="4"/>
      <c r="AE898" s="4"/>
      <c r="AF898" s="4"/>
      <c r="AG898" s="1" t="s">
        <v>4036</v>
      </c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</row>
    <row r="899">
      <c r="A899" s="3">
        <v>3.809099999E9</v>
      </c>
      <c r="B899" s="1" t="s">
        <v>4037</v>
      </c>
      <c r="C899" s="3">
        <v>4.0</v>
      </c>
      <c r="D899" s="3">
        <v>50.086092</v>
      </c>
      <c r="E899" s="3">
        <v>-5.255711</v>
      </c>
      <c r="F899" s="3">
        <v>81.38</v>
      </c>
      <c r="G899" s="1" t="s">
        <v>178</v>
      </c>
      <c r="H899" s="1" t="s">
        <v>179</v>
      </c>
      <c r="I899" s="3">
        <v>99999.0</v>
      </c>
      <c r="J899" s="1" t="s">
        <v>180</v>
      </c>
      <c r="K899" s="2" t="s">
        <v>4035</v>
      </c>
      <c r="L899" s="1" t="s">
        <v>2411</v>
      </c>
      <c r="M899" s="1" t="s">
        <v>665</v>
      </c>
      <c r="N899" s="4" t="str">
        <f>+0041,1</f>
        <v>#ERROR!</v>
      </c>
      <c r="O899" s="4" t="str">
        <f>+0003,1</f>
        <v>#ERROR!</v>
      </c>
      <c r="P899" s="1" t="s">
        <v>1583</v>
      </c>
      <c r="Q899" s="4"/>
      <c r="R899" s="1" t="s">
        <v>1841</v>
      </c>
      <c r="S899" s="1" t="s">
        <v>4038</v>
      </c>
      <c r="T899" s="1" t="s">
        <v>737</v>
      </c>
      <c r="V899" s="1" t="s">
        <v>188</v>
      </c>
      <c r="W899" s="1" t="s">
        <v>3710</v>
      </c>
      <c r="Z899" s="1" t="s">
        <v>4039</v>
      </c>
      <c r="AA899" s="1" t="s">
        <v>811</v>
      </c>
      <c r="AC899" s="4"/>
      <c r="AD899" s="4"/>
      <c r="AE899" s="4"/>
      <c r="AF899" s="4"/>
      <c r="AG899" s="1" t="s">
        <v>4040</v>
      </c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</row>
    <row r="900">
      <c r="A900" s="3">
        <v>3.809099999E9</v>
      </c>
      <c r="B900" s="1" t="s">
        <v>4041</v>
      </c>
      <c r="C900" s="3">
        <v>4.0</v>
      </c>
      <c r="D900" s="3">
        <v>50.086092</v>
      </c>
      <c r="E900" s="3">
        <v>-5.255711</v>
      </c>
      <c r="F900" s="3">
        <v>81.38</v>
      </c>
      <c r="G900" s="1" t="s">
        <v>178</v>
      </c>
      <c r="H900" s="1" t="s">
        <v>200</v>
      </c>
      <c r="I900" s="3">
        <v>99999.0</v>
      </c>
      <c r="J900" s="1" t="s">
        <v>180</v>
      </c>
      <c r="K900" s="2" t="s">
        <v>4042</v>
      </c>
      <c r="L900" s="1" t="s">
        <v>2849</v>
      </c>
      <c r="M900" s="1" t="s">
        <v>411</v>
      </c>
      <c r="N900" s="4" t="str">
        <f>+0050,1</f>
        <v>#ERROR!</v>
      </c>
      <c r="O900" s="4" t="str">
        <f>+0010,1</f>
        <v>#ERROR!</v>
      </c>
      <c r="P900" s="1" t="s">
        <v>203</v>
      </c>
      <c r="Q900" s="4"/>
      <c r="R900" s="1" t="s">
        <v>1497</v>
      </c>
      <c r="S900" s="1" t="s">
        <v>2850</v>
      </c>
      <c r="U900" s="4"/>
      <c r="V900" s="1" t="s">
        <v>188</v>
      </c>
      <c r="W900" s="1" t="s">
        <v>1498</v>
      </c>
      <c r="Z900" s="1" t="s">
        <v>2662</v>
      </c>
      <c r="AB900" s="1" t="s">
        <v>1324</v>
      </c>
      <c r="AC900" s="4"/>
      <c r="AD900" s="4"/>
      <c r="AE900" s="4"/>
      <c r="AF900" s="4"/>
      <c r="AG900" s="1" t="s">
        <v>4043</v>
      </c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</row>
    <row r="901">
      <c r="A901" s="3">
        <v>3.809099999E9</v>
      </c>
      <c r="B901" s="1" t="s">
        <v>4044</v>
      </c>
      <c r="C901" s="3">
        <v>4.0</v>
      </c>
      <c r="D901" s="3">
        <v>50.086092</v>
      </c>
      <c r="E901" s="3">
        <v>-5.255711</v>
      </c>
      <c r="F901" s="3">
        <v>81.38</v>
      </c>
      <c r="G901" s="1" t="s">
        <v>178</v>
      </c>
      <c r="H901" s="1" t="s">
        <v>179</v>
      </c>
      <c r="I901" s="3">
        <v>99999.0</v>
      </c>
      <c r="J901" s="1" t="s">
        <v>180</v>
      </c>
      <c r="K901" s="2" t="s">
        <v>4042</v>
      </c>
      <c r="L901" s="1" t="s">
        <v>3747</v>
      </c>
      <c r="M901" s="1" t="s">
        <v>418</v>
      </c>
      <c r="N901" s="4" t="str">
        <f>+0047,1</f>
        <v>#ERROR!</v>
      </c>
      <c r="O901" s="4" t="str">
        <f>+0008,1</f>
        <v>#ERROR!</v>
      </c>
      <c r="P901" s="1" t="s">
        <v>4045</v>
      </c>
      <c r="Q901" s="4"/>
      <c r="R901" s="1" t="s">
        <v>3807</v>
      </c>
      <c r="S901" s="1" t="s">
        <v>2855</v>
      </c>
      <c r="T901" s="1" t="s">
        <v>681</v>
      </c>
      <c r="V901" s="1" t="s">
        <v>188</v>
      </c>
      <c r="W901" s="1" t="s">
        <v>3864</v>
      </c>
      <c r="Z901" s="1" t="s">
        <v>4046</v>
      </c>
      <c r="AA901" s="1" t="s">
        <v>1378</v>
      </c>
      <c r="AB901" s="1" t="s">
        <v>1575</v>
      </c>
      <c r="AC901" s="4"/>
      <c r="AD901" s="4"/>
      <c r="AE901" s="4"/>
      <c r="AF901" s="4"/>
      <c r="AG901" s="1" t="s">
        <v>4047</v>
      </c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1" t="s">
        <v>4048</v>
      </c>
      <c r="BT901" s="4"/>
      <c r="BU901" s="4"/>
      <c r="BV901" s="4"/>
      <c r="BW901" s="4"/>
      <c r="BX901" s="4"/>
      <c r="BY901" s="4"/>
      <c r="BZ901" s="4"/>
      <c r="CA901" s="1" t="s">
        <v>197</v>
      </c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1" t="s">
        <v>1973</v>
      </c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</row>
    <row r="902">
      <c r="A902" s="3">
        <v>3.809099999E9</v>
      </c>
      <c r="B902" s="1" t="s">
        <v>4049</v>
      </c>
      <c r="C902" s="3">
        <v>4.0</v>
      </c>
      <c r="D902" s="3">
        <v>50.086092</v>
      </c>
      <c r="E902" s="3">
        <v>-5.255711</v>
      </c>
      <c r="F902" s="3">
        <v>81.38</v>
      </c>
      <c r="G902" s="1" t="s">
        <v>178</v>
      </c>
      <c r="H902" s="1" t="s">
        <v>200</v>
      </c>
      <c r="I902" s="3">
        <v>99999.0</v>
      </c>
      <c r="J902" s="1" t="s">
        <v>180</v>
      </c>
      <c r="K902" s="2" t="s">
        <v>4050</v>
      </c>
      <c r="L902" s="1" t="s">
        <v>2849</v>
      </c>
      <c r="M902" s="1" t="s">
        <v>411</v>
      </c>
      <c r="N902" s="4" t="str">
        <f>+0040,1</f>
        <v>#ERROR!</v>
      </c>
      <c r="O902" s="4" t="str">
        <f>+0010,1</f>
        <v>#ERROR!</v>
      </c>
      <c r="P902" s="1" t="s">
        <v>203</v>
      </c>
      <c r="Q902" s="4"/>
      <c r="R902" s="1" t="s">
        <v>1702</v>
      </c>
      <c r="S902" s="1" t="s">
        <v>2850</v>
      </c>
      <c r="T902" s="1" t="s">
        <v>660</v>
      </c>
      <c r="V902" s="1" t="s">
        <v>188</v>
      </c>
      <c r="W902" s="1" t="s">
        <v>1703</v>
      </c>
      <c r="Z902" s="1" t="s">
        <v>2672</v>
      </c>
      <c r="AB902" s="1" t="s">
        <v>1324</v>
      </c>
      <c r="AC902" s="4"/>
      <c r="AD902" s="4"/>
      <c r="AE902" s="4"/>
      <c r="AF902" s="4"/>
      <c r="AG902" s="1" t="s">
        <v>4051</v>
      </c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</row>
    <row r="903">
      <c r="A903" s="3">
        <v>3.809099999E9</v>
      </c>
      <c r="B903" s="1" t="s">
        <v>4052</v>
      </c>
      <c r="C903" s="3">
        <v>4.0</v>
      </c>
      <c r="D903" s="3">
        <v>50.086092</v>
      </c>
      <c r="E903" s="3">
        <v>-5.255711</v>
      </c>
      <c r="F903" s="3">
        <v>81.38</v>
      </c>
      <c r="G903" s="1" t="s">
        <v>178</v>
      </c>
      <c r="H903" s="1" t="s">
        <v>179</v>
      </c>
      <c r="I903" s="3">
        <v>99999.0</v>
      </c>
      <c r="J903" s="1" t="s">
        <v>180</v>
      </c>
      <c r="K903" s="2" t="s">
        <v>4050</v>
      </c>
      <c r="L903" s="1" t="s">
        <v>3747</v>
      </c>
      <c r="M903" s="1" t="s">
        <v>601</v>
      </c>
      <c r="N903" s="4" t="str">
        <f>+0043,1</f>
        <v>#ERROR!</v>
      </c>
      <c r="O903" s="4" t="str">
        <f>+0006,1</f>
        <v>#ERROR!</v>
      </c>
      <c r="P903" s="1" t="s">
        <v>4053</v>
      </c>
      <c r="Q903" s="4"/>
      <c r="R903" s="1" t="s">
        <v>2085</v>
      </c>
      <c r="S903" s="1" t="s">
        <v>2855</v>
      </c>
      <c r="T903" s="1" t="s">
        <v>727</v>
      </c>
      <c r="V903" s="1" t="s">
        <v>188</v>
      </c>
      <c r="W903" s="1" t="s">
        <v>2419</v>
      </c>
      <c r="Z903" s="1" t="s">
        <v>2678</v>
      </c>
      <c r="AA903" s="1" t="s">
        <v>840</v>
      </c>
      <c r="AB903" s="1" t="s">
        <v>1575</v>
      </c>
      <c r="AC903" s="4"/>
      <c r="AD903" s="4"/>
      <c r="AE903" s="4"/>
      <c r="AF903" s="4"/>
      <c r="AG903" s="1" t="s">
        <v>4054</v>
      </c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1" t="s">
        <v>238</v>
      </c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1" t="s">
        <v>238</v>
      </c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</row>
    <row r="904">
      <c r="A904" s="3">
        <v>3.809099999E9</v>
      </c>
      <c r="B904" s="1" t="s">
        <v>4055</v>
      </c>
      <c r="C904" s="3">
        <v>4.0</v>
      </c>
      <c r="D904" s="3">
        <v>50.086092</v>
      </c>
      <c r="E904" s="3">
        <v>-5.255711</v>
      </c>
      <c r="F904" s="3">
        <v>81.38</v>
      </c>
      <c r="G904" s="1" t="s">
        <v>178</v>
      </c>
      <c r="H904" s="1" t="s">
        <v>200</v>
      </c>
      <c r="I904" s="3">
        <v>99999.0</v>
      </c>
      <c r="J904" s="1" t="s">
        <v>180</v>
      </c>
      <c r="K904" s="2" t="s">
        <v>4056</v>
      </c>
      <c r="L904" s="1" t="s">
        <v>638</v>
      </c>
      <c r="M904" s="1" t="s">
        <v>411</v>
      </c>
      <c r="N904" s="4" t="str">
        <f>+0060,1</f>
        <v>#ERROR!</v>
      </c>
      <c r="O904" s="1" t="s">
        <v>2974</v>
      </c>
      <c r="P904" s="1" t="s">
        <v>203</v>
      </c>
      <c r="Q904" s="4"/>
      <c r="R904" s="1" t="s">
        <v>1702</v>
      </c>
      <c r="S904" s="1" t="s">
        <v>640</v>
      </c>
      <c r="T904" s="1" t="s">
        <v>660</v>
      </c>
      <c r="V904" s="1" t="s">
        <v>188</v>
      </c>
      <c r="W904" s="1" t="s">
        <v>1703</v>
      </c>
      <c r="Z904" s="1" t="s">
        <v>2682</v>
      </c>
      <c r="AB904" s="4"/>
      <c r="AC904" s="4"/>
      <c r="AD904" s="4"/>
      <c r="AE904" s="4"/>
      <c r="AF904" s="4"/>
      <c r="AG904" s="1" t="s">
        <v>4057</v>
      </c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</row>
    <row r="905">
      <c r="A905" s="3">
        <v>3.809099999E9</v>
      </c>
      <c r="B905" s="1" t="s">
        <v>4058</v>
      </c>
      <c r="C905" s="3">
        <v>4.0</v>
      </c>
      <c r="D905" s="3">
        <v>50.086092</v>
      </c>
      <c r="E905" s="3">
        <v>-5.255711</v>
      </c>
      <c r="F905" s="3">
        <v>81.38</v>
      </c>
      <c r="G905" s="1" t="s">
        <v>178</v>
      </c>
      <c r="H905" s="1" t="s">
        <v>179</v>
      </c>
      <c r="I905" s="3">
        <v>99999.0</v>
      </c>
      <c r="J905" s="1" t="s">
        <v>180</v>
      </c>
      <c r="K905" s="2" t="s">
        <v>4056</v>
      </c>
      <c r="L905" s="1" t="s">
        <v>616</v>
      </c>
      <c r="M905" s="1" t="s">
        <v>665</v>
      </c>
      <c r="N905" s="4" t="str">
        <f>+0055,1</f>
        <v>#ERROR!</v>
      </c>
      <c r="O905" s="1" t="s">
        <v>3364</v>
      </c>
      <c r="P905" s="1" t="s">
        <v>3681</v>
      </c>
      <c r="Q905" s="4"/>
      <c r="R905" s="1" t="s">
        <v>2085</v>
      </c>
      <c r="S905" s="1" t="s">
        <v>649</v>
      </c>
      <c r="T905" s="1" t="s">
        <v>727</v>
      </c>
      <c r="V905" s="1" t="s">
        <v>188</v>
      </c>
      <c r="W905" s="1" t="s">
        <v>2419</v>
      </c>
      <c r="Z905" s="1" t="s">
        <v>3683</v>
      </c>
      <c r="AA905" s="1" t="s">
        <v>2667</v>
      </c>
      <c r="AC905" s="4"/>
      <c r="AD905" s="4"/>
      <c r="AE905" s="4"/>
      <c r="AF905" s="4"/>
      <c r="AG905" s="1" t="s">
        <v>4059</v>
      </c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</row>
    <row r="906">
      <c r="A906" s="3">
        <v>3.809099999E9</v>
      </c>
      <c r="B906" s="1" t="s">
        <v>4060</v>
      </c>
      <c r="C906" s="3">
        <v>4.0</v>
      </c>
      <c r="D906" s="3">
        <v>50.086092</v>
      </c>
      <c r="E906" s="3">
        <v>-5.255711</v>
      </c>
      <c r="F906" s="3">
        <v>81.38</v>
      </c>
      <c r="G906" s="1" t="s">
        <v>178</v>
      </c>
      <c r="H906" s="1" t="s">
        <v>200</v>
      </c>
      <c r="I906" s="3">
        <v>99999.0</v>
      </c>
      <c r="J906" s="1" t="s">
        <v>180</v>
      </c>
      <c r="K906" s="2" t="s">
        <v>4061</v>
      </c>
      <c r="L906" s="1" t="s">
        <v>2393</v>
      </c>
      <c r="M906" s="1" t="s">
        <v>411</v>
      </c>
      <c r="N906" s="4" t="str">
        <f>+0050,1</f>
        <v>#ERROR!</v>
      </c>
      <c r="O906" s="4" t="str">
        <f>+0000,1</f>
        <v>#ERROR!</v>
      </c>
      <c r="P906" s="1" t="s">
        <v>203</v>
      </c>
      <c r="Q906" s="4"/>
      <c r="R906" s="1" t="s">
        <v>1702</v>
      </c>
      <c r="S906" s="1" t="s">
        <v>2394</v>
      </c>
      <c r="T906" s="1" t="s">
        <v>660</v>
      </c>
      <c r="V906" s="1" t="s">
        <v>188</v>
      </c>
      <c r="W906" s="1" t="s">
        <v>1703</v>
      </c>
      <c r="Z906" s="1" t="s">
        <v>2689</v>
      </c>
      <c r="AB906" s="4"/>
      <c r="AC906" s="4"/>
      <c r="AD906" s="4"/>
      <c r="AE906" s="4"/>
      <c r="AF906" s="4"/>
      <c r="AG906" s="1" t="s">
        <v>4062</v>
      </c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</row>
    <row r="907">
      <c r="A907" s="3">
        <v>3.809099999E9</v>
      </c>
      <c r="B907" s="1" t="s">
        <v>4063</v>
      </c>
      <c r="C907" s="3">
        <v>4.0</v>
      </c>
      <c r="D907" s="3">
        <v>50.086092</v>
      </c>
      <c r="E907" s="3">
        <v>-5.255711</v>
      </c>
      <c r="F907" s="3">
        <v>81.38</v>
      </c>
      <c r="G907" s="1" t="s">
        <v>178</v>
      </c>
      <c r="H907" s="1" t="s">
        <v>179</v>
      </c>
      <c r="I907" s="3">
        <v>99999.0</v>
      </c>
      <c r="J907" s="1" t="s">
        <v>180</v>
      </c>
      <c r="K907" s="2" t="s">
        <v>4061</v>
      </c>
      <c r="L907" s="1" t="s">
        <v>2411</v>
      </c>
      <c r="M907" s="1" t="s">
        <v>665</v>
      </c>
      <c r="N907" s="4" t="str">
        <f>+0053,1</f>
        <v>#ERROR!</v>
      </c>
      <c r="O907" s="1" t="s">
        <v>3063</v>
      </c>
      <c r="P907" s="1" t="s">
        <v>3880</v>
      </c>
      <c r="Q907" s="4"/>
      <c r="R907" s="1" t="s">
        <v>1707</v>
      </c>
      <c r="S907" s="1" t="s">
        <v>2397</v>
      </c>
      <c r="T907" s="1" t="s">
        <v>727</v>
      </c>
      <c r="V907" s="1" t="s">
        <v>188</v>
      </c>
      <c r="W907" s="1" t="s">
        <v>1814</v>
      </c>
      <c r="Z907" s="1" t="s">
        <v>2693</v>
      </c>
      <c r="AA907" s="1" t="s">
        <v>4064</v>
      </c>
      <c r="AC907" s="4"/>
      <c r="AD907" s="4"/>
      <c r="AE907" s="4"/>
      <c r="AF907" s="4"/>
      <c r="AG907" s="1" t="s">
        <v>4065</v>
      </c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</row>
    <row r="908">
      <c r="A908" s="3">
        <v>3.809099999E9</v>
      </c>
      <c r="B908" s="1" t="s">
        <v>4066</v>
      </c>
      <c r="C908" s="3">
        <v>4.0</v>
      </c>
      <c r="D908" s="3">
        <v>50.086092</v>
      </c>
      <c r="E908" s="3">
        <v>-5.255711</v>
      </c>
      <c r="F908" s="3">
        <v>81.38</v>
      </c>
      <c r="G908" s="1" t="s">
        <v>178</v>
      </c>
      <c r="H908" s="1" t="s">
        <v>200</v>
      </c>
      <c r="I908" s="3">
        <v>99999.0</v>
      </c>
      <c r="J908" s="1" t="s">
        <v>180</v>
      </c>
      <c r="K908" s="2" t="s">
        <v>4056</v>
      </c>
      <c r="L908" s="1" t="s">
        <v>659</v>
      </c>
      <c r="M908" s="1" t="s">
        <v>411</v>
      </c>
      <c r="N908" s="4" t="str">
        <f>+0050,1</f>
        <v>#ERROR!</v>
      </c>
      <c r="O908" s="4" t="str">
        <f>+0000,1</f>
        <v>#ERROR!</v>
      </c>
      <c r="P908" s="1" t="s">
        <v>203</v>
      </c>
      <c r="Q908" s="4"/>
      <c r="R908" s="1" t="s">
        <v>1702</v>
      </c>
      <c r="S908" s="1" t="s">
        <v>660</v>
      </c>
      <c r="U908" s="4"/>
      <c r="V908" s="1" t="s">
        <v>188</v>
      </c>
      <c r="W908" s="1" t="s">
        <v>1703</v>
      </c>
      <c r="Z908" s="1" t="s">
        <v>2704</v>
      </c>
      <c r="AB908" s="1" t="s">
        <v>226</v>
      </c>
      <c r="AC908" s="4"/>
      <c r="AD908" s="4"/>
      <c r="AE908" s="4"/>
      <c r="AF908" s="4"/>
      <c r="AG908" s="1" t="s">
        <v>4067</v>
      </c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</row>
    <row r="909">
      <c r="A909" s="3">
        <v>3.809099999E9</v>
      </c>
      <c r="B909" s="1" t="s">
        <v>4068</v>
      </c>
      <c r="C909" s="3">
        <v>4.0</v>
      </c>
      <c r="D909" s="3">
        <v>50.086092</v>
      </c>
      <c r="E909" s="3">
        <v>-5.255711</v>
      </c>
      <c r="F909" s="3">
        <v>81.38</v>
      </c>
      <c r="G909" s="1" t="s">
        <v>178</v>
      </c>
      <c r="H909" s="1" t="s">
        <v>179</v>
      </c>
      <c r="I909" s="3">
        <v>99999.0</v>
      </c>
      <c r="J909" s="1" t="s">
        <v>180</v>
      </c>
      <c r="K909" s="2" t="s">
        <v>4056</v>
      </c>
      <c r="L909" s="1" t="s">
        <v>664</v>
      </c>
      <c r="M909" s="1" t="s">
        <v>601</v>
      </c>
      <c r="N909" s="4" t="str">
        <f>+0050,1</f>
        <v>#ERROR!</v>
      </c>
      <c r="O909" s="1" t="s">
        <v>2412</v>
      </c>
      <c r="P909" s="1" t="s">
        <v>4069</v>
      </c>
      <c r="Q909" s="4"/>
      <c r="R909" s="1" t="s">
        <v>1707</v>
      </c>
      <c r="S909" s="1" t="s">
        <v>727</v>
      </c>
      <c r="U909" s="4"/>
      <c r="V909" s="1" t="s">
        <v>188</v>
      </c>
      <c r="W909" s="1" t="s">
        <v>1814</v>
      </c>
      <c r="Z909" s="1" t="s">
        <v>2708</v>
      </c>
      <c r="AA909" s="1" t="s">
        <v>407</v>
      </c>
      <c r="AB909" s="1" t="s">
        <v>226</v>
      </c>
      <c r="AC909" s="4"/>
      <c r="AD909" s="4"/>
      <c r="AE909" s="4"/>
      <c r="AF909" s="4"/>
      <c r="AG909" s="1" t="s">
        <v>4070</v>
      </c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1" t="s">
        <v>238</v>
      </c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1" t="s">
        <v>238</v>
      </c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</row>
    <row r="910">
      <c r="A910" s="3">
        <v>3.809099999E9</v>
      </c>
      <c r="B910" s="1" t="s">
        <v>4071</v>
      </c>
      <c r="C910" s="3">
        <v>4.0</v>
      </c>
      <c r="D910" s="3">
        <v>50.086092</v>
      </c>
      <c r="E910" s="3">
        <v>-5.255711</v>
      </c>
      <c r="F910" s="3">
        <v>81.38</v>
      </c>
      <c r="G910" s="1" t="s">
        <v>178</v>
      </c>
      <c r="H910" s="1" t="s">
        <v>200</v>
      </c>
      <c r="I910" s="3">
        <v>99999.0</v>
      </c>
      <c r="J910" s="1" t="s">
        <v>180</v>
      </c>
      <c r="K910" s="2" t="s">
        <v>4072</v>
      </c>
      <c r="L910" s="1" t="s">
        <v>2925</v>
      </c>
      <c r="M910" s="1" t="s">
        <v>411</v>
      </c>
      <c r="N910" s="4" t="str">
        <f>+0050,1</f>
        <v>#ERROR!</v>
      </c>
      <c r="O910" s="1" t="s">
        <v>2983</v>
      </c>
      <c r="P910" s="1" t="s">
        <v>203</v>
      </c>
      <c r="Q910" s="4"/>
      <c r="R910" s="1" t="s">
        <v>1702</v>
      </c>
      <c r="S910" s="1" t="s">
        <v>845</v>
      </c>
      <c r="T910" s="1" t="s">
        <v>641</v>
      </c>
      <c r="V910" s="1" t="s">
        <v>188</v>
      </c>
      <c r="W910" s="1" t="s">
        <v>1703</v>
      </c>
      <c r="Z910" s="1" t="s">
        <v>2704</v>
      </c>
      <c r="AB910" s="1" t="s">
        <v>226</v>
      </c>
      <c r="AC910" s="4"/>
      <c r="AD910" s="4"/>
      <c r="AE910" s="4"/>
      <c r="AF910" s="4"/>
      <c r="AG910" s="1" t="s">
        <v>4073</v>
      </c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</row>
    <row r="911">
      <c r="A911" s="3">
        <v>3.809099999E9</v>
      </c>
      <c r="B911" s="1" t="s">
        <v>4074</v>
      </c>
      <c r="C911" s="3">
        <v>4.0</v>
      </c>
      <c r="D911" s="3">
        <v>50.086092</v>
      </c>
      <c r="E911" s="3">
        <v>-5.255711</v>
      </c>
      <c r="F911" s="3">
        <v>81.38</v>
      </c>
      <c r="G911" s="1" t="s">
        <v>178</v>
      </c>
      <c r="H911" s="1" t="s">
        <v>179</v>
      </c>
      <c r="I911" s="3">
        <v>99999.0</v>
      </c>
      <c r="J911" s="1" t="s">
        <v>180</v>
      </c>
      <c r="K911" s="2" t="s">
        <v>4072</v>
      </c>
      <c r="L911" s="1" t="s">
        <v>646</v>
      </c>
      <c r="M911" s="1" t="s">
        <v>601</v>
      </c>
      <c r="N911" s="4" t="str">
        <f>+0050,1</f>
        <v>#ERROR!</v>
      </c>
      <c r="O911" s="1" t="s">
        <v>4075</v>
      </c>
      <c r="P911" s="1" t="s">
        <v>4076</v>
      </c>
      <c r="Q911" s="4"/>
      <c r="R911" s="1" t="s">
        <v>1707</v>
      </c>
      <c r="S911" s="1" t="s">
        <v>853</v>
      </c>
      <c r="T911" s="1" t="s">
        <v>4077</v>
      </c>
      <c r="V911" s="1" t="s">
        <v>188</v>
      </c>
      <c r="W911" s="1" t="s">
        <v>1814</v>
      </c>
      <c r="Z911" s="1" t="s">
        <v>3748</v>
      </c>
      <c r="AA911" s="1" t="s">
        <v>1400</v>
      </c>
      <c r="AB911" s="1" t="s">
        <v>226</v>
      </c>
      <c r="AC911" s="4"/>
      <c r="AD911" s="4"/>
      <c r="AE911" s="4"/>
      <c r="AF911" s="4"/>
      <c r="AG911" s="1" t="s">
        <v>4078</v>
      </c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1" t="s">
        <v>238</v>
      </c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1" t="s">
        <v>238</v>
      </c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</row>
    <row r="912">
      <c r="A912" s="3">
        <v>3.809099999E9</v>
      </c>
      <c r="B912" s="1" t="s">
        <v>4079</v>
      </c>
      <c r="C912" s="3">
        <v>4.0</v>
      </c>
      <c r="D912" s="3">
        <v>50.086092</v>
      </c>
      <c r="E912" s="3">
        <v>-5.255711</v>
      </c>
      <c r="F912" s="3">
        <v>81.38</v>
      </c>
      <c r="G912" s="1" t="s">
        <v>178</v>
      </c>
      <c r="H912" s="1" t="s">
        <v>200</v>
      </c>
      <c r="I912" s="3">
        <v>99999.0</v>
      </c>
      <c r="J912" s="1" t="s">
        <v>180</v>
      </c>
      <c r="K912" s="2" t="s">
        <v>4080</v>
      </c>
      <c r="L912" s="1" t="s">
        <v>2849</v>
      </c>
      <c r="M912" s="1" t="s">
        <v>411</v>
      </c>
      <c r="N912" s="4" t="str">
        <f>+0040,1</f>
        <v>#ERROR!</v>
      </c>
      <c r="O912" s="1" t="s">
        <v>2974</v>
      </c>
      <c r="P912" s="1" t="s">
        <v>203</v>
      </c>
      <c r="Q912" s="4"/>
      <c r="R912" s="1" t="s">
        <v>1702</v>
      </c>
      <c r="S912" s="1" t="s">
        <v>2850</v>
      </c>
      <c r="T912" s="1" t="s">
        <v>802</v>
      </c>
      <c r="V912" s="1" t="s">
        <v>188</v>
      </c>
      <c r="W912" s="1" t="s">
        <v>1703</v>
      </c>
      <c r="Z912" s="1" t="s">
        <v>2720</v>
      </c>
      <c r="AB912" s="4"/>
      <c r="AC912" s="4"/>
      <c r="AD912" s="4"/>
      <c r="AE912" s="4"/>
      <c r="AF912" s="4"/>
      <c r="AG912" s="1" t="s">
        <v>4081</v>
      </c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</row>
    <row r="913">
      <c r="A913" s="3">
        <v>3.809099999E9</v>
      </c>
      <c r="B913" s="1" t="s">
        <v>4082</v>
      </c>
      <c r="C913" s="3">
        <v>4.0</v>
      </c>
      <c r="D913" s="3">
        <v>50.086092</v>
      </c>
      <c r="E913" s="3">
        <v>-5.255711</v>
      </c>
      <c r="F913" s="3">
        <v>81.38</v>
      </c>
      <c r="G913" s="1" t="s">
        <v>178</v>
      </c>
      <c r="H913" s="1" t="s">
        <v>179</v>
      </c>
      <c r="I913" s="3">
        <v>99999.0</v>
      </c>
      <c r="J913" s="1" t="s">
        <v>180</v>
      </c>
      <c r="K913" s="2" t="s">
        <v>4080</v>
      </c>
      <c r="L913" s="1" t="s">
        <v>805</v>
      </c>
      <c r="M913" s="1" t="s">
        <v>665</v>
      </c>
      <c r="N913" s="4" t="str">
        <f>+0044,1</f>
        <v>#ERROR!</v>
      </c>
      <c r="O913" s="1" t="s">
        <v>3091</v>
      </c>
      <c r="P913" s="1" t="s">
        <v>2715</v>
      </c>
      <c r="Q913" s="4"/>
      <c r="R913" s="1" t="s">
        <v>1707</v>
      </c>
      <c r="S913" s="1" t="s">
        <v>2855</v>
      </c>
      <c r="T913" s="1" t="s">
        <v>808</v>
      </c>
      <c r="V913" s="1" t="s">
        <v>188</v>
      </c>
      <c r="W913" s="1" t="s">
        <v>1824</v>
      </c>
      <c r="X913" s="1" t="s">
        <v>4083</v>
      </c>
      <c r="Z913" s="1" t="s">
        <v>3790</v>
      </c>
      <c r="AA913" s="1" t="s">
        <v>2241</v>
      </c>
      <c r="AC913" s="4"/>
      <c r="AD913" s="4"/>
      <c r="AE913" s="4"/>
      <c r="AF913" s="4"/>
      <c r="AG913" s="1" t="s">
        <v>4084</v>
      </c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1" t="s">
        <v>1304</v>
      </c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</row>
    <row r="914">
      <c r="A914" s="3">
        <v>3.809099999E9</v>
      </c>
      <c r="B914" s="1" t="s">
        <v>4085</v>
      </c>
      <c r="C914" s="3">
        <v>4.0</v>
      </c>
      <c r="D914" s="3">
        <v>50.086092</v>
      </c>
      <c r="E914" s="3">
        <v>-5.255711</v>
      </c>
      <c r="F914" s="3">
        <v>81.38</v>
      </c>
      <c r="G914" s="1" t="s">
        <v>178</v>
      </c>
      <c r="H914" s="1" t="s">
        <v>200</v>
      </c>
      <c r="I914" s="3">
        <v>99999.0</v>
      </c>
      <c r="J914" s="1" t="s">
        <v>180</v>
      </c>
      <c r="K914" s="2" t="s">
        <v>4086</v>
      </c>
      <c r="L914" s="1" t="s">
        <v>801</v>
      </c>
      <c r="M914" s="1" t="s">
        <v>411</v>
      </c>
      <c r="N914" s="4" t="str">
        <f>+0040,1</f>
        <v>#ERROR!</v>
      </c>
      <c r="O914" s="1" t="s">
        <v>2974</v>
      </c>
      <c r="P914" s="1" t="s">
        <v>203</v>
      </c>
      <c r="Q914" s="4"/>
      <c r="R914" s="1" t="s">
        <v>1793</v>
      </c>
      <c r="S914" s="1" t="s">
        <v>802</v>
      </c>
      <c r="U914" s="4"/>
      <c r="V914" s="1" t="s">
        <v>188</v>
      </c>
      <c r="W914" s="1" t="s">
        <v>1794</v>
      </c>
      <c r="Z914" s="1" t="s">
        <v>2720</v>
      </c>
      <c r="AB914" s="4"/>
      <c r="AC914" s="4"/>
      <c r="AD914" s="4"/>
      <c r="AE914" s="4"/>
      <c r="AF914" s="4"/>
      <c r="AG914" s="1" t="s">
        <v>4087</v>
      </c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</row>
    <row r="915">
      <c r="A915" s="3">
        <v>3.809099999E9</v>
      </c>
      <c r="B915" s="1" t="s">
        <v>4088</v>
      </c>
      <c r="C915" s="3">
        <v>4.0</v>
      </c>
      <c r="D915" s="3">
        <v>50.086092</v>
      </c>
      <c r="E915" s="3">
        <v>-5.255711</v>
      </c>
      <c r="F915" s="3">
        <v>81.38</v>
      </c>
      <c r="G915" s="1" t="s">
        <v>178</v>
      </c>
      <c r="H915" s="1" t="s">
        <v>179</v>
      </c>
      <c r="I915" s="3">
        <v>99999.0</v>
      </c>
      <c r="J915" s="1" t="s">
        <v>180</v>
      </c>
      <c r="K915" s="2" t="s">
        <v>4086</v>
      </c>
      <c r="L915" s="1" t="s">
        <v>805</v>
      </c>
      <c r="M915" s="1" t="s">
        <v>665</v>
      </c>
      <c r="N915" s="4" t="str">
        <f>+0037,1</f>
        <v>#ERROR!</v>
      </c>
      <c r="O915" s="1" t="s">
        <v>3091</v>
      </c>
      <c r="P915" s="1" t="s">
        <v>4089</v>
      </c>
      <c r="Q915" s="4"/>
      <c r="R915" s="1" t="s">
        <v>1797</v>
      </c>
      <c r="S915" s="1" t="s">
        <v>808</v>
      </c>
      <c r="U915" s="4"/>
      <c r="V915" s="1" t="s">
        <v>188</v>
      </c>
      <c r="W915" s="1" t="s">
        <v>4090</v>
      </c>
      <c r="Z915" s="1" t="s">
        <v>3825</v>
      </c>
      <c r="AA915" s="1" t="s">
        <v>4091</v>
      </c>
      <c r="AC915" s="4"/>
      <c r="AD915" s="4"/>
      <c r="AE915" s="4"/>
      <c r="AF915" s="4"/>
      <c r="AG915" s="1" t="s">
        <v>4092</v>
      </c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</row>
    <row r="916">
      <c r="A916" s="3">
        <v>3.809099999E9</v>
      </c>
      <c r="B916" s="1" t="s">
        <v>4093</v>
      </c>
      <c r="C916" s="3">
        <v>4.0</v>
      </c>
      <c r="D916" s="3">
        <v>50.086092</v>
      </c>
      <c r="E916" s="3">
        <v>-5.255711</v>
      </c>
      <c r="F916" s="3">
        <v>81.38</v>
      </c>
      <c r="G916" s="1" t="s">
        <v>178</v>
      </c>
      <c r="H916" s="1" t="s">
        <v>200</v>
      </c>
      <c r="I916" s="3">
        <v>99999.0</v>
      </c>
      <c r="J916" s="1" t="s">
        <v>180</v>
      </c>
      <c r="K916" s="2" t="s">
        <v>4094</v>
      </c>
      <c r="L916" s="1" t="s">
        <v>828</v>
      </c>
      <c r="M916" s="1" t="s">
        <v>411</v>
      </c>
      <c r="N916" s="4" t="str">
        <f>+0040,1</f>
        <v>#ERROR!</v>
      </c>
      <c r="O916" s="4" t="str">
        <f>+0000,1</f>
        <v>#ERROR!</v>
      </c>
      <c r="P916" s="1" t="s">
        <v>203</v>
      </c>
      <c r="Q916" s="4"/>
      <c r="R916" s="1" t="s">
        <v>1793</v>
      </c>
      <c r="S916" s="1" t="s">
        <v>830</v>
      </c>
      <c r="U916" s="4"/>
      <c r="V916" s="1" t="s">
        <v>188</v>
      </c>
      <c r="W916" s="1" t="s">
        <v>1794</v>
      </c>
      <c r="Z916" s="1" t="s">
        <v>2729</v>
      </c>
      <c r="AB916" s="4"/>
      <c r="AC916" s="4"/>
      <c r="AD916" s="4"/>
      <c r="AE916" s="4"/>
      <c r="AF916" s="4"/>
      <c r="AG916" s="1" t="s">
        <v>4095</v>
      </c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</row>
    <row r="917">
      <c r="A917" s="3">
        <v>3.809099999E9</v>
      </c>
      <c r="B917" s="1" t="s">
        <v>4096</v>
      </c>
      <c r="C917" s="3">
        <v>4.0</v>
      </c>
      <c r="D917" s="3">
        <v>50.086092</v>
      </c>
      <c r="E917" s="3">
        <v>-5.255711</v>
      </c>
      <c r="F917" s="3">
        <v>81.38</v>
      </c>
      <c r="G917" s="1" t="s">
        <v>178</v>
      </c>
      <c r="H917" s="1" t="s">
        <v>179</v>
      </c>
      <c r="I917" s="3">
        <v>99999.0</v>
      </c>
      <c r="J917" s="1" t="s">
        <v>180</v>
      </c>
      <c r="K917" s="2" t="s">
        <v>4094</v>
      </c>
      <c r="L917" s="1" t="s">
        <v>834</v>
      </c>
      <c r="M917" s="1" t="s">
        <v>665</v>
      </c>
      <c r="N917" s="4" t="str">
        <f>+0040,1</f>
        <v>#ERROR!</v>
      </c>
      <c r="O917" s="1" t="s">
        <v>2412</v>
      </c>
      <c r="P917" s="1" t="s">
        <v>4097</v>
      </c>
      <c r="Q917" s="4"/>
      <c r="R917" s="1" t="s">
        <v>4098</v>
      </c>
      <c r="S917" s="1" t="s">
        <v>837</v>
      </c>
      <c r="U917" s="4"/>
      <c r="V917" s="1" t="s">
        <v>188</v>
      </c>
      <c r="W917" s="1" t="s">
        <v>4099</v>
      </c>
      <c r="Z917" s="1" t="s">
        <v>4100</v>
      </c>
      <c r="AA917" s="1" t="s">
        <v>379</v>
      </c>
      <c r="AC917" s="4"/>
      <c r="AD917" s="4"/>
      <c r="AE917" s="4"/>
      <c r="AF917" s="4"/>
      <c r="AG917" s="1" t="s">
        <v>4101</v>
      </c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</row>
    <row r="918">
      <c r="A918" s="3">
        <v>3.809099999E9</v>
      </c>
      <c r="B918" s="1" t="s">
        <v>4102</v>
      </c>
      <c r="C918" s="3">
        <v>4.0</v>
      </c>
      <c r="D918" s="3">
        <v>50.086092</v>
      </c>
      <c r="E918" s="3">
        <v>-5.255711</v>
      </c>
      <c r="F918" s="3">
        <v>81.38</v>
      </c>
      <c r="G918" s="1" t="s">
        <v>178</v>
      </c>
      <c r="H918" s="1" t="s">
        <v>200</v>
      </c>
      <c r="I918" s="3">
        <v>99999.0</v>
      </c>
      <c r="J918" s="1" t="s">
        <v>180</v>
      </c>
      <c r="K918" s="2" t="s">
        <v>4103</v>
      </c>
      <c r="L918" s="1" t="s">
        <v>828</v>
      </c>
      <c r="M918" s="1" t="s">
        <v>411</v>
      </c>
      <c r="N918" s="4" t="str">
        <f>+0050,1</f>
        <v>#ERROR!</v>
      </c>
      <c r="O918" s="4" t="str">
        <f>+0000,1</f>
        <v>#ERROR!</v>
      </c>
      <c r="P918" s="1" t="s">
        <v>203</v>
      </c>
      <c r="Q918" s="4"/>
      <c r="R918" s="1" t="s">
        <v>695</v>
      </c>
      <c r="S918" s="1" t="s">
        <v>830</v>
      </c>
      <c r="U918" s="4"/>
      <c r="V918" s="1" t="s">
        <v>188</v>
      </c>
      <c r="W918" s="1" t="s">
        <v>696</v>
      </c>
      <c r="Z918" s="1" t="s">
        <v>2729</v>
      </c>
      <c r="AB918" s="4"/>
      <c r="AC918" s="4"/>
      <c r="AD918" s="4"/>
      <c r="AE918" s="4"/>
      <c r="AF918" s="4"/>
      <c r="AG918" s="1" t="s">
        <v>4104</v>
      </c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</row>
    <row r="919">
      <c r="A919" s="3">
        <v>3.809099999E9</v>
      </c>
      <c r="B919" s="1" t="s">
        <v>4105</v>
      </c>
      <c r="C919" s="3">
        <v>4.0</v>
      </c>
      <c r="D919" s="3">
        <v>50.086092</v>
      </c>
      <c r="E919" s="3">
        <v>-5.255711</v>
      </c>
      <c r="F919" s="3">
        <v>81.38</v>
      </c>
      <c r="G919" s="1" t="s">
        <v>178</v>
      </c>
      <c r="H919" s="1" t="s">
        <v>179</v>
      </c>
      <c r="I919" s="3">
        <v>99999.0</v>
      </c>
      <c r="J919" s="1" t="s">
        <v>180</v>
      </c>
      <c r="K919" s="2" t="s">
        <v>4103</v>
      </c>
      <c r="L919" s="1" t="s">
        <v>834</v>
      </c>
      <c r="M919" s="1" t="s">
        <v>665</v>
      </c>
      <c r="N919" s="4" t="str">
        <f>+0045,1</f>
        <v>#ERROR!</v>
      </c>
      <c r="O919" s="1" t="s">
        <v>3899</v>
      </c>
      <c r="P919" s="1" t="s">
        <v>4106</v>
      </c>
      <c r="Q919" s="4"/>
      <c r="R919" s="1" t="s">
        <v>701</v>
      </c>
      <c r="S919" s="1" t="s">
        <v>837</v>
      </c>
      <c r="U919" s="4"/>
      <c r="V919" s="1" t="s">
        <v>188</v>
      </c>
      <c r="W919" s="1" t="s">
        <v>809</v>
      </c>
      <c r="Z919" s="1" t="s">
        <v>2735</v>
      </c>
      <c r="AA919" s="1" t="s">
        <v>1441</v>
      </c>
      <c r="AC919" s="4"/>
      <c r="AD919" s="4"/>
      <c r="AE919" s="4"/>
      <c r="AF919" s="4"/>
      <c r="AG919" s="1" t="s">
        <v>4107</v>
      </c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</row>
    <row r="920">
      <c r="A920" s="3">
        <v>3.809099999E9</v>
      </c>
      <c r="B920" s="1" t="s">
        <v>4108</v>
      </c>
      <c r="C920" s="3">
        <v>4.0</v>
      </c>
      <c r="D920" s="3">
        <v>50.086092</v>
      </c>
      <c r="E920" s="3">
        <v>-5.255711</v>
      </c>
      <c r="F920" s="3">
        <v>81.38</v>
      </c>
      <c r="G920" s="1" t="s">
        <v>178</v>
      </c>
      <c r="H920" s="1" t="s">
        <v>200</v>
      </c>
      <c r="I920" s="3">
        <v>99999.0</v>
      </c>
      <c r="J920" s="1" t="s">
        <v>180</v>
      </c>
      <c r="K920" s="2" t="s">
        <v>4109</v>
      </c>
      <c r="L920" s="1" t="s">
        <v>1783</v>
      </c>
      <c r="M920" s="1" t="s">
        <v>411</v>
      </c>
      <c r="N920" s="4" t="str">
        <f>+0050,1</f>
        <v>#ERROR!</v>
      </c>
      <c r="O920" s="4" t="str">
        <f>+0000,1</f>
        <v>#ERROR!</v>
      </c>
      <c r="P920" s="1" t="s">
        <v>203</v>
      </c>
      <c r="Q920" s="4"/>
      <c r="R920" s="1" t="s">
        <v>695</v>
      </c>
      <c r="S920" s="1" t="s">
        <v>1784</v>
      </c>
      <c r="T920" s="1" t="s">
        <v>847</v>
      </c>
      <c r="V920" s="1" t="s">
        <v>188</v>
      </c>
      <c r="W920" s="1" t="s">
        <v>696</v>
      </c>
      <c r="Z920" s="1" t="s">
        <v>2742</v>
      </c>
      <c r="AB920" s="4"/>
      <c r="AC920" s="4"/>
      <c r="AD920" s="4"/>
      <c r="AE920" s="4"/>
      <c r="AF920" s="4"/>
      <c r="AG920" s="1" t="s">
        <v>4110</v>
      </c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</row>
    <row r="921">
      <c r="A921" s="3">
        <v>3.809099999E9</v>
      </c>
      <c r="B921" s="1" t="s">
        <v>4111</v>
      </c>
      <c r="C921" s="3">
        <v>4.0</v>
      </c>
      <c r="D921" s="3">
        <v>50.086092</v>
      </c>
      <c r="E921" s="3">
        <v>-5.255711</v>
      </c>
      <c r="F921" s="3">
        <v>81.38</v>
      </c>
      <c r="G921" s="1" t="s">
        <v>178</v>
      </c>
      <c r="H921" s="1" t="s">
        <v>179</v>
      </c>
      <c r="I921" s="3">
        <v>99999.0</v>
      </c>
      <c r="J921" s="1" t="s">
        <v>180</v>
      </c>
      <c r="K921" s="2" t="s">
        <v>4109</v>
      </c>
      <c r="L921" s="1" t="s">
        <v>4112</v>
      </c>
      <c r="M921" s="1" t="s">
        <v>665</v>
      </c>
      <c r="N921" s="4" t="str">
        <f>+0051,1</f>
        <v>#ERROR!</v>
      </c>
      <c r="O921" s="4" t="str">
        <f>+0004,1</f>
        <v>#ERROR!</v>
      </c>
      <c r="P921" s="1" t="s">
        <v>3100</v>
      </c>
      <c r="Q921" s="4"/>
      <c r="R921" s="1" t="s">
        <v>701</v>
      </c>
      <c r="S921" s="1" t="s">
        <v>1788</v>
      </c>
      <c r="T921" s="1" t="s">
        <v>855</v>
      </c>
      <c r="V921" s="1" t="s">
        <v>188</v>
      </c>
      <c r="W921" s="1" t="s">
        <v>809</v>
      </c>
      <c r="Z921" s="1" t="s">
        <v>4113</v>
      </c>
      <c r="AA921" s="1" t="s">
        <v>1400</v>
      </c>
      <c r="AC921" s="4"/>
      <c r="AD921" s="4"/>
      <c r="AE921" s="4"/>
      <c r="AF921" s="4"/>
      <c r="AG921" s="1" t="s">
        <v>4114</v>
      </c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</row>
    <row r="922">
      <c r="A922" s="3">
        <v>3.809099999E9</v>
      </c>
      <c r="B922" s="1" t="s">
        <v>4115</v>
      </c>
      <c r="C922" s="3">
        <v>4.0</v>
      </c>
      <c r="D922" s="3">
        <v>50.086092</v>
      </c>
      <c r="E922" s="3">
        <v>-5.255711</v>
      </c>
      <c r="F922" s="3">
        <v>81.38</v>
      </c>
      <c r="G922" s="1" t="s">
        <v>178</v>
      </c>
      <c r="H922" s="1" t="s">
        <v>200</v>
      </c>
      <c r="I922" s="3">
        <v>99999.0</v>
      </c>
      <c r="J922" s="1" t="s">
        <v>180</v>
      </c>
      <c r="K922" s="2" t="s">
        <v>4086</v>
      </c>
      <c r="L922" s="1" t="s">
        <v>3512</v>
      </c>
      <c r="M922" s="1" t="s">
        <v>411</v>
      </c>
      <c r="N922" s="4" t="str">
        <f>+0050,1</f>
        <v>#ERROR!</v>
      </c>
      <c r="O922" s="4" t="str">
        <f>+0010,1</f>
        <v>#ERROR!</v>
      </c>
      <c r="P922" s="1" t="s">
        <v>203</v>
      </c>
      <c r="Q922" s="4"/>
      <c r="R922" s="1" t="s">
        <v>815</v>
      </c>
      <c r="S922" s="1" t="s">
        <v>847</v>
      </c>
      <c r="U922" s="4"/>
      <c r="V922" s="1" t="s">
        <v>188</v>
      </c>
      <c r="W922" s="1" t="s">
        <v>816</v>
      </c>
      <c r="Z922" s="1" t="s">
        <v>2742</v>
      </c>
      <c r="AB922" s="4"/>
      <c r="AC922" s="4"/>
      <c r="AD922" s="4"/>
      <c r="AE922" s="4"/>
      <c r="AF922" s="4"/>
      <c r="AG922" s="1" t="s">
        <v>4116</v>
      </c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</row>
    <row r="923">
      <c r="A923" s="3">
        <v>3.809099999E9</v>
      </c>
      <c r="B923" s="1" t="s">
        <v>4117</v>
      </c>
      <c r="C923" s="3">
        <v>4.0</v>
      </c>
      <c r="D923" s="3">
        <v>50.086092</v>
      </c>
      <c r="E923" s="3">
        <v>-5.255711</v>
      </c>
      <c r="F923" s="3">
        <v>81.38</v>
      </c>
      <c r="G923" s="1" t="s">
        <v>178</v>
      </c>
      <c r="H923" s="1" t="s">
        <v>179</v>
      </c>
      <c r="I923" s="3">
        <v>99999.0</v>
      </c>
      <c r="J923" s="1" t="s">
        <v>180</v>
      </c>
      <c r="K923" s="2" t="s">
        <v>4086</v>
      </c>
      <c r="L923" s="1" t="s">
        <v>4112</v>
      </c>
      <c r="M923" s="1" t="s">
        <v>665</v>
      </c>
      <c r="N923" s="4" t="str">
        <f>+0053,1</f>
        <v>#ERROR!</v>
      </c>
      <c r="O923" s="4" t="str">
        <f>+0005,1</f>
        <v>#ERROR!</v>
      </c>
      <c r="P923" s="1" t="s">
        <v>2745</v>
      </c>
      <c r="Q923" s="4"/>
      <c r="R923" s="1" t="s">
        <v>821</v>
      </c>
      <c r="S923" s="1" t="s">
        <v>855</v>
      </c>
      <c r="U923" s="4"/>
      <c r="V923" s="1" t="s">
        <v>188</v>
      </c>
      <c r="W923" s="1" t="s">
        <v>822</v>
      </c>
      <c r="Z923" s="1" t="s">
        <v>3111</v>
      </c>
      <c r="AA923" s="1" t="s">
        <v>304</v>
      </c>
      <c r="AC923" s="4"/>
      <c r="AD923" s="4"/>
      <c r="AE923" s="4"/>
      <c r="AF923" s="4"/>
      <c r="AG923" s="1" t="s">
        <v>4118</v>
      </c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</row>
    <row r="924">
      <c r="A924" s="3">
        <v>3.809099999E9</v>
      </c>
      <c r="B924" s="1" t="s">
        <v>4119</v>
      </c>
      <c r="C924" s="3">
        <v>4.0</v>
      </c>
      <c r="D924" s="3">
        <v>50.086092</v>
      </c>
      <c r="E924" s="3">
        <v>-5.255711</v>
      </c>
      <c r="F924" s="3">
        <v>81.38</v>
      </c>
      <c r="G924" s="1" t="s">
        <v>178</v>
      </c>
      <c r="H924" s="1" t="s">
        <v>200</v>
      </c>
      <c r="I924" s="3">
        <v>99999.0</v>
      </c>
      <c r="J924" s="1" t="s">
        <v>180</v>
      </c>
      <c r="K924" s="2" t="s">
        <v>4109</v>
      </c>
      <c r="L924" s="1" t="s">
        <v>1829</v>
      </c>
      <c r="M924" s="1" t="s">
        <v>411</v>
      </c>
      <c r="N924" s="4" t="str">
        <f>+0060,1</f>
        <v>#ERROR!</v>
      </c>
      <c r="O924" s="1" t="s">
        <v>2974</v>
      </c>
      <c r="P924" s="1" t="s">
        <v>203</v>
      </c>
      <c r="Q924" s="4"/>
      <c r="R924" s="1" t="s">
        <v>815</v>
      </c>
      <c r="S924" s="1" t="s">
        <v>1847</v>
      </c>
      <c r="U924" s="4"/>
      <c r="V924" s="1" t="s">
        <v>188</v>
      </c>
      <c r="W924" s="1" t="s">
        <v>816</v>
      </c>
      <c r="Z924" s="1" t="s">
        <v>2758</v>
      </c>
      <c r="AB924" s="1" t="s">
        <v>226</v>
      </c>
      <c r="AC924" s="4"/>
      <c r="AD924" s="4"/>
      <c r="AE924" s="4"/>
      <c r="AF924" s="4"/>
      <c r="AG924" s="1" t="s">
        <v>4120</v>
      </c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</row>
    <row r="925">
      <c r="A925" s="3">
        <v>3.809099999E9</v>
      </c>
      <c r="B925" s="1" t="s">
        <v>4121</v>
      </c>
      <c r="C925" s="3">
        <v>4.0</v>
      </c>
      <c r="D925" s="3">
        <v>50.086092</v>
      </c>
      <c r="E925" s="3">
        <v>-5.255711</v>
      </c>
      <c r="F925" s="3">
        <v>81.38</v>
      </c>
      <c r="G925" s="1" t="s">
        <v>178</v>
      </c>
      <c r="H925" s="1" t="s">
        <v>179</v>
      </c>
      <c r="I925" s="3">
        <v>99999.0</v>
      </c>
      <c r="J925" s="1" t="s">
        <v>180</v>
      </c>
      <c r="K925" s="2" t="s">
        <v>4109</v>
      </c>
      <c r="L925" s="1" t="s">
        <v>1840</v>
      </c>
      <c r="M925" s="1" t="s">
        <v>601</v>
      </c>
      <c r="N925" s="4" t="str">
        <f>+0056,1</f>
        <v>#ERROR!</v>
      </c>
      <c r="O925" s="1" t="s">
        <v>4122</v>
      </c>
      <c r="P925" s="1" t="s">
        <v>2761</v>
      </c>
      <c r="Q925" s="4"/>
      <c r="R925" s="1" t="s">
        <v>821</v>
      </c>
      <c r="S925" s="1" t="s">
        <v>1852</v>
      </c>
      <c r="U925" s="4"/>
      <c r="V925" s="1" t="s">
        <v>188</v>
      </c>
      <c r="W925" s="1" t="s">
        <v>822</v>
      </c>
      <c r="Z925" s="1" t="s">
        <v>3574</v>
      </c>
      <c r="AA925" s="1" t="s">
        <v>1441</v>
      </c>
      <c r="AB925" s="1" t="s">
        <v>226</v>
      </c>
      <c r="AC925" s="4"/>
      <c r="AD925" s="4"/>
      <c r="AE925" s="4"/>
      <c r="AF925" s="4"/>
      <c r="AG925" s="1" t="s">
        <v>4123</v>
      </c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1" t="s">
        <v>238</v>
      </c>
      <c r="BT925" s="4"/>
      <c r="BU925" s="4"/>
      <c r="BV925" s="4"/>
      <c r="BW925" s="4"/>
      <c r="BX925" s="4"/>
      <c r="BY925" s="4"/>
      <c r="BZ925" s="4"/>
      <c r="CA925" s="1" t="s">
        <v>383</v>
      </c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1" t="s">
        <v>238</v>
      </c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</row>
    <row r="926">
      <c r="A926" s="3">
        <v>3.809099999E9</v>
      </c>
      <c r="B926" s="1" t="s">
        <v>4124</v>
      </c>
      <c r="C926" s="3">
        <v>4.0</v>
      </c>
      <c r="D926" s="3">
        <v>50.086092</v>
      </c>
      <c r="E926" s="3">
        <v>-5.255711</v>
      </c>
      <c r="F926" s="3">
        <v>81.38</v>
      </c>
      <c r="G926" s="1" t="s">
        <v>178</v>
      </c>
      <c r="H926" s="1" t="s">
        <v>200</v>
      </c>
      <c r="I926" s="3">
        <v>99999.0</v>
      </c>
      <c r="J926" s="1" t="s">
        <v>180</v>
      </c>
      <c r="K926" s="2" t="s">
        <v>4125</v>
      </c>
      <c r="L926" s="1" t="s">
        <v>862</v>
      </c>
      <c r="M926" s="1" t="s">
        <v>411</v>
      </c>
      <c r="N926" s="4" t="str">
        <f>+0060,1</f>
        <v>#ERROR!</v>
      </c>
      <c r="O926" s="4" t="str">
        <f>+0000,1</f>
        <v>#ERROR!</v>
      </c>
      <c r="P926" s="1" t="s">
        <v>203</v>
      </c>
      <c r="Q926" s="4"/>
      <c r="R926" s="1" t="s">
        <v>815</v>
      </c>
      <c r="S926" s="1" t="s">
        <v>2415</v>
      </c>
      <c r="T926" s="1" t="s">
        <v>1847</v>
      </c>
      <c r="V926" s="1" t="s">
        <v>188</v>
      </c>
      <c r="W926" s="1" t="s">
        <v>816</v>
      </c>
      <c r="Z926" s="1" t="s">
        <v>2772</v>
      </c>
      <c r="AB926" s="1" t="s">
        <v>430</v>
      </c>
      <c r="AC926" s="4"/>
      <c r="AD926" s="4"/>
      <c r="AE926" s="4"/>
      <c r="AF926" s="4"/>
      <c r="AG926" s="1" t="s">
        <v>4126</v>
      </c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</row>
    <row r="927">
      <c r="A927" s="3">
        <v>3.809099999E9</v>
      </c>
      <c r="B927" s="1" t="s">
        <v>4127</v>
      </c>
      <c r="C927" s="3">
        <v>4.0</v>
      </c>
      <c r="D927" s="3">
        <v>50.086092</v>
      </c>
      <c r="E927" s="3">
        <v>-5.255711</v>
      </c>
      <c r="F927" s="3">
        <v>81.38</v>
      </c>
      <c r="G927" s="1" t="s">
        <v>178</v>
      </c>
      <c r="H927" s="1" t="s">
        <v>179</v>
      </c>
      <c r="I927" s="3">
        <v>99999.0</v>
      </c>
      <c r="J927" s="1" t="s">
        <v>180</v>
      </c>
      <c r="K927" s="2" t="s">
        <v>4125</v>
      </c>
      <c r="L927" s="1" t="s">
        <v>2426</v>
      </c>
      <c r="M927" s="1" t="s">
        <v>806</v>
      </c>
      <c r="N927" s="4" t="str">
        <f>+0061,1</f>
        <v>#ERROR!</v>
      </c>
      <c r="O927" s="4" t="str">
        <f>+0000,1</f>
        <v>#ERROR!</v>
      </c>
      <c r="P927" s="1" t="s">
        <v>3562</v>
      </c>
      <c r="Q927" s="4"/>
      <c r="R927" s="1" t="s">
        <v>821</v>
      </c>
      <c r="S927" s="1" t="s">
        <v>2427</v>
      </c>
      <c r="T927" s="1" t="s">
        <v>1852</v>
      </c>
      <c r="V927" s="1" t="s">
        <v>188</v>
      </c>
      <c r="W927" s="1" t="s">
        <v>822</v>
      </c>
      <c r="Z927" s="1" t="s">
        <v>3076</v>
      </c>
      <c r="AA927" s="1" t="s">
        <v>2725</v>
      </c>
      <c r="AB927" s="1" t="s">
        <v>439</v>
      </c>
      <c r="AC927" s="4"/>
      <c r="AD927" s="4"/>
      <c r="AE927" s="4"/>
      <c r="AF927" s="4"/>
      <c r="AG927" s="1" t="s">
        <v>4128</v>
      </c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1" t="s">
        <v>238</v>
      </c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1" t="s">
        <v>198</v>
      </c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</row>
    <row r="928">
      <c r="A928" s="3">
        <v>3.809099999E9</v>
      </c>
      <c r="B928" s="1" t="s">
        <v>4129</v>
      </c>
      <c r="C928" s="3">
        <v>4.0</v>
      </c>
      <c r="D928" s="3">
        <v>50.086092</v>
      </c>
      <c r="E928" s="3">
        <v>-5.255711</v>
      </c>
      <c r="F928" s="3">
        <v>81.38</v>
      </c>
      <c r="G928" s="1" t="s">
        <v>178</v>
      </c>
      <c r="H928" s="1" t="s">
        <v>200</v>
      </c>
      <c r="I928" s="3">
        <v>99999.0</v>
      </c>
      <c r="J928" s="1" t="s">
        <v>180</v>
      </c>
      <c r="K928" s="2" t="s">
        <v>4130</v>
      </c>
      <c r="L928" s="1" t="s">
        <v>878</v>
      </c>
      <c r="M928" s="1" t="s">
        <v>242</v>
      </c>
      <c r="N928" s="4" t="str">
        <f>+0050,1</f>
        <v>#ERROR!</v>
      </c>
      <c r="O928" s="4" t="str">
        <f>+0030,1</f>
        <v>#ERROR!</v>
      </c>
      <c r="P928" s="1" t="s">
        <v>203</v>
      </c>
      <c r="Q928" s="4"/>
      <c r="R928" s="1" t="s">
        <v>594</v>
      </c>
      <c r="S928" s="1" t="s">
        <v>863</v>
      </c>
      <c r="T928" s="1" t="s">
        <v>890</v>
      </c>
      <c r="V928" s="1" t="s">
        <v>188</v>
      </c>
      <c r="W928" s="1" t="s">
        <v>597</v>
      </c>
      <c r="Z928" s="1" t="s">
        <v>2772</v>
      </c>
      <c r="AB928" s="1" t="s">
        <v>456</v>
      </c>
      <c r="AC928" s="4"/>
      <c r="AD928" s="1" t="s">
        <v>1505</v>
      </c>
      <c r="AE928" s="4"/>
      <c r="AF928" s="4"/>
      <c r="AG928" s="1" t="s">
        <v>4131</v>
      </c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</row>
    <row r="929">
      <c r="A929" s="3">
        <v>3.809099999E9</v>
      </c>
      <c r="B929" s="1" t="s">
        <v>4132</v>
      </c>
      <c r="C929" s="3">
        <v>4.0</v>
      </c>
      <c r="D929" s="3">
        <v>50.086092</v>
      </c>
      <c r="E929" s="3">
        <v>-5.255711</v>
      </c>
      <c r="F929" s="3">
        <v>81.38</v>
      </c>
      <c r="G929" s="1" t="s">
        <v>178</v>
      </c>
      <c r="H929" s="1" t="s">
        <v>179</v>
      </c>
      <c r="I929" s="3">
        <v>99999.0</v>
      </c>
      <c r="J929" s="1" t="s">
        <v>180</v>
      </c>
      <c r="K929" s="2" t="s">
        <v>4130</v>
      </c>
      <c r="L929" s="1" t="s">
        <v>894</v>
      </c>
      <c r="M929" s="1" t="s">
        <v>242</v>
      </c>
      <c r="N929" s="4" t="str">
        <f>+0050,1</f>
        <v>#ERROR!</v>
      </c>
      <c r="O929" s="4" t="str">
        <f>+0027,1</f>
        <v>#ERROR!</v>
      </c>
      <c r="P929" s="1" t="s">
        <v>4133</v>
      </c>
      <c r="Q929" s="4"/>
      <c r="R929" s="1" t="s">
        <v>602</v>
      </c>
      <c r="S929" s="1" t="s">
        <v>2122</v>
      </c>
      <c r="T929" s="1" t="s">
        <v>898</v>
      </c>
      <c r="V929" s="1" t="s">
        <v>188</v>
      </c>
      <c r="W929" s="1" t="s">
        <v>882</v>
      </c>
      <c r="Z929" s="1" t="s">
        <v>2777</v>
      </c>
      <c r="AA929" s="1" t="s">
        <v>1400</v>
      </c>
      <c r="AB929" s="1" t="s">
        <v>456</v>
      </c>
      <c r="AC929" s="4"/>
      <c r="AD929" s="4"/>
      <c r="AE929" s="1" t="s">
        <v>1512</v>
      </c>
      <c r="AG929" s="1" t="s">
        <v>4134</v>
      </c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1" t="s">
        <v>238</v>
      </c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1" t="s">
        <v>198</v>
      </c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</row>
    <row r="930">
      <c r="A930" s="3">
        <v>3.809099999E9</v>
      </c>
      <c r="B930" s="1" t="s">
        <v>4135</v>
      </c>
      <c r="C930" s="3">
        <v>4.0</v>
      </c>
      <c r="D930" s="3">
        <v>50.086092</v>
      </c>
      <c r="E930" s="3">
        <v>-5.255711</v>
      </c>
      <c r="F930" s="3">
        <v>81.38</v>
      </c>
      <c r="G930" s="1" t="s">
        <v>178</v>
      </c>
      <c r="H930" s="1" t="s">
        <v>200</v>
      </c>
      <c r="I930" s="3">
        <v>99999.0</v>
      </c>
      <c r="J930" s="1" t="s">
        <v>180</v>
      </c>
      <c r="K930" s="2" t="s">
        <v>4136</v>
      </c>
      <c r="L930" s="1" t="s">
        <v>878</v>
      </c>
      <c r="M930" s="1" t="s">
        <v>411</v>
      </c>
      <c r="N930" s="4" t="str">
        <f>+0060,1</f>
        <v>#ERROR!</v>
      </c>
      <c r="O930" s="4" t="str">
        <f>+0030,1</f>
        <v>#ERROR!</v>
      </c>
      <c r="P930" s="1" t="s">
        <v>203</v>
      </c>
      <c r="Q930" s="4"/>
      <c r="R930" s="1" t="s">
        <v>594</v>
      </c>
      <c r="S930" s="1" t="s">
        <v>863</v>
      </c>
      <c r="T930" s="1" t="s">
        <v>890</v>
      </c>
      <c r="V930" s="1" t="s">
        <v>188</v>
      </c>
      <c r="W930" s="1" t="s">
        <v>597</v>
      </c>
      <c r="Z930" s="1" t="s">
        <v>2780</v>
      </c>
      <c r="AB930" s="1" t="s">
        <v>430</v>
      </c>
      <c r="AC930" s="4"/>
      <c r="AD930" s="4"/>
      <c r="AE930" s="4"/>
      <c r="AF930" s="4"/>
      <c r="AG930" s="1" t="s">
        <v>4137</v>
      </c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</row>
    <row r="931">
      <c r="A931" s="3">
        <v>3.809099999E9</v>
      </c>
      <c r="B931" s="1" t="s">
        <v>4138</v>
      </c>
      <c r="C931" s="3">
        <v>4.0</v>
      </c>
      <c r="D931" s="3">
        <v>50.086092</v>
      </c>
      <c r="E931" s="3">
        <v>-5.255711</v>
      </c>
      <c r="F931" s="3">
        <v>81.38</v>
      </c>
      <c r="G931" s="1" t="s">
        <v>178</v>
      </c>
      <c r="H931" s="1" t="s">
        <v>179</v>
      </c>
      <c r="I931" s="3">
        <v>99999.0</v>
      </c>
      <c r="J931" s="1" t="s">
        <v>180</v>
      </c>
      <c r="K931" s="2" t="s">
        <v>4136</v>
      </c>
      <c r="L931" s="1" t="s">
        <v>894</v>
      </c>
      <c r="M931" s="1" t="s">
        <v>819</v>
      </c>
      <c r="N931" s="4" t="str">
        <f>+0055,1</f>
        <v>#ERROR!</v>
      </c>
      <c r="O931" s="4" t="str">
        <f>+0028,1</f>
        <v>#ERROR!</v>
      </c>
      <c r="P931" s="1" t="s">
        <v>4139</v>
      </c>
      <c r="Q931" s="4"/>
      <c r="R931" s="1" t="s">
        <v>602</v>
      </c>
      <c r="S931" s="1" t="s">
        <v>870</v>
      </c>
      <c r="T931" s="1" t="s">
        <v>898</v>
      </c>
      <c r="V931" s="1" t="s">
        <v>188</v>
      </c>
      <c r="W931" s="1" t="s">
        <v>882</v>
      </c>
      <c r="Z931" s="1" t="s">
        <v>4140</v>
      </c>
      <c r="AA931" s="1" t="s">
        <v>2301</v>
      </c>
      <c r="AB931" s="1" t="s">
        <v>430</v>
      </c>
      <c r="AC931" s="4"/>
      <c r="AD931" s="4"/>
      <c r="AE931" s="4"/>
      <c r="AF931" s="4"/>
      <c r="AG931" s="1" t="s">
        <v>4141</v>
      </c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1" t="s">
        <v>238</v>
      </c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1" t="s">
        <v>198</v>
      </c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</row>
    <row r="932">
      <c r="A932" s="3">
        <v>3.809099999E9</v>
      </c>
      <c r="B932" s="1" t="s">
        <v>4142</v>
      </c>
      <c r="C932" s="3">
        <v>4.0</v>
      </c>
      <c r="D932" s="3">
        <v>50.086092</v>
      </c>
      <c r="E932" s="3">
        <v>-5.255711</v>
      </c>
      <c r="F932" s="3">
        <v>81.38</v>
      </c>
      <c r="G932" s="1" t="s">
        <v>178</v>
      </c>
      <c r="H932" s="1" t="s">
        <v>200</v>
      </c>
      <c r="I932" s="3">
        <v>99999.0</v>
      </c>
      <c r="J932" s="1" t="s">
        <v>180</v>
      </c>
      <c r="K932" s="2" t="s">
        <v>4143</v>
      </c>
      <c r="L932" s="1" t="s">
        <v>1260</v>
      </c>
      <c r="M932" s="1" t="s">
        <v>1079</v>
      </c>
      <c r="N932" s="4" t="str">
        <f>+0050,1</f>
        <v>#ERROR!</v>
      </c>
      <c r="O932" s="4" t="str">
        <f>+0040,1</f>
        <v>#ERROR!</v>
      </c>
      <c r="P932" s="1" t="s">
        <v>203</v>
      </c>
      <c r="Q932" s="4"/>
      <c r="R932" s="1" t="s">
        <v>1262</v>
      </c>
      <c r="S932" s="1" t="s">
        <v>2575</v>
      </c>
      <c r="U932" s="4"/>
      <c r="V932" s="1" t="s">
        <v>188</v>
      </c>
      <c r="W932" s="1" t="s">
        <v>1579</v>
      </c>
      <c r="Z932" s="1" t="s">
        <v>2780</v>
      </c>
      <c r="AB932" s="1" t="s">
        <v>430</v>
      </c>
      <c r="AC932" s="4"/>
      <c r="AD932" s="4"/>
      <c r="AE932" s="4"/>
      <c r="AF932" s="4"/>
      <c r="AG932" s="1" t="s">
        <v>4144</v>
      </c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</row>
    <row r="933">
      <c r="A933" s="3">
        <v>3.809099999E9</v>
      </c>
      <c r="B933" s="1" t="s">
        <v>4145</v>
      </c>
      <c r="C933" s="3">
        <v>4.0</v>
      </c>
      <c r="D933" s="3">
        <v>50.086092</v>
      </c>
      <c r="E933" s="3">
        <v>-5.255711</v>
      </c>
      <c r="F933" s="3">
        <v>81.38</v>
      </c>
      <c r="G933" s="1" t="s">
        <v>178</v>
      </c>
      <c r="H933" s="1" t="s">
        <v>179</v>
      </c>
      <c r="I933" s="3">
        <v>99999.0</v>
      </c>
      <c r="J933" s="1" t="s">
        <v>180</v>
      </c>
      <c r="K933" s="2" t="s">
        <v>4143</v>
      </c>
      <c r="L933" s="1" t="s">
        <v>1582</v>
      </c>
      <c r="M933" s="1" t="s">
        <v>1079</v>
      </c>
      <c r="N933" s="4" t="str">
        <f>+0054,1</f>
        <v>#ERROR!</v>
      </c>
      <c r="O933" s="4" t="str">
        <f>+0039,1</f>
        <v>#ERROR!</v>
      </c>
      <c r="P933" s="1" t="s">
        <v>3014</v>
      </c>
      <c r="Q933" s="4"/>
      <c r="R933" s="1" t="s">
        <v>1266</v>
      </c>
      <c r="S933" s="1" t="s">
        <v>2579</v>
      </c>
      <c r="U933" s="4"/>
      <c r="V933" s="1" t="s">
        <v>188</v>
      </c>
      <c r="W933" s="1" t="s">
        <v>4146</v>
      </c>
      <c r="Z933" s="1" t="s">
        <v>4147</v>
      </c>
      <c r="AA933" s="1" t="s">
        <v>1441</v>
      </c>
      <c r="AB933" s="1" t="s">
        <v>430</v>
      </c>
      <c r="AC933" s="4"/>
      <c r="AD933" s="4"/>
      <c r="AE933" s="4"/>
      <c r="AF933" s="4"/>
      <c r="AG933" s="1" t="s">
        <v>4148</v>
      </c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1" t="s">
        <v>238</v>
      </c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1" t="s">
        <v>198</v>
      </c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</row>
    <row r="934">
      <c r="A934" s="3">
        <v>3.809099999E9</v>
      </c>
      <c r="B934" s="1" t="s">
        <v>4149</v>
      </c>
      <c r="C934" s="3">
        <v>4.0</v>
      </c>
      <c r="D934" s="3">
        <v>50.086092</v>
      </c>
      <c r="E934" s="3">
        <v>-5.255711</v>
      </c>
      <c r="F934" s="3">
        <v>81.38</v>
      </c>
      <c r="G934" s="1" t="s">
        <v>178</v>
      </c>
      <c r="H934" s="1" t="s">
        <v>200</v>
      </c>
      <c r="I934" s="3">
        <v>99999.0</v>
      </c>
      <c r="J934" s="1" t="s">
        <v>180</v>
      </c>
      <c r="K934" s="2" t="s">
        <v>4136</v>
      </c>
      <c r="L934" s="1" t="s">
        <v>1239</v>
      </c>
      <c r="M934" s="1" t="s">
        <v>976</v>
      </c>
      <c r="N934" s="4" t="str">
        <f>+0050,1</f>
        <v>#ERROR!</v>
      </c>
      <c r="O934" s="4" t="str">
        <f>+0040,1</f>
        <v>#ERROR!</v>
      </c>
      <c r="P934" s="1" t="s">
        <v>203</v>
      </c>
      <c r="Q934" s="4"/>
      <c r="R934" s="1" t="s">
        <v>888</v>
      </c>
      <c r="S934" s="1" t="s">
        <v>1067</v>
      </c>
      <c r="T934" s="1" t="s">
        <v>1195</v>
      </c>
      <c r="V934" s="1" t="s">
        <v>188</v>
      </c>
      <c r="W934" s="1" t="s">
        <v>891</v>
      </c>
      <c r="Z934" s="1" t="s">
        <v>2793</v>
      </c>
      <c r="AB934" s="1" t="s">
        <v>276</v>
      </c>
      <c r="AC934" s="4"/>
      <c r="AD934" s="1" t="s">
        <v>906</v>
      </c>
      <c r="AE934" s="4"/>
      <c r="AF934" s="4"/>
      <c r="AG934" s="1" t="s">
        <v>4150</v>
      </c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</row>
    <row r="935">
      <c r="A935" s="3">
        <v>3.809099999E9</v>
      </c>
      <c r="B935" s="1" t="s">
        <v>4151</v>
      </c>
      <c r="C935" s="3">
        <v>4.0</v>
      </c>
      <c r="D935" s="3">
        <v>50.086092</v>
      </c>
      <c r="E935" s="3">
        <v>-5.255711</v>
      </c>
      <c r="F935" s="3">
        <v>81.38</v>
      </c>
      <c r="G935" s="1" t="s">
        <v>178</v>
      </c>
      <c r="H935" s="1" t="s">
        <v>179</v>
      </c>
      <c r="I935" s="3">
        <v>99999.0</v>
      </c>
      <c r="J935" s="1" t="s">
        <v>180</v>
      </c>
      <c r="K935" s="2" t="s">
        <v>4136</v>
      </c>
      <c r="L935" s="1" t="s">
        <v>1276</v>
      </c>
      <c r="M935" s="1" t="s">
        <v>976</v>
      </c>
      <c r="N935" s="4" t="str">
        <f>+0053,1</f>
        <v>#ERROR!</v>
      </c>
      <c r="O935" s="4" t="str">
        <f>+0041,1</f>
        <v>#ERROR!</v>
      </c>
      <c r="P935" s="1" t="s">
        <v>3036</v>
      </c>
      <c r="Q935" s="4"/>
      <c r="R935" s="1" t="s">
        <v>896</v>
      </c>
      <c r="S935" s="1" t="s">
        <v>1246</v>
      </c>
      <c r="T935" s="1" t="s">
        <v>1198</v>
      </c>
      <c r="V935" s="1" t="s">
        <v>188</v>
      </c>
      <c r="W935" s="1" t="s">
        <v>899</v>
      </c>
      <c r="Z935" s="1" t="s">
        <v>2964</v>
      </c>
      <c r="AA935" s="1" t="s">
        <v>1880</v>
      </c>
      <c r="AB935" s="1" t="s">
        <v>276</v>
      </c>
      <c r="AC935" s="4"/>
      <c r="AD935" s="4"/>
      <c r="AE935" s="1" t="s">
        <v>913</v>
      </c>
      <c r="AG935" s="1" t="s">
        <v>4152</v>
      </c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1" t="s">
        <v>196</v>
      </c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1" t="s">
        <v>198</v>
      </c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</row>
    <row r="936">
      <c r="A936" s="3">
        <v>3.809099999E9</v>
      </c>
      <c r="B936" s="1" t="s">
        <v>4153</v>
      </c>
      <c r="C936" s="3">
        <v>4.0</v>
      </c>
      <c r="D936" s="3">
        <v>50.086092</v>
      </c>
      <c r="E936" s="3">
        <v>-5.255711</v>
      </c>
      <c r="F936" s="3">
        <v>81.38</v>
      </c>
      <c r="G936" s="1" t="s">
        <v>178</v>
      </c>
      <c r="H936" s="1" t="s">
        <v>200</v>
      </c>
      <c r="I936" s="3">
        <v>99999.0</v>
      </c>
      <c r="J936" s="1" t="s">
        <v>180</v>
      </c>
      <c r="K936" s="2" t="s">
        <v>4154</v>
      </c>
      <c r="L936" s="1" t="s">
        <v>1530</v>
      </c>
      <c r="M936" s="1" t="s">
        <v>183</v>
      </c>
      <c r="N936" s="4" t="str">
        <f>+0060,1</f>
        <v>#ERROR!</v>
      </c>
      <c r="O936" s="4" t="str">
        <f>+0040,1</f>
        <v>#ERROR!</v>
      </c>
      <c r="P936" s="1" t="s">
        <v>203</v>
      </c>
      <c r="Q936" s="4"/>
      <c r="R936" s="1" t="s">
        <v>372</v>
      </c>
      <c r="S936" s="1" t="s">
        <v>1161</v>
      </c>
      <c r="U936" s="4"/>
      <c r="V936" s="1" t="s">
        <v>188</v>
      </c>
      <c r="W936" s="1" t="s">
        <v>2359</v>
      </c>
      <c r="Z936" s="1" t="s">
        <v>2793</v>
      </c>
      <c r="AB936" s="1" t="s">
        <v>276</v>
      </c>
      <c r="AC936" s="4"/>
      <c r="AD936" s="1" t="s">
        <v>262</v>
      </c>
      <c r="AE936" s="4"/>
      <c r="AF936" s="4"/>
      <c r="AG936" s="1" t="s">
        <v>4155</v>
      </c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</row>
    <row r="937">
      <c r="A937" s="3">
        <v>3.809099999E9</v>
      </c>
      <c r="B937" s="1" t="s">
        <v>4156</v>
      </c>
      <c r="C937" s="3">
        <v>4.0</v>
      </c>
      <c r="D937" s="3">
        <v>50.086092</v>
      </c>
      <c r="E937" s="3">
        <v>-5.255711</v>
      </c>
      <c r="F937" s="3">
        <v>81.38</v>
      </c>
      <c r="G937" s="1" t="s">
        <v>178</v>
      </c>
      <c r="H937" s="1" t="s">
        <v>179</v>
      </c>
      <c r="I937" s="3">
        <v>99999.0</v>
      </c>
      <c r="J937" s="1" t="s">
        <v>180</v>
      </c>
      <c r="K937" s="2" t="s">
        <v>4154</v>
      </c>
      <c r="L937" s="1" t="s">
        <v>211</v>
      </c>
      <c r="M937" s="1" t="s">
        <v>183</v>
      </c>
      <c r="N937" s="4" t="str">
        <f>+0056,1</f>
        <v>#ERROR!</v>
      </c>
      <c r="O937" s="4" t="str">
        <f>+0044,1</f>
        <v>#ERROR!</v>
      </c>
      <c r="P937" s="1" t="s">
        <v>2954</v>
      </c>
      <c r="Q937" s="4"/>
      <c r="R937" s="1" t="s">
        <v>1996</v>
      </c>
      <c r="S937" s="1" t="s">
        <v>1167</v>
      </c>
      <c r="U937" s="4"/>
      <c r="V937" s="1" t="s">
        <v>188</v>
      </c>
      <c r="W937" s="1" t="s">
        <v>3151</v>
      </c>
      <c r="X937" s="1" t="s">
        <v>4157</v>
      </c>
      <c r="Z937" s="1" t="s">
        <v>2818</v>
      </c>
      <c r="AA937" s="1" t="s">
        <v>2241</v>
      </c>
      <c r="AB937" s="1" t="s">
        <v>276</v>
      </c>
      <c r="AC937" s="4"/>
      <c r="AD937" s="4"/>
      <c r="AE937" s="1" t="s">
        <v>219</v>
      </c>
      <c r="AF937" s="1" t="s">
        <v>194</v>
      </c>
      <c r="AG937" s="1" t="s">
        <v>4158</v>
      </c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1" t="s">
        <v>196</v>
      </c>
      <c r="BT937" s="4"/>
      <c r="BU937" s="4"/>
      <c r="BV937" s="4"/>
      <c r="BW937" s="4"/>
      <c r="BX937" s="4"/>
      <c r="BY937" s="4"/>
      <c r="BZ937" s="4"/>
      <c r="CA937" s="1" t="s">
        <v>655</v>
      </c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1" t="s">
        <v>4159</v>
      </c>
      <c r="DZ937" s="4"/>
      <c r="EA937" s="1" t="s">
        <v>198</v>
      </c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</row>
    <row r="938">
      <c r="A938" s="3">
        <v>3.809099999E9</v>
      </c>
      <c r="B938" s="1" t="s">
        <v>4160</v>
      </c>
      <c r="C938" s="3">
        <v>4.0</v>
      </c>
      <c r="D938" s="3">
        <v>50.086092</v>
      </c>
      <c r="E938" s="3">
        <v>-5.255711</v>
      </c>
      <c r="F938" s="3">
        <v>81.38</v>
      </c>
      <c r="G938" s="1" t="s">
        <v>178</v>
      </c>
      <c r="H938" s="1" t="s">
        <v>200</v>
      </c>
      <c r="I938" s="3">
        <v>99999.0</v>
      </c>
      <c r="J938" s="1" t="s">
        <v>180</v>
      </c>
      <c r="K938" s="2" t="s">
        <v>4161</v>
      </c>
      <c r="L938" s="1" t="s">
        <v>1260</v>
      </c>
      <c r="M938" s="1" t="s">
        <v>1079</v>
      </c>
      <c r="N938" s="4" t="str">
        <f>+0060,1</f>
        <v>#ERROR!</v>
      </c>
      <c r="O938" s="4" t="str">
        <f>+0050,1</f>
        <v>#ERROR!</v>
      </c>
      <c r="P938" s="1" t="s">
        <v>203</v>
      </c>
      <c r="Q938" s="4"/>
      <c r="R938" s="1" t="s">
        <v>1452</v>
      </c>
      <c r="S938" s="1" t="s">
        <v>1262</v>
      </c>
      <c r="T938" s="1" t="s">
        <v>1161</v>
      </c>
      <c r="V938" s="1" t="s">
        <v>188</v>
      </c>
      <c r="W938" s="1" t="s">
        <v>1453</v>
      </c>
      <c r="Z938" s="1" t="s">
        <v>2823</v>
      </c>
      <c r="AB938" s="1" t="s">
        <v>276</v>
      </c>
      <c r="AC938" s="4"/>
      <c r="AD938" s="1" t="s">
        <v>227</v>
      </c>
      <c r="AE938" s="4"/>
      <c r="AF938" s="4"/>
      <c r="AG938" s="1" t="s">
        <v>4162</v>
      </c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</row>
    <row r="939">
      <c r="A939" s="3">
        <v>3.809099999E9</v>
      </c>
      <c r="B939" s="1" t="s">
        <v>4163</v>
      </c>
      <c r="C939" s="3">
        <v>4.0</v>
      </c>
      <c r="D939" s="3">
        <v>50.086092</v>
      </c>
      <c r="E939" s="3">
        <v>-5.255711</v>
      </c>
      <c r="F939" s="3">
        <v>81.38</v>
      </c>
      <c r="G939" s="1" t="s">
        <v>178</v>
      </c>
      <c r="H939" s="1" t="s">
        <v>179</v>
      </c>
      <c r="I939" s="3">
        <v>99999.0</v>
      </c>
      <c r="J939" s="1" t="s">
        <v>180</v>
      </c>
      <c r="K939" s="2" t="s">
        <v>4161</v>
      </c>
      <c r="L939" s="1" t="s">
        <v>1265</v>
      </c>
      <c r="M939" s="1" t="s">
        <v>1079</v>
      </c>
      <c r="N939" s="4" t="str">
        <f>+0057,1</f>
        <v>#ERROR!</v>
      </c>
      <c r="O939" s="4" t="str">
        <f>+0046,1</f>
        <v>#ERROR!</v>
      </c>
      <c r="P939" s="1" t="s">
        <v>4164</v>
      </c>
      <c r="Q939" s="4"/>
      <c r="R939" s="1" t="s">
        <v>1457</v>
      </c>
      <c r="S939" s="1" t="s">
        <v>1266</v>
      </c>
      <c r="T939" s="1" t="s">
        <v>1167</v>
      </c>
      <c r="V939" s="1" t="s">
        <v>188</v>
      </c>
      <c r="W939" s="1" t="s">
        <v>1458</v>
      </c>
      <c r="Z939" s="1" t="s">
        <v>2844</v>
      </c>
      <c r="AA939" s="1" t="s">
        <v>1385</v>
      </c>
      <c r="AB939" s="1" t="s">
        <v>276</v>
      </c>
      <c r="AC939" s="4"/>
      <c r="AD939" s="4"/>
      <c r="AE939" s="1" t="s">
        <v>193</v>
      </c>
      <c r="AF939" s="1" t="s">
        <v>236</v>
      </c>
      <c r="AG939" s="1" t="s">
        <v>4165</v>
      </c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1" t="s">
        <v>196</v>
      </c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1" t="s">
        <v>198</v>
      </c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</row>
    <row r="940">
      <c r="A940" s="3">
        <v>3.809099999E9</v>
      </c>
      <c r="B940" s="1" t="s">
        <v>4166</v>
      </c>
      <c r="C940" s="3">
        <v>4.0</v>
      </c>
      <c r="D940" s="3">
        <v>50.086092</v>
      </c>
      <c r="E940" s="3">
        <v>-5.255711</v>
      </c>
      <c r="F940" s="3">
        <v>81.38</v>
      </c>
      <c r="G940" s="1" t="s">
        <v>178</v>
      </c>
      <c r="H940" s="1" t="s">
        <v>200</v>
      </c>
      <c r="I940" s="3">
        <v>99999.0</v>
      </c>
      <c r="J940" s="1" t="s">
        <v>180</v>
      </c>
      <c r="K940" s="2" t="s">
        <v>4167</v>
      </c>
      <c r="L940" s="1" t="s">
        <v>223</v>
      </c>
      <c r="M940" s="1" t="s">
        <v>242</v>
      </c>
      <c r="N940" s="4" t="str">
        <f>+0060,1</f>
        <v>#ERROR!</v>
      </c>
      <c r="O940" s="4" t="str">
        <f>+0050,1</f>
        <v>#ERROR!</v>
      </c>
      <c r="P940" s="1" t="s">
        <v>203</v>
      </c>
      <c r="Q940" s="4"/>
      <c r="R940" s="1" t="s">
        <v>412</v>
      </c>
      <c r="S940" s="1" t="s">
        <v>224</v>
      </c>
      <c r="T940" s="1" t="s">
        <v>1113</v>
      </c>
      <c r="V940" s="1" t="s">
        <v>188</v>
      </c>
      <c r="W940" s="1" t="s">
        <v>413</v>
      </c>
      <c r="Z940" s="1" t="s">
        <v>2851</v>
      </c>
      <c r="AB940" s="1" t="s">
        <v>276</v>
      </c>
      <c r="AC940" s="4"/>
      <c r="AD940" s="1" t="s">
        <v>387</v>
      </c>
      <c r="AE940" s="4"/>
      <c r="AF940" s="4"/>
      <c r="AG940" s="1" t="s">
        <v>4168</v>
      </c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</row>
    <row r="941">
      <c r="A941" s="3">
        <v>3.809099999E9</v>
      </c>
      <c r="B941" s="1" t="s">
        <v>4169</v>
      </c>
      <c r="C941" s="3">
        <v>4.0</v>
      </c>
      <c r="D941" s="3">
        <v>50.086092</v>
      </c>
      <c r="E941" s="3">
        <v>-5.255711</v>
      </c>
      <c r="F941" s="3">
        <v>81.38</v>
      </c>
      <c r="G941" s="1" t="s">
        <v>178</v>
      </c>
      <c r="H941" s="1" t="s">
        <v>179</v>
      </c>
      <c r="I941" s="3">
        <v>99999.0</v>
      </c>
      <c r="J941" s="1" t="s">
        <v>180</v>
      </c>
      <c r="K941" s="2" t="s">
        <v>4167</v>
      </c>
      <c r="L941" s="1" t="s">
        <v>182</v>
      </c>
      <c r="M941" s="1" t="s">
        <v>242</v>
      </c>
      <c r="N941" s="4" t="str">
        <f>+0064,1</f>
        <v>#ERROR!</v>
      </c>
      <c r="O941" s="4" t="str">
        <f>+0052,1</f>
        <v>#ERROR!</v>
      </c>
      <c r="P941" s="1" t="s">
        <v>4170</v>
      </c>
      <c r="Q941" s="4"/>
      <c r="R941" s="1" t="s">
        <v>3037</v>
      </c>
      <c r="S941" s="1" t="s">
        <v>186</v>
      </c>
      <c r="T941" s="1" t="s">
        <v>1141</v>
      </c>
      <c r="V941" s="1" t="s">
        <v>188</v>
      </c>
      <c r="W941" s="1" t="s">
        <v>3040</v>
      </c>
      <c r="Z941" s="1" t="s">
        <v>4171</v>
      </c>
      <c r="AA941" s="1" t="s">
        <v>840</v>
      </c>
      <c r="AB941" s="1" t="s">
        <v>276</v>
      </c>
      <c r="AC941" s="4"/>
      <c r="AD941" s="4"/>
      <c r="AE941" s="1" t="s">
        <v>320</v>
      </c>
      <c r="AF941" s="1" t="s">
        <v>395</v>
      </c>
      <c r="AG941" s="1" t="s">
        <v>4172</v>
      </c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1" t="s">
        <v>196</v>
      </c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1" t="s">
        <v>198</v>
      </c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</row>
    <row r="942">
      <c r="A942" s="3">
        <v>3.809099999E9</v>
      </c>
      <c r="B942" s="1" t="s">
        <v>4173</v>
      </c>
      <c r="C942" s="3">
        <v>4.0</v>
      </c>
      <c r="D942" s="3">
        <v>50.086092</v>
      </c>
      <c r="E942" s="3">
        <v>-5.255711</v>
      </c>
      <c r="F942" s="3">
        <v>81.38</v>
      </c>
      <c r="G942" s="1" t="s">
        <v>178</v>
      </c>
      <c r="H942" s="1" t="s">
        <v>200</v>
      </c>
      <c r="I942" s="3">
        <v>99999.0</v>
      </c>
      <c r="J942" s="1" t="s">
        <v>180</v>
      </c>
      <c r="K942" s="2" t="s">
        <v>1650</v>
      </c>
      <c r="L942" s="1" t="s">
        <v>878</v>
      </c>
      <c r="M942" s="1" t="s">
        <v>411</v>
      </c>
      <c r="N942" s="4" t="str">
        <f>+0050,1</f>
        <v>#ERROR!</v>
      </c>
      <c r="O942" s="4" t="str">
        <f>+0030,1</f>
        <v>#ERROR!</v>
      </c>
      <c r="P942" s="1" t="s">
        <v>203</v>
      </c>
      <c r="Q942" s="4"/>
      <c r="R942" s="1" t="s">
        <v>1452</v>
      </c>
      <c r="S942" s="1" t="s">
        <v>863</v>
      </c>
      <c r="T942" s="1" t="s">
        <v>596</v>
      </c>
      <c r="V942" s="1" t="s">
        <v>188</v>
      </c>
      <c r="W942" s="1" t="s">
        <v>1453</v>
      </c>
      <c r="Z942" s="1" t="s">
        <v>2823</v>
      </c>
      <c r="AB942" s="1" t="s">
        <v>1324</v>
      </c>
      <c r="AC942" s="4"/>
      <c r="AD942" s="4"/>
      <c r="AE942" s="4"/>
      <c r="AF942" s="4"/>
      <c r="AG942" s="1" t="s">
        <v>4174</v>
      </c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</row>
    <row r="943">
      <c r="A943" s="3">
        <v>3.809099999E9</v>
      </c>
      <c r="B943" s="1" t="s">
        <v>4175</v>
      </c>
      <c r="C943" s="3">
        <v>4.0</v>
      </c>
      <c r="D943" s="3">
        <v>50.086092</v>
      </c>
      <c r="E943" s="3">
        <v>-5.255711</v>
      </c>
      <c r="F943" s="3">
        <v>81.38</v>
      </c>
      <c r="G943" s="1" t="s">
        <v>178</v>
      </c>
      <c r="H943" s="1" t="s">
        <v>179</v>
      </c>
      <c r="I943" s="3">
        <v>99999.0</v>
      </c>
      <c r="J943" s="1" t="s">
        <v>180</v>
      </c>
      <c r="K943" s="2" t="s">
        <v>1650</v>
      </c>
      <c r="L943" s="1" t="s">
        <v>1116</v>
      </c>
      <c r="M943" s="1" t="s">
        <v>418</v>
      </c>
      <c r="N943" s="4" t="str">
        <f>+0051,1</f>
        <v>#ERROR!</v>
      </c>
      <c r="O943" s="4" t="str">
        <f>+0027,1</f>
        <v>#ERROR!</v>
      </c>
      <c r="P943" s="1" t="s">
        <v>4164</v>
      </c>
      <c r="Q943" s="4"/>
      <c r="R943" s="1" t="s">
        <v>4176</v>
      </c>
      <c r="S943" s="1" t="s">
        <v>870</v>
      </c>
      <c r="T943" s="1" t="s">
        <v>4177</v>
      </c>
      <c r="V943" s="1" t="s">
        <v>188</v>
      </c>
      <c r="W943" s="1" t="s">
        <v>4178</v>
      </c>
      <c r="Z943" s="1" t="s">
        <v>2844</v>
      </c>
      <c r="AA943" s="1" t="s">
        <v>3046</v>
      </c>
      <c r="AB943" s="1" t="s">
        <v>305</v>
      </c>
      <c r="AC943" s="4"/>
      <c r="AD943" s="4"/>
      <c r="AE943" s="1" t="s">
        <v>320</v>
      </c>
      <c r="AG943" s="1" t="s">
        <v>4179</v>
      </c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1" t="s">
        <v>196</v>
      </c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1" t="s">
        <v>198</v>
      </c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</row>
    <row r="944">
      <c r="A944" s="3">
        <v>3.809099999E9</v>
      </c>
      <c r="B944" s="1" t="s">
        <v>4180</v>
      </c>
      <c r="C944" s="3">
        <v>4.0</v>
      </c>
      <c r="D944" s="3">
        <v>50.086092</v>
      </c>
      <c r="E944" s="3">
        <v>-5.255711</v>
      </c>
      <c r="F944" s="3">
        <v>81.38</v>
      </c>
      <c r="G944" s="1" t="s">
        <v>178</v>
      </c>
      <c r="H944" s="1" t="s">
        <v>200</v>
      </c>
      <c r="I944" s="3">
        <v>99999.0</v>
      </c>
      <c r="J944" s="1" t="s">
        <v>180</v>
      </c>
      <c r="K944" s="2" t="s">
        <v>2848</v>
      </c>
      <c r="L944" s="1" t="s">
        <v>593</v>
      </c>
      <c r="M944" s="1" t="s">
        <v>411</v>
      </c>
      <c r="N944" s="4" t="str">
        <f>+0060,1</f>
        <v>#ERROR!</v>
      </c>
      <c r="O944" s="4" t="str">
        <f>+0040,1</f>
        <v>#ERROR!</v>
      </c>
      <c r="P944" s="1" t="s">
        <v>203</v>
      </c>
      <c r="Q944" s="4"/>
      <c r="R944" s="1" t="s">
        <v>888</v>
      </c>
      <c r="S944" s="1" t="s">
        <v>595</v>
      </c>
      <c r="T944" s="1" t="s">
        <v>1100</v>
      </c>
      <c r="V944" s="1" t="s">
        <v>188</v>
      </c>
      <c r="W944" s="1" t="s">
        <v>891</v>
      </c>
      <c r="Z944" s="1" t="s">
        <v>2793</v>
      </c>
      <c r="AB944" s="1" t="s">
        <v>1324</v>
      </c>
      <c r="AC944" s="4"/>
      <c r="AD944" s="4"/>
      <c r="AE944" s="4"/>
      <c r="AF944" s="4"/>
      <c r="AG944" s="1" t="s">
        <v>4181</v>
      </c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</row>
    <row r="945">
      <c r="A945" s="3">
        <v>3.809099999E9</v>
      </c>
      <c r="B945" s="1" t="s">
        <v>4182</v>
      </c>
      <c r="C945" s="3">
        <v>4.0</v>
      </c>
      <c r="D945" s="3">
        <v>50.086092</v>
      </c>
      <c r="E945" s="3">
        <v>-5.255711</v>
      </c>
      <c r="F945" s="3">
        <v>81.38</v>
      </c>
      <c r="G945" s="1" t="s">
        <v>178</v>
      </c>
      <c r="H945" s="1" t="s">
        <v>179</v>
      </c>
      <c r="I945" s="3">
        <v>99999.0</v>
      </c>
      <c r="J945" s="1" t="s">
        <v>180</v>
      </c>
      <c r="K945" s="2" t="s">
        <v>2848</v>
      </c>
      <c r="L945" s="1" t="s">
        <v>1812</v>
      </c>
      <c r="M945" s="1" t="s">
        <v>1446</v>
      </c>
      <c r="N945" s="4" t="str">
        <f>+0058,1</f>
        <v>#ERROR!</v>
      </c>
      <c r="O945" s="4" t="str">
        <f>+0036,1</f>
        <v>#ERROR!</v>
      </c>
      <c r="P945" s="1" t="s">
        <v>3036</v>
      </c>
      <c r="Q945" s="4"/>
      <c r="R945" s="1" t="s">
        <v>1118</v>
      </c>
      <c r="S945" s="1" t="s">
        <v>603</v>
      </c>
      <c r="T945" s="1" t="s">
        <v>1105</v>
      </c>
      <c r="V945" s="1" t="s">
        <v>188</v>
      </c>
      <c r="W945" s="1" t="s">
        <v>2570</v>
      </c>
      <c r="Z945" s="1" t="s">
        <v>2964</v>
      </c>
      <c r="AA945" s="1" t="s">
        <v>1032</v>
      </c>
      <c r="AB945" s="1" t="s">
        <v>1324</v>
      </c>
      <c r="AC945" s="4"/>
      <c r="AD945" s="4"/>
      <c r="AE945" s="4"/>
      <c r="AF945" s="4"/>
      <c r="AG945" s="1" t="s">
        <v>4183</v>
      </c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1" t="s">
        <v>238</v>
      </c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1" t="s">
        <v>238</v>
      </c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</row>
    <row r="946">
      <c r="A946" s="3">
        <v>3.809099999E9</v>
      </c>
      <c r="B946" s="1" t="s">
        <v>4184</v>
      </c>
      <c r="C946" s="3">
        <v>4.0</v>
      </c>
      <c r="D946" s="3">
        <v>50.086092</v>
      </c>
      <c r="E946" s="3">
        <v>-5.255711</v>
      </c>
      <c r="F946" s="3">
        <v>81.38</v>
      </c>
      <c r="G946" s="1" t="s">
        <v>178</v>
      </c>
      <c r="H946" s="1" t="s">
        <v>200</v>
      </c>
      <c r="I946" s="3">
        <v>99999.0</v>
      </c>
      <c r="J946" s="1" t="s">
        <v>180</v>
      </c>
      <c r="K946" s="2" t="s">
        <v>4185</v>
      </c>
      <c r="L946" s="1" t="s">
        <v>1066</v>
      </c>
      <c r="M946" s="1" t="s">
        <v>411</v>
      </c>
      <c r="N946" s="4" t="str">
        <f>+0070,1</f>
        <v>#ERROR!</v>
      </c>
      <c r="O946" s="4" t="str">
        <f>+0050,1</f>
        <v>#ERROR!</v>
      </c>
      <c r="P946" s="1" t="s">
        <v>203</v>
      </c>
      <c r="Q946" s="4"/>
      <c r="R946" s="1" t="s">
        <v>1452</v>
      </c>
      <c r="S946" s="1" t="s">
        <v>579</v>
      </c>
      <c r="U946" s="4"/>
      <c r="V946" s="1" t="s">
        <v>188</v>
      </c>
      <c r="W946" s="1" t="s">
        <v>1453</v>
      </c>
      <c r="Z946" s="1" t="s">
        <v>2793</v>
      </c>
      <c r="AB946" s="1" t="s">
        <v>1324</v>
      </c>
      <c r="AC946" s="4"/>
      <c r="AD946" s="4"/>
      <c r="AE946" s="4"/>
      <c r="AF946" s="4"/>
      <c r="AG946" s="1" t="s">
        <v>4186</v>
      </c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</row>
    <row r="947">
      <c r="A947" s="3">
        <v>3.809099999E9</v>
      </c>
      <c r="B947" s="1" t="s">
        <v>4187</v>
      </c>
      <c r="C947" s="3">
        <v>4.0</v>
      </c>
      <c r="D947" s="3">
        <v>50.086092</v>
      </c>
      <c r="E947" s="3">
        <v>-5.255711</v>
      </c>
      <c r="F947" s="3">
        <v>81.38</v>
      </c>
      <c r="G947" s="1" t="s">
        <v>178</v>
      </c>
      <c r="H947" s="1" t="s">
        <v>179</v>
      </c>
      <c r="I947" s="3">
        <v>99999.0</v>
      </c>
      <c r="J947" s="1" t="s">
        <v>180</v>
      </c>
      <c r="K947" s="2" t="s">
        <v>4185</v>
      </c>
      <c r="L947" s="1" t="s">
        <v>1812</v>
      </c>
      <c r="M947" s="1" t="s">
        <v>583</v>
      </c>
      <c r="N947" s="4" t="str">
        <f>+0066,1</f>
        <v>#ERROR!</v>
      </c>
      <c r="O947" s="4" t="str">
        <f>+0047,1</f>
        <v>#ERROR!</v>
      </c>
      <c r="P947" s="1" t="s">
        <v>2789</v>
      </c>
      <c r="Q947" s="4"/>
      <c r="R947" s="1" t="s">
        <v>1457</v>
      </c>
      <c r="S947" s="1" t="s">
        <v>586</v>
      </c>
      <c r="U947" s="4"/>
      <c r="V947" s="1" t="s">
        <v>188</v>
      </c>
      <c r="W947" s="1" t="s">
        <v>1474</v>
      </c>
      <c r="Z947" s="1" t="s">
        <v>2797</v>
      </c>
      <c r="AA947" s="1" t="s">
        <v>1122</v>
      </c>
      <c r="AB947" s="1" t="s">
        <v>1324</v>
      </c>
      <c r="AC947" s="4"/>
      <c r="AD947" s="4"/>
      <c r="AE947" s="4"/>
      <c r="AF947" s="4"/>
      <c r="AG947" s="1" t="s">
        <v>4188</v>
      </c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1" t="s">
        <v>238</v>
      </c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1" t="s">
        <v>238</v>
      </c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</row>
    <row r="948">
      <c r="A948" s="3">
        <v>3.809099999E9</v>
      </c>
      <c r="B948" s="1" t="s">
        <v>4189</v>
      </c>
      <c r="C948" s="3">
        <v>4.0</v>
      </c>
      <c r="D948" s="3">
        <v>50.086092</v>
      </c>
      <c r="E948" s="3">
        <v>-5.255711</v>
      </c>
      <c r="F948" s="3">
        <v>81.38</v>
      </c>
      <c r="G948" s="1" t="s">
        <v>178</v>
      </c>
      <c r="H948" s="1" t="s">
        <v>200</v>
      </c>
      <c r="I948" s="3">
        <v>99999.0</v>
      </c>
      <c r="J948" s="1" t="s">
        <v>180</v>
      </c>
      <c r="K948" s="2" t="s">
        <v>4190</v>
      </c>
      <c r="L948" s="1" t="s">
        <v>2606</v>
      </c>
      <c r="M948" s="1" t="s">
        <v>411</v>
      </c>
      <c r="N948" s="4" t="str">
        <f>+0070,1</f>
        <v>#ERROR!</v>
      </c>
      <c r="O948" s="4" t="str">
        <f>+0040,1</f>
        <v>#ERROR!</v>
      </c>
      <c r="P948" s="1" t="s">
        <v>203</v>
      </c>
      <c r="Q948" s="4"/>
      <c r="R948" s="1" t="s">
        <v>888</v>
      </c>
      <c r="S948" s="1" t="s">
        <v>3060</v>
      </c>
      <c r="T948" s="1" t="s">
        <v>2455</v>
      </c>
      <c r="U948" s="1" t="s">
        <v>1858</v>
      </c>
      <c r="V948" s="1" t="s">
        <v>188</v>
      </c>
      <c r="W948" s="1" t="s">
        <v>891</v>
      </c>
      <c r="Z948" s="1" t="s">
        <v>2793</v>
      </c>
      <c r="AB948" s="1" t="s">
        <v>192</v>
      </c>
      <c r="AC948" s="4"/>
      <c r="AD948" s="4"/>
      <c r="AE948" s="4"/>
      <c r="AF948" s="4"/>
      <c r="AG948" s="1" t="s">
        <v>4191</v>
      </c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</row>
    <row r="949">
      <c r="A949" s="3">
        <v>3.809099999E9</v>
      </c>
      <c r="B949" s="1" t="s">
        <v>4192</v>
      </c>
      <c r="C949" s="3">
        <v>4.0</v>
      </c>
      <c r="D949" s="3">
        <v>50.086092</v>
      </c>
      <c r="E949" s="3">
        <v>-5.255711</v>
      </c>
      <c r="F949" s="3">
        <v>81.38</v>
      </c>
      <c r="G949" s="1" t="s">
        <v>178</v>
      </c>
      <c r="H949" s="1" t="s">
        <v>179</v>
      </c>
      <c r="I949" s="3">
        <v>99999.0</v>
      </c>
      <c r="J949" s="1" t="s">
        <v>180</v>
      </c>
      <c r="K949" s="2" t="s">
        <v>4190</v>
      </c>
      <c r="L949" s="1" t="s">
        <v>3806</v>
      </c>
      <c r="M949" s="1" t="s">
        <v>806</v>
      </c>
      <c r="N949" s="4" t="str">
        <f>+0073,1</f>
        <v>#ERROR!</v>
      </c>
      <c r="O949" s="4" t="str">
        <f>+0044,1</f>
        <v>#ERROR!</v>
      </c>
      <c r="P949" s="1" t="s">
        <v>2969</v>
      </c>
      <c r="Q949" s="4"/>
      <c r="R949" s="1" t="s">
        <v>1118</v>
      </c>
      <c r="S949" s="1" t="s">
        <v>3064</v>
      </c>
      <c r="T949" s="1" t="s">
        <v>3950</v>
      </c>
      <c r="U949" s="1" t="s">
        <v>4193</v>
      </c>
      <c r="V949" s="1" t="s">
        <v>188</v>
      </c>
      <c r="W949" s="1" t="s">
        <v>2570</v>
      </c>
      <c r="Z949" s="1" t="s">
        <v>2971</v>
      </c>
      <c r="AA949" s="1" t="s">
        <v>3565</v>
      </c>
      <c r="AB949" s="1" t="s">
        <v>257</v>
      </c>
      <c r="AC949" s="4"/>
      <c r="AD949" s="4"/>
      <c r="AE949" s="4"/>
      <c r="AF949" s="4"/>
      <c r="AG949" s="1" t="s">
        <v>4194</v>
      </c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1" t="s">
        <v>196</v>
      </c>
      <c r="BT949" s="4"/>
      <c r="BU949" s="4"/>
      <c r="BV949" s="4"/>
      <c r="BW949" s="4"/>
      <c r="BX949" s="4"/>
      <c r="BY949" s="4"/>
      <c r="BZ949" s="4"/>
      <c r="CA949" s="1" t="s">
        <v>1855</v>
      </c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1" t="s">
        <v>198</v>
      </c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</row>
    <row r="950">
      <c r="A950" s="3">
        <v>3.809099999E9</v>
      </c>
      <c r="B950" s="1" t="s">
        <v>4195</v>
      </c>
      <c r="C950" s="3">
        <v>4.0</v>
      </c>
      <c r="D950" s="3">
        <v>50.086092</v>
      </c>
      <c r="E950" s="3">
        <v>-5.255711</v>
      </c>
      <c r="F950" s="3">
        <v>81.38</v>
      </c>
      <c r="G950" s="1" t="s">
        <v>178</v>
      </c>
      <c r="H950" s="1" t="s">
        <v>200</v>
      </c>
      <c r="I950" s="3">
        <v>99999.0</v>
      </c>
      <c r="J950" s="1" t="s">
        <v>180</v>
      </c>
      <c r="K950" s="2" t="s">
        <v>1719</v>
      </c>
      <c r="L950" s="1" t="s">
        <v>557</v>
      </c>
      <c r="M950" s="1" t="s">
        <v>411</v>
      </c>
      <c r="N950" s="4" t="str">
        <f>+0080,1</f>
        <v>#ERROR!</v>
      </c>
      <c r="O950" s="4" t="str">
        <f>+0030,1</f>
        <v>#ERROR!</v>
      </c>
      <c r="P950" s="1" t="s">
        <v>203</v>
      </c>
      <c r="Q950" s="4"/>
      <c r="R950" s="1" t="s">
        <v>3060</v>
      </c>
      <c r="T950" s="4"/>
      <c r="U950" s="4"/>
      <c r="V950" s="1" t="s">
        <v>188</v>
      </c>
      <c r="W950" s="1" t="s">
        <v>1498</v>
      </c>
      <c r="Z950" s="1" t="s">
        <v>2793</v>
      </c>
      <c r="AB950" s="1" t="s">
        <v>226</v>
      </c>
      <c r="AC950" s="4"/>
      <c r="AD950" s="4"/>
      <c r="AE950" s="4"/>
      <c r="AF950" s="4"/>
      <c r="AG950" s="1" t="s">
        <v>4196</v>
      </c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</row>
    <row r="951">
      <c r="A951" s="3">
        <v>3.809099999E9</v>
      </c>
      <c r="B951" s="1" t="s">
        <v>4197</v>
      </c>
      <c r="C951" s="3">
        <v>4.0</v>
      </c>
      <c r="D951" s="3">
        <v>50.086092</v>
      </c>
      <c r="E951" s="3">
        <v>-5.255711</v>
      </c>
      <c r="F951" s="3">
        <v>81.38</v>
      </c>
      <c r="G951" s="1" t="s">
        <v>178</v>
      </c>
      <c r="H951" s="1" t="s">
        <v>179</v>
      </c>
      <c r="I951" s="3">
        <v>99999.0</v>
      </c>
      <c r="J951" s="1" t="s">
        <v>180</v>
      </c>
      <c r="K951" s="2" t="s">
        <v>1719</v>
      </c>
      <c r="L951" s="1" t="s">
        <v>557</v>
      </c>
      <c r="M951" s="1" t="s">
        <v>601</v>
      </c>
      <c r="N951" s="4" t="str">
        <f>+0078,1</f>
        <v>#ERROR!</v>
      </c>
      <c r="O951" s="4" t="str">
        <f>+0034,1</f>
        <v>#ERROR!</v>
      </c>
      <c r="P951" s="1" t="s">
        <v>4198</v>
      </c>
      <c r="Q951" s="4"/>
      <c r="R951" s="1" t="s">
        <v>3064</v>
      </c>
      <c r="T951" s="4"/>
      <c r="U951" s="4"/>
      <c r="V951" s="1" t="s">
        <v>188</v>
      </c>
      <c r="W951" s="1" t="s">
        <v>3710</v>
      </c>
      <c r="Z951" s="1" t="s">
        <v>3532</v>
      </c>
      <c r="AA951" s="1" t="s">
        <v>1267</v>
      </c>
      <c r="AB951" s="1" t="s">
        <v>305</v>
      </c>
      <c r="AC951" s="4"/>
      <c r="AD951" s="4"/>
      <c r="AE951" s="4"/>
      <c r="AF951" s="4"/>
      <c r="AG951" s="1" t="s">
        <v>4199</v>
      </c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1" t="s">
        <v>238</v>
      </c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1" t="s">
        <v>196</v>
      </c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</row>
    <row r="952">
      <c r="A952" s="3">
        <v>3.809099999E9</v>
      </c>
      <c r="B952" s="1" t="s">
        <v>4200</v>
      </c>
      <c r="C952" s="3">
        <v>4.0</v>
      </c>
      <c r="D952" s="3">
        <v>50.086092</v>
      </c>
      <c r="E952" s="3">
        <v>-5.255711</v>
      </c>
      <c r="F952" s="3">
        <v>81.38</v>
      </c>
      <c r="G952" s="1" t="s">
        <v>178</v>
      </c>
      <c r="H952" s="1" t="s">
        <v>200</v>
      </c>
      <c r="I952" s="3">
        <v>99999.0</v>
      </c>
      <c r="J952" s="1" t="s">
        <v>180</v>
      </c>
      <c r="K952" s="2" t="s">
        <v>1959</v>
      </c>
      <c r="L952" s="1" t="s">
        <v>2606</v>
      </c>
      <c r="M952" s="1" t="s">
        <v>411</v>
      </c>
      <c r="N952" s="4" t="str">
        <f>+0080,1</f>
        <v>#ERROR!</v>
      </c>
      <c r="O952" s="4" t="str">
        <f>+0030,1</f>
        <v>#ERROR!</v>
      </c>
      <c r="P952" s="1" t="s">
        <v>203</v>
      </c>
      <c r="Q952" s="4"/>
      <c r="R952" s="1" t="s">
        <v>3060</v>
      </c>
      <c r="S952" s="1" t="s">
        <v>2455</v>
      </c>
      <c r="U952" s="4"/>
      <c r="V952" s="1" t="s">
        <v>188</v>
      </c>
      <c r="W952" s="1" t="s">
        <v>1498</v>
      </c>
      <c r="Z952" s="1" t="s">
        <v>2823</v>
      </c>
      <c r="AB952" s="1" t="s">
        <v>1324</v>
      </c>
      <c r="AC952" s="4"/>
      <c r="AD952" s="4"/>
      <c r="AE952" s="4"/>
      <c r="AF952" s="4"/>
      <c r="AG952" s="1" t="s">
        <v>4201</v>
      </c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</row>
    <row r="953">
      <c r="A953" s="3">
        <v>3.809099999E9</v>
      </c>
      <c r="B953" s="1" t="s">
        <v>4202</v>
      </c>
      <c r="C953" s="3">
        <v>4.0</v>
      </c>
      <c r="D953" s="3">
        <v>50.086092</v>
      </c>
      <c r="E953" s="3">
        <v>-5.255711</v>
      </c>
      <c r="F953" s="3">
        <v>81.38</v>
      </c>
      <c r="G953" s="1" t="s">
        <v>178</v>
      </c>
      <c r="H953" s="1" t="s">
        <v>179</v>
      </c>
      <c r="I953" s="3">
        <v>99999.0</v>
      </c>
      <c r="J953" s="1" t="s">
        <v>180</v>
      </c>
      <c r="K953" s="2" t="s">
        <v>1959</v>
      </c>
      <c r="L953" s="1" t="s">
        <v>3806</v>
      </c>
      <c r="M953" s="1" t="s">
        <v>583</v>
      </c>
      <c r="N953" s="4" t="str">
        <f>+0081,1</f>
        <v>#ERROR!</v>
      </c>
      <c r="O953" s="4" t="str">
        <f>+0034,1</f>
        <v>#ERROR!</v>
      </c>
      <c r="P953" s="1" t="s">
        <v>2947</v>
      </c>
      <c r="Q953" s="4"/>
      <c r="R953" s="1" t="s">
        <v>3401</v>
      </c>
      <c r="S953" s="1" t="s">
        <v>3950</v>
      </c>
      <c r="T953" s="1" t="s">
        <v>681</v>
      </c>
      <c r="V953" s="1" t="s">
        <v>188</v>
      </c>
      <c r="W953" s="1" t="s">
        <v>4203</v>
      </c>
      <c r="Z953" s="1" t="s">
        <v>2949</v>
      </c>
      <c r="AA953" s="1" t="s">
        <v>824</v>
      </c>
      <c r="AB953" s="1" t="s">
        <v>2436</v>
      </c>
      <c r="AC953" s="4"/>
      <c r="AD953" s="4"/>
      <c r="AE953" s="4"/>
      <c r="AF953" s="4"/>
      <c r="AG953" s="1" t="s">
        <v>4204</v>
      </c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1" t="s">
        <v>238</v>
      </c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1" t="s">
        <v>1973</v>
      </c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</row>
    <row r="954">
      <c r="A954" s="3">
        <v>3.809099999E9</v>
      </c>
      <c r="B954" s="1" t="s">
        <v>4205</v>
      </c>
      <c r="C954" s="3">
        <v>4.0</v>
      </c>
      <c r="D954" s="3">
        <v>50.086092</v>
      </c>
      <c r="E954" s="3">
        <v>-5.255711</v>
      </c>
      <c r="F954" s="3">
        <v>81.38</v>
      </c>
      <c r="G954" s="1" t="s">
        <v>178</v>
      </c>
      <c r="H954" s="1" t="s">
        <v>200</v>
      </c>
      <c r="I954" s="3">
        <v>99999.0</v>
      </c>
      <c r="J954" s="1" t="s">
        <v>180</v>
      </c>
      <c r="K954" s="2" t="s">
        <v>3010</v>
      </c>
      <c r="L954" s="1" t="s">
        <v>2367</v>
      </c>
      <c r="M954" s="1" t="s">
        <v>242</v>
      </c>
      <c r="N954" s="4" t="str">
        <f>+0060,1</f>
        <v>#ERROR!</v>
      </c>
      <c r="O954" s="4" t="str">
        <f>+0030,1</f>
        <v>#ERROR!</v>
      </c>
      <c r="P954" s="1" t="s">
        <v>203</v>
      </c>
      <c r="Q954" s="4"/>
      <c r="R954" s="1" t="s">
        <v>1067</v>
      </c>
      <c r="S954" s="1" t="s">
        <v>3060</v>
      </c>
      <c r="T954" s="1" t="s">
        <v>2455</v>
      </c>
      <c r="U954" s="1" t="s">
        <v>1100</v>
      </c>
      <c r="V954" s="1" t="s">
        <v>188</v>
      </c>
      <c r="W954" s="1" t="s">
        <v>1068</v>
      </c>
      <c r="Z954" s="1" t="s">
        <v>2793</v>
      </c>
      <c r="AB954" s="1" t="s">
        <v>2839</v>
      </c>
      <c r="AC954" s="4"/>
      <c r="AD954" s="1" t="s">
        <v>387</v>
      </c>
      <c r="AE954" s="4"/>
      <c r="AF954" s="4"/>
      <c r="AG954" s="1" t="s">
        <v>4206</v>
      </c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</row>
    <row r="955">
      <c r="A955" s="3">
        <v>3.809099999E9</v>
      </c>
      <c r="B955" s="1" t="s">
        <v>4207</v>
      </c>
      <c r="C955" s="3">
        <v>4.0</v>
      </c>
      <c r="D955" s="3">
        <v>50.086092</v>
      </c>
      <c r="E955" s="3">
        <v>-5.255711</v>
      </c>
      <c r="F955" s="3">
        <v>81.38</v>
      </c>
      <c r="G955" s="1" t="s">
        <v>178</v>
      </c>
      <c r="H955" s="1" t="s">
        <v>179</v>
      </c>
      <c r="I955" s="3">
        <v>99999.0</v>
      </c>
      <c r="J955" s="1" t="s">
        <v>180</v>
      </c>
      <c r="K955" s="2" t="s">
        <v>3010</v>
      </c>
      <c r="L955" s="1" t="s">
        <v>3806</v>
      </c>
      <c r="M955" s="1" t="s">
        <v>242</v>
      </c>
      <c r="N955" s="4" t="str">
        <f>+0060,1</f>
        <v>#ERROR!</v>
      </c>
      <c r="O955" s="4" t="str">
        <f>+0031,1</f>
        <v>#ERROR!</v>
      </c>
      <c r="P955" s="1" t="s">
        <v>4208</v>
      </c>
      <c r="Q955" s="4"/>
      <c r="R955" s="1" t="s">
        <v>1071</v>
      </c>
      <c r="S955" s="1" t="s">
        <v>3064</v>
      </c>
      <c r="T955" s="1" t="s">
        <v>3950</v>
      </c>
      <c r="U955" s="1" t="s">
        <v>1105</v>
      </c>
      <c r="V955" s="1" t="s">
        <v>188</v>
      </c>
      <c r="W955" s="1" t="s">
        <v>1073</v>
      </c>
      <c r="Z955" s="1" t="s">
        <v>2818</v>
      </c>
      <c r="AA955" s="1" t="s">
        <v>2246</v>
      </c>
      <c r="AB955" s="1" t="s">
        <v>2839</v>
      </c>
      <c r="AC955" s="4"/>
      <c r="AD955" s="4"/>
      <c r="AE955" s="1" t="s">
        <v>320</v>
      </c>
      <c r="AF955" s="1" t="s">
        <v>395</v>
      </c>
      <c r="AG955" s="1" t="s">
        <v>4209</v>
      </c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1" t="s">
        <v>198</v>
      </c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1" t="s">
        <v>1973</v>
      </c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</row>
    <row r="956">
      <c r="A956" s="3">
        <v>3.809099999E9</v>
      </c>
      <c r="B956" s="1" t="s">
        <v>4210</v>
      </c>
      <c r="C956" s="3">
        <v>4.0</v>
      </c>
      <c r="D956" s="3">
        <v>50.086092</v>
      </c>
      <c r="E956" s="3">
        <v>-5.255711</v>
      </c>
      <c r="F956" s="3">
        <v>81.38</v>
      </c>
      <c r="G956" s="1" t="s">
        <v>178</v>
      </c>
      <c r="H956" s="1" t="s">
        <v>200</v>
      </c>
      <c r="I956" s="3">
        <v>99999.0</v>
      </c>
      <c r="J956" s="1" t="s">
        <v>180</v>
      </c>
      <c r="K956" s="2" t="s">
        <v>1044</v>
      </c>
      <c r="L956" s="1" t="s">
        <v>2367</v>
      </c>
      <c r="M956" s="1" t="s">
        <v>1079</v>
      </c>
      <c r="N956" s="4" t="str">
        <f>+0070,1</f>
        <v>#ERROR!</v>
      </c>
      <c r="O956" s="4" t="str">
        <f>+0040,1</f>
        <v>#ERROR!</v>
      </c>
      <c r="P956" s="1" t="s">
        <v>203</v>
      </c>
      <c r="Q956" s="4"/>
      <c r="R956" s="1" t="s">
        <v>1067</v>
      </c>
      <c r="S956" s="1" t="s">
        <v>3060</v>
      </c>
      <c r="T956" s="1" t="s">
        <v>1100</v>
      </c>
      <c r="V956" s="1" t="s">
        <v>188</v>
      </c>
      <c r="W956" s="1" t="s">
        <v>1068</v>
      </c>
      <c r="Z956" s="1" t="s">
        <v>2793</v>
      </c>
      <c r="AB956" s="1" t="s">
        <v>1965</v>
      </c>
      <c r="AC956" s="4"/>
      <c r="AD956" s="1" t="s">
        <v>1471</v>
      </c>
      <c r="AE956" s="4"/>
      <c r="AF956" s="4"/>
      <c r="AG956" s="1" t="s">
        <v>4211</v>
      </c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</row>
    <row r="957">
      <c r="A957" s="3">
        <v>3.809099999E9</v>
      </c>
      <c r="B957" s="1" t="s">
        <v>4212</v>
      </c>
      <c r="C957" s="3">
        <v>4.0</v>
      </c>
      <c r="D957" s="3">
        <v>50.086092</v>
      </c>
      <c r="E957" s="3">
        <v>-5.255711</v>
      </c>
      <c r="F957" s="3">
        <v>81.38</v>
      </c>
      <c r="G957" s="1" t="s">
        <v>178</v>
      </c>
      <c r="H957" s="1" t="s">
        <v>179</v>
      </c>
      <c r="I957" s="3">
        <v>99999.0</v>
      </c>
      <c r="J957" s="1" t="s">
        <v>180</v>
      </c>
      <c r="K957" s="2" t="s">
        <v>1044</v>
      </c>
      <c r="L957" s="1" t="s">
        <v>1335</v>
      </c>
      <c r="M957" s="1" t="s">
        <v>1079</v>
      </c>
      <c r="N957" s="4" t="str">
        <f>+0065,1</f>
        <v>#ERROR!</v>
      </c>
      <c r="O957" s="4" t="str">
        <f>+0042,1</f>
        <v>#ERROR!</v>
      </c>
      <c r="P957" s="1" t="s">
        <v>4208</v>
      </c>
      <c r="Q957" s="4"/>
      <c r="R957" s="1" t="s">
        <v>1246</v>
      </c>
      <c r="S957" s="1" t="s">
        <v>3401</v>
      </c>
      <c r="T957" s="1" t="s">
        <v>2551</v>
      </c>
      <c r="V957" s="1" t="s">
        <v>188</v>
      </c>
      <c r="W957" s="1" t="s">
        <v>4213</v>
      </c>
      <c r="Z957" s="1" t="s">
        <v>2818</v>
      </c>
      <c r="AA957" s="1" t="s">
        <v>3029</v>
      </c>
      <c r="AB957" s="1" t="s">
        <v>4214</v>
      </c>
      <c r="AC957" s="4"/>
      <c r="AD957" s="4"/>
      <c r="AE957" s="1" t="s">
        <v>1475</v>
      </c>
      <c r="AG957" s="1" t="s">
        <v>4215</v>
      </c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1" t="s">
        <v>198</v>
      </c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1" t="s">
        <v>1973</v>
      </c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</row>
    <row r="958">
      <c r="A958" s="3">
        <v>3.809099999E9</v>
      </c>
      <c r="B958" s="1" t="s">
        <v>4216</v>
      </c>
      <c r="C958" s="3">
        <v>4.0</v>
      </c>
      <c r="D958" s="3">
        <v>50.086092</v>
      </c>
      <c r="E958" s="3">
        <v>-5.255711</v>
      </c>
      <c r="F958" s="3">
        <v>81.38</v>
      </c>
      <c r="G958" s="1" t="s">
        <v>178</v>
      </c>
      <c r="H958" s="1" t="s">
        <v>200</v>
      </c>
      <c r="I958" s="3">
        <v>99999.0</v>
      </c>
      <c r="J958" s="1" t="s">
        <v>180</v>
      </c>
      <c r="K958" s="2" t="s">
        <v>734</v>
      </c>
      <c r="L958" s="1" t="s">
        <v>2606</v>
      </c>
      <c r="M958" s="1" t="s">
        <v>411</v>
      </c>
      <c r="N958" s="4" t="str">
        <f>+0060,1</f>
        <v>#ERROR!</v>
      </c>
      <c r="O958" s="4" t="str">
        <f>+0030,1</f>
        <v>#ERROR!</v>
      </c>
      <c r="P958" s="1" t="s">
        <v>203</v>
      </c>
      <c r="Q958" s="4"/>
      <c r="R958" s="1" t="s">
        <v>594</v>
      </c>
      <c r="S958" s="1" t="s">
        <v>3060</v>
      </c>
      <c r="T958" s="1" t="s">
        <v>2455</v>
      </c>
      <c r="V958" s="1" t="s">
        <v>188</v>
      </c>
      <c r="W958" s="1" t="s">
        <v>597</v>
      </c>
      <c r="Z958" s="1" t="s">
        <v>2823</v>
      </c>
      <c r="AB958" s="1" t="s">
        <v>1324</v>
      </c>
      <c r="AC958" s="4"/>
      <c r="AD958" s="4"/>
      <c r="AE958" s="4"/>
      <c r="AF958" s="4"/>
      <c r="AG958" s="1" t="s">
        <v>4217</v>
      </c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</row>
    <row r="959">
      <c r="A959" s="3">
        <v>3.809099999E9</v>
      </c>
      <c r="B959" s="1" t="s">
        <v>4218</v>
      </c>
      <c r="C959" s="3">
        <v>4.0</v>
      </c>
      <c r="D959" s="3">
        <v>50.086092</v>
      </c>
      <c r="E959" s="3">
        <v>-5.255711</v>
      </c>
      <c r="F959" s="3">
        <v>81.38</v>
      </c>
      <c r="G959" s="1" t="s">
        <v>178</v>
      </c>
      <c r="H959" s="1" t="s">
        <v>179</v>
      </c>
      <c r="I959" s="3">
        <v>99999.0</v>
      </c>
      <c r="J959" s="1" t="s">
        <v>180</v>
      </c>
      <c r="K959" s="2" t="s">
        <v>734</v>
      </c>
      <c r="L959" s="1" t="s">
        <v>3806</v>
      </c>
      <c r="M959" s="1" t="s">
        <v>819</v>
      </c>
      <c r="N959" s="4" t="str">
        <f>+0060,1</f>
        <v>#ERROR!</v>
      </c>
      <c r="O959" s="4" t="str">
        <f>+0034,1</f>
        <v>#ERROR!</v>
      </c>
      <c r="P959" s="1" t="s">
        <v>4219</v>
      </c>
      <c r="Q959" s="4"/>
      <c r="R959" s="1" t="s">
        <v>602</v>
      </c>
      <c r="S959" s="1" t="s">
        <v>3401</v>
      </c>
      <c r="T959" s="1" t="s">
        <v>3950</v>
      </c>
      <c r="V959" s="1" t="s">
        <v>188</v>
      </c>
      <c r="W959" s="1" t="s">
        <v>2977</v>
      </c>
      <c r="Z959" s="1" t="s">
        <v>4220</v>
      </c>
      <c r="AA959" s="1" t="s">
        <v>2990</v>
      </c>
      <c r="AB959" s="1" t="s">
        <v>2436</v>
      </c>
      <c r="AC959" s="4"/>
      <c r="AD959" s="4"/>
      <c r="AE959" s="4"/>
      <c r="AF959" s="4"/>
      <c r="AG959" s="1" t="s">
        <v>4221</v>
      </c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1" t="s">
        <v>238</v>
      </c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1" t="s">
        <v>1973</v>
      </c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</row>
    <row r="960">
      <c r="A960" s="3">
        <v>3.809099999E9</v>
      </c>
      <c r="B960" s="1" t="s">
        <v>4222</v>
      </c>
      <c r="C960" s="3">
        <v>4.0</v>
      </c>
      <c r="D960" s="3">
        <v>50.086092</v>
      </c>
      <c r="E960" s="3">
        <v>-5.255711</v>
      </c>
      <c r="F960" s="3">
        <v>81.38</v>
      </c>
      <c r="G960" s="1" t="s">
        <v>178</v>
      </c>
      <c r="H960" s="1" t="s">
        <v>200</v>
      </c>
      <c r="I960" s="3">
        <v>99999.0</v>
      </c>
      <c r="J960" s="1" t="s">
        <v>180</v>
      </c>
      <c r="K960" s="2" t="s">
        <v>2860</v>
      </c>
      <c r="L960" s="1" t="s">
        <v>2606</v>
      </c>
      <c r="M960" s="1" t="s">
        <v>411</v>
      </c>
      <c r="N960" s="4" t="str">
        <f>+0070,1</f>
        <v>#ERROR!</v>
      </c>
      <c r="O960" s="4" t="str">
        <f>+0030,1</f>
        <v>#ERROR!</v>
      </c>
      <c r="P960" s="1" t="s">
        <v>203</v>
      </c>
      <c r="Q960" s="4"/>
      <c r="R960" s="1" t="s">
        <v>594</v>
      </c>
      <c r="S960" s="1" t="s">
        <v>3060</v>
      </c>
      <c r="T960" s="1" t="s">
        <v>2455</v>
      </c>
      <c r="V960" s="1" t="s">
        <v>188</v>
      </c>
      <c r="W960" s="1" t="s">
        <v>597</v>
      </c>
      <c r="Z960" s="1" t="s">
        <v>2823</v>
      </c>
      <c r="AB960" s="1" t="s">
        <v>2839</v>
      </c>
      <c r="AC960" s="4"/>
      <c r="AD960" s="4"/>
      <c r="AE960" s="4"/>
      <c r="AF960" s="4"/>
      <c r="AG960" s="1" t="s">
        <v>4223</v>
      </c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</row>
    <row r="961">
      <c r="A961" s="3">
        <v>3.809099999E9</v>
      </c>
      <c r="B961" s="1" t="s">
        <v>4224</v>
      </c>
      <c r="C961" s="3">
        <v>4.0</v>
      </c>
      <c r="D961" s="3">
        <v>50.086092</v>
      </c>
      <c r="E961" s="3">
        <v>-5.255711</v>
      </c>
      <c r="F961" s="3">
        <v>81.38</v>
      </c>
      <c r="G961" s="1" t="s">
        <v>178</v>
      </c>
      <c r="H961" s="1" t="s">
        <v>179</v>
      </c>
      <c r="I961" s="3">
        <v>99999.0</v>
      </c>
      <c r="J961" s="1" t="s">
        <v>180</v>
      </c>
      <c r="K961" s="2" t="s">
        <v>2860</v>
      </c>
      <c r="L961" s="1" t="s">
        <v>557</v>
      </c>
      <c r="M961" s="1" t="s">
        <v>1446</v>
      </c>
      <c r="N961" s="4" t="str">
        <f>+0066,1</f>
        <v>#ERROR!</v>
      </c>
      <c r="O961" s="4" t="str">
        <f>+0032,1</f>
        <v>#ERROR!</v>
      </c>
      <c r="P961" s="1" t="s">
        <v>2842</v>
      </c>
      <c r="Q961" s="4"/>
      <c r="R961" s="1" t="s">
        <v>602</v>
      </c>
      <c r="S961" s="1" t="s">
        <v>3064</v>
      </c>
      <c r="T961" s="1" t="s">
        <v>3950</v>
      </c>
      <c r="V961" s="1" t="s">
        <v>188</v>
      </c>
      <c r="W961" s="1" t="s">
        <v>3544</v>
      </c>
      <c r="X961" s="1" t="s">
        <v>4225</v>
      </c>
      <c r="Z961" s="1" t="s">
        <v>2844</v>
      </c>
      <c r="AA961" s="1" t="s">
        <v>233</v>
      </c>
      <c r="AB961" s="1" t="s">
        <v>2839</v>
      </c>
      <c r="AC961" s="4"/>
      <c r="AD961" s="4"/>
      <c r="AE961" s="4"/>
      <c r="AF961" s="4"/>
      <c r="AG961" s="1" t="s">
        <v>4226</v>
      </c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1" t="s">
        <v>198</v>
      </c>
      <c r="BT961" s="4"/>
      <c r="BU961" s="4"/>
      <c r="BV961" s="4"/>
      <c r="BW961" s="4"/>
      <c r="BX961" s="4"/>
      <c r="BY961" s="4"/>
      <c r="BZ961" s="4"/>
      <c r="CA961" s="1" t="s">
        <v>1901</v>
      </c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1" t="s">
        <v>1973</v>
      </c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</row>
    <row r="962">
      <c r="A962" s="3">
        <v>3.809099999E9</v>
      </c>
      <c r="B962" s="1" t="s">
        <v>4227</v>
      </c>
      <c r="C962" s="3">
        <v>4.0</v>
      </c>
      <c r="D962" s="3">
        <v>50.086092</v>
      </c>
      <c r="E962" s="3">
        <v>-5.255711</v>
      </c>
      <c r="F962" s="3">
        <v>81.38</v>
      </c>
      <c r="G962" s="1" t="s">
        <v>178</v>
      </c>
      <c r="H962" s="1" t="s">
        <v>200</v>
      </c>
      <c r="I962" s="3">
        <v>99999.0</v>
      </c>
      <c r="J962" s="1" t="s">
        <v>180</v>
      </c>
      <c r="K962" s="2" t="s">
        <v>1044</v>
      </c>
      <c r="L962" s="1" t="s">
        <v>557</v>
      </c>
      <c r="M962" s="1" t="s">
        <v>411</v>
      </c>
      <c r="N962" s="4" t="str">
        <f>+0070,1</f>
        <v>#ERROR!</v>
      </c>
      <c r="O962" s="4" t="str">
        <f>+0030,1</f>
        <v>#ERROR!</v>
      </c>
      <c r="P962" s="1" t="s">
        <v>203</v>
      </c>
      <c r="Q962" s="4"/>
      <c r="R962" s="1" t="s">
        <v>3060</v>
      </c>
      <c r="T962" s="4"/>
      <c r="U962" s="4"/>
      <c r="V962" s="1" t="s">
        <v>188</v>
      </c>
      <c r="W962" s="1" t="s">
        <v>1498</v>
      </c>
      <c r="Z962" s="1" t="s">
        <v>2851</v>
      </c>
      <c r="AB962" s="1" t="s">
        <v>1324</v>
      </c>
      <c r="AC962" s="4"/>
      <c r="AD962" s="4"/>
      <c r="AE962" s="4"/>
      <c r="AF962" s="4"/>
      <c r="AG962" s="1" t="s">
        <v>4228</v>
      </c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</row>
    <row r="963">
      <c r="A963" s="3">
        <v>3.809099999E9</v>
      </c>
      <c r="B963" s="1" t="s">
        <v>4229</v>
      </c>
      <c r="C963" s="3">
        <v>4.0</v>
      </c>
      <c r="D963" s="3">
        <v>50.086092</v>
      </c>
      <c r="E963" s="3">
        <v>-5.255711</v>
      </c>
      <c r="F963" s="3">
        <v>81.38</v>
      </c>
      <c r="G963" s="1" t="s">
        <v>178</v>
      </c>
      <c r="H963" s="1" t="s">
        <v>179</v>
      </c>
      <c r="I963" s="3">
        <v>99999.0</v>
      </c>
      <c r="J963" s="1" t="s">
        <v>180</v>
      </c>
      <c r="K963" s="2" t="s">
        <v>1044</v>
      </c>
      <c r="L963" s="1" t="s">
        <v>557</v>
      </c>
      <c r="M963" s="1" t="s">
        <v>819</v>
      </c>
      <c r="N963" s="4" t="str">
        <f>+0068,1</f>
        <v>#ERROR!</v>
      </c>
      <c r="O963" s="4" t="str">
        <f>+0027,1</f>
        <v>#ERROR!</v>
      </c>
      <c r="P963" s="1" t="s">
        <v>4230</v>
      </c>
      <c r="Q963" s="4"/>
      <c r="R963" s="1" t="s">
        <v>3064</v>
      </c>
      <c r="T963" s="4"/>
      <c r="U963" s="4"/>
      <c r="V963" s="1" t="s">
        <v>188</v>
      </c>
      <c r="W963" s="1" t="s">
        <v>3900</v>
      </c>
      <c r="Z963" s="1" t="s">
        <v>4231</v>
      </c>
      <c r="AA963" s="1" t="s">
        <v>1408</v>
      </c>
      <c r="AB963" s="1" t="s">
        <v>2436</v>
      </c>
      <c r="AC963" s="4"/>
      <c r="AD963" s="4"/>
      <c r="AE963" s="4"/>
      <c r="AF963" s="4"/>
      <c r="AG963" s="1" t="s">
        <v>4232</v>
      </c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1" t="s">
        <v>732</v>
      </c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1" t="s">
        <v>1973</v>
      </c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</row>
    <row r="964">
      <c r="A964" s="3">
        <v>3.809099999E9</v>
      </c>
      <c r="B964" s="1" t="s">
        <v>4233</v>
      </c>
      <c r="C964" s="3">
        <v>4.0</v>
      </c>
      <c r="D964" s="3">
        <v>50.086092</v>
      </c>
      <c r="E964" s="3">
        <v>-5.255711</v>
      </c>
      <c r="F964" s="3">
        <v>81.38</v>
      </c>
      <c r="G964" s="1" t="s">
        <v>178</v>
      </c>
      <c r="H964" s="1" t="s">
        <v>200</v>
      </c>
      <c r="I964" s="3">
        <v>99999.0</v>
      </c>
      <c r="J964" s="1" t="s">
        <v>180</v>
      </c>
      <c r="K964" s="2" t="s">
        <v>1981</v>
      </c>
      <c r="L964" s="1" t="s">
        <v>1829</v>
      </c>
      <c r="M964" s="1" t="s">
        <v>411</v>
      </c>
      <c r="N964" s="4" t="str">
        <f>+0070,1</f>
        <v>#ERROR!</v>
      </c>
      <c r="O964" s="4" t="str">
        <f>+0030,1</f>
        <v>#ERROR!</v>
      </c>
      <c r="P964" s="1" t="s">
        <v>203</v>
      </c>
      <c r="Q964" s="4"/>
      <c r="R964" s="1" t="s">
        <v>3060</v>
      </c>
      <c r="S964" s="1" t="s">
        <v>1847</v>
      </c>
      <c r="U964" s="4"/>
      <c r="V964" s="1" t="s">
        <v>188</v>
      </c>
      <c r="W964" s="1" t="s">
        <v>1498</v>
      </c>
      <c r="Z964" s="1" t="s">
        <v>2851</v>
      </c>
      <c r="AB964" s="1" t="s">
        <v>1324</v>
      </c>
      <c r="AC964" s="4"/>
      <c r="AD964" s="4"/>
      <c r="AE964" s="4"/>
      <c r="AF964" s="4"/>
      <c r="AG964" s="1" t="s">
        <v>4234</v>
      </c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</row>
    <row r="965">
      <c r="A965" s="3">
        <v>3.809099999E9</v>
      </c>
      <c r="B965" s="1" t="s">
        <v>4235</v>
      </c>
      <c r="C965" s="3">
        <v>4.0</v>
      </c>
      <c r="D965" s="3">
        <v>50.086092</v>
      </c>
      <c r="E965" s="3">
        <v>-5.255711</v>
      </c>
      <c r="F965" s="3">
        <v>81.38</v>
      </c>
      <c r="G965" s="1" t="s">
        <v>178</v>
      </c>
      <c r="H965" s="1" t="s">
        <v>179</v>
      </c>
      <c r="I965" s="3">
        <v>99999.0</v>
      </c>
      <c r="J965" s="1" t="s">
        <v>180</v>
      </c>
      <c r="K965" s="2" t="s">
        <v>1981</v>
      </c>
      <c r="L965" s="1" t="s">
        <v>1840</v>
      </c>
      <c r="M965" s="1" t="s">
        <v>819</v>
      </c>
      <c r="N965" s="4" t="str">
        <f>+0069,1</f>
        <v>#ERROR!</v>
      </c>
      <c r="O965" s="4" t="str">
        <f>+0028,1</f>
        <v>#ERROR!</v>
      </c>
      <c r="P965" s="1" t="s">
        <v>4236</v>
      </c>
      <c r="Q965" s="4"/>
      <c r="R965" s="1" t="s">
        <v>3064</v>
      </c>
      <c r="S965" s="1" t="s">
        <v>1852</v>
      </c>
      <c r="U965" s="4"/>
      <c r="V965" s="1" t="s">
        <v>188</v>
      </c>
      <c r="W965" s="1" t="s">
        <v>1502</v>
      </c>
      <c r="Z965" s="1" t="s">
        <v>4171</v>
      </c>
      <c r="AA965" s="1" t="s">
        <v>3684</v>
      </c>
      <c r="AB965" s="1" t="s">
        <v>1324</v>
      </c>
      <c r="AC965" s="4"/>
      <c r="AD965" s="4"/>
      <c r="AE965" s="4"/>
      <c r="AF965" s="4"/>
      <c r="AG965" s="1" t="s">
        <v>4237</v>
      </c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1" t="s">
        <v>732</v>
      </c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1" t="s">
        <v>732</v>
      </c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</row>
    <row r="966">
      <c r="A966" s="3">
        <v>3.809099999E9</v>
      </c>
      <c r="B966" s="1" t="s">
        <v>4238</v>
      </c>
      <c r="C966" s="3">
        <v>4.0</v>
      </c>
      <c r="D966" s="3">
        <v>50.086092</v>
      </c>
      <c r="E966" s="3">
        <v>-5.255711</v>
      </c>
      <c r="F966" s="3">
        <v>81.38</v>
      </c>
      <c r="G966" s="1" t="s">
        <v>178</v>
      </c>
      <c r="H966" s="1" t="s">
        <v>200</v>
      </c>
      <c r="I966" s="3">
        <v>99999.0</v>
      </c>
      <c r="J966" s="1" t="s">
        <v>180</v>
      </c>
      <c r="K966" s="2" t="s">
        <v>2160</v>
      </c>
      <c r="L966" s="1" t="s">
        <v>2606</v>
      </c>
      <c r="M966" s="1" t="s">
        <v>1079</v>
      </c>
      <c r="N966" s="4" t="str">
        <f>+0060,1</f>
        <v>#ERROR!</v>
      </c>
      <c r="O966" s="4" t="str">
        <f>+0040,1</f>
        <v>#ERROR!</v>
      </c>
      <c r="P966" s="1" t="s">
        <v>203</v>
      </c>
      <c r="Q966" s="4"/>
      <c r="R966" s="1" t="s">
        <v>3060</v>
      </c>
      <c r="S966" s="1" t="s">
        <v>2455</v>
      </c>
      <c r="T966" s="1" t="s">
        <v>1847</v>
      </c>
      <c r="V966" s="1" t="s">
        <v>188</v>
      </c>
      <c r="W966" s="1" t="s">
        <v>1498</v>
      </c>
      <c r="Z966" s="1" t="s">
        <v>2851</v>
      </c>
      <c r="AB966" s="1" t="s">
        <v>2839</v>
      </c>
      <c r="AC966" s="4"/>
      <c r="AD966" s="1" t="s">
        <v>1568</v>
      </c>
      <c r="AE966" s="4"/>
      <c r="AF966" s="4"/>
      <c r="AG966" s="1" t="s">
        <v>4239</v>
      </c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</row>
    <row r="967">
      <c r="A967" s="3">
        <v>3.809099999E9</v>
      </c>
      <c r="B967" s="1" t="s">
        <v>4240</v>
      </c>
      <c r="C967" s="3">
        <v>4.0</v>
      </c>
      <c r="D967" s="3">
        <v>50.086092</v>
      </c>
      <c r="E967" s="3">
        <v>-5.255711</v>
      </c>
      <c r="F967" s="3">
        <v>81.38</v>
      </c>
      <c r="G967" s="1" t="s">
        <v>178</v>
      </c>
      <c r="H967" s="1" t="s">
        <v>200</v>
      </c>
      <c r="I967" s="3">
        <v>99999.0</v>
      </c>
      <c r="J967" s="1" t="s">
        <v>180</v>
      </c>
      <c r="K967" s="2" t="s">
        <v>1684</v>
      </c>
      <c r="L967" s="1" t="s">
        <v>2606</v>
      </c>
      <c r="M967" s="1" t="s">
        <v>411</v>
      </c>
      <c r="N967" s="4" t="str">
        <f>+0050,1</f>
        <v>#ERROR!</v>
      </c>
      <c r="O967" s="4" t="str">
        <f>+0030,1</f>
        <v>#ERROR!</v>
      </c>
      <c r="P967" s="1" t="s">
        <v>203</v>
      </c>
      <c r="Q967" s="4"/>
      <c r="R967" s="1" t="s">
        <v>3060</v>
      </c>
      <c r="S967" s="1" t="s">
        <v>2455</v>
      </c>
      <c r="T967" s="1" t="s">
        <v>1847</v>
      </c>
      <c r="V967" s="1" t="s">
        <v>188</v>
      </c>
      <c r="W967" s="1" t="s">
        <v>1498</v>
      </c>
      <c r="Z967" s="1" t="s">
        <v>2851</v>
      </c>
      <c r="AB967" s="1" t="s">
        <v>1324</v>
      </c>
      <c r="AC967" s="4"/>
      <c r="AD967" s="4"/>
      <c r="AE967" s="4"/>
      <c r="AF967" s="4"/>
      <c r="AG967" s="1" t="s">
        <v>4241</v>
      </c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</row>
    <row r="968">
      <c r="A968" s="3">
        <v>3.809099999E9</v>
      </c>
      <c r="B968" s="1" t="s">
        <v>4242</v>
      </c>
      <c r="C968" s="3">
        <v>4.0</v>
      </c>
      <c r="D968" s="3">
        <v>50.086092</v>
      </c>
      <c r="E968" s="3">
        <v>-5.255711</v>
      </c>
      <c r="F968" s="3">
        <v>81.38</v>
      </c>
      <c r="G968" s="1" t="s">
        <v>178</v>
      </c>
      <c r="H968" s="1" t="s">
        <v>179</v>
      </c>
      <c r="I968" s="3">
        <v>99999.0</v>
      </c>
      <c r="J968" s="1" t="s">
        <v>180</v>
      </c>
      <c r="K968" s="2" t="s">
        <v>1684</v>
      </c>
      <c r="L968" s="1" t="s">
        <v>1840</v>
      </c>
      <c r="M968" s="1" t="s">
        <v>418</v>
      </c>
      <c r="N968" s="4" t="str">
        <f>+0052,1</f>
        <v>#ERROR!</v>
      </c>
      <c r="O968" s="4" t="str">
        <f>+0028,1</f>
        <v>#ERROR!</v>
      </c>
      <c r="P968" s="1" t="s">
        <v>2872</v>
      </c>
      <c r="Q968" s="4"/>
      <c r="R968" s="1" t="s">
        <v>3064</v>
      </c>
      <c r="S968" s="1" t="s">
        <v>2459</v>
      </c>
      <c r="T968" s="1" t="s">
        <v>1852</v>
      </c>
      <c r="V968" s="1" t="s">
        <v>188</v>
      </c>
      <c r="W968" s="1" t="s">
        <v>1502</v>
      </c>
      <c r="Z968" s="1" t="s">
        <v>4243</v>
      </c>
      <c r="AA968" s="1" t="s">
        <v>811</v>
      </c>
      <c r="AB968" s="1" t="s">
        <v>2436</v>
      </c>
      <c r="AC968" s="4"/>
      <c r="AD968" s="4"/>
      <c r="AE968" s="4"/>
      <c r="AF968" s="4"/>
      <c r="AG968" s="1" t="s">
        <v>4244</v>
      </c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1" t="s">
        <v>1973</v>
      </c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1" t="s">
        <v>1973</v>
      </c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</row>
    <row r="969">
      <c r="A969" s="3">
        <v>3.809099999E9</v>
      </c>
      <c r="B969" s="1" t="s">
        <v>4245</v>
      </c>
      <c r="C969" s="3">
        <v>4.0</v>
      </c>
      <c r="D969" s="3">
        <v>50.086092</v>
      </c>
      <c r="E969" s="3">
        <v>-5.255711</v>
      </c>
      <c r="F969" s="3">
        <v>81.38</v>
      </c>
      <c r="G969" s="1" t="s">
        <v>178</v>
      </c>
      <c r="H969" s="1" t="s">
        <v>200</v>
      </c>
      <c r="I969" s="3">
        <v>99999.0</v>
      </c>
      <c r="J969" s="1" t="s">
        <v>180</v>
      </c>
      <c r="K969" s="2" t="s">
        <v>3725</v>
      </c>
      <c r="L969" s="1" t="s">
        <v>828</v>
      </c>
      <c r="M969" s="1" t="s">
        <v>411</v>
      </c>
      <c r="N969" s="4" t="str">
        <f>+0070,1</f>
        <v>#ERROR!</v>
      </c>
      <c r="O969" s="4" t="str">
        <f>+0040,1</f>
        <v>#ERROR!</v>
      </c>
      <c r="P969" s="1" t="s">
        <v>203</v>
      </c>
      <c r="Q969" s="4"/>
      <c r="R969" s="1" t="s">
        <v>3060</v>
      </c>
      <c r="S969" s="1" t="s">
        <v>830</v>
      </c>
      <c r="U969" s="4"/>
      <c r="V969" s="1" t="s">
        <v>188</v>
      </c>
      <c r="W969" s="1" t="s">
        <v>1498</v>
      </c>
      <c r="Z969" s="1" t="s">
        <v>2888</v>
      </c>
      <c r="AB969" s="1" t="s">
        <v>1324</v>
      </c>
      <c r="AC969" s="4"/>
      <c r="AD969" s="4"/>
      <c r="AE969" s="4"/>
      <c r="AF969" s="4"/>
      <c r="AG969" s="1" t="s">
        <v>4246</v>
      </c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</row>
    <row r="970">
      <c r="A970" s="3">
        <v>3.809099999E9</v>
      </c>
      <c r="B970" s="1" t="s">
        <v>4247</v>
      </c>
      <c r="C970" s="3">
        <v>4.0</v>
      </c>
      <c r="D970" s="3">
        <v>50.086092</v>
      </c>
      <c r="E970" s="3">
        <v>-5.255711</v>
      </c>
      <c r="F970" s="3">
        <v>81.38</v>
      </c>
      <c r="G970" s="1" t="s">
        <v>178</v>
      </c>
      <c r="H970" s="1" t="s">
        <v>179</v>
      </c>
      <c r="I970" s="3">
        <v>99999.0</v>
      </c>
      <c r="J970" s="1" t="s">
        <v>180</v>
      </c>
      <c r="K970" s="2" t="s">
        <v>3725</v>
      </c>
      <c r="L970" s="1" t="s">
        <v>834</v>
      </c>
      <c r="M970" s="1" t="s">
        <v>1446</v>
      </c>
      <c r="N970" s="4" t="str">
        <f>+0065,1</f>
        <v>#ERROR!</v>
      </c>
      <c r="O970" s="4" t="str">
        <f>+0035,1</f>
        <v>#ERROR!</v>
      </c>
      <c r="P970" s="1" t="s">
        <v>4248</v>
      </c>
      <c r="Q970" s="4"/>
      <c r="R970" s="1" t="s">
        <v>3064</v>
      </c>
      <c r="S970" s="1" t="s">
        <v>837</v>
      </c>
      <c r="U970" s="4"/>
      <c r="V970" s="1" t="s">
        <v>188</v>
      </c>
      <c r="W970" s="1" t="s">
        <v>1502</v>
      </c>
      <c r="Z970" s="1" t="s">
        <v>4249</v>
      </c>
      <c r="AA970" s="1" t="s">
        <v>3123</v>
      </c>
      <c r="AB970" s="1" t="s">
        <v>1324</v>
      </c>
      <c r="AC970" s="4"/>
      <c r="AD970" s="4"/>
      <c r="AE970" s="4"/>
      <c r="AF970" s="4"/>
      <c r="AG970" s="1" t="s">
        <v>4250</v>
      </c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1" t="s">
        <v>238</v>
      </c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1" t="s">
        <v>238</v>
      </c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</row>
    <row r="971">
      <c r="A971" s="3">
        <v>3.809099999E9</v>
      </c>
      <c r="B971" s="1" t="s">
        <v>4251</v>
      </c>
      <c r="C971" s="3">
        <v>4.0</v>
      </c>
      <c r="D971" s="3">
        <v>50.086092</v>
      </c>
      <c r="E971" s="3">
        <v>-5.255711</v>
      </c>
      <c r="F971" s="3">
        <v>81.38</v>
      </c>
      <c r="G971" s="1" t="s">
        <v>178</v>
      </c>
      <c r="H971" s="1" t="s">
        <v>200</v>
      </c>
      <c r="I971" s="3">
        <v>99999.0</v>
      </c>
      <c r="J971" s="1" t="s">
        <v>180</v>
      </c>
      <c r="K971" s="2" t="s">
        <v>3725</v>
      </c>
      <c r="L971" s="1" t="s">
        <v>2606</v>
      </c>
      <c r="M971" s="1" t="s">
        <v>411</v>
      </c>
      <c r="N971" s="4" t="str">
        <f>+0070,1</f>
        <v>#ERROR!</v>
      </c>
      <c r="O971" s="4" t="str">
        <f>+0030,1</f>
        <v>#ERROR!</v>
      </c>
      <c r="P971" s="1" t="s">
        <v>203</v>
      </c>
      <c r="Q971" s="4"/>
      <c r="R971" s="1" t="s">
        <v>3060</v>
      </c>
      <c r="S971" s="1" t="s">
        <v>2455</v>
      </c>
      <c r="T971" s="1" t="s">
        <v>830</v>
      </c>
      <c r="V971" s="1" t="s">
        <v>188</v>
      </c>
      <c r="W971" s="1" t="s">
        <v>1498</v>
      </c>
      <c r="Z971" s="1" t="s">
        <v>3146</v>
      </c>
      <c r="AB971" s="1" t="s">
        <v>1324</v>
      </c>
      <c r="AC971" s="4"/>
      <c r="AD971" s="4"/>
      <c r="AE971" s="4"/>
      <c r="AF971" s="4"/>
      <c r="AG971" s="1" t="s">
        <v>4252</v>
      </c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</row>
    <row r="972">
      <c r="A972" s="3">
        <v>3.809099999E9</v>
      </c>
      <c r="B972" s="1" t="s">
        <v>4253</v>
      </c>
      <c r="C972" s="3">
        <v>4.0</v>
      </c>
      <c r="D972" s="3">
        <v>50.086092</v>
      </c>
      <c r="E972" s="3">
        <v>-5.255711</v>
      </c>
      <c r="F972" s="3">
        <v>81.38</v>
      </c>
      <c r="G972" s="1" t="s">
        <v>178</v>
      </c>
      <c r="H972" s="1" t="s">
        <v>179</v>
      </c>
      <c r="I972" s="3">
        <v>99999.0</v>
      </c>
      <c r="J972" s="1" t="s">
        <v>180</v>
      </c>
      <c r="K972" s="2" t="s">
        <v>3725</v>
      </c>
      <c r="L972" s="1" t="s">
        <v>834</v>
      </c>
      <c r="M972" s="1" t="s">
        <v>1446</v>
      </c>
      <c r="N972" s="4" t="str">
        <f>+0068,1</f>
        <v>#ERROR!</v>
      </c>
      <c r="O972" s="4" t="str">
        <f>+0031,1</f>
        <v>#ERROR!</v>
      </c>
      <c r="P972" s="1" t="s">
        <v>4254</v>
      </c>
      <c r="Q972" s="4"/>
      <c r="R972" s="1" t="s">
        <v>3064</v>
      </c>
      <c r="S972" s="1" t="s">
        <v>3950</v>
      </c>
      <c r="T972" s="1" t="s">
        <v>837</v>
      </c>
      <c r="V972" s="1" t="s">
        <v>188</v>
      </c>
      <c r="W972" s="1" t="s">
        <v>1502</v>
      </c>
      <c r="Z972" s="1" t="s">
        <v>4255</v>
      </c>
      <c r="AA972" s="1" t="s">
        <v>1510</v>
      </c>
      <c r="AB972" s="1" t="s">
        <v>1324</v>
      </c>
      <c r="AC972" s="4"/>
      <c r="AD972" s="4"/>
      <c r="AE972" s="4"/>
      <c r="AF972" s="4"/>
      <c r="AG972" s="1" t="s">
        <v>4256</v>
      </c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1" t="s">
        <v>238</v>
      </c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1" t="s">
        <v>238</v>
      </c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</row>
    <row r="973">
      <c r="A973" s="3">
        <v>3.809099999E9</v>
      </c>
      <c r="B973" s="1" t="s">
        <v>4257</v>
      </c>
      <c r="C973" s="3">
        <v>4.0</v>
      </c>
      <c r="D973" s="3">
        <v>50.086092</v>
      </c>
      <c r="E973" s="3">
        <v>-5.255711</v>
      </c>
      <c r="F973" s="3">
        <v>81.38</v>
      </c>
      <c r="G973" s="1" t="s">
        <v>178</v>
      </c>
      <c r="H973" s="1" t="s">
        <v>200</v>
      </c>
      <c r="I973" s="3">
        <v>99999.0</v>
      </c>
      <c r="J973" s="1" t="s">
        <v>180</v>
      </c>
      <c r="K973" s="2" t="s">
        <v>2867</v>
      </c>
      <c r="L973" s="1" t="s">
        <v>844</v>
      </c>
      <c r="M973" s="1" t="s">
        <v>411</v>
      </c>
      <c r="N973" s="4" t="str">
        <f>+0060,1</f>
        <v>#ERROR!</v>
      </c>
      <c r="O973" s="4" t="str">
        <f>+0040,1</f>
        <v>#ERROR!</v>
      </c>
      <c r="P973" s="1" t="s">
        <v>203</v>
      </c>
      <c r="Q973" s="4"/>
      <c r="R973" s="1" t="s">
        <v>3060</v>
      </c>
      <c r="S973" s="1" t="s">
        <v>846</v>
      </c>
      <c r="U973" s="4"/>
      <c r="V973" s="1" t="s">
        <v>188</v>
      </c>
      <c r="W973" s="1" t="s">
        <v>1498</v>
      </c>
      <c r="Z973" s="1" t="s">
        <v>3146</v>
      </c>
      <c r="AB973" s="1" t="s">
        <v>1324</v>
      </c>
      <c r="AC973" s="4"/>
      <c r="AD973" s="4"/>
      <c r="AE973" s="4"/>
      <c r="AF973" s="4"/>
      <c r="AG973" s="1" t="s">
        <v>4258</v>
      </c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</row>
    <row r="974">
      <c r="A974" s="3">
        <v>3.809099999E9</v>
      </c>
      <c r="B974" s="1" t="s">
        <v>4259</v>
      </c>
      <c r="C974" s="3">
        <v>4.0</v>
      </c>
      <c r="D974" s="3">
        <v>50.086092</v>
      </c>
      <c r="E974" s="3">
        <v>-5.255711</v>
      </c>
      <c r="F974" s="3">
        <v>81.38</v>
      </c>
      <c r="G974" s="1" t="s">
        <v>178</v>
      </c>
      <c r="H974" s="1" t="s">
        <v>179</v>
      </c>
      <c r="I974" s="3">
        <v>99999.0</v>
      </c>
      <c r="J974" s="1" t="s">
        <v>180</v>
      </c>
      <c r="K974" s="2" t="s">
        <v>2867</v>
      </c>
      <c r="L974" s="1" t="s">
        <v>851</v>
      </c>
      <c r="M974" s="1" t="s">
        <v>806</v>
      </c>
      <c r="N974" s="4" t="str">
        <f>+0056,1</f>
        <v>#ERROR!</v>
      </c>
      <c r="O974" s="4" t="str">
        <f>+0035,1</f>
        <v>#ERROR!</v>
      </c>
      <c r="P974" s="1" t="s">
        <v>3496</v>
      </c>
      <c r="Q974" s="4"/>
      <c r="R974" s="1" t="s">
        <v>3064</v>
      </c>
      <c r="S974" s="1" t="s">
        <v>4260</v>
      </c>
      <c r="U974" s="4"/>
      <c r="V974" s="1" t="s">
        <v>188</v>
      </c>
      <c r="W974" s="1" t="s">
        <v>3841</v>
      </c>
      <c r="Z974" s="1" t="s">
        <v>3497</v>
      </c>
      <c r="AA974" s="1" t="s">
        <v>1988</v>
      </c>
      <c r="AB974" s="1" t="s">
        <v>2436</v>
      </c>
      <c r="AC974" s="4"/>
      <c r="AD974" s="4"/>
      <c r="AE974" s="4"/>
      <c r="AF974" s="4"/>
      <c r="AG974" s="1" t="s">
        <v>4261</v>
      </c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1" t="s">
        <v>238</v>
      </c>
      <c r="BT974" s="4"/>
      <c r="BU974" s="4"/>
      <c r="BV974" s="4"/>
      <c r="BW974" s="4"/>
      <c r="BX974" s="4"/>
      <c r="BY974" s="4"/>
      <c r="BZ974" s="4"/>
      <c r="CA974" s="1" t="s">
        <v>1855</v>
      </c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1" t="s">
        <v>1973</v>
      </c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</row>
    <row r="975">
      <c r="A975" s="3">
        <v>3.809099999E9</v>
      </c>
      <c r="B975" s="1" t="s">
        <v>4262</v>
      </c>
      <c r="C975" s="3">
        <v>4.0</v>
      </c>
      <c r="D975" s="3">
        <v>50.086092</v>
      </c>
      <c r="E975" s="3">
        <v>-5.255711</v>
      </c>
      <c r="F975" s="3">
        <v>81.38</v>
      </c>
      <c r="G975" s="1" t="s">
        <v>178</v>
      </c>
      <c r="H975" s="1" t="s">
        <v>200</v>
      </c>
      <c r="I975" s="3">
        <v>99999.0</v>
      </c>
      <c r="J975" s="1" t="s">
        <v>180</v>
      </c>
      <c r="K975" s="2" t="s">
        <v>1701</v>
      </c>
      <c r="L975" s="1" t="s">
        <v>887</v>
      </c>
      <c r="M975" s="1" t="s">
        <v>183</v>
      </c>
      <c r="N975" s="4" t="str">
        <f>+0050,1</f>
        <v>#ERROR!</v>
      </c>
      <c r="O975" s="4" t="str">
        <f>+0040,1</f>
        <v>#ERROR!</v>
      </c>
      <c r="P975" s="1" t="s">
        <v>203</v>
      </c>
      <c r="Q975" s="4"/>
      <c r="R975" s="1" t="s">
        <v>888</v>
      </c>
      <c r="S975" s="1" t="s">
        <v>2917</v>
      </c>
      <c r="T975" s="1" t="s">
        <v>889</v>
      </c>
      <c r="U975" s="1" t="s">
        <v>1113</v>
      </c>
      <c r="V975" s="1" t="s">
        <v>188</v>
      </c>
      <c r="W975" s="1" t="s">
        <v>891</v>
      </c>
      <c r="Z975" s="1" t="s">
        <v>3484</v>
      </c>
      <c r="AB975" s="1" t="s">
        <v>2839</v>
      </c>
      <c r="AC975" s="4"/>
      <c r="AD975" s="4"/>
      <c r="AE975" s="4"/>
      <c r="AF975" s="4"/>
      <c r="AG975" s="1" t="s">
        <v>4263</v>
      </c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</row>
    <row r="976">
      <c r="A976" s="3">
        <v>3.809099999E9</v>
      </c>
      <c r="B976" s="1" t="s">
        <v>4264</v>
      </c>
      <c r="C976" s="3">
        <v>4.0</v>
      </c>
      <c r="D976" s="3">
        <v>50.086092</v>
      </c>
      <c r="E976" s="3">
        <v>-5.255711</v>
      </c>
      <c r="F976" s="3">
        <v>81.38</v>
      </c>
      <c r="G976" s="1" t="s">
        <v>178</v>
      </c>
      <c r="H976" s="1" t="s">
        <v>179</v>
      </c>
      <c r="I976" s="3">
        <v>99999.0</v>
      </c>
      <c r="J976" s="1" t="s">
        <v>180</v>
      </c>
      <c r="K976" s="2" t="s">
        <v>1701</v>
      </c>
      <c r="L976" s="1" t="s">
        <v>1335</v>
      </c>
      <c r="M976" s="1" t="s">
        <v>183</v>
      </c>
      <c r="N976" s="4" t="str">
        <f>+0052,1</f>
        <v>#ERROR!</v>
      </c>
      <c r="O976" s="4" t="str">
        <f>+0036,1</f>
        <v>#ERROR!</v>
      </c>
      <c r="P976" s="1" t="s">
        <v>4265</v>
      </c>
      <c r="Q976" s="4"/>
      <c r="R976" s="1" t="s">
        <v>1118</v>
      </c>
      <c r="S976" s="1" t="s">
        <v>2921</v>
      </c>
      <c r="T976" s="1" t="s">
        <v>1851</v>
      </c>
      <c r="U976" s="1" t="s">
        <v>4266</v>
      </c>
      <c r="V976" s="1" t="s">
        <v>188</v>
      </c>
      <c r="W976" s="1" t="s">
        <v>1863</v>
      </c>
      <c r="Z976" s="1" t="s">
        <v>4267</v>
      </c>
      <c r="AA976" s="1" t="s">
        <v>4268</v>
      </c>
      <c r="AB976" s="1" t="s">
        <v>2839</v>
      </c>
      <c r="AC976" s="4"/>
      <c r="AD976" s="4"/>
      <c r="AE976" s="4"/>
      <c r="AF976" s="4"/>
      <c r="AG976" s="1" t="s">
        <v>4269</v>
      </c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1" t="s">
        <v>238</v>
      </c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1" t="s">
        <v>1973</v>
      </c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</row>
    <row r="977">
      <c r="A977" s="3">
        <v>3.809099999E9</v>
      </c>
      <c r="B977" s="1" t="s">
        <v>4270</v>
      </c>
      <c r="C977" s="3">
        <v>4.0</v>
      </c>
      <c r="D977" s="3">
        <v>50.086092</v>
      </c>
      <c r="E977" s="3">
        <v>-5.255711</v>
      </c>
      <c r="F977" s="3">
        <v>81.38</v>
      </c>
      <c r="G977" s="1" t="s">
        <v>178</v>
      </c>
      <c r="H977" s="1" t="s">
        <v>200</v>
      </c>
      <c r="I977" s="3">
        <v>99999.0</v>
      </c>
      <c r="J977" s="1" t="s">
        <v>180</v>
      </c>
      <c r="K977" s="2" t="s">
        <v>758</v>
      </c>
      <c r="L977" s="1" t="s">
        <v>3803</v>
      </c>
      <c r="M977" s="1" t="s">
        <v>411</v>
      </c>
      <c r="N977" s="4" t="str">
        <f>+0050,1</f>
        <v>#ERROR!</v>
      </c>
      <c r="O977" s="4" t="str">
        <f>+0040,1</f>
        <v>#ERROR!</v>
      </c>
      <c r="P977" s="1" t="s">
        <v>203</v>
      </c>
      <c r="Q977" s="4"/>
      <c r="R977" s="1" t="s">
        <v>888</v>
      </c>
      <c r="S977" s="1" t="s">
        <v>2917</v>
      </c>
      <c r="T977" s="1" t="s">
        <v>3145</v>
      </c>
      <c r="V977" s="1" t="s">
        <v>188</v>
      </c>
      <c r="W977" s="1" t="s">
        <v>891</v>
      </c>
      <c r="Z977" s="1" t="s">
        <v>3484</v>
      </c>
      <c r="AB977" s="1" t="s">
        <v>2839</v>
      </c>
      <c r="AC977" s="4"/>
      <c r="AD977" s="4"/>
      <c r="AE977" s="4"/>
      <c r="AF977" s="4"/>
      <c r="AG977" s="1" t="s">
        <v>4271</v>
      </c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</row>
    <row r="978">
      <c r="A978" s="3">
        <v>3.809099999E9</v>
      </c>
      <c r="B978" s="1" t="s">
        <v>4272</v>
      </c>
      <c r="C978" s="3">
        <v>4.0</v>
      </c>
      <c r="D978" s="3">
        <v>50.086092</v>
      </c>
      <c r="E978" s="3">
        <v>-5.255711</v>
      </c>
      <c r="F978" s="3">
        <v>81.38</v>
      </c>
      <c r="G978" s="1" t="s">
        <v>178</v>
      </c>
      <c r="H978" s="1" t="s">
        <v>179</v>
      </c>
      <c r="I978" s="3">
        <v>99999.0</v>
      </c>
      <c r="J978" s="1" t="s">
        <v>180</v>
      </c>
      <c r="K978" s="2" t="s">
        <v>758</v>
      </c>
      <c r="L978" s="1" t="s">
        <v>3333</v>
      </c>
      <c r="M978" s="1" t="s">
        <v>583</v>
      </c>
      <c r="N978" s="4" t="str">
        <f>+0049,1</f>
        <v>#ERROR!</v>
      </c>
      <c r="O978" s="4" t="str">
        <f>+0040,1</f>
        <v>#ERROR!</v>
      </c>
      <c r="P978" s="1" t="s">
        <v>4273</v>
      </c>
      <c r="Q978" s="4"/>
      <c r="R978" s="1" t="s">
        <v>896</v>
      </c>
      <c r="S978" s="1" t="s">
        <v>2921</v>
      </c>
      <c r="T978" s="1" t="s">
        <v>3150</v>
      </c>
      <c r="V978" s="1" t="s">
        <v>188</v>
      </c>
      <c r="W978" s="1" t="s">
        <v>899</v>
      </c>
      <c r="Z978" s="1" t="s">
        <v>4274</v>
      </c>
      <c r="AA978" s="1" t="s">
        <v>1378</v>
      </c>
      <c r="AB978" s="1" t="s">
        <v>2839</v>
      </c>
      <c r="AC978" s="4"/>
      <c r="AD978" s="4"/>
      <c r="AE978" s="4"/>
      <c r="AF978" s="4"/>
      <c r="AG978" s="1" t="s">
        <v>4275</v>
      </c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1" t="s">
        <v>238</v>
      </c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1" t="s">
        <v>1973</v>
      </c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</row>
    <row r="979">
      <c r="A979" s="3">
        <v>3.809099999E9</v>
      </c>
      <c r="B979" s="1" t="s">
        <v>4276</v>
      </c>
      <c r="C979" s="3">
        <v>4.0</v>
      </c>
      <c r="D979" s="3">
        <v>50.086092</v>
      </c>
      <c r="E979" s="3">
        <v>-5.255711</v>
      </c>
      <c r="F979" s="3">
        <v>81.38</v>
      </c>
      <c r="G979" s="1" t="s">
        <v>178</v>
      </c>
      <c r="H979" s="1" t="s">
        <v>200</v>
      </c>
      <c r="I979" s="3">
        <v>99999.0</v>
      </c>
      <c r="J979" s="1" t="s">
        <v>180</v>
      </c>
      <c r="K979" s="2" t="s">
        <v>4277</v>
      </c>
      <c r="L979" s="1" t="s">
        <v>1520</v>
      </c>
      <c r="M979" s="1" t="s">
        <v>325</v>
      </c>
      <c r="N979" s="4" t="str">
        <f>+0050,1</f>
        <v>#ERROR!</v>
      </c>
      <c r="O979" s="4" t="str">
        <f>+0040,1</f>
        <v>#ERROR!</v>
      </c>
      <c r="P979" s="1" t="s">
        <v>203</v>
      </c>
      <c r="Q979" s="4"/>
      <c r="R979" s="1" t="s">
        <v>1452</v>
      </c>
      <c r="S979" s="1" t="s">
        <v>1089</v>
      </c>
      <c r="T979" s="1" t="s">
        <v>2917</v>
      </c>
      <c r="U979" s="1" t="s">
        <v>2617</v>
      </c>
      <c r="V979" s="1" t="s">
        <v>188</v>
      </c>
      <c r="W979" s="1" t="s">
        <v>1453</v>
      </c>
      <c r="Z979" s="1" t="s">
        <v>3484</v>
      </c>
      <c r="AB979" s="1" t="s">
        <v>2839</v>
      </c>
      <c r="AC979" s="4"/>
      <c r="AD979" s="4"/>
      <c r="AE979" s="4"/>
      <c r="AF979" s="4"/>
      <c r="AG979" s="1" t="s">
        <v>4278</v>
      </c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</row>
    <row r="980">
      <c r="A980" s="3">
        <v>3.809099999E9</v>
      </c>
      <c r="B980" s="1" t="s">
        <v>4279</v>
      </c>
      <c r="C980" s="3">
        <v>4.0</v>
      </c>
      <c r="D980" s="3">
        <v>50.086092</v>
      </c>
      <c r="E980" s="3">
        <v>-5.255711</v>
      </c>
      <c r="F980" s="3">
        <v>81.38</v>
      </c>
      <c r="G980" s="1" t="s">
        <v>178</v>
      </c>
      <c r="H980" s="1" t="s">
        <v>179</v>
      </c>
      <c r="I980" s="3">
        <v>99999.0</v>
      </c>
      <c r="J980" s="1" t="s">
        <v>180</v>
      </c>
      <c r="K980" s="2" t="s">
        <v>4277</v>
      </c>
      <c r="L980" s="1" t="s">
        <v>1103</v>
      </c>
      <c r="M980" s="1" t="s">
        <v>325</v>
      </c>
      <c r="N980" s="4" t="str">
        <f>+0045,1</f>
        <v>#ERROR!</v>
      </c>
      <c r="O980" s="4" t="str">
        <f>+0038,1</f>
        <v>#ERROR!</v>
      </c>
      <c r="P980" s="1" t="s">
        <v>4273</v>
      </c>
      <c r="Q980" s="4"/>
      <c r="R980" s="1" t="s">
        <v>1457</v>
      </c>
      <c r="S980" s="1" t="s">
        <v>1094</v>
      </c>
      <c r="T980" s="1" t="s">
        <v>2921</v>
      </c>
      <c r="U980" s="1" t="s">
        <v>2622</v>
      </c>
      <c r="V980" s="1" t="s">
        <v>188</v>
      </c>
      <c r="W980" s="1" t="s">
        <v>1458</v>
      </c>
      <c r="Z980" s="1" t="s">
        <v>4274</v>
      </c>
      <c r="AA980" s="1" t="s">
        <v>1765</v>
      </c>
      <c r="AB980" s="1" t="s">
        <v>2839</v>
      </c>
      <c r="AC980" s="4"/>
      <c r="AD980" s="4"/>
      <c r="AE980" s="4"/>
      <c r="AF980" s="4"/>
      <c r="AG980" s="1" t="s">
        <v>4280</v>
      </c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1" t="s">
        <v>238</v>
      </c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1" t="s">
        <v>1973</v>
      </c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</row>
    <row r="981">
      <c r="A981" s="3">
        <v>3.809099999E9</v>
      </c>
      <c r="B981" s="1" t="s">
        <v>4281</v>
      </c>
      <c r="C981" s="3">
        <v>4.0</v>
      </c>
      <c r="D981" s="3">
        <v>50.086092</v>
      </c>
      <c r="E981" s="3">
        <v>-5.255711</v>
      </c>
      <c r="F981" s="3">
        <v>81.38</v>
      </c>
      <c r="G981" s="1" t="s">
        <v>178</v>
      </c>
      <c r="H981" s="1" t="s">
        <v>200</v>
      </c>
      <c r="I981" s="3">
        <v>99999.0</v>
      </c>
      <c r="J981" s="1" t="s">
        <v>180</v>
      </c>
      <c r="K981" s="2" t="s">
        <v>4282</v>
      </c>
      <c r="L981" s="1" t="s">
        <v>1239</v>
      </c>
      <c r="M981" s="1" t="s">
        <v>411</v>
      </c>
      <c r="N981" s="4" t="str">
        <f>+0040,1</f>
        <v>#ERROR!</v>
      </c>
      <c r="O981" s="4" t="str">
        <f>+0030,1</f>
        <v>#ERROR!</v>
      </c>
      <c r="P981" s="1" t="s">
        <v>203</v>
      </c>
      <c r="Q981" s="4"/>
      <c r="R981" s="1" t="s">
        <v>888</v>
      </c>
      <c r="S981" s="1" t="s">
        <v>1067</v>
      </c>
      <c r="T981" s="1" t="s">
        <v>2917</v>
      </c>
      <c r="U981" s="1" t="s">
        <v>2617</v>
      </c>
      <c r="V981" s="1" t="s">
        <v>188</v>
      </c>
      <c r="W981" s="1" t="s">
        <v>891</v>
      </c>
      <c r="Z981" s="1" t="s">
        <v>3484</v>
      </c>
      <c r="AB981" s="1" t="s">
        <v>1324</v>
      </c>
      <c r="AC981" s="4"/>
      <c r="AD981" s="4"/>
      <c r="AE981" s="4"/>
      <c r="AF981" s="4"/>
      <c r="AG981" s="1" t="s">
        <v>4283</v>
      </c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</row>
    <row r="982">
      <c r="A982" s="3">
        <v>3.809099999E9</v>
      </c>
      <c r="B982" s="1" t="s">
        <v>4284</v>
      </c>
      <c r="C982" s="3">
        <v>4.0</v>
      </c>
      <c r="D982" s="3">
        <v>50.086092</v>
      </c>
      <c r="E982" s="3">
        <v>-5.255711</v>
      </c>
      <c r="F982" s="3">
        <v>81.38</v>
      </c>
      <c r="G982" s="1" t="s">
        <v>178</v>
      </c>
      <c r="H982" s="1" t="s">
        <v>179</v>
      </c>
      <c r="I982" s="3">
        <v>99999.0</v>
      </c>
      <c r="J982" s="1" t="s">
        <v>180</v>
      </c>
      <c r="K982" s="2" t="s">
        <v>4282</v>
      </c>
      <c r="L982" s="1" t="s">
        <v>1103</v>
      </c>
      <c r="M982" s="1" t="s">
        <v>418</v>
      </c>
      <c r="N982" s="4" t="str">
        <f>+0044,1</f>
        <v>#ERROR!</v>
      </c>
      <c r="O982" s="4" t="str">
        <f>+0030,1</f>
        <v>#ERROR!</v>
      </c>
      <c r="P982" s="1" t="s">
        <v>4285</v>
      </c>
      <c r="Q982" s="4"/>
      <c r="R982" s="1" t="s">
        <v>896</v>
      </c>
      <c r="S982" s="1" t="s">
        <v>1071</v>
      </c>
      <c r="T982" s="1" t="s">
        <v>2921</v>
      </c>
      <c r="U982" s="1" t="s">
        <v>2622</v>
      </c>
      <c r="V982" s="1" t="s">
        <v>188</v>
      </c>
      <c r="W982" s="1" t="s">
        <v>899</v>
      </c>
      <c r="Z982" s="1" t="s">
        <v>4286</v>
      </c>
      <c r="AA982" s="1" t="s">
        <v>333</v>
      </c>
      <c r="AB982" s="1" t="s">
        <v>2436</v>
      </c>
      <c r="AC982" s="4"/>
      <c r="AD982" s="4"/>
      <c r="AE982" s="4"/>
      <c r="AF982" s="4"/>
      <c r="AG982" s="1" t="s">
        <v>4287</v>
      </c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1" t="s">
        <v>238</v>
      </c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1" t="s">
        <v>1973</v>
      </c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</row>
    <row r="983">
      <c r="A983" s="3">
        <v>3.809099999E9</v>
      </c>
      <c r="B983" s="1" t="s">
        <v>4288</v>
      </c>
      <c r="C983" s="3">
        <v>4.0</v>
      </c>
      <c r="D983" s="3">
        <v>50.086092</v>
      </c>
      <c r="E983" s="3">
        <v>-5.255711</v>
      </c>
      <c r="F983" s="3">
        <v>81.38</v>
      </c>
      <c r="G983" s="1" t="s">
        <v>178</v>
      </c>
      <c r="H983" s="1" t="s">
        <v>200</v>
      </c>
      <c r="I983" s="3">
        <v>99999.0</v>
      </c>
      <c r="J983" s="1" t="s">
        <v>180</v>
      </c>
      <c r="K983" s="2" t="s">
        <v>3896</v>
      </c>
      <c r="L983" s="1" t="s">
        <v>1728</v>
      </c>
      <c r="M983" s="1" t="s">
        <v>411</v>
      </c>
      <c r="N983" s="4" t="str">
        <f>+0040,1</f>
        <v>#ERROR!</v>
      </c>
      <c r="O983" s="4" t="str">
        <f>+0030,1</f>
        <v>#ERROR!</v>
      </c>
      <c r="P983" s="1" t="s">
        <v>203</v>
      </c>
      <c r="Q983" s="4"/>
      <c r="R983" s="1" t="s">
        <v>2917</v>
      </c>
      <c r="S983" s="1" t="s">
        <v>815</v>
      </c>
      <c r="T983" s="1" t="s">
        <v>864</v>
      </c>
      <c r="V983" s="1" t="s">
        <v>188</v>
      </c>
      <c r="W983" s="1" t="s">
        <v>613</v>
      </c>
      <c r="Z983" s="1" t="s">
        <v>3484</v>
      </c>
      <c r="AB983" s="1" t="s">
        <v>2839</v>
      </c>
      <c r="AC983" s="4"/>
      <c r="AD983" s="4"/>
      <c r="AE983" s="4"/>
      <c r="AF983" s="4"/>
      <c r="AG983" s="1" t="s">
        <v>4289</v>
      </c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</row>
    <row r="984">
      <c r="A984" s="3">
        <v>3.809099999E9</v>
      </c>
      <c r="B984" s="1" t="s">
        <v>4290</v>
      </c>
      <c r="C984" s="3">
        <v>4.0</v>
      </c>
      <c r="D984" s="3">
        <v>50.086092</v>
      </c>
      <c r="E984" s="3">
        <v>-5.255711</v>
      </c>
      <c r="F984" s="3">
        <v>81.38</v>
      </c>
      <c r="G984" s="1" t="s">
        <v>178</v>
      </c>
      <c r="H984" s="1" t="s">
        <v>179</v>
      </c>
      <c r="I984" s="3">
        <v>99999.0</v>
      </c>
      <c r="J984" s="1" t="s">
        <v>180</v>
      </c>
      <c r="K984" s="2" t="s">
        <v>3896</v>
      </c>
      <c r="L984" s="1" t="s">
        <v>868</v>
      </c>
      <c r="M984" s="1" t="s">
        <v>418</v>
      </c>
      <c r="N984" s="4" t="str">
        <f>+0041,1</f>
        <v>#ERROR!</v>
      </c>
      <c r="O984" s="4" t="str">
        <f>+0026,1</f>
        <v>#ERROR!</v>
      </c>
      <c r="P984" s="1" t="s">
        <v>4291</v>
      </c>
      <c r="Q984" s="4"/>
      <c r="R984" s="1" t="s">
        <v>2921</v>
      </c>
      <c r="S984" s="1" t="s">
        <v>2102</v>
      </c>
      <c r="T984" s="1" t="s">
        <v>871</v>
      </c>
      <c r="V984" s="1" t="s">
        <v>188</v>
      </c>
      <c r="W984" s="1" t="s">
        <v>4292</v>
      </c>
      <c r="Z984" s="1" t="s">
        <v>4293</v>
      </c>
      <c r="AA984" s="1" t="s">
        <v>981</v>
      </c>
      <c r="AB984" s="1" t="s">
        <v>2839</v>
      </c>
      <c r="AC984" s="4"/>
      <c r="AD984" s="4"/>
      <c r="AE984" s="4"/>
      <c r="AF984" s="4"/>
      <c r="AG984" s="1" t="s">
        <v>4294</v>
      </c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1" t="s">
        <v>238</v>
      </c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1" t="s">
        <v>1973</v>
      </c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</row>
    <row r="985">
      <c r="A985" s="3">
        <v>3.809099999E9</v>
      </c>
      <c r="B985" s="1" t="s">
        <v>4295</v>
      </c>
      <c r="C985" s="3">
        <v>4.0</v>
      </c>
      <c r="D985" s="3">
        <v>50.086092</v>
      </c>
      <c r="E985" s="3">
        <v>-5.255711</v>
      </c>
      <c r="F985" s="3">
        <v>81.38</v>
      </c>
      <c r="G985" s="1" t="s">
        <v>178</v>
      </c>
      <c r="H985" s="1" t="s">
        <v>200</v>
      </c>
      <c r="I985" s="3">
        <v>99999.0</v>
      </c>
      <c r="J985" s="1" t="s">
        <v>180</v>
      </c>
      <c r="K985" s="2" t="s">
        <v>4296</v>
      </c>
      <c r="L985" s="1" t="s">
        <v>878</v>
      </c>
      <c r="M985" s="1" t="s">
        <v>183</v>
      </c>
      <c r="N985" s="4" t="str">
        <f>+0040,1</f>
        <v>#ERROR!</v>
      </c>
      <c r="O985" s="4" t="str">
        <f>+0030,1</f>
        <v>#ERROR!</v>
      </c>
      <c r="P985" s="1" t="s">
        <v>203</v>
      </c>
      <c r="Q985" s="4"/>
      <c r="R985" s="1" t="s">
        <v>594</v>
      </c>
      <c r="S985" s="1" t="s">
        <v>2917</v>
      </c>
      <c r="T985" s="1" t="s">
        <v>863</v>
      </c>
      <c r="U985" s="1" t="s">
        <v>864</v>
      </c>
      <c r="V985" s="1" t="s">
        <v>188</v>
      </c>
      <c r="W985" s="1" t="s">
        <v>597</v>
      </c>
      <c r="Z985" s="1" t="s">
        <v>3146</v>
      </c>
      <c r="AB985" s="1" t="s">
        <v>2839</v>
      </c>
      <c r="AC985" s="4"/>
      <c r="AD985" s="4"/>
      <c r="AE985" s="4"/>
      <c r="AF985" s="4"/>
      <c r="AG985" s="1" t="s">
        <v>4297</v>
      </c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</row>
    <row r="986">
      <c r="A986" s="3">
        <v>3.809099999E9</v>
      </c>
      <c r="B986" s="1" t="s">
        <v>4298</v>
      </c>
      <c r="C986" s="3">
        <v>4.0</v>
      </c>
      <c r="D986" s="3">
        <v>50.086092</v>
      </c>
      <c r="E986" s="3">
        <v>-5.255711</v>
      </c>
      <c r="F986" s="3">
        <v>81.38</v>
      </c>
      <c r="G986" s="1" t="s">
        <v>178</v>
      </c>
      <c r="H986" s="1" t="s">
        <v>179</v>
      </c>
      <c r="I986" s="3">
        <v>99999.0</v>
      </c>
      <c r="J986" s="1" t="s">
        <v>180</v>
      </c>
      <c r="K986" s="2" t="s">
        <v>4296</v>
      </c>
      <c r="L986" s="1" t="s">
        <v>868</v>
      </c>
      <c r="M986" s="1" t="s">
        <v>183</v>
      </c>
      <c r="N986" s="4" t="str">
        <f>+0041,1</f>
        <v>#ERROR!</v>
      </c>
      <c r="O986" s="4" t="str">
        <f>+0025,1</f>
        <v>#ERROR!</v>
      </c>
      <c r="P986" s="1" t="s">
        <v>3149</v>
      </c>
      <c r="Q986" s="4"/>
      <c r="R986" s="1" t="s">
        <v>602</v>
      </c>
      <c r="S986" s="1" t="s">
        <v>2921</v>
      </c>
      <c r="T986" s="1" t="s">
        <v>1842</v>
      </c>
      <c r="U986" s="1" t="s">
        <v>871</v>
      </c>
      <c r="V986" s="1" t="s">
        <v>188</v>
      </c>
      <c r="W986" s="1" t="s">
        <v>882</v>
      </c>
      <c r="X986" s="1" t="s">
        <v>4299</v>
      </c>
      <c r="Z986" s="1" t="s">
        <v>4255</v>
      </c>
      <c r="AA986" s="1" t="s">
        <v>2505</v>
      </c>
      <c r="AB986" s="1" t="s">
        <v>2839</v>
      </c>
      <c r="AC986" s="4"/>
      <c r="AD986" s="4"/>
      <c r="AE986" s="4"/>
      <c r="AF986" s="4"/>
      <c r="AG986" s="1" t="s">
        <v>4300</v>
      </c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1" t="s">
        <v>238</v>
      </c>
      <c r="BT986" s="4"/>
      <c r="BU986" s="4"/>
      <c r="BV986" s="4"/>
      <c r="BW986" s="4"/>
      <c r="BX986" s="4"/>
      <c r="BY986" s="4"/>
      <c r="BZ986" s="4"/>
      <c r="CA986" s="1" t="s">
        <v>655</v>
      </c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1" t="s">
        <v>4301</v>
      </c>
      <c r="DZ986" s="4"/>
      <c r="EA986" s="1" t="s">
        <v>1973</v>
      </c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</row>
    <row r="987">
      <c r="A987" s="3">
        <v>3.809099999E9</v>
      </c>
      <c r="B987" s="1" t="s">
        <v>4302</v>
      </c>
      <c r="C987" s="3">
        <v>4.0</v>
      </c>
      <c r="D987" s="3">
        <v>50.086092</v>
      </c>
      <c r="E987" s="3">
        <v>-5.255711</v>
      </c>
      <c r="F987" s="3">
        <v>81.38</v>
      </c>
      <c r="G987" s="1" t="s">
        <v>178</v>
      </c>
      <c r="H987" s="1" t="s">
        <v>200</v>
      </c>
      <c r="I987" s="3">
        <v>99999.0</v>
      </c>
      <c r="J987" s="1" t="s">
        <v>180</v>
      </c>
      <c r="K987" s="2" t="s">
        <v>4282</v>
      </c>
      <c r="L987" s="1" t="s">
        <v>593</v>
      </c>
      <c r="M987" s="1" t="s">
        <v>411</v>
      </c>
      <c r="N987" s="4" t="str">
        <f>+0050,1</f>
        <v>#ERROR!</v>
      </c>
      <c r="O987" s="4" t="str">
        <f>+0030,1</f>
        <v>#ERROR!</v>
      </c>
      <c r="P987" s="1" t="s">
        <v>203</v>
      </c>
      <c r="Q987" s="4"/>
      <c r="R987" s="1" t="s">
        <v>2917</v>
      </c>
      <c r="S987" s="1" t="s">
        <v>595</v>
      </c>
      <c r="T987" s="1" t="s">
        <v>2415</v>
      </c>
      <c r="V987" s="1" t="s">
        <v>188</v>
      </c>
      <c r="W987" s="1" t="s">
        <v>613</v>
      </c>
      <c r="Z987" s="1" t="s">
        <v>2888</v>
      </c>
      <c r="AB987" s="1" t="s">
        <v>226</v>
      </c>
      <c r="AC987" s="4"/>
      <c r="AD987" s="4"/>
      <c r="AE987" s="4"/>
      <c r="AF987" s="4"/>
      <c r="AG987" s="1" t="s">
        <v>4303</v>
      </c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</row>
    <row r="988">
      <c r="A988" s="3">
        <v>3.809099999E9</v>
      </c>
      <c r="B988" s="1" t="s">
        <v>4304</v>
      </c>
      <c r="C988" s="3">
        <v>4.0</v>
      </c>
      <c r="D988" s="3">
        <v>50.086092</v>
      </c>
      <c r="E988" s="3">
        <v>-5.255711</v>
      </c>
      <c r="F988" s="3">
        <v>81.38</v>
      </c>
      <c r="G988" s="1" t="s">
        <v>178</v>
      </c>
      <c r="H988" s="1" t="s">
        <v>179</v>
      </c>
      <c r="I988" s="3">
        <v>99999.0</v>
      </c>
      <c r="J988" s="1" t="s">
        <v>180</v>
      </c>
      <c r="K988" s="2" t="s">
        <v>4282</v>
      </c>
      <c r="L988" s="1" t="s">
        <v>868</v>
      </c>
      <c r="M988" s="1" t="s">
        <v>806</v>
      </c>
      <c r="N988" s="4" t="str">
        <f>+0051,1</f>
        <v>#ERROR!</v>
      </c>
      <c r="O988" s="4" t="str">
        <f>+0025,1</f>
        <v>#ERROR!</v>
      </c>
      <c r="P988" s="1" t="s">
        <v>4248</v>
      </c>
      <c r="Q988" s="4"/>
      <c r="R988" s="1" t="s">
        <v>2921</v>
      </c>
      <c r="S988" s="1" t="s">
        <v>2450</v>
      </c>
      <c r="T988" s="1" t="s">
        <v>2418</v>
      </c>
      <c r="V988" s="1" t="s">
        <v>188</v>
      </c>
      <c r="W988" s="1" t="s">
        <v>618</v>
      </c>
      <c r="Z988" s="1" t="s">
        <v>4249</v>
      </c>
      <c r="AA988" s="1" t="s">
        <v>3507</v>
      </c>
      <c r="AB988" s="1" t="s">
        <v>2436</v>
      </c>
      <c r="AC988" s="4"/>
      <c r="AD988" s="4"/>
      <c r="AE988" s="4"/>
      <c r="AF988" s="4"/>
      <c r="AG988" s="1" t="s">
        <v>4305</v>
      </c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1" t="s">
        <v>238</v>
      </c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1" t="s">
        <v>1973</v>
      </c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</row>
    <row r="989">
      <c r="A989" s="3">
        <v>3.809099999E9</v>
      </c>
      <c r="B989" s="1" t="s">
        <v>4306</v>
      </c>
      <c r="C989" s="3">
        <v>4.0</v>
      </c>
      <c r="D989" s="3">
        <v>50.086092</v>
      </c>
      <c r="E989" s="3">
        <v>-5.255711</v>
      </c>
      <c r="F989" s="3">
        <v>81.38</v>
      </c>
      <c r="G989" s="1" t="s">
        <v>178</v>
      </c>
      <c r="H989" s="1" t="s">
        <v>200</v>
      </c>
      <c r="I989" s="3">
        <v>99999.0</v>
      </c>
      <c r="J989" s="1" t="s">
        <v>180</v>
      </c>
      <c r="K989" s="2" t="s">
        <v>4307</v>
      </c>
      <c r="L989" s="1" t="s">
        <v>2849</v>
      </c>
      <c r="M989" s="1" t="s">
        <v>411</v>
      </c>
      <c r="N989" s="4" t="str">
        <f>+0050,1</f>
        <v>#ERROR!</v>
      </c>
      <c r="O989" s="4" t="str">
        <f>+0020,1</f>
        <v>#ERROR!</v>
      </c>
      <c r="P989" s="1" t="s">
        <v>203</v>
      </c>
      <c r="Q989" s="4"/>
      <c r="R989" s="1" t="s">
        <v>2917</v>
      </c>
      <c r="S989" s="1" t="s">
        <v>2850</v>
      </c>
      <c r="T989" s="1" t="s">
        <v>1759</v>
      </c>
      <c r="V989" s="1" t="s">
        <v>188</v>
      </c>
      <c r="W989" s="1" t="s">
        <v>613</v>
      </c>
      <c r="Z989" s="1" t="s">
        <v>2888</v>
      </c>
      <c r="AB989" s="1" t="s">
        <v>226</v>
      </c>
      <c r="AC989" s="4"/>
      <c r="AD989" s="4"/>
      <c r="AE989" s="4"/>
      <c r="AF989" s="4"/>
      <c r="AG989" s="1" t="s">
        <v>4308</v>
      </c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</row>
    <row r="990">
      <c r="A990" s="3">
        <v>3.809099999E9</v>
      </c>
      <c r="B990" s="1" t="s">
        <v>4309</v>
      </c>
      <c r="C990" s="3">
        <v>4.0</v>
      </c>
      <c r="D990" s="3">
        <v>50.086092</v>
      </c>
      <c r="E990" s="3">
        <v>-5.255711</v>
      </c>
      <c r="F990" s="3">
        <v>81.38</v>
      </c>
      <c r="G990" s="1" t="s">
        <v>178</v>
      </c>
      <c r="H990" s="1" t="s">
        <v>179</v>
      </c>
      <c r="I990" s="3">
        <v>99999.0</v>
      </c>
      <c r="J990" s="1" t="s">
        <v>180</v>
      </c>
      <c r="K990" s="2" t="s">
        <v>4307</v>
      </c>
      <c r="L990" s="1" t="s">
        <v>805</v>
      </c>
      <c r="M990" s="1" t="s">
        <v>806</v>
      </c>
      <c r="N990" s="4" t="str">
        <f>+0054,1</f>
        <v>#ERROR!</v>
      </c>
      <c r="O990" s="4" t="str">
        <f>+0021,1</f>
        <v>#ERROR!</v>
      </c>
      <c r="P990" s="1" t="s">
        <v>3516</v>
      </c>
      <c r="Q990" s="4"/>
      <c r="R990" s="1" t="s">
        <v>2921</v>
      </c>
      <c r="S990" s="1" t="s">
        <v>4310</v>
      </c>
      <c r="T990" s="1" t="s">
        <v>3480</v>
      </c>
      <c r="V990" s="1" t="s">
        <v>188</v>
      </c>
      <c r="W990" s="1" t="s">
        <v>618</v>
      </c>
      <c r="Z990" s="1" t="s">
        <v>3519</v>
      </c>
      <c r="AA990" s="1" t="s">
        <v>3433</v>
      </c>
      <c r="AB990" s="1" t="s">
        <v>2436</v>
      </c>
      <c r="AC990" s="4"/>
      <c r="AD990" s="4"/>
      <c r="AE990" s="4"/>
      <c r="AF990" s="4"/>
      <c r="AG990" s="1" t="s">
        <v>4311</v>
      </c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1" t="s">
        <v>238</v>
      </c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1" t="s">
        <v>1973</v>
      </c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</row>
    <row r="991">
      <c r="A991" s="3">
        <v>3.809099999E9</v>
      </c>
      <c r="B991" s="1" t="s">
        <v>4312</v>
      </c>
      <c r="C991" s="3">
        <v>4.0</v>
      </c>
      <c r="D991" s="3">
        <v>50.086092</v>
      </c>
      <c r="E991" s="3">
        <v>-5.255711</v>
      </c>
      <c r="F991" s="3">
        <v>81.38</v>
      </c>
      <c r="G991" s="1" t="s">
        <v>178</v>
      </c>
      <c r="H991" s="1" t="s">
        <v>200</v>
      </c>
      <c r="I991" s="3">
        <v>99999.0</v>
      </c>
      <c r="J991" s="1" t="s">
        <v>180</v>
      </c>
      <c r="K991" s="2" t="s">
        <v>4313</v>
      </c>
      <c r="L991" s="1" t="s">
        <v>878</v>
      </c>
      <c r="M991" s="1" t="s">
        <v>411</v>
      </c>
      <c r="N991" s="4" t="str">
        <f>+0050,1</f>
        <v>#ERROR!</v>
      </c>
      <c r="O991" s="4" t="str">
        <f>+0030,1</f>
        <v>#ERROR!</v>
      </c>
      <c r="P991" s="1" t="s">
        <v>203</v>
      </c>
      <c r="Q991" s="4"/>
      <c r="R991" s="1" t="s">
        <v>888</v>
      </c>
      <c r="S991" s="1" t="s">
        <v>2917</v>
      </c>
      <c r="T991" s="1" t="s">
        <v>863</v>
      </c>
      <c r="V991" s="1" t="s">
        <v>188</v>
      </c>
      <c r="W991" s="1" t="s">
        <v>891</v>
      </c>
      <c r="Z991" s="1" t="s">
        <v>2851</v>
      </c>
      <c r="AB991" s="1" t="s">
        <v>2839</v>
      </c>
      <c r="AC991" s="4"/>
      <c r="AD991" s="1" t="s">
        <v>262</v>
      </c>
      <c r="AE991" s="4"/>
      <c r="AF991" s="4"/>
      <c r="AG991" s="1" t="s">
        <v>4314</v>
      </c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</row>
    <row r="992">
      <c r="A992" s="3">
        <v>3.809099999E9</v>
      </c>
      <c r="B992" s="1" t="s">
        <v>4315</v>
      </c>
      <c r="C992" s="3">
        <v>4.0</v>
      </c>
      <c r="D992" s="3">
        <v>50.086092</v>
      </c>
      <c r="E992" s="3">
        <v>-5.255711</v>
      </c>
      <c r="F992" s="3">
        <v>81.38</v>
      </c>
      <c r="G992" s="1" t="s">
        <v>178</v>
      </c>
      <c r="H992" s="1" t="s">
        <v>179</v>
      </c>
      <c r="I992" s="3">
        <v>99999.0</v>
      </c>
      <c r="J992" s="1" t="s">
        <v>180</v>
      </c>
      <c r="K992" s="2" t="s">
        <v>4313</v>
      </c>
      <c r="L992" s="1" t="s">
        <v>557</v>
      </c>
      <c r="M992" s="1" t="s">
        <v>418</v>
      </c>
      <c r="N992" s="4" t="str">
        <f>+0047,1</f>
        <v>#ERROR!</v>
      </c>
      <c r="O992" s="4" t="str">
        <f>+0030,1</f>
        <v>#ERROR!</v>
      </c>
      <c r="P992" s="1" t="s">
        <v>2854</v>
      </c>
      <c r="Q992" s="4"/>
      <c r="R992" s="1" t="s">
        <v>896</v>
      </c>
      <c r="S992" s="1" t="s">
        <v>2921</v>
      </c>
      <c r="T992" s="1" t="s">
        <v>1842</v>
      </c>
      <c r="V992" s="1" t="s">
        <v>188</v>
      </c>
      <c r="W992" s="1" t="s">
        <v>1573</v>
      </c>
      <c r="Z992" s="1" t="s">
        <v>2900</v>
      </c>
      <c r="AA992" s="1" t="s">
        <v>4316</v>
      </c>
      <c r="AB992" s="1" t="s">
        <v>2839</v>
      </c>
      <c r="AC992" s="4"/>
      <c r="AD992" s="4"/>
      <c r="AE992" s="1" t="s">
        <v>219</v>
      </c>
      <c r="AF992" s="1" t="s">
        <v>194</v>
      </c>
      <c r="AG992" s="1" t="s">
        <v>4317</v>
      </c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1" t="s">
        <v>238</v>
      </c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1" t="s">
        <v>1973</v>
      </c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</row>
    <row r="993">
      <c r="A993" s="3">
        <v>3.809099999E9</v>
      </c>
      <c r="B993" s="1" t="s">
        <v>4318</v>
      </c>
      <c r="C993" s="3">
        <v>4.0</v>
      </c>
      <c r="D993" s="3">
        <v>50.086092</v>
      </c>
      <c r="E993" s="3">
        <v>-5.255711</v>
      </c>
      <c r="F993" s="3">
        <v>81.38</v>
      </c>
      <c r="G993" s="1" t="s">
        <v>178</v>
      </c>
      <c r="H993" s="1" t="s">
        <v>200</v>
      </c>
      <c r="I993" s="3">
        <v>99999.0</v>
      </c>
      <c r="J993" s="1" t="s">
        <v>180</v>
      </c>
      <c r="K993" s="2" t="s">
        <v>4319</v>
      </c>
      <c r="L993" s="1" t="s">
        <v>2606</v>
      </c>
      <c r="M993" s="1" t="s">
        <v>411</v>
      </c>
      <c r="N993" s="4" t="str">
        <f>+0050,1</f>
        <v>#ERROR!</v>
      </c>
      <c r="O993" s="4" t="str">
        <f>+0040,1</f>
        <v>#ERROR!</v>
      </c>
      <c r="P993" s="1" t="s">
        <v>203</v>
      </c>
      <c r="Q993" s="4"/>
      <c r="R993" s="1" t="s">
        <v>888</v>
      </c>
      <c r="S993" s="1" t="s">
        <v>2917</v>
      </c>
      <c r="T993" s="1" t="s">
        <v>2455</v>
      </c>
      <c r="U993" s="1" t="s">
        <v>2540</v>
      </c>
      <c r="V993" s="1" t="s">
        <v>188</v>
      </c>
      <c r="W993" s="1" t="s">
        <v>891</v>
      </c>
      <c r="Z993" s="1" t="s">
        <v>2823</v>
      </c>
      <c r="AB993" s="1" t="s">
        <v>1324</v>
      </c>
      <c r="AC993" s="4"/>
      <c r="AD993" s="4"/>
      <c r="AE993" s="4"/>
      <c r="AF993" s="4"/>
      <c r="AG993" s="1" t="s">
        <v>4320</v>
      </c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</row>
    <row r="994">
      <c r="A994" s="3">
        <v>3.809099999E9</v>
      </c>
      <c r="B994" s="1" t="s">
        <v>4321</v>
      </c>
      <c r="C994" s="3">
        <v>4.0</v>
      </c>
      <c r="D994" s="3">
        <v>50.086092</v>
      </c>
      <c r="E994" s="3">
        <v>-5.255711</v>
      </c>
      <c r="F994" s="3">
        <v>81.38</v>
      </c>
      <c r="G994" s="1" t="s">
        <v>178</v>
      </c>
      <c r="H994" s="1" t="s">
        <v>179</v>
      </c>
      <c r="I994" s="3">
        <v>99999.0</v>
      </c>
      <c r="J994" s="1" t="s">
        <v>180</v>
      </c>
      <c r="K994" s="2" t="s">
        <v>4319</v>
      </c>
      <c r="L994" s="1" t="s">
        <v>2353</v>
      </c>
      <c r="M994" s="1" t="s">
        <v>583</v>
      </c>
      <c r="N994" s="4" t="str">
        <f>+0052,1</f>
        <v>#ERROR!</v>
      </c>
      <c r="O994" s="4" t="str">
        <f>+0035,1</f>
        <v>#ERROR!</v>
      </c>
      <c r="P994" s="1" t="s">
        <v>2826</v>
      </c>
      <c r="Q994" s="4"/>
      <c r="R994" s="1" t="s">
        <v>896</v>
      </c>
      <c r="S994" s="1" t="s">
        <v>2921</v>
      </c>
      <c r="T994" s="1" t="s">
        <v>3950</v>
      </c>
      <c r="U994" s="1" t="s">
        <v>2552</v>
      </c>
      <c r="V994" s="1" t="s">
        <v>188</v>
      </c>
      <c r="W994" s="1" t="s">
        <v>1573</v>
      </c>
      <c r="Z994" s="1" t="s">
        <v>4322</v>
      </c>
      <c r="AA994" s="1" t="s">
        <v>4323</v>
      </c>
      <c r="AB994" s="1" t="s">
        <v>2436</v>
      </c>
      <c r="AC994" s="4"/>
      <c r="AD994" s="4"/>
      <c r="AE994" s="1" t="s">
        <v>912</v>
      </c>
      <c r="AG994" s="1" t="s">
        <v>4324</v>
      </c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1" t="s">
        <v>238</v>
      </c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1" t="s">
        <v>1973</v>
      </c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</row>
    <row r="995">
      <c r="A995" s="3">
        <v>3.809099999E9</v>
      </c>
      <c r="B995" s="1" t="s">
        <v>4325</v>
      </c>
      <c r="C995" s="3">
        <v>4.0</v>
      </c>
      <c r="D995" s="3">
        <v>50.086092</v>
      </c>
      <c r="E995" s="3">
        <v>-5.255711</v>
      </c>
      <c r="F995" s="3">
        <v>81.38</v>
      </c>
      <c r="G995" s="1" t="s">
        <v>178</v>
      </c>
      <c r="H995" s="1" t="s">
        <v>200</v>
      </c>
      <c r="I995" s="3">
        <v>99999.0</v>
      </c>
      <c r="J995" s="1" t="s">
        <v>180</v>
      </c>
      <c r="K995" s="2" t="s">
        <v>4326</v>
      </c>
      <c r="L995" s="1" t="s">
        <v>1728</v>
      </c>
      <c r="M995" s="1" t="s">
        <v>411</v>
      </c>
      <c r="N995" s="4" t="str">
        <f>+0060,1</f>
        <v>#ERROR!</v>
      </c>
      <c r="O995" s="4" t="str">
        <f>+0020,1</f>
        <v>#ERROR!</v>
      </c>
      <c r="P995" s="1" t="s">
        <v>203</v>
      </c>
      <c r="Q995" s="4"/>
      <c r="R995" s="1" t="s">
        <v>594</v>
      </c>
      <c r="S995" s="1" t="s">
        <v>815</v>
      </c>
      <c r="U995" s="4"/>
      <c r="V995" s="1" t="s">
        <v>188</v>
      </c>
      <c r="W995" s="1" t="s">
        <v>597</v>
      </c>
      <c r="Z995" s="1" t="s">
        <v>2793</v>
      </c>
      <c r="AB995" s="1" t="s">
        <v>226</v>
      </c>
      <c r="AC995" s="4"/>
      <c r="AD995" s="4"/>
      <c r="AE995" s="4"/>
      <c r="AF995" s="4"/>
      <c r="AG995" s="1" t="s">
        <v>4327</v>
      </c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</row>
    <row r="996">
      <c r="A996" s="3">
        <v>3.809099999E9</v>
      </c>
      <c r="B996" s="1" t="s">
        <v>4328</v>
      </c>
      <c r="C996" s="3">
        <v>4.0</v>
      </c>
      <c r="D996" s="3">
        <v>50.086092</v>
      </c>
      <c r="E996" s="3">
        <v>-5.255711</v>
      </c>
      <c r="F996" s="3">
        <v>81.38</v>
      </c>
      <c r="G996" s="1" t="s">
        <v>178</v>
      </c>
      <c r="H996" s="1" t="s">
        <v>179</v>
      </c>
      <c r="I996" s="3">
        <v>99999.0</v>
      </c>
      <c r="J996" s="1" t="s">
        <v>180</v>
      </c>
      <c r="K996" s="2" t="s">
        <v>4326</v>
      </c>
      <c r="L996" s="1" t="s">
        <v>557</v>
      </c>
      <c r="M996" s="1" t="s">
        <v>601</v>
      </c>
      <c r="N996" s="4" t="str">
        <f>+0061,1</f>
        <v>#ERROR!</v>
      </c>
      <c r="O996" s="4" t="str">
        <f>+0019,1</f>
        <v>#ERROR!</v>
      </c>
      <c r="P996" s="1" t="s">
        <v>4208</v>
      </c>
      <c r="Q996" s="4"/>
      <c r="R996" s="1" t="s">
        <v>602</v>
      </c>
      <c r="S996" s="1" t="s">
        <v>821</v>
      </c>
      <c r="U996" s="4"/>
      <c r="V996" s="1" t="s">
        <v>188</v>
      </c>
      <c r="W996" s="1" t="s">
        <v>1106</v>
      </c>
      <c r="Z996" s="1" t="s">
        <v>2818</v>
      </c>
      <c r="AA996" s="1" t="s">
        <v>2922</v>
      </c>
      <c r="AB996" s="1" t="s">
        <v>2436</v>
      </c>
      <c r="AC996" s="4"/>
      <c r="AD996" s="4"/>
      <c r="AE996" s="1" t="s">
        <v>219</v>
      </c>
      <c r="AG996" s="1" t="s">
        <v>4329</v>
      </c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1" t="s">
        <v>238</v>
      </c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1" t="s">
        <v>1973</v>
      </c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</row>
    <row r="997">
      <c r="A997" s="3">
        <v>3.809099999E9</v>
      </c>
      <c r="B997" s="1" t="s">
        <v>4330</v>
      </c>
      <c r="C997" s="3">
        <v>4.0</v>
      </c>
      <c r="D997" s="3">
        <v>50.086092</v>
      </c>
      <c r="E997" s="3">
        <v>-5.255711</v>
      </c>
      <c r="F997" s="3">
        <v>81.38</v>
      </c>
      <c r="G997" s="1" t="s">
        <v>178</v>
      </c>
      <c r="H997" s="1" t="s">
        <v>200</v>
      </c>
      <c r="I997" s="3">
        <v>99999.0</v>
      </c>
      <c r="J997" s="1" t="s">
        <v>180</v>
      </c>
      <c r="K997" s="2" t="s">
        <v>4331</v>
      </c>
      <c r="L997" s="1" t="s">
        <v>2849</v>
      </c>
      <c r="M997" s="1" t="s">
        <v>411</v>
      </c>
      <c r="N997" s="4" t="str">
        <f>+0070,1</f>
        <v>#ERROR!</v>
      </c>
      <c r="O997" s="4" t="str">
        <f>+0020,1</f>
        <v>#ERROR!</v>
      </c>
      <c r="P997" s="1" t="s">
        <v>203</v>
      </c>
      <c r="Q997" s="4"/>
      <c r="R997" s="1" t="s">
        <v>1126</v>
      </c>
      <c r="S997" s="1" t="s">
        <v>2850</v>
      </c>
      <c r="U997" s="4"/>
      <c r="V997" s="1" t="s">
        <v>188</v>
      </c>
      <c r="W997" s="1" t="s">
        <v>1127</v>
      </c>
      <c r="Z997" s="1" t="s">
        <v>2793</v>
      </c>
      <c r="AB997" s="1" t="s">
        <v>226</v>
      </c>
      <c r="AC997" s="4"/>
      <c r="AD997" s="1" t="s">
        <v>906</v>
      </c>
      <c r="AE997" s="4"/>
      <c r="AF997" s="4"/>
      <c r="AG997" s="1" t="s">
        <v>4332</v>
      </c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</row>
    <row r="998">
      <c r="A998" s="3">
        <v>3.809099999E9</v>
      </c>
      <c r="B998" s="1" t="s">
        <v>4333</v>
      </c>
      <c r="C998" s="3">
        <v>4.0</v>
      </c>
      <c r="D998" s="3">
        <v>50.086092</v>
      </c>
      <c r="E998" s="3">
        <v>-5.255711</v>
      </c>
      <c r="F998" s="3">
        <v>81.38</v>
      </c>
      <c r="G998" s="1" t="s">
        <v>178</v>
      </c>
      <c r="H998" s="1" t="s">
        <v>179</v>
      </c>
      <c r="I998" s="3">
        <v>99999.0</v>
      </c>
      <c r="J998" s="1" t="s">
        <v>180</v>
      </c>
      <c r="K998" s="2" t="s">
        <v>4331</v>
      </c>
      <c r="L998" s="1" t="s">
        <v>557</v>
      </c>
      <c r="M998" s="1" t="s">
        <v>601</v>
      </c>
      <c r="N998" s="4" t="str">
        <f>+0067,1</f>
        <v>#ERROR!</v>
      </c>
      <c r="O998" s="4" t="str">
        <f>+0020,1</f>
        <v>#ERROR!</v>
      </c>
      <c r="P998" s="1" t="s">
        <v>2810</v>
      </c>
      <c r="Q998" s="4"/>
      <c r="R998" s="1" t="s">
        <v>1130</v>
      </c>
      <c r="S998" s="1" t="s">
        <v>4310</v>
      </c>
      <c r="U998" s="4"/>
      <c r="V998" s="1" t="s">
        <v>188</v>
      </c>
      <c r="W998" s="1" t="s">
        <v>4334</v>
      </c>
      <c r="Z998" s="1" t="s">
        <v>3532</v>
      </c>
      <c r="AA998" s="1" t="s">
        <v>2531</v>
      </c>
      <c r="AB998" s="1" t="s">
        <v>226</v>
      </c>
      <c r="AC998" s="4"/>
      <c r="AD998" s="4"/>
      <c r="AE998" s="1" t="s">
        <v>912</v>
      </c>
      <c r="AF998" s="1" t="s">
        <v>913</v>
      </c>
      <c r="AG998" s="1" t="s">
        <v>4335</v>
      </c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1" t="s">
        <v>238</v>
      </c>
      <c r="BT998" s="4"/>
      <c r="BU998" s="4"/>
      <c r="BV998" s="4"/>
      <c r="BW998" s="4"/>
      <c r="BX998" s="4"/>
      <c r="BY998" s="4"/>
      <c r="BZ998" s="4"/>
      <c r="CA998" s="1" t="s">
        <v>1855</v>
      </c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1" t="s">
        <v>1973</v>
      </c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</row>
    <row r="999">
      <c r="A999" s="3">
        <v>3.809099999E9</v>
      </c>
      <c r="B999" s="1" t="s">
        <v>4336</v>
      </c>
      <c r="C999" s="3">
        <v>4.0</v>
      </c>
      <c r="D999" s="3">
        <v>50.086092</v>
      </c>
      <c r="E999" s="3">
        <v>-5.255711</v>
      </c>
      <c r="F999" s="3">
        <v>81.38</v>
      </c>
      <c r="G999" s="1" t="s">
        <v>178</v>
      </c>
      <c r="H999" s="1" t="s">
        <v>200</v>
      </c>
      <c r="I999" s="3">
        <v>99999.0</v>
      </c>
      <c r="J999" s="1" t="s">
        <v>180</v>
      </c>
      <c r="K999" s="2" t="s">
        <v>4337</v>
      </c>
      <c r="L999" s="1" t="s">
        <v>2367</v>
      </c>
      <c r="M999" s="1" t="s">
        <v>411</v>
      </c>
      <c r="N999" s="4" t="str">
        <f>+0070,1</f>
        <v>#ERROR!</v>
      </c>
      <c r="O999" s="4" t="str">
        <f>+0020,1</f>
        <v>#ERROR!</v>
      </c>
      <c r="P999" s="1" t="s">
        <v>203</v>
      </c>
      <c r="Q999" s="4"/>
      <c r="R999" s="1" t="s">
        <v>1126</v>
      </c>
      <c r="S999" s="1" t="s">
        <v>1100</v>
      </c>
      <c r="U999" s="4"/>
      <c r="V999" s="1" t="s">
        <v>188</v>
      </c>
      <c r="W999" s="1" t="s">
        <v>1127</v>
      </c>
      <c r="Z999" s="1" t="s">
        <v>2793</v>
      </c>
      <c r="AB999" s="1" t="s">
        <v>226</v>
      </c>
      <c r="AC999" s="4"/>
      <c r="AD999" s="1" t="s">
        <v>2197</v>
      </c>
      <c r="AE999" s="4"/>
      <c r="AF999" s="4"/>
      <c r="AG999" s="1" t="s">
        <v>4338</v>
      </c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</row>
    <row r="1000">
      <c r="A1000" s="3">
        <v>3.809099999E9</v>
      </c>
      <c r="B1000" s="1" t="s">
        <v>4339</v>
      </c>
      <c r="C1000" s="3">
        <v>4.0</v>
      </c>
      <c r="D1000" s="3">
        <v>50.086092</v>
      </c>
      <c r="E1000" s="3">
        <v>-5.255711</v>
      </c>
      <c r="F1000" s="3">
        <v>81.38</v>
      </c>
      <c r="G1000" s="1" t="s">
        <v>178</v>
      </c>
      <c r="H1000" s="1" t="s">
        <v>179</v>
      </c>
      <c r="I1000" s="3">
        <v>99999.0</v>
      </c>
      <c r="J1000" s="1" t="s">
        <v>180</v>
      </c>
      <c r="K1000" s="2" t="s">
        <v>4337</v>
      </c>
      <c r="L1000" s="1" t="s">
        <v>2373</v>
      </c>
      <c r="M1000" s="1" t="s">
        <v>601</v>
      </c>
      <c r="N1000" s="4" t="str">
        <f>+0068,1</f>
        <v>#ERROR!</v>
      </c>
      <c r="O1000" s="4" t="str">
        <f>+0019,1</f>
        <v>#ERROR!</v>
      </c>
      <c r="P1000" s="1" t="s">
        <v>3036</v>
      </c>
      <c r="Q1000" s="4"/>
      <c r="R1000" s="1" t="s">
        <v>1130</v>
      </c>
      <c r="S1000" s="1" t="s">
        <v>2551</v>
      </c>
      <c r="U1000" s="4"/>
      <c r="V1000" s="1" t="s">
        <v>188</v>
      </c>
      <c r="W1000" s="1" t="s">
        <v>1132</v>
      </c>
      <c r="Z1000" s="1" t="s">
        <v>2978</v>
      </c>
      <c r="AA1000" s="1" t="s">
        <v>2545</v>
      </c>
      <c r="AB1000" s="1" t="s">
        <v>226</v>
      </c>
      <c r="AC1000" s="4"/>
      <c r="AD1000" s="4"/>
      <c r="AE1000" s="1" t="s">
        <v>912</v>
      </c>
      <c r="AF1000" s="1" t="s">
        <v>2201</v>
      </c>
      <c r="AG1000" s="1" t="s">
        <v>4340</v>
      </c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1" t="s">
        <v>238</v>
      </c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1" t="s">
        <v>238</v>
      </c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</row>
    <row r="1001">
      <c r="A1001" s="3">
        <v>3.809099999E9</v>
      </c>
      <c r="B1001" s="1" t="s">
        <v>4341</v>
      </c>
      <c r="C1001" s="3">
        <v>4.0</v>
      </c>
      <c r="D1001" s="3">
        <v>50.086092</v>
      </c>
      <c r="E1001" s="3">
        <v>-5.255711</v>
      </c>
      <c r="F1001" s="3">
        <v>81.38</v>
      </c>
      <c r="G1001" s="1" t="s">
        <v>178</v>
      </c>
      <c r="H1001" s="1" t="s">
        <v>200</v>
      </c>
      <c r="I1001" s="3">
        <v>99999.0</v>
      </c>
      <c r="J1001" s="1" t="s">
        <v>180</v>
      </c>
      <c r="K1001" s="2" t="s">
        <v>4326</v>
      </c>
      <c r="L1001" s="1" t="s">
        <v>2367</v>
      </c>
      <c r="M1001" s="1" t="s">
        <v>411</v>
      </c>
      <c r="N1001" s="4" t="str">
        <f>+0070,1</f>
        <v>#ERROR!</v>
      </c>
      <c r="O1001" s="4" t="str">
        <f>+0020,1</f>
        <v>#ERROR!</v>
      </c>
      <c r="P1001" s="1" t="s">
        <v>203</v>
      </c>
      <c r="Q1001" s="4"/>
      <c r="R1001" s="1" t="s">
        <v>623</v>
      </c>
      <c r="S1001" s="1" t="s">
        <v>1100</v>
      </c>
      <c r="U1001" s="4"/>
      <c r="V1001" s="1" t="s">
        <v>188</v>
      </c>
      <c r="W1001" s="1" t="s">
        <v>626</v>
      </c>
      <c r="Z1001" s="1" t="s">
        <v>2793</v>
      </c>
      <c r="AB1001" s="4"/>
      <c r="AC1001" s="4"/>
      <c r="AD1001" s="4"/>
      <c r="AE1001" s="4"/>
      <c r="AF1001" s="4"/>
      <c r="AG1001" s="1" t="s">
        <v>4342</v>
      </c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</row>
  </sheetData>
  <autoFilter ref="$A$1:$FU$1001"/>
  <mergeCells count="3626">
    <mergeCell ref="AG79:AL79"/>
    <mergeCell ref="AG80:AL80"/>
    <mergeCell ref="AG72:AL72"/>
    <mergeCell ref="AG73:AL73"/>
    <mergeCell ref="AG74:AL74"/>
    <mergeCell ref="AG75:AM75"/>
    <mergeCell ref="AG76:AL76"/>
    <mergeCell ref="AG77:AL77"/>
    <mergeCell ref="AG78:AL78"/>
    <mergeCell ref="AG23:AQ23"/>
    <mergeCell ref="AG24:AN24"/>
    <mergeCell ref="AG25:AQ25"/>
    <mergeCell ref="AG26:AO26"/>
    <mergeCell ref="AG27:AM27"/>
    <mergeCell ref="AG28:AN28"/>
    <mergeCell ref="AG29:AM29"/>
    <mergeCell ref="AG30:AN30"/>
    <mergeCell ref="AG31:AM31"/>
    <mergeCell ref="AG32:AN32"/>
    <mergeCell ref="AG33:AM33"/>
    <mergeCell ref="AG34:AN34"/>
    <mergeCell ref="AG35:AN35"/>
    <mergeCell ref="AG36:AN36"/>
    <mergeCell ref="AG37:AM37"/>
    <mergeCell ref="AG38:AO38"/>
    <mergeCell ref="AG39:AP39"/>
    <mergeCell ref="AG40:AN40"/>
    <mergeCell ref="AG41:AP41"/>
    <mergeCell ref="AG42:AP42"/>
    <mergeCell ref="AG43:AN43"/>
    <mergeCell ref="AG44:AM44"/>
    <mergeCell ref="AG45:AN45"/>
    <mergeCell ref="AG46:AM46"/>
    <mergeCell ref="AG47:AN47"/>
    <mergeCell ref="AG48:AM48"/>
    <mergeCell ref="AG49:AN49"/>
    <mergeCell ref="AG50:AM50"/>
    <mergeCell ref="AG51:AN51"/>
    <mergeCell ref="AG52:AM52"/>
    <mergeCell ref="AG53:AN53"/>
    <mergeCell ref="AG54:AM54"/>
    <mergeCell ref="AG55:AN55"/>
    <mergeCell ref="AG56:AL56"/>
    <mergeCell ref="AG57:AN57"/>
    <mergeCell ref="AG58:AL58"/>
    <mergeCell ref="AG59:AL59"/>
    <mergeCell ref="AG60:AL60"/>
    <mergeCell ref="AG61:AM61"/>
    <mergeCell ref="AG62:AL62"/>
    <mergeCell ref="AG63:AO63"/>
    <mergeCell ref="AG64:AL64"/>
    <mergeCell ref="AG65:AL65"/>
    <mergeCell ref="AG66:AL66"/>
    <mergeCell ref="AG67:AL67"/>
    <mergeCell ref="AG68:AL68"/>
    <mergeCell ref="AG69:AL69"/>
    <mergeCell ref="AG70:AL70"/>
    <mergeCell ref="AG71:AL71"/>
    <mergeCell ref="X87:Y87"/>
    <mergeCell ref="AA87:AB87"/>
    <mergeCell ref="W82:Y82"/>
    <mergeCell ref="W83:Y83"/>
    <mergeCell ref="W84:Y84"/>
    <mergeCell ref="Z84:AA84"/>
    <mergeCell ref="W85:Y85"/>
    <mergeCell ref="W86:Y86"/>
    <mergeCell ref="Z86:AA86"/>
    <mergeCell ref="W60:Y60"/>
    <mergeCell ref="Z60:AA60"/>
    <mergeCell ref="W61:Y61"/>
    <mergeCell ref="W62:Y62"/>
    <mergeCell ref="Z62:AA62"/>
    <mergeCell ref="X63:Y63"/>
    <mergeCell ref="Z64:AA64"/>
    <mergeCell ref="W64:Y64"/>
    <mergeCell ref="W65:Y65"/>
    <mergeCell ref="AA65:AB65"/>
    <mergeCell ref="W66:Y66"/>
    <mergeCell ref="Z66:AA66"/>
    <mergeCell ref="W67:Y67"/>
    <mergeCell ref="Z68:AA68"/>
    <mergeCell ref="AA73:AB73"/>
    <mergeCell ref="Z74:AA74"/>
    <mergeCell ref="Z76:AA76"/>
    <mergeCell ref="Z78:AA78"/>
    <mergeCell ref="Z82:AA82"/>
    <mergeCell ref="W68:Y68"/>
    <mergeCell ref="W69:Y69"/>
    <mergeCell ref="W70:Y70"/>
    <mergeCell ref="Z70:AA70"/>
    <mergeCell ref="W71:Y71"/>
    <mergeCell ref="AA71:AB71"/>
    <mergeCell ref="Z72:AA72"/>
    <mergeCell ref="W72:Y72"/>
    <mergeCell ref="W73:Y73"/>
    <mergeCell ref="W74:Y74"/>
    <mergeCell ref="W75:Y75"/>
    <mergeCell ref="W76:Y76"/>
    <mergeCell ref="W77:Y77"/>
    <mergeCell ref="W78:Y78"/>
    <mergeCell ref="AG84:AL84"/>
    <mergeCell ref="AG85:AL85"/>
    <mergeCell ref="AG86:AL86"/>
    <mergeCell ref="W79:Y79"/>
    <mergeCell ref="W80:Y80"/>
    <mergeCell ref="Z80:AA80"/>
    <mergeCell ref="W81:Y81"/>
    <mergeCell ref="AG81:AL81"/>
    <mergeCell ref="AG82:AL82"/>
    <mergeCell ref="AG83:AL83"/>
    <mergeCell ref="W98:Y98"/>
    <mergeCell ref="W99:Y99"/>
    <mergeCell ref="W94:Y94"/>
    <mergeCell ref="Z94:AA94"/>
    <mergeCell ref="W95:Y95"/>
    <mergeCell ref="W96:Y96"/>
    <mergeCell ref="Z96:AA96"/>
    <mergeCell ref="W97:Y97"/>
    <mergeCell ref="Z98:AA98"/>
    <mergeCell ref="S86:T86"/>
    <mergeCell ref="S87:T87"/>
    <mergeCell ref="AG87:AM87"/>
    <mergeCell ref="W88:Y88"/>
    <mergeCell ref="Z88:AA88"/>
    <mergeCell ref="AG88:AL88"/>
    <mergeCell ref="S79:T79"/>
    <mergeCell ref="S80:T80"/>
    <mergeCell ref="S81:T81"/>
    <mergeCell ref="S82:T82"/>
    <mergeCell ref="S83:T83"/>
    <mergeCell ref="S84:T84"/>
    <mergeCell ref="S85:T85"/>
    <mergeCell ref="T88:U88"/>
    <mergeCell ref="T89:U89"/>
    <mergeCell ref="W89:Y89"/>
    <mergeCell ref="AA89:AB89"/>
    <mergeCell ref="AG89:AL89"/>
    <mergeCell ref="W90:Y90"/>
    <mergeCell ref="Z90:AA90"/>
    <mergeCell ref="S90:T90"/>
    <mergeCell ref="S91:T91"/>
    <mergeCell ref="W91:Y91"/>
    <mergeCell ref="S92:T92"/>
    <mergeCell ref="W92:Y92"/>
    <mergeCell ref="Z92:AA92"/>
    <mergeCell ref="W93:Y93"/>
    <mergeCell ref="AG97:AM97"/>
    <mergeCell ref="AG98:AL98"/>
    <mergeCell ref="AG99:AM99"/>
    <mergeCell ref="AG100:AM100"/>
    <mergeCell ref="AG101:AM101"/>
    <mergeCell ref="AG90:AL90"/>
    <mergeCell ref="AG91:AL91"/>
    <mergeCell ref="AG92:AL92"/>
    <mergeCell ref="AG93:AL93"/>
    <mergeCell ref="AG94:AL94"/>
    <mergeCell ref="AG95:AL95"/>
    <mergeCell ref="AG96:AM96"/>
    <mergeCell ref="T100:U100"/>
    <mergeCell ref="W100:Y100"/>
    <mergeCell ref="Z100:AA100"/>
    <mergeCell ref="W101:Y101"/>
    <mergeCell ref="AG111:AP111"/>
    <mergeCell ref="AG112:AM112"/>
    <mergeCell ref="AG113:AN113"/>
    <mergeCell ref="AG115:AN115"/>
    <mergeCell ref="AG116:AN116"/>
    <mergeCell ref="AG104:AM104"/>
    <mergeCell ref="AG105:AN105"/>
    <mergeCell ref="AG106:AM106"/>
    <mergeCell ref="AG107:AN107"/>
    <mergeCell ref="AG108:AL108"/>
    <mergeCell ref="AG109:AN109"/>
    <mergeCell ref="AG110:AM110"/>
    <mergeCell ref="S93:T93"/>
    <mergeCell ref="S94:T94"/>
    <mergeCell ref="S95:T95"/>
    <mergeCell ref="T96:U96"/>
    <mergeCell ref="T97:U97"/>
    <mergeCell ref="S98:T98"/>
    <mergeCell ref="S99:T99"/>
    <mergeCell ref="T101:U101"/>
    <mergeCell ref="T102:U102"/>
    <mergeCell ref="W102:Y102"/>
    <mergeCell ref="Z102:AA102"/>
    <mergeCell ref="AG102:AM102"/>
    <mergeCell ref="W103:Y103"/>
    <mergeCell ref="AG103:AM103"/>
    <mergeCell ref="W106:Y106"/>
    <mergeCell ref="Z106:AA106"/>
    <mergeCell ref="T103:U103"/>
    <mergeCell ref="T104:U104"/>
    <mergeCell ref="W104:Y104"/>
    <mergeCell ref="Z104:AA104"/>
    <mergeCell ref="T105:U105"/>
    <mergeCell ref="W105:Y105"/>
    <mergeCell ref="T106:U106"/>
    <mergeCell ref="T110:U110"/>
    <mergeCell ref="T111:U111"/>
    <mergeCell ref="T112:U112"/>
    <mergeCell ref="T113:U113"/>
    <mergeCell ref="T114:U114"/>
    <mergeCell ref="T115:U115"/>
    <mergeCell ref="T116:U116"/>
    <mergeCell ref="T107:U107"/>
    <mergeCell ref="W107:Y107"/>
    <mergeCell ref="S108:T108"/>
    <mergeCell ref="W108:Y108"/>
    <mergeCell ref="Z108:AA108"/>
    <mergeCell ref="S109:T109"/>
    <mergeCell ref="Z110:AA110"/>
    <mergeCell ref="Z114:AA114"/>
    <mergeCell ref="AG114:AM114"/>
    <mergeCell ref="Z116:AA116"/>
    <mergeCell ref="W128:Y128"/>
    <mergeCell ref="Z128:AA128"/>
    <mergeCell ref="W123:Y123"/>
    <mergeCell ref="W124:Y124"/>
    <mergeCell ref="Z124:AA124"/>
    <mergeCell ref="W125:Y125"/>
    <mergeCell ref="W126:Y126"/>
    <mergeCell ref="Z126:AA126"/>
    <mergeCell ref="W127:Y127"/>
    <mergeCell ref="W109:Y109"/>
    <mergeCell ref="W110:Y110"/>
    <mergeCell ref="X111:Y111"/>
    <mergeCell ref="W112:Y112"/>
    <mergeCell ref="Z112:AA112"/>
    <mergeCell ref="W113:Y113"/>
    <mergeCell ref="W114:Y114"/>
    <mergeCell ref="W118:Y118"/>
    <mergeCell ref="W119:Y119"/>
    <mergeCell ref="W129:Y129"/>
    <mergeCell ref="W130:Y130"/>
    <mergeCell ref="W131:Y131"/>
    <mergeCell ref="W115:Y115"/>
    <mergeCell ref="W116:Y116"/>
    <mergeCell ref="T117:U117"/>
    <mergeCell ref="W117:Y117"/>
    <mergeCell ref="T118:U118"/>
    <mergeCell ref="Z118:AA118"/>
    <mergeCell ref="T119:U119"/>
    <mergeCell ref="T120:U120"/>
    <mergeCell ref="W120:Y120"/>
    <mergeCell ref="Z120:AA120"/>
    <mergeCell ref="T121:U121"/>
    <mergeCell ref="W121:Y121"/>
    <mergeCell ref="W122:Y122"/>
    <mergeCell ref="Z122:AA122"/>
    <mergeCell ref="AG124:AM124"/>
    <mergeCell ref="AG125:AN125"/>
    <mergeCell ref="AG126:AL126"/>
    <mergeCell ref="AG127:AN127"/>
    <mergeCell ref="AG128:AM128"/>
    <mergeCell ref="AG129:AN129"/>
    <mergeCell ref="AG130:AM130"/>
    <mergeCell ref="AG131:AN131"/>
    <mergeCell ref="AG117:AN117"/>
    <mergeCell ref="AG118:AO118"/>
    <mergeCell ref="AG119:AN119"/>
    <mergeCell ref="AG120:AN120"/>
    <mergeCell ref="AG121:AN121"/>
    <mergeCell ref="AG122:AM122"/>
    <mergeCell ref="AG123:AN123"/>
    <mergeCell ref="S129:T129"/>
    <mergeCell ref="S130:T130"/>
    <mergeCell ref="Z130:AA130"/>
    <mergeCell ref="W6:Y6"/>
    <mergeCell ref="W7:Y7"/>
    <mergeCell ref="W8:Y8"/>
    <mergeCell ref="W9:Y9"/>
    <mergeCell ref="Z9:AA9"/>
    <mergeCell ref="W10:Y10"/>
    <mergeCell ref="Z11:AA11"/>
    <mergeCell ref="W11:Y11"/>
    <mergeCell ref="W12:Y12"/>
    <mergeCell ref="W13:Y13"/>
    <mergeCell ref="Z13:AA13"/>
    <mergeCell ref="X14:Y14"/>
    <mergeCell ref="W15:Y15"/>
    <mergeCell ref="Z15:AA15"/>
    <mergeCell ref="T2:U2"/>
    <mergeCell ref="W2:Y2"/>
    <mergeCell ref="AG2:AO2"/>
    <mergeCell ref="T3:U3"/>
    <mergeCell ref="Z3:AA3"/>
    <mergeCell ref="AG3:AM3"/>
    <mergeCell ref="T4:U4"/>
    <mergeCell ref="W3:Y3"/>
    <mergeCell ref="W4:Y4"/>
    <mergeCell ref="T5:U5"/>
    <mergeCell ref="W5:Y5"/>
    <mergeCell ref="Z5:AA5"/>
    <mergeCell ref="T6:U6"/>
    <mergeCell ref="Z7:AA7"/>
    <mergeCell ref="AE4:AF4"/>
    <mergeCell ref="AG4:AN4"/>
    <mergeCell ref="AG5:AM5"/>
    <mergeCell ref="AG6:AN6"/>
    <mergeCell ref="AG7:AM7"/>
    <mergeCell ref="AE8:AF8"/>
    <mergeCell ref="AG8:AN8"/>
    <mergeCell ref="T7:U7"/>
    <mergeCell ref="T8:U8"/>
    <mergeCell ref="T9:U9"/>
    <mergeCell ref="T10:U10"/>
    <mergeCell ref="S11:T11"/>
    <mergeCell ref="S12:T12"/>
    <mergeCell ref="T13:U13"/>
    <mergeCell ref="AG9:AM9"/>
    <mergeCell ref="AG10:AN10"/>
    <mergeCell ref="AG11:AM11"/>
    <mergeCell ref="AG12:AN12"/>
    <mergeCell ref="AG13:AM13"/>
    <mergeCell ref="AG14:AP14"/>
    <mergeCell ref="AG15:AM15"/>
    <mergeCell ref="T21:U21"/>
    <mergeCell ref="T22:U22"/>
    <mergeCell ref="W22:Y22"/>
    <mergeCell ref="W23:Y23"/>
    <mergeCell ref="Z23:AA23"/>
    <mergeCell ref="AG16:AN16"/>
    <mergeCell ref="AG17:AM17"/>
    <mergeCell ref="AG18:AN18"/>
    <mergeCell ref="AG19:AP19"/>
    <mergeCell ref="AG20:AN20"/>
    <mergeCell ref="AG21:AP21"/>
    <mergeCell ref="AG22:AN22"/>
    <mergeCell ref="W46:Y46"/>
    <mergeCell ref="Z46:AA46"/>
    <mergeCell ref="W47:Y47"/>
    <mergeCell ref="W48:Y48"/>
    <mergeCell ref="Z48:AA48"/>
    <mergeCell ref="W49:Y49"/>
    <mergeCell ref="Z50:AA50"/>
    <mergeCell ref="W50:Y50"/>
    <mergeCell ref="W51:Y51"/>
    <mergeCell ref="W52:Y52"/>
    <mergeCell ref="Z52:AA52"/>
    <mergeCell ref="W53:Y53"/>
    <mergeCell ref="W54:Y54"/>
    <mergeCell ref="Z54:AA54"/>
    <mergeCell ref="AE57:AF57"/>
    <mergeCell ref="W16:Y16"/>
    <mergeCell ref="W17:Y17"/>
    <mergeCell ref="Z17:AA17"/>
    <mergeCell ref="W18:Y18"/>
    <mergeCell ref="W19:Y19"/>
    <mergeCell ref="Z19:AA19"/>
    <mergeCell ref="W20:Y20"/>
    <mergeCell ref="W21:Y21"/>
    <mergeCell ref="Z21:AA21"/>
    <mergeCell ref="W24:Y24"/>
    <mergeCell ref="W25:Y25"/>
    <mergeCell ref="Z25:AA25"/>
    <mergeCell ref="W26:Y26"/>
    <mergeCell ref="Z27:AA27"/>
    <mergeCell ref="W27:Y27"/>
    <mergeCell ref="W28:Y28"/>
    <mergeCell ref="W29:Y29"/>
    <mergeCell ref="Z29:AA29"/>
    <mergeCell ref="W30:Y30"/>
    <mergeCell ref="W31:Y31"/>
    <mergeCell ref="Z31:AA31"/>
    <mergeCell ref="W32:Y32"/>
    <mergeCell ref="W33:Y33"/>
    <mergeCell ref="Z33:AA33"/>
    <mergeCell ref="W34:Y34"/>
    <mergeCell ref="W35:Y35"/>
    <mergeCell ref="Z35:AA35"/>
    <mergeCell ref="W36:Y36"/>
    <mergeCell ref="W37:Y37"/>
    <mergeCell ref="Z37:AA37"/>
    <mergeCell ref="X38:Y38"/>
    <mergeCell ref="W39:Y39"/>
    <mergeCell ref="Z39:AA39"/>
    <mergeCell ref="W40:Y40"/>
    <mergeCell ref="Z41:AA41"/>
    <mergeCell ref="W41:Y41"/>
    <mergeCell ref="W42:Y42"/>
    <mergeCell ref="Z42:AA42"/>
    <mergeCell ref="W43:Y43"/>
    <mergeCell ref="W44:Y44"/>
    <mergeCell ref="Z44:AA44"/>
    <mergeCell ref="W45:Y45"/>
    <mergeCell ref="W55:Y55"/>
    <mergeCell ref="W56:Y56"/>
    <mergeCell ref="Z56:AA56"/>
    <mergeCell ref="W57:Y57"/>
    <mergeCell ref="W58:Y58"/>
    <mergeCell ref="Z58:AA58"/>
    <mergeCell ref="W59:Y59"/>
    <mergeCell ref="S58:T58"/>
    <mergeCell ref="S59:T59"/>
    <mergeCell ref="T60:U60"/>
    <mergeCell ref="T61:U61"/>
    <mergeCell ref="T62:U62"/>
    <mergeCell ref="T63:U63"/>
    <mergeCell ref="S64:T64"/>
    <mergeCell ref="T65:U65"/>
    <mergeCell ref="S66:T66"/>
    <mergeCell ref="T67:U67"/>
    <mergeCell ref="S68:T68"/>
    <mergeCell ref="S69:T69"/>
    <mergeCell ref="S70:T70"/>
    <mergeCell ref="S71:T71"/>
    <mergeCell ref="T14:U14"/>
    <mergeCell ref="T15:U15"/>
    <mergeCell ref="T16:U16"/>
    <mergeCell ref="T17:U17"/>
    <mergeCell ref="T18:U18"/>
    <mergeCell ref="T19:U19"/>
    <mergeCell ref="T20:U20"/>
    <mergeCell ref="T23:U23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T33:U33"/>
    <mergeCell ref="T34:U34"/>
    <mergeCell ref="T35:U35"/>
    <mergeCell ref="T36:U36"/>
    <mergeCell ref="T37:U37"/>
    <mergeCell ref="T38:U38"/>
    <mergeCell ref="T39:U39"/>
    <mergeCell ref="T40:U40"/>
    <mergeCell ref="T41:U41"/>
    <mergeCell ref="T42:U42"/>
    <mergeCell ref="T43:U43"/>
    <mergeCell ref="T44:U44"/>
    <mergeCell ref="T45:U45"/>
    <mergeCell ref="T46:U46"/>
    <mergeCell ref="T47:U47"/>
    <mergeCell ref="T48:U48"/>
    <mergeCell ref="T49:U49"/>
    <mergeCell ref="S50:T50"/>
    <mergeCell ref="S51:T51"/>
    <mergeCell ref="T52:U52"/>
    <mergeCell ref="T53:U53"/>
    <mergeCell ref="T54:U54"/>
    <mergeCell ref="T55:U55"/>
    <mergeCell ref="T56:U56"/>
    <mergeCell ref="T57:U57"/>
    <mergeCell ref="S72:T72"/>
    <mergeCell ref="S73:T73"/>
    <mergeCell ref="S74:T74"/>
    <mergeCell ref="S75:T75"/>
    <mergeCell ref="S76:T76"/>
    <mergeCell ref="S77:T77"/>
    <mergeCell ref="S78:T78"/>
    <mergeCell ref="AG141:AM141"/>
    <mergeCell ref="AG142:AM142"/>
    <mergeCell ref="AG134:AM134"/>
    <mergeCell ref="AG135:AN135"/>
    <mergeCell ref="AG136:AM136"/>
    <mergeCell ref="AG137:AM137"/>
    <mergeCell ref="AG138:AL138"/>
    <mergeCell ref="AG139:AL139"/>
    <mergeCell ref="AG140:AM140"/>
    <mergeCell ref="AG215:AL215"/>
    <mergeCell ref="AG216:AO216"/>
    <mergeCell ref="AG218:AO218"/>
    <mergeCell ref="AG220:AO220"/>
    <mergeCell ref="AG222:AO222"/>
    <mergeCell ref="AG224:AO224"/>
    <mergeCell ref="AG226:AO226"/>
    <mergeCell ref="AG228:AP228"/>
    <mergeCell ref="AG208:AK208"/>
    <mergeCell ref="AG209:AL209"/>
    <mergeCell ref="AG210:AO210"/>
    <mergeCell ref="AG211:AL211"/>
    <mergeCell ref="AG212:AO212"/>
    <mergeCell ref="AG213:AL213"/>
    <mergeCell ref="AG214:AO214"/>
    <mergeCell ref="AG159:AO159"/>
    <mergeCell ref="AG160:AM160"/>
    <mergeCell ref="AG161:AM161"/>
    <mergeCell ref="AG162:AM162"/>
    <mergeCell ref="AG163:AM163"/>
    <mergeCell ref="AG164:AM164"/>
    <mergeCell ref="AG165:AM165"/>
    <mergeCell ref="AG166:AN166"/>
    <mergeCell ref="AG167:AM167"/>
    <mergeCell ref="AG168:AN168"/>
    <mergeCell ref="AG169:AM169"/>
    <mergeCell ref="AG170:AM170"/>
    <mergeCell ref="AG171:AM171"/>
    <mergeCell ref="AG172:AM172"/>
    <mergeCell ref="AG173:AM173"/>
    <mergeCell ref="AG174:AM174"/>
    <mergeCell ref="AG175:AM175"/>
    <mergeCell ref="AG176:AM176"/>
    <mergeCell ref="AG177:AM177"/>
    <mergeCell ref="AG178:AM178"/>
    <mergeCell ref="AG179:AM179"/>
    <mergeCell ref="AG180:AM180"/>
    <mergeCell ref="AG181:AM181"/>
    <mergeCell ref="AG182:AL182"/>
    <mergeCell ref="AG183:AM183"/>
    <mergeCell ref="AG184:AL184"/>
    <mergeCell ref="AG185:AL185"/>
    <mergeCell ref="AG186:AL186"/>
    <mergeCell ref="AG187:AL187"/>
    <mergeCell ref="AG188:AL188"/>
    <mergeCell ref="AG189:AL189"/>
    <mergeCell ref="AG190:AL190"/>
    <mergeCell ref="AG191:AL191"/>
    <mergeCell ref="AG192:AL192"/>
    <mergeCell ref="AG193:AL193"/>
    <mergeCell ref="AG194:AM194"/>
    <mergeCell ref="AG195:AM195"/>
    <mergeCell ref="AG196:AK196"/>
    <mergeCell ref="AG197:AK197"/>
    <mergeCell ref="AG198:AK198"/>
    <mergeCell ref="AG199:AK199"/>
    <mergeCell ref="AG200:AK200"/>
    <mergeCell ref="AG201:AK201"/>
    <mergeCell ref="AG202:AK202"/>
    <mergeCell ref="AG203:AK203"/>
    <mergeCell ref="AG204:AK204"/>
    <mergeCell ref="AG205:AL205"/>
    <mergeCell ref="AG206:AK206"/>
    <mergeCell ref="AG207:AN207"/>
    <mergeCell ref="AA293:AB293"/>
    <mergeCell ref="AG293:AL293"/>
    <mergeCell ref="Z294:AA294"/>
    <mergeCell ref="AG294:AL294"/>
    <mergeCell ref="AA295:AB295"/>
    <mergeCell ref="AG295:AL295"/>
    <mergeCell ref="AG296:AK296"/>
    <mergeCell ref="Z296:AA296"/>
    <mergeCell ref="AA297:AB297"/>
    <mergeCell ref="AE297:AF297"/>
    <mergeCell ref="AG297:AL297"/>
    <mergeCell ref="Z298:AA298"/>
    <mergeCell ref="AG298:AK298"/>
    <mergeCell ref="AA299:AB299"/>
    <mergeCell ref="Z300:AA300"/>
    <mergeCell ref="AG300:AL300"/>
    <mergeCell ref="AA301:AB301"/>
    <mergeCell ref="AG301:AM301"/>
    <mergeCell ref="Z302:AA302"/>
    <mergeCell ref="AG302:AL302"/>
    <mergeCell ref="AG303:AO303"/>
    <mergeCell ref="AG304:AN304"/>
    <mergeCell ref="AG305:AM305"/>
    <mergeCell ref="AG306:AO306"/>
    <mergeCell ref="AG307:AM307"/>
    <mergeCell ref="AG308:AP308"/>
    <mergeCell ref="AG309:AN309"/>
    <mergeCell ref="AG310:AP310"/>
    <mergeCell ref="Z312:AA312"/>
    <mergeCell ref="Z314:AA314"/>
    <mergeCell ref="Z316:AA316"/>
    <mergeCell ref="Z318:AA318"/>
    <mergeCell ref="Z320:AA320"/>
    <mergeCell ref="Z322:AA322"/>
    <mergeCell ref="Z324:AA324"/>
    <mergeCell ref="Z326:AA326"/>
    <mergeCell ref="AA303:AB303"/>
    <mergeCell ref="Z304:AA304"/>
    <mergeCell ref="AA305:AB305"/>
    <mergeCell ref="Z306:AA306"/>
    <mergeCell ref="AA307:AB307"/>
    <mergeCell ref="Z308:AA308"/>
    <mergeCell ref="Z310:AA310"/>
    <mergeCell ref="AG311:AN311"/>
    <mergeCell ref="AG312:AP312"/>
    <mergeCell ref="AG313:AN313"/>
    <mergeCell ref="AG314:AP314"/>
    <mergeCell ref="AG315:AO315"/>
    <mergeCell ref="AG316:AP316"/>
    <mergeCell ref="AG317:AN317"/>
    <mergeCell ref="AG318:AP318"/>
    <mergeCell ref="AG319:AN319"/>
    <mergeCell ref="AG320:AP320"/>
    <mergeCell ref="AG321:AN321"/>
    <mergeCell ref="AG322:AQ322"/>
    <mergeCell ref="AG323:AN323"/>
    <mergeCell ref="AG324:AM324"/>
    <mergeCell ref="AG325:AN325"/>
    <mergeCell ref="AG326:AM326"/>
    <mergeCell ref="AG327:AO327"/>
    <mergeCell ref="AG329:AN329"/>
    <mergeCell ref="AG331:AN331"/>
    <mergeCell ref="AG333:AN333"/>
    <mergeCell ref="AG335:AN335"/>
    <mergeCell ref="AG337:AN337"/>
    <mergeCell ref="AG338:AN338"/>
    <mergeCell ref="AG339:AO339"/>
    <mergeCell ref="AG341:AN341"/>
    <mergeCell ref="AG343:AN343"/>
    <mergeCell ref="AG351:AO351"/>
    <mergeCell ref="AG354:AN354"/>
    <mergeCell ref="AG355:AN355"/>
    <mergeCell ref="AG356:AN356"/>
    <mergeCell ref="AG358:AN358"/>
    <mergeCell ref="AG359:AN359"/>
    <mergeCell ref="AG360:AM360"/>
    <mergeCell ref="AG361:AM361"/>
    <mergeCell ref="AG362:AM362"/>
    <mergeCell ref="AG363:AM363"/>
    <mergeCell ref="AG364:AM364"/>
    <mergeCell ref="AG365:AM365"/>
    <mergeCell ref="AG366:AN366"/>
    <mergeCell ref="AG367:AN367"/>
    <mergeCell ref="AG368:AN368"/>
    <mergeCell ref="AG369:AN369"/>
    <mergeCell ref="AG370:AN370"/>
    <mergeCell ref="AG371:AN371"/>
    <mergeCell ref="AG372:AM372"/>
    <mergeCell ref="AG373:AL373"/>
    <mergeCell ref="AG374:AM374"/>
    <mergeCell ref="AG375:AM375"/>
    <mergeCell ref="AG376:AM376"/>
    <mergeCell ref="AG377:AM377"/>
    <mergeCell ref="AG378:AN378"/>
    <mergeCell ref="AG379:AN379"/>
    <mergeCell ref="AG380:AL380"/>
    <mergeCell ref="AG381:AN381"/>
    <mergeCell ref="AG382:AL382"/>
    <mergeCell ref="AG383:AN383"/>
    <mergeCell ref="AG384:AM384"/>
    <mergeCell ref="AG385:AN385"/>
    <mergeCell ref="AG386:AM386"/>
    <mergeCell ref="AG387:AN387"/>
    <mergeCell ref="AG388:AL388"/>
    <mergeCell ref="AG389:AN389"/>
    <mergeCell ref="AG390:AL390"/>
    <mergeCell ref="AG391:AN391"/>
    <mergeCell ref="AG392:AL392"/>
    <mergeCell ref="AG393:AM393"/>
    <mergeCell ref="AG394:AL394"/>
    <mergeCell ref="AG395:AN395"/>
    <mergeCell ref="AG396:AM396"/>
    <mergeCell ref="AG397:AN397"/>
    <mergeCell ref="AG398:AL398"/>
    <mergeCell ref="AG399:AP399"/>
    <mergeCell ref="AG400:AM400"/>
    <mergeCell ref="AG401:AN401"/>
    <mergeCell ref="AG402:AL402"/>
    <mergeCell ref="AG403:AM403"/>
    <mergeCell ref="AG404:AN404"/>
    <mergeCell ref="AG405:AN405"/>
    <mergeCell ref="AG406:AN406"/>
    <mergeCell ref="AG407:AN407"/>
    <mergeCell ref="AG408:AO408"/>
    <mergeCell ref="AG409:AN409"/>
    <mergeCell ref="AG410:AO410"/>
    <mergeCell ref="AG411:AN411"/>
    <mergeCell ref="AG412:AO412"/>
    <mergeCell ref="AG413:AN413"/>
    <mergeCell ref="AG414:AN414"/>
    <mergeCell ref="AG415:AM415"/>
    <mergeCell ref="AG416:AN416"/>
    <mergeCell ref="AG417:AM417"/>
    <mergeCell ref="AG418:AN418"/>
    <mergeCell ref="AG419:AM419"/>
    <mergeCell ref="AG420:AN420"/>
    <mergeCell ref="AG421:AM421"/>
    <mergeCell ref="AG422:AN422"/>
    <mergeCell ref="AG423:AL423"/>
    <mergeCell ref="AG424:AO424"/>
    <mergeCell ref="AG425:AM425"/>
    <mergeCell ref="AG426:AN426"/>
    <mergeCell ref="AG427:AM427"/>
    <mergeCell ref="AG428:AN428"/>
    <mergeCell ref="AG429:AM429"/>
    <mergeCell ref="AG430:AN430"/>
    <mergeCell ref="AG431:AM431"/>
    <mergeCell ref="AG432:AN432"/>
    <mergeCell ref="AG433:AM433"/>
    <mergeCell ref="AG434:AN434"/>
    <mergeCell ref="AG435:AM435"/>
    <mergeCell ref="AG436:AO436"/>
    <mergeCell ref="AG437:AM437"/>
    <mergeCell ref="AG438:AN438"/>
    <mergeCell ref="AG439:AM439"/>
    <mergeCell ref="AG440:AN440"/>
    <mergeCell ref="AG441:AM441"/>
    <mergeCell ref="AG442:AN442"/>
    <mergeCell ref="AG443:AM443"/>
    <mergeCell ref="AG444:AN444"/>
    <mergeCell ref="AG445:AM445"/>
    <mergeCell ref="AG446:AN446"/>
    <mergeCell ref="AG447:AM447"/>
    <mergeCell ref="AG448:AP448"/>
    <mergeCell ref="AG449:AL449"/>
    <mergeCell ref="AG450:AN450"/>
    <mergeCell ref="AG451:AP451"/>
    <mergeCell ref="AG452:AN452"/>
    <mergeCell ref="AG453:AM453"/>
    <mergeCell ref="AG454:AN454"/>
    <mergeCell ref="AG455:AP455"/>
    <mergeCell ref="AG456:AN456"/>
    <mergeCell ref="AG457:AN457"/>
    <mergeCell ref="AG458:AN458"/>
    <mergeCell ref="AG459:AN459"/>
    <mergeCell ref="AG460:AM460"/>
    <mergeCell ref="AG461:AN461"/>
    <mergeCell ref="AG462:AL462"/>
    <mergeCell ref="AG463:AN463"/>
    <mergeCell ref="AG464:AL464"/>
    <mergeCell ref="AG465:AN465"/>
    <mergeCell ref="AG466:AL466"/>
    <mergeCell ref="AG467:AM467"/>
    <mergeCell ref="AG468:AL468"/>
    <mergeCell ref="AG469:AL469"/>
    <mergeCell ref="AG470:AL470"/>
    <mergeCell ref="AG471:AL471"/>
    <mergeCell ref="AG472:AL472"/>
    <mergeCell ref="AG473:AM473"/>
    <mergeCell ref="AG474:AL474"/>
    <mergeCell ref="AG475:AM475"/>
    <mergeCell ref="AG476:AL476"/>
    <mergeCell ref="AG477:AM477"/>
    <mergeCell ref="AG478:AM478"/>
    <mergeCell ref="AG479:AM479"/>
    <mergeCell ref="AG480:AM480"/>
    <mergeCell ref="AG481:AN481"/>
    <mergeCell ref="AG482:AM482"/>
    <mergeCell ref="AG483:AN483"/>
    <mergeCell ref="AG484:AM484"/>
    <mergeCell ref="AG485:AN485"/>
    <mergeCell ref="AG486:AN486"/>
    <mergeCell ref="AG487:AM487"/>
    <mergeCell ref="AG488:AP488"/>
    <mergeCell ref="AG489:AN489"/>
    <mergeCell ref="AG490:AL490"/>
    <mergeCell ref="AH491:AI491"/>
    <mergeCell ref="AG492:AK492"/>
    <mergeCell ref="AG493:AM493"/>
    <mergeCell ref="AG494:AL494"/>
    <mergeCell ref="AG495:AN495"/>
    <mergeCell ref="AG496:AK496"/>
    <mergeCell ref="AG497:AN497"/>
    <mergeCell ref="AG498:AL498"/>
    <mergeCell ref="AG499:AL499"/>
    <mergeCell ref="AG500:AK500"/>
    <mergeCell ref="AG501:AK501"/>
    <mergeCell ref="AG502:AM502"/>
    <mergeCell ref="AG503:AM503"/>
    <mergeCell ref="AG504:AM504"/>
    <mergeCell ref="AG505:AM505"/>
    <mergeCell ref="AG506:AN506"/>
    <mergeCell ref="AG507:AN507"/>
    <mergeCell ref="AG508:AM508"/>
    <mergeCell ref="AG509:AN509"/>
    <mergeCell ref="AG510:AL510"/>
    <mergeCell ref="AG511:AN511"/>
    <mergeCell ref="AG512:AL512"/>
    <mergeCell ref="AG513:AN513"/>
    <mergeCell ref="AG514:AL514"/>
    <mergeCell ref="AG515:AN515"/>
    <mergeCell ref="AG516:AM516"/>
    <mergeCell ref="AG517:AN517"/>
    <mergeCell ref="AG518:AM518"/>
    <mergeCell ref="AG519:AN519"/>
    <mergeCell ref="AG520:AM520"/>
    <mergeCell ref="AG521:AO521"/>
    <mergeCell ref="AG522:AM522"/>
    <mergeCell ref="AG523:AN523"/>
    <mergeCell ref="AG524:AM524"/>
    <mergeCell ref="AG525:AN525"/>
    <mergeCell ref="AG526:AM526"/>
    <mergeCell ref="AG527:AN527"/>
    <mergeCell ref="AG528:AM528"/>
    <mergeCell ref="AG529:AN529"/>
    <mergeCell ref="AG530:AM530"/>
    <mergeCell ref="AG580:AN580"/>
    <mergeCell ref="AG581:AN581"/>
    <mergeCell ref="AG582:AM582"/>
    <mergeCell ref="AG583:AN583"/>
    <mergeCell ref="AG584:AM584"/>
    <mergeCell ref="AG585:AN585"/>
    <mergeCell ref="AG586:AM586"/>
    <mergeCell ref="AG594:AL594"/>
    <mergeCell ref="AG595:AN595"/>
    <mergeCell ref="AG596:AM596"/>
    <mergeCell ref="AG597:AK597"/>
    <mergeCell ref="AG598:AO598"/>
    <mergeCell ref="AG603:AQ603"/>
    <mergeCell ref="AG623:AQ623"/>
    <mergeCell ref="AG624:AN624"/>
    <mergeCell ref="AG587:AN587"/>
    <mergeCell ref="AG588:AM588"/>
    <mergeCell ref="AG589:AN589"/>
    <mergeCell ref="AG590:AM590"/>
    <mergeCell ref="AG591:AM591"/>
    <mergeCell ref="AG592:AL592"/>
    <mergeCell ref="AG593:AL593"/>
    <mergeCell ref="AG531:AN531"/>
    <mergeCell ref="AG532:AM532"/>
    <mergeCell ref="AG533:AO533"/>
    <mergeCell ref="AG534:AM534"/>
    <mergeCell ref="AG535:AN535"/>
    <mergeCell ref="AG536:AM536"/>
    <mergeCell ref="AG537:AN537"/>
    <mergeCell ref="AG538:AM538"/>
    <mergeCell ref="AG539:AN539"/>
    <mergeCell ref="AG540:AM540"/>
    <mergeCell ref="AG541:AN541"/>
    <mergeCell ref="AG542:AM542"/>
    <mergeCell ref="AG543:AN543"/>
    <mergeCell ref="AG544:AM544"/>
    <mergeCell ref="AG545:AP545"/>
    <mergeCell ref="AG546:AP546"/>
    <mergeCell ref="AG547:AN547"/>
    <mergeCell ref="AG548:AO548"/>
    <mergeCell ref="AG549:AN549"/>
    <mergeCell ref="AG550:AO550"/>
    <mergeCell ref="AG551:AN551"/>
    <mergeCell ref="AG552:AO552"/>
    <mergeCell ref="AG553:AN553"/>
    <mergeCell ref="AG554:AP554"/>
    <mergeCell ref="AG555:AN555"/>
    <mergeCell ref="AG556:AQ556"/>
    <mergeCell ref="AG557:AO557"/>
    <mergeCell ref="AG558:AO558"/>
    <mergeCell ref="AG559:AO559"/>
    <mergeCell ref="AG560:AN560"/>
    <mergeCell ref="AG561:AN561"/>
    <mergeCell ref="AG562:AL562"/>
    <mergeCell ref="AG563:AN563"/>
    <mergeCell ref="AG564:AL564"/>
    <mergeCell ref="AG565:AN565"/>
    <mergeCell ref="AG566:AL566"/>
    <mergeCell ref="AG567:AN567"/>
    <mergeCell ref="AG568:AM568"/>
    <mergeCell ref="AG569:AN569"/>
    <mergeCell ref="AG570:AM570"/>
    <mergeCell ref="AG571:AO571"/>
    <mergeCell ref="AG572:AM572"/>
    <mergeCell ref="AG573:AN573"/>
    <mergeCell ref="AG574:AM574"/>
    <mergeCell ref="AG575:AN575"/>
    <mergeCell ref="AG576:AN576"/>
    <mergeCell ref="AG577:AN577"/>
    <mergeCell ref="AG578:AM578"/>
    <mergeCell ref="AG579:AN579"/>
    <mergeCell ref="W323:Y323"/>
    <mergeCell ref="W324:Y324"/>
    <mergeCell ref="W325:Y325"/>
    <mergeCell ref="W326:Y326"/>
    <mergeCell ref="X327:Y327"/>
    <mergeCell ref="W328:Y328"/>
    <mergeCell ref="Z328:AA328"/>
    <mergeCell ref="W329:Y329"/>
    <mergeCell ref="W330:Y330"/>
    <mergeCell ref="Z330:AA330"/>
    <mergeCell ref="W331:Y331"/>
    <mergeCell ref="W332:Y332"/>
    <mergeCell ref="Z332:AA332"/>
    <mergeCell ref="W333:Y333"/>
    <mergeCell ref="W334:Y334"/>
    <mergeCell ref="Z334:AA334"/>
    <mergeCell ref="W335:Y335"/>
    <mergeCell ref="W336:Y336"/>
    <mergeCell ref="Z336:AA336"/>
    <mergeCell ref="W337:Y337"/>
    <mergeCell ref="Z338:AA338"/>
    <mergeCell ref="W343:Y343"/>
    <mergeCell ref="AE343:AF343"/>
    <mergeCell ref="W338:Y338"/>
    <mergeCell ref="W339:Y339"/>
    <mergeCell ref="W340:Y340"/>
    <mergeCell ref="Z340:AA340"/>
    <mergeCell ref="W341:Y341"/>
    <mergeCell ref="W342:Y342"/>
    <mergeCell ref="Z342:AA342"/>
    <mergeCell ref="W344:Y344"/>
    <mergeCell ref="Z344:AA344"/>
    <mergeCell ref="W345:Y345"/>
    <mergeCell ref="W346:Y346"/>
    <mergeCell ref="Z346:AA346"/>
    <mergeCell ref="W347:Y347"/>
    <mergeCell ref="Z348:AA348"/>
    <mergeCell ref="W348:Y348"/>
    <mergeCell ref="W349:Y349"/>
    <mergeCell ref="W350:Y350"/>
    <mergeCell ref="Z350:AA350"/>
    <mergeCell ref="X351:Y351"/>
    <mergeCell ref="W352:Y352"/>
    <mergeCell ref="Z352:AA352"/>
    <mergeCell ref="W353:Y353"/>
    <mergeCell ref="W354:Y354"/>
    <mergeCell ref="Z354:AA354"/>
    <mergeCell ref="W355:Y355"/>
    <mergeCell ref="W356:Y356"/>
    <mergeCell ref="Z356:AA356"/>
    <mergeCell ref="W357:Y357"/>
    <mergeCell ref="W362:Y362"/>
    <mergeCell ref="W363:Y363"/>
    <mergeCell ref="AE363:AF363"/>
    <mergeCell ref="W358:Y358"/>
    <mergeCell ref="Z358:AA358"/>
    <mergeCell ref="W359:Y359"/>
    <mergeCell ref="W360:Y360"/>
    <mergeCell ref="Z360:AA360"/>
    <mergeCell ref="W361:Y361"/>
    <mergeCell ref="Z362:AA362"/>
    <mergeCell ref="W364:Y364"/>
    <mergeCell ref="Z364:AA364"/>
    <mergeCell ref="W365:Y365"/>
    <mergeCell ref="W366:Y366"/>
    <mergeCell ref="Z366:AA366"/>
    <mergeCell ref="W367:Y367"/>
    <mergeCell ref="Z368:AA368"/>
    <mergeCell ref="W368:Y368"/>
    <mergeCell ref="W369:Y369"/>
    <mergeCell ref="W370:Y370"/>
    <mergeCell ref="Z370:AA370"/>
    <mergeCell ref="W371:Y371"/>
    <mergeCell ref="W372:Y372"/>
    <mergeCell ref="Z372:AA372"/>
    <mergeCell ref="W373:Y373"/>
    <mergeCell ref="W374:Y374"/>
    <mergeCell ref="Z374:AA374"/>
    <mergeCell ref="X375:Y375"/>
    <mergeCell ref="AE375:AF375"/>
    <mergeCell ref="W376:Y376"/>
    <mergeCell ref="Z376:AA376"/>
    <mergeCell ref="W377:Y377"/>
    <mergeCell ref="W378:Y378"/>
    <mergeCell ref="Z378:AA378"/>
    <mergeCell ref="W379:Y379"/>
    <mergeCell ref="W380:Y380"/>
    <mergeCell ref="Z380:AA380"/>
    <mergeCell ref="W381:Y381"/>
    <mergeCell ref="W382:Y382"/>
    <mergeCell ref="Z382:AA382"/>
    <mergeCell ref="W383:Y383"/>
    <mergeCell ref="W384:Y384"/>
    <mergeCell ref="Z384:AA384"/>
    <mergeCell ref="W385:Y385"/>
    <mergeCell ref="Z386:AA386"/>
    <mergeCell ref="W386:Y386"/>
    <mergeCell ref="W387:Y387"/>
    <mergeCell ref="W388:Y388"/>
    <mergeCell ref="Z388:AA388"/>
    <mergeCell ref="W389:Y389"/>
    <mergeCell ref="W390:Y390"/>
    <mergeCell ref="Z390:AA390"/>
    <mergeCell ref="W391:Y391"/>
    <mergeCell ref="W392:Y392"/>
    <mergeCell ref="Z392:AA392"/>
    <mergeCell ref="W393:Y393"/>
    <mergeCell ref="W394:Y394"/>
    <mergeCell ref="Z394:AA394"/>
    <mergeCell ref="W395:Y395"/>
    <mergeCell ref="W396:Y396"/>
    <mergeCell ref="Z396:AA396"/>
    <mergeCell ref="W397:Y397"/>
    <mergeCell ref="W398:Y398"/>
    <mergeCell ref="Z398:AA398"/>
    <mergeCell ref="X399:Y399"/>
    <mergeCell ref="Z400:AA400"/>
    <mergeCell ref="W400:Y400"/>
    <mergeCell ref="W401:Y401"/>
    <mergeCell ref="W402:Y402"/>
    <mergeCell ref="Z402:AA402"/>
    <mergeCell ref="W403:Y403"/>
    <mergeCell ref="W404:Y404"/>
    <mergeCell ref="Z404:AA404"/>
    <mergeCell ref="W405:Y405"/>
    <mergeCell ref="W406:Y406"/>
    <mergeCell ref="Z406:AA406"/>
    <mergeCell ref="W407:Y407"/>
    <mergeCell ref="W408:Y408"/>
    <mergeCell ref="Z408:AA408"/>
    <mergeCell ref="W409:Y409"/>
    <mergeCell ref="W410:Y410"/>
    <mergeCell ref="Z410:AA410"/>
    <mergeCell ref="W411:Y411"/>
    <mergeCell ref="Z411:AA411"/>
    <mergeCell ref="W412:Y412"/>
    <mergeCell ref="W413:Y413"/>
    <mergeCell ref="Z413:AA413"/>
    <mergeCell ref="W414:Y414"/>
    <mergeCell ref="W415:Y415"/>
    <mergeCell ref="Z415:AA415"/>
    <mergeCell ref="W416:Y416"/>
    <mergeCell ref="W417:Y417"/>
    <mergeCell ref="Z417:AA417"/>
    <mergeCell ref="W418:Y418"/>
    <mergeCell ref="W419:Y419"/>
    <mergeCell ref="Z419:AA419"/>
    <mergeCell ref="W420:Y420"/>
    <mergeCell ref="W421:Y421"/>
    <mergeCell ref="Z421:AA421"/>
    <mergeCell ref="W422:Y422"/>
    <mergeCell ref="Z423:AA423"/>
    <mergeCell ref="W423:Y423"/>
    <mergeCell ref="X424:Y424"/>
    <mergeCell ref="W425:Y425"/>
    <mergeCell ref="Z425:AA425"/>
    <mergeCell ref="W426:Y426"/>
    <mergeCell ref="W427:Y427"/>
    <mergeCell ref="Z427:AA427"/>
    <mergeCell ref="W428:Y428"/>
    <mergeCell ref="W429:Y429"/>
    <mergeCell ref="Z429:AA429"/>
    <mergeCell ref="W430:Y430"/>
    <mergeCell ref="W431:Y431"/>
    <mergeCell ref="Z431:AA431"/>
    <mergeCell ref="W432:Y432"/>
    <mergeCell ref="W433:Y433"/>
    <mergeCell ref="Z433:AA433"/>
    <mergeCell ref="W434:Y434"/>
    <mergeCell ref="W435:Y435"/>
    <mergeCell ref="Z435:AA435"/>
    <mergeCell ref="W436:Y436"/>
    <mergeCell ref="Z437:AA437"/>
    <mergeCell ref="W437:Y437"/>
    <mergeCell ref="W438:Y438"/>
    <mergeCell ref="W439:Y439"/>
    <mergeCell ref="Z439:AA439"/>
    <mergeCell ref="W440:Y440"/>
    <mergeCell ref="W441:Y441"/>
    <mergeCell ref="Z441:AA441"/>
    <mergeCell ref="W442:Y442"/>
    <mergeCell ref="W443:Y443"/>
    <mergeCell ref="Z443:AA443"/>
    <mergeCell ref="W444:Y444"/>
    <mergeCell ref="W445:Y445"/>
    <mergeCell ref="Z445:AA445"/>
    <mergeCell ref="W446:Y446"/>
    <mergeCell ref="W476:Y476"/>
    <mergeCell ref="W477:Y477"/>
    <mergeCell ref="W478:Y478"/>
    <mergeCell ref="Z478:AA478"/>
    <mergeCell ref="W479:Y479"/>
    <mergeCell ref="X473:Y473"/>
    <mergeCell ref="AA473:AB473"/>
    <mergeCell ref="W474:Y474"/>
    <mergeCell ref="Z474:AA474"/>
    <mergeCell ref="W475:Y475"/>
    <mergeCell ref="AE475:AF475"/>
    <mergeCell ref="Z476:AA476"/>
    <mergeCell ref="W447:Y447"/>
    <mergeCell ref="Z447:AA447"/>
    <mergeCell ref="X448:Y448"/>
    <mergeCell ref="W449:Y449"/>
    <mergeCell ref="Z449:AA449"/>
    <mergeCell ref="W450:Y450"/>
    <mergeCell ref="Z451:AA451"/>
    <mergeCell ref="W451:Y451"/>
    <mergeCell ref="W452:Y452"/>
    <mergeCell ref="W453:Y453"/>
    <mergeCell ref="Z453:AA453"/>
    <mergeCell ref="W454:Y454"/>
    <mergeCell ref="W455:Y455"/>
    <mergeCell ref="Z455:AA455"/>
    <mergeCell ref="W456:Y456"/>
    <mergeCell ref="Z456:AA456"/>
    <mergeCell ref="W457:Y457"/>
    <mergeCell ref="W458:Y458"/>
    <mergeCell ref="Z458:AA458"/>
    <mergeCell ref="W459:Y459"/>
    <mergeCell ref="Z460:AA460"/>
    <mergeCell ref="W460:Y460"/>
    <mergeCell ref="W461:Y461"/>
    <mergeCell ref="W462:Y462"/>
    <mergeCell ref="Z462:AA462"/>
    <mergeCell ref="W463:Y463"/>
    <mergeCell ref="W464:Y464"/>
    <mergeCell ref="Z464:AA464"/>
    <mergeCell ref="W465:Y465"/>
    <mergeCell ref="W466:Y466"/>
    <mergeCell ref="Z466:AA466"/>
    <mergeCell ref="W467:Y467"/>
    <mergeCell ref="AE467:AF467"/>
    <mergeCell ref="W468:Y468"/>
    <mergeCell ref="Z468:AA468"/>
    <mergeCell ref="W469:Y469"/>
    <mergeCell ref="AA469:AB469"/>
    <mergeCell ref="W470:Y470"/>
    <mergeCell ref="Z470:AA470"/>
    <mergeCell ref="W471:Y471"/>
    <mergeCell ref="W472:Y472"/>
    <mergeCell ref="Z472:AA472"/>
    <mergeCell ref="AE477:AF477"/>
    <mergeCell ref="AE479:AF479"/>
    <mergeCell ref="W480:Y480"/>
    <mergeCell ref="Z480:AA480"/>
    <mergeCell ref="W481:Y481"/>
    <mergeCell ref="W482:Y482"/>
    <mergeCell ref="Z482:AA482"/>
    <mergeCell ref="W538:Y538"/>
    <mergeCell ref="Z538:AA538"/>
    <mergeCell ref="W539:Y539"/>
    <mergeCell ref="W540:Y540"/>
    <mergeCell ref="Z540:AA540"/>
    <mergeCell ref="W541:Y541"/>
    <mergeCell ref="Z542:AA542"/>
    <mergeCell ref="W542:Y542"/>
    <mergeCell ref="W543:Y543"/>
    <mergeCell ref="W544:Y544"/>
    <mergeCell ref="Z544:AA544"/>
    <mergeCell ref="X545:Y545"/>
    <mergeCell ref="W546:Y546"/>
    <mergeCell ref="Z546:AA546"/>
    <mergeCell ref="W547:Y547"/>
    <mergeCell ref="W548:Y548"/>
    <mergeCell ref="Z548:AA548"/>
    <mergeCell ref="W549:Y549"/>
    <mergeCell ref="W550:Y550"/>
    <mergeCell ref="Z550:AA550"/>
    <mergeCell ref="W551:Y551"/>
    <mergeCell ref="W552:Y552"/>
    <mergeCell ref="Z552:AA552"/>
    <mergeCell ref="W553:Y553"/>
    <mergeCell ref="AE553:AF553"/>
    <mergeCell ref="W554:Y554"/>
    <mergeCell ref="Z554:AA554"/>
    <mergeCell ref="W555:Y555"/>
    <mergeCell ref="W556:Y556"/>
    <mergeCell ref="Z556:AA556"/>
    <mergeCell ref="W557:Y557"/>
    <mergeCell ref="W558:Y558"/>
    <mergeCell ref="Z558:AA558"/>
    <mergeCell ref="W559:Y559"/>
    <mergeCell ref="Z559:AA559"/>
    <mergeCell ref="W560:Y560"/>
    <mergeCell ref="W561:Y561"/>
    <mergeCell ref="Z561:AA561"/>
    <mergeCell ref="W562:Y562"/>
    <mergeCell ref="Z562:AA562"/>
    <mergeCell ref="W563:Y563"/>
    <mergeCell ref="Z564:AA564"/>
    <mergeCell ref="W624:Y624"/>
    <mergeCell ref="AA624:AB624"/>
    <mergeCell ref="W564:Y564"/>
    <mergeCell ref="W565:Y565"/>
    <mergeCell ref="W566:Y566"/>
    <mergeCell ref="Z566:AA566"/>
    <mergeCell ref="W567:Y567"/>
    <mergeCell ref="W568:Y568"/>
    <mergeCell ref="Z568:AA568"/>
    <mergeCell ref="AG706:AN706"/>
    <mergeCell ref="AG707:AP707"/>
    <mergeCell ref="AG709:AR709"/>
    <mergeCell ref="AG716:AQ716"/>
    <mergeCell ref="AG718:AQ718"/>
    <mergeCell ref="AG699:AN699"/>
    <mergeCell ref="AG700:AP700"/>
    <mergeCell ref="AG701:AN701"/>
    <mergeCell ref="AG702:AQ702"/>
    <mergeCell ref="AG703:AR703"/>
    <mergeCell ref="AG704:AO704"/>
    <mergeCell ref="AG705:AQ705"/>
    <mergeCell ref="AG650:AM650"/>
    <mergeCell ref="AG651:AM651"/>
    <mergeCell ref="AG652:AM652"/>
    <mergeCell ref="AG653:AN653"/>
    <mergeCell ref="AG654:AM654"/>
    <mergeCell ref="AG655:AO655"/>
    <mergeCell ref="AG656:AN656"/>
    <mergeCell ref="AG657:AP657"/>
    <mergeCell ref="AG658:AN658"/>
    <mergeCell ref="AG659:AP659"/>
    <mergeCell ref="AG660:AN660"/>
    <mergeCell ref="AG661:AP661"/>
    <mergeCell ref="AG662:AN662"/>
    <mergeCell ref="AG663:AO663"/>
    <mergeCell ref="AG664:AN664"/>
    <mergeCell ref="AG665:AM665"/>
    <mergeCell ref="AG666:AN666"/>
    <mergeCell ref="AG667:AM667"/>
    <mergeCell ref="AG668:AO668"/>
    <mergeCell ref="AG669:AM669"/>
    <mergeCell ref="AG670:AN670"/>
    <mergeCell ref="AG671:AM671"/>
    <mergeCell ref="AG672:AN672"/>
    <mergeCell ref="AG673:AM673"/>
    <mergeCell ref="AG674:AN674"/>
    <mergeCell ref="AG675:AM675"/>
    <mergeCell ref="AG676:AN676"/>
    <mergeCell ref="AG677:AM677"/>
    <mergeCell ref="AG678:AN678"/>
    <mergeCell ref="AG679:AM679"/>
    <mergeCell ref="AG680:AO680"/>
    <mergeCell ref="AG681:AL681"/>
    <mergeCell ref="AH682:AI682"/>
    <mergeCell ref="AG683:AM683"/>
    <mergeCell ref="AH684:AI684"/>
    <mergeCell ref="AG685:AL685"/>
    <mergeCell ref="AG686:AN686"/>
    <mergeCell ref="AG687:AL687"/>
    <mergeCell ref="AG688:AN688"/>
    <mergeCell ref="AG689:AL689"/>
    <mergeCell ref="AG690:AN690"/>
    <mergeCell ref="AG691:AL691"/>
    <mergeCell ref="AG692:AP692"/>
    <mergeCell ref="AG693:AP693"/>
    <mergeCell ref="AG694:AN694"/>
    <mergeCell ref="AG695:AN695"/>
    <mergeCell ref="AG696:AN696"/>
    <mergeCell ref="AG697:AO697"/>
    <mergeCell ref="AG698:AQ698"/>
    <mergeCell ref="W569:Y569"/>
    <mergeCell ref="W570:Y570"/>
    <mergeCell ref="Z570:AA570"/>
    <mergeCell ref="X571:Y571"/>
    <mergeCell ref="W572:Y572"/>
    <mergeCell ref="Z572:AA572"/>
    <mergeCell ref="W573:Y573"/>
    <mergeCell ref="W574:Y574"/>
    <mergeCell ref="Z574:AA574"/>
    <mergeCell ref="W575:Y575"/>
    <mergeCell ref="W576:Y576"/>
    <mergeCell ref="Z576:AA576"/>
    <mergeCell ref="W577:Y577"/>
    <mergeCell ref="Z578:AA578"/>
    <mergeCell ref="W583:Y583"/>
    <mergeCell ref="AE583:AF583"/>
    <mergeCell ref="W578:Y578"/>
    <mergeCell ref="W579:Y579"/>
    <mergeCell ref="W580:Y580"/>
    <mergeCell ref="Z580:AA580"/>
    <mergeCell ref="W581:Y581"/>
    <mergeCell ref="W582:Y582"/>
    <mergeCell ref="Z582:AA582"/>
    <mergeCell ref="W588:Y588"/>
    <mergeCell ref="W589:Y589"/>
    <mergeCell ref="AE589:AF589"/>
    <mergeCell ref="W584:Y584"/>
    <mergeCell ref="Z584:AA584"/>
    <mergeCell ref="W585:Y585"/>
    <mergeCell ref="W586:Y586"/>
    <mergeCell ref="Z586:AA586"/>
    <mergeCell ref="W587:Y587"/>
    <mergeCell ref="Z588:AA588"/>
    <mergeCell ref="W598:Y598"/>
    <mergeCell ref="W599:Y599"/>
    <mergeCell ref="W600:Y600"/>
    <mergeCell ref="Z600:AA600"/>
    <mergeCell ref="W601:Y601"/>
    <mergeCell ref="W602:Y602"/>
    <mergeCell ref="Z602:AA602"/>
    <mergeCell ref="W631:Y631"/>
    <mergeCell ref="Z631:AA631"/>
    <mergeCell ref="W632:Y632"/>
    <mergeCell ref="W633:Y633"/>
    <mergeCell ref="Z633:AA633"/>
    <mergeCell ref="W634:Y634"/>
    <mergeCell ref="Z635:AA635"/>
    <mergeCell ref="W635:Y635"/>
    <mergeCell ref="W636:Y636"/>
    <mergeCell ref="W637:Y637"/>
    <mergeCell ref="Z637:AA637"/>
    <mergeCell ref="W638:Y638"/>
    <mergeCell ref="W639:Y639"/>
    <mergeCell ref="Z639:AA639"/>
    <mergeCell ref="AG629:AN629"/>
    <mergeCell ref="AG630:AN630"/>
    <mergeCell ref="AG631:AM631"/>
    <mergeCell ref="AG632:AO632"/>
    <mergeCell ref="AG633:AM633"/>
    <mergeCell ref="AG634:AN634"/>
    <mergeCell ref="AG635:AN635"/>
    <mergeCell ref="AG636:AN636"/>
    <mergeCell ref="AG637:AN637"/>
    <mergeCell ref="AG638:AN638"/>
    <mergeCell ref="AG639:AO639"/>
    <mergeCell ref="AG640:AO640"/>
    <mergeCell ref="AG641:AM641"/>
    <mergeCell ref="AG642:AN642"/>
    <mergeCell ref="W603:Y603"/>
    <mergeCell ref="Z603:AA603"/>
    <mergeCell ref="W604:Y604"/>
    <mergeCell ref="W605:Y605"/>
    <mergeCell ref="Z605:AA605"/>
    <mergeCell ref="W606:Y606"/>
    <mergeCell ref="AA606:AB606"/>
    <mergeCell ref="W607:Y607"/>
    <mergeCell ref="Z607:AA607"/>
    <mergeCell ref="W608:Y608"/>
    <mergeCell ref="W609:Y609"/>
    <mergeCell ref="Z609:AA609"/>
    <mergeCell ref="W610:Y610"/>
    <mergeCell ref="Z611:AA611"/>
    <mergeCell ref="W611:Y611"/>
    <mergeCell ref="W612:Y612"/>
    <mergeCell ref="W613:Y613"/>
    <mergeCell ref="Z613:AA613"/>
    <mergeCell ref="W614:Y614"/>
    <mergeCell ref="W615:Y615"/>
    <mergeCell ref="Z615:AA615"/>
    <mergeCell ref="W616:Y616"/>
    <mergeCell ref="W617:Y617"/>
    <mergeCell ref="Z617:AA617"/>
    <mergeCell ref="W618:Y618"/>
    <mergeCell ref="W619:Y619"/>
    <mergeCell ref="Z619:AA619"/>
    <mergeCell ref="X620:Y620"/>
    <mergeCell ref="W621:Y621"/>
    <mergeCell ref="Z621:AA621"/>
    <mergeCell ref="W622:Y622"/>
    <mergeCell ref="W623:Y623"/>
    <mergeCell ref="Z623:AA623"/>
    <mergeCell ref="W625:Y625"/>
    <mergeCell ref="Z625:AA625"/>
    <mergeCell ref="W626:Y626"/>
    <mergeCell ref="W627:Y627"/>
    <mergeCell ref="Z627:AA627"/>
    <mergeCell ref="W628:Y628"/>
    <mergeCell ref="W629:Y629"/>
    <mergeCell ref="Z629:AA629"/>
    <mergeCell ref="W630:Y630"/>
    <mergeCell ref="W640:Y640"/>
    <mergeCell ref="W641:Y641"/>
    <mergeCell ref="Z641:AA641"/>
    <mergeCell ref="W642:Y642"/>
    <mergeCell ref="W643:Y643"/>
    <mergeCell ref="Z643:AA643"/>
    <mergeCell ref="X644:Y644"/>
    <mergeCell ref="W590:Y590"/>
    <mergeCell ref="Z590:AA590"/>
    <mergeCell ref="W591:Y591"/>
    <mergeCell ref="W592:Y592"/>
    <mergeCell ref="Z592:AA592"/>
    <mergeCell ref="W593:Y593"/>
    <mergeCell ref="Z594:AA594"/>
    <mergeCell ref="W594:Y594"/>
    <mergeCell ref="X595:Y595"/>
    <mergeCell ref="W596:Y596"/>
    <mergeCell ref="Z596:AA596"/>
    <mergeCell ref="W597:Y597"/>
    <mergeCell ref="AA597:AB597"/>
    <mergeCell ref="Z598:AA598"/>
    <mergeCell ref="AG599:AN599"/>
    <mergeCell ref="AG600:AM600"/>
    <mergeCell ref="AG601:AN601"/>
    <mergeCell ref="AG602:AP602"/>
    <mergeCell ref="AG604:AN604"/>
    <mergeCell ref="AG605:AO605"/>
    <mergeCell ref="AG606:AN606"/>
    <mergeCell ref="AG607:AN607"/>
    <mergeCell ref="AG608:AO608"/>
    <mergeCell ref="AG609:AO609"/>
    <mergeCell ref="AE610:AF610"/>
    <mergeCell ref="AG610:AM610"/>
    <mergeCell ref="AG611:AP611"/>
    <mergeCell ref="AG612:AN612"/>
    <mergeCell ref="AG613:AP613"/>
    <mergeCell ref="AG614:AM614"/>
    <mergeCell ref="AG615:AP615"/>
    <mergeCell ref="AG616:AN616"/>
    <mergeCell ref="AG617:AP617"/>
    <mergeCell ref="AG618:AN618"/>
    <mergeCell ref="AG619:AO619"/>
    <mergeCell ref="AG620:AO620"/>
    <mergeCell ref="AG621:AP621"/>
    <mergeCell ref="AG622:AN622"/>
    <mergeCell ref="AG625:AL625"/>
    <mergeCell ref="AG626:AN626"/>
    <mergeCell ref="AG627:AN627"/>
    <mergeCell ref="AG628:AN628"/>
    <mergeCell ref="AG643:AN643"/>
    <mergeCell ref="AG644:AP644"/>
    <mergeCell ref="AG645:AO645"/>
    <mergeCell ref="AG646:AM646"/>
    <mergeCell ref="AG647:AP647"/>
    <mergeCell ref="AG648:AN648"/>
    <mergeCell ref="AG649:AM649"/>
    <mergeCell ref="W645:Y645"/>
    <mergeCell ref="Z645:AA645"/>
    <mergeCell ref="W646:Y646"/>
    <mergeCell ref="AA646:AB646"/>
    <mergeCell ref="W647:Y647"/>
    <mergeCell ref="Z647:AA647"/>
    <mergeCell ref="W648:Y648"/>
    <mergeCell ref="W649:Y649"/>
    <mergeCell ref="Z649:AA649"/>
    <mergeCell ref="W650:Y650"/>
    <mergeCell ref="AA650:AB650"/>
    <mergeCell ref="W651:Y651"/>
    <mergeCell ref="Z651:AA651"/>
    <mergeCell ref="AA652:AB652"/>
    <mergeCell ref="W652:Y652"/>
    <mergeCell ref="W653:Y653"/>
    <mergeCell ref="Z653:AA653"/>
    <mergeCell ref="W654:Y654"/>
    <mergeCell ref="AA654:AB654"/>
    <mergeCell ref="W655:Y655"/>
    <mergeCell ref="Z655:AA655"/>
    <mergeCell ref="W656:Y656"/>
    <mergeCell ref="AA656:AB656"/>
    <mergeCell ref="W657:Y657"/>
    <mergeCell ref="Z657:AA657"/>
    <mergeCell ref="W658:Y658"/>
    <mergeCell ref="W659:Y659"/>
    <mergeCell ref="Z659:AA659"/>
    <mergeCell ref="W660:Y660"/>
    <mergeCell ref="W661:Y661"/>
    <mergeCell ref="Z661:AA661"/>
    <mergeCell ref="W662:Y662"/>
    <mergeCell ref="W663:Y663"/>
    <mergeCell ref="Z663:AA663"/>
    <mergeCell ref="W664:Y664"/>
    <mergeCell ref="W665:Y665"/>
    <mergeCell ref="Z665:AA665"/>
    <mergeCell ref="W666:Y666"/>
    <mergeCell ref="W667:Y667"/>
    <mergeCell ref="Z667:AA667"/>
    <mergeCell ref="X668:Y668"/>
    <mergeCell ref="Z669:AA669"/>
    <mergeCell ref="W669:Y669"/>
    <mergeCell ref="W670:Y670"/>
    <mergeCell ref="W671:Y671"/>
    <mergeCell ref="Z671:AA671"/>
    <mergeCell ref="W672:Y672"/>
    <mergeCell ref="W673:Y673"/>
    <mergeCell ref="Z673:AA673"/>
    <mergeCell ref="W674:Y674"/>
    <mergeCell ref="W675:Y675"/>
    <mergeCell ref="Z675:AA675"/>
    <mergeCell ref="W676:Y676"/>
    <mergeCell ref="W677:Y677"/>
    <mergeCell ref="Z677:AA677"/>
    <mergeCell ref="W678:Y678"/>
    <mergeCell ref="W679:Y679"/>
    <mergeCell ref="Z679:AA679"/>
    <mergeCell ref="W680:Y680"/>
    <mergeCell ref="W681:Y681"/>
    <mergeCell ref="Z681:AA681"/>
    <mergeCell ref="W682:Y682"/>
    <mergeCell ref="AA682:AB682"/>
    <mergeCell ref="W683:Y683"/>
    <mergeCell ref="Z683:AA683"/>
    <mergeCell ref="W684:Y684"/>
    <mergeCell ref="AA684:AB684"/>
    <mergeCell ref="W685:Y685"/>
    <mergeCell ref="Z685:AA685"/>
    <mergeCell ref="W686:Y686"/>
    <mergeCell ref="W687:Y687"/>
    <mergeCell ref="Z687:AA687"/>
    <mergeCell ref="W688:Y688"/>
    <mergeCell ref="W689:Y689"/>
    <mergeCell ref="Z689:AA689"/>
    <mergeCell ref="W690:Y690"/>
    <mergeCell ref="Z691:AA691"/>
    <mergeCell ref="W691:Y691"/>
    <mergeCell ref="X692:Y692"/>
    <mergeCell ref="W693:Y693"/>
    <mergeCell ref="Z693:AA693"/>
    <mergeCell ref="W694:Y694"/>
    <mergeCell ref="W695:Y695"/>
    <mergeCell ref="Z695:AA695"/>
    <mergeCell ref="W696:Y696"/>
    <mergeCell ref="W697:Y697"/>
    <mergeCell ref="Z697:AA697"/>
    <mergeCell ref="W698:Y698"/>
    <mergeCell ref="Z698:AA698"/>
    <mergeCell ref="W699:Y699"/>
    <mergeCell ref="Z700:AA700"/>
    <mergeCell ref="W700:Y700"/>
    <mergeCell ref="W701:Y701"/>
    <mergeCell ref="Z701:AA701"/>
    <mergeCell ref="W702:Y702"/>
    <mergeCell ref="Z702:AA702"/>
    <mergeCell ref="W703:Y703"/>
    <mergeCell ref="Z703:AA703"/>
    <mergeCell ref="W796:Y796"/>
    <mergeCell ref="W797:Y797"/>
    <mergeCell ref="W789:Y789"/>
    <mergeCell ref="W790:Y790"/>
    <mergeCell ref="W791:Y791"/>
    <mergeCell ref="W792:Y792"/>
    <mergeCell ref="X793:Y793"/>
    <mergeCell ref="W794:Y794"/>
    <mergeCell ref="W795:Y795"/>
    <mergeCell ref="W768:Y768"/>
    <mergeCell ref="Z768:AA768"/>
    <mergeCell ref="X769:Y769"/>
    <mergeCell ref="W770:Y770"/>
    <mergeCell ref="Z770:AA770"/>
    <mergeCell ref="W771:Y771"/>
    <mergeCell ref="AA771:AB771"/>
    <mergeCell ref="W772:Y772"/>
    <mergeCell ref="Z772:AA772"/>
    <mergeCell ref="W773:Y773"/>
    <mergeCell ref="AA773:AB773"/>
    <mergeCell ref="W774:Y774"/>
    <mergeCell ref="Z774:AA774"/>
    <mergeCell ref="AA775:AB775"/>
    <mergeCell ref="W775:Y775"/>
    <mergeCell ref="W776:Y776"/>
    <mergeCell ref="Z776:AA776"/>
    <mergeCell ref="W777:Y777"/>
    <mergeCell ref="AA777:AB777"/>
    <mergeCell ref="W778:Y778"/>
    <mergeCell ref="Z778:AA778"/>
    <mergeCell ref="W779:Y779"/>
    <mergeCell ref="AA779:AB779"/>
    <mergeCell ref="W780:Y780"/>
    <mergeCell ref="Z780:AA780"/>
    <mergeCell ref="W781:Y781"/>
    <mergeCell ref="AA781:AB781"/>
    <mergeCell ref="Z782:AA782"/>
    <mergeCell ref="W782:Y782"/>
    <mergeCell ref="W783:Y783"/>
    <mergeCell ref="W784:Y784"/>
    <mergeCell ref="W785:Y785"/>
    <mergeCell ref="W786:Y786"/>
    <mergeCell ref="W787:Y787"/>
    <mergeCell ref="W788:Y788"/>
    <mergeCell ref="Z790:AA790"/>
    <mergeCell ref="Z792:AA792"/>
    <mergeCell ref="Z794:AA794"/>
    <mergeCell ref="Z796:AA796"/>
    <mergeCell ref="AA783:AB783"/>
    <mergeCell ref="Z784:AA784"/>
    <mergeCell ref="AA785:AB785"/>
    <mergeCell ref="Z786:AA786"/>
    <mergeCell ref="AA787:AB787"/>
    <mergeCell ref="Z788:AA788"/>
    <mergeCell ref="AA789:AB789"/>
    <mergeCell ref="AG726:AL726"/>
    <mergeCell ref="AG727:AM727"/>
    <mergeCell ref="AG719:AN719"/>
    <mergeCell ref="AG720:AO720"/>
    <mergeCell ref="AG721:AN721"/>
    <mergeCell ref="AG722:AO722"/>
    <mergeCell ref="AG723:AM723"/>
    <mergeCell ref="AG724:AP724"/>
    <mergeCell ref="AG725:AM725"/>
    <mergeCell ref="W704:Y704"/>
    <mergeCell ref="W705:Y705"/>
    <mergeCell ref="Z705:AA705"/>
    <mergeCell ref="W706:Y706"/>
    <mergeCell ref="W707:Y707"/>
    <mergeCell ref="Z707:AA707"/>
    <mergeCell ref="AG708:AN708"/>
    <mergeCell ref="W708:Y708"/>
    <mergeCell ref="W709:Y709"/>
    <mergeCell ref="Z709:AA709"/>
    <mergeCell ref="W710:Y710"/>
    <mergeCell ref="W711:Y711"/>
    <mergeCell ref="Z711:AA711"/>
    <mergeCell ref="W712:Y712"/>
    <mergeCell ref="W713:Y713"/>
    <mergeCell ref="Z713:AA713"/>
    <mergeCell ref="W714:Y714"/>
    <mergeCell ref="W715:Y715"/>
    <mergeCell ref="Z715:AA715"/>
    <mergeCell ref="W716:Y716"/>
    <mergeCell ref="Z716:AA716"/>
    <mergeCell ref="AG710:AN710"/>
    <mergeCell ref="AG711:AO711"/>
    <mergeCell ref="AG712:AM712"/>
    <mergeCell ref="AG713:AP713"/>
    <mergeCell ref="AG714:AN714"/>
    <mergeCell ref="AG715:AO715"/>
    <mergeCell ref="AG717:AN717"/>
    <mergeCell ref="W717:Y717"/>
    <mergeCell ref="W718:Y718"/>
    <mergeCell ref="Z718:AA718"/>
    <mergeCell ref="W719:Y719"/>
    <mergeCell ref="W720:Y720"/>
    <mergeCell ref="Z720:AA720"/>
    <mergeCell ref="X721:Y721"/>
    <mergeCell ref="W722:Y722"/>
    <mergeCell ref="Z722:AA722"/>
    <mergeCell ref="W723:Y723"/>
    <mergeCell ref="W724:Y724"/>
    <mergeCell ref="Z724:AA724"/>
    <mergeCell ref="W725:Y725"/>
    <mergeCell ref="Z726:AA726"/>
    <mergeCell ref="AH731:AI731"/>
    <mergeCell ref="AG732:AL732"/>
    <mergeCell ref="W741:Y741"/>
    <mergeCell ref="AA741:AB741"/>
    <mergeCell ref="AG741:AK741"/>
    <mergeCell ref="W742:Y742"/>
    <mergeCell ref="Z742:AA742"/>
    <mergeCell ref="AG742:AK742"/>
    <mergeCell ref="W743:Y743"/>
    <mergeCell ref="AG743:AL743"/>
    <mergeCell ref="Z744:AA744"/>
    <mergeCell ref="AG744:AL744"/>
    <mergeCell ref="AG752:AO752"/>
    <mergeCell ref="AG753:AL753"/>
    <mergeCell ref="AG754:AP754"/>
    <mergeCell ref="AG756:AQ756"/>
    <mergeCell ref="AH745:AI745"/>
    <mergeCell ref="AG746:AO746"/>
    <mergeCell ref="AG747:AL747"/>
    <mergeCell ref="AG748:AO748"/>
    <mergeCell ref="AG749:AM749"/>
    <mergeCell ref="AG750:AN750"/>
    <mergeCell ref="AG751:AL751"/>
    <mergeCell ref="W726:Y726"/>
    <mergeCell ref="W727:Y727"/>
    <mergeCell ref="W728:Y728"/>
    <mergeCell ref="Z728:AA728"/>
    <mergeCell ref="AG728:AL728"/>
    <mergeCell ref="AH729:AI729"/>
    <mergeCell ref="AG730:AL730"/>
    <mergeCell ref="AG733:AM733"/>
    <mergeCell ref="W734:Y734"/>
    <mergeCell ref="Z734:AA734"/>
    <mergeCell ref="AG734:AL734"/>
    <mergeCell ref="AG735:AL735"/>
    <mergeCell ref="AG736:AL736"/>
    <mergeCell ref="AG737:AL737"/>
    <mergeCell ref="AG738:AL738"/>
    <mergeCell ref="AG739:AL739"/>
    <mergeCell ref="W729:Y729"/>
    <mergeCell ref="W730:Y730"/>
    <mergeCell ref="Z730:AA730"/>
    <mergeCell ref="W731:Y731"/>
    <mergeCell ref="W732:Y732"/>
    <mergeCell ref="Z732:AA732"/>
    <mergeCell ref="W733:Y733"/>
    <mergeCell ref="W740:Y740"/>
    <mergeCell ref="Z740:AA740"/>
    <mergeCell ref="AG740:AK740"/>
    <mergeCell ref="W735:Y735"/>
    <mergeCell ref="W736:Y736"/>
    <mergeCell ref="Z736:AA736"/>
    <mergeCell ref="W737:Y737"/>
    <mergeCell ref="W738:Y738"/>
    <mergeCell ref="Z738:AA738"/>
    <mergeCell ref="W739:Y739"/>
    <mergeCell ref="W744:Y744"/>
    <mergeCell ref="X745:Y745"/>
    <mergeCell ref="W746:Y746"/>
    <mergeCell ref="Z746:AA746"/>
    <mergeCell ref="W747:Y747"/>
    <mergeCell ref="W748:Y748"/>
    <mergeCell ref="Z748:AA748"/>
    <mergeCell ref="W749:Y749"/>
    <mergeCell ref="W750:Y750"/>
    <mergeCell ref="Z750:AA750"/>
    <mergeCell ref="W751:Y751"/>
    <mergeCell ref="W752:Y752"/>
    <mergeCell ref="Z752:AA752"/>
    <mergeCell ref="W753:Y753"/>
    <mergeCell ref="AG776:AK776"/>
    <mergeCell ref="AG777:AK777"/>
    <mergeCell ref="AG778:AK778"/>
    <mergeCell ref="AG779:AK779"/>
    <mergeCell ref="AG780:AL780"/>
    <mergeCell ref="AG781:AL781"/>
    <mergeCell ref="AG782:AK782"/>
    <mergeCell ref="AG783:AK783"/>
    <mergeCell ref="AG784:AK784"/>
    <mergeCell ref="AG785:AK785"/>
    <mergeCell ref="AG786:AK786"/>
    <mergeCell ref="AE787:AF787"/>
    <mergeCell ref="AG787:AL787"/>
    <mergeCell ref="AG788:AL788"/>
    <mergeCell ref="AG795:AN795"/>
    <mergeCell ref="AG796:AM796"/>
    <mergeCell ref="AG797:AM797"/>
    <mergeCell ref="AE789:AF789"/>
    <mergeCell ref="AG789:AM789"/>
    <mergeCell ref="AG790:AM790"/>
    <mergeCell ref="AG791:AM791"/>
    <mergeCell ref="AG792:AL792"/>
    <mergeCell ref="AG793:AN793"/>
    <mergeCell ref="AG794:AM794"/>
    <mergeCell ref="W754:Y754"/>
    <mergeCell ref="Z754:AA754"/>
    <mergeCell ref="W755:Y755"/>
    <mergeCell ref="AH755:AI755"/>
    <mergeCell ref="W756:Y756"/>
    <mergeCell ref="Z756:AA756"/>
    <mergeCell ref="AG757:AM757"/>
    <mergeCell ref="W757:Y757"/>
    <mergeCell ref="W758:Y758"/>
    <mergeCell ref="Z758:AA758"/>
    <mergeCell ref="AG758:AR758"/>
    <mergeCell ref="W759:Y759"/>
    <mergeCell ref="AE759:AF759"/>
    <mergeCell ref="AG759:AN759"/>
    <mergeCell ref="AE761:AF761"/>
    <mergeCell ref="AE763:AF763"/>
    <mergeCell ref="W760:Y760"/>
    <mergeCell ref="Z760:AA760"/>
    <mergeCell ref="AG760:AQ760"/>
    <mergeCell ref="W761:Y761"/>
    <mergeCell ref="W762:Y762"/>
    <mergeCell ref="Z762:AA762"/>
    <mergeCell ref="AG763:AM763"/>
    <mergeCell ref="W763:Y763"/>
    <mergeCell ref="W764:Y764"/>
    <mergeCell ref="Z764:AA764"/>
    <mergeCell ref="W765:Y765"/>
    <mergeCell ref="W766:Y766"/>
    <mergeCell ref="Z766:AA766"/>
    <mergeCell ref="W767:Y767"/>
    <mergeCell ref="AG761:AM761"/>
    <mergeCell ref="AG762:AN762"/>
    <mergeCell ref="AG764:AL764"/>
    <mergeCell ref="AG765:AL765"/>
    <mergeCell ref="AG766:AL766"/>
    <mergeCell ref="AG767:AL767"/>
    <mergeCell ref="AG768:AK768"/>
    <mergeCell ref="AG769:AM769"/>
    <mergeCell ref="AG770:AK770"/>
    <mergeCell ref="AG771:AK771"/>
    <mergeCell ref="AG772:AK772"/>
    <mergeCell ref="AG773:AK773"/>
    <mergeCell ref="AG774:AK774"/>
    <mergeCell ref="AG775:AK775"/>
    <mergeCell ref="T755:U755"/>
    <mergeCell ref="T756:U756"/>
    <mergeCell ref="T757:U757"/>
    <mergeCell ref="T758:U758"/>
    <mergeCell ref="T759:U759"/>
    <mergeCell ref="T760:U760"/>
    <mergeCell ref="T761:U761"/>
    <mergeCell ref="S762:T762"/>
    <mergeCell ref="S763:T763"/>
    <mergeCell ref="S764:T764"/>
    <mergeCell ref="S765:T765"/>
    <mergeCell ref="R766:S766"/>
    <mergeCell ref="R767:S767"/>
    <mergeCell ref="R768:S768"/>
    <mergeCell ref="R769:S769"/>
    <mergeCell ref="R770:S770"/>
    <mergeCell ref="R771:S771"/>
    <mergeCell ref="R772:S772"/>
    <mergeCell ref="R773:S773"/>
    <mergeCell ref="R774:S774"/>
    <mergeCell ref="R775:S775"/>
    <mergeCell ref="R776:S776"/>
    <mergeCell ref="R777:S777"/>
    <mergeCell ref="R778:S778"/>
    <mergeCell ref="R779:S779"/>
    <mergeCell ref="R780:S780"/>
    <mergeCell ref="R781:S781"/>
    <mergeCell ref="R782:S782"/>
    <mergeCell ref="R783:S783"/>
    <mergeCell ref="R784:S784"/>
    <mergeCell ref="R785:S785"/>
    <mergeCell ref="R786:S786"/>
    <mergeCell ref="R787:S787"/>
    <mergeCell ref="S788:T788"/>
    <mergeCell ref="S789:T789"/>
    <mergeCell ref="T790:U790"/>
    <mergeCell ref="T791:U791"/>
    <mergeCell ref="R792:S792"/>
    <mergeCell ref="R793:S793"/>
    <mergeCell ref="S794:T794"/>
    <mergeCell ref="S795:T795"/>
    <mergeCell ref="T796:U796"/>
    <mergeCell ref="T797:U797"/>
    <mergeCell ref="R798:S798"/>
    <mergeCell ref="R799:S799"/>
    <mergeCell ref="S800:T800"/>
    <mergeCell ref="S801:T801"/>
    <mergeCell ref="S802:T802"/>
    <mergeCell ref="S803:T803"/>
    <mergeCell ref="S804:T804"/>
    <mergeCell ref="S805:T805"/>
    <mergeCell ref="S806:T806"/>
    <mergeCell ref="S807:T807"/>
    <mergeCell ref="S808:T808"/>
    <mergeCell ref="S809:T809"/>
    <mergeCell ref="S810:T810"/>
    <mergeCell ref="S811:T811"/>
    <mergeCell ref="S812:T812"/>
    <mergeCell ref="S813:T813"/>
    <mergeCell ref="S814:T814"/>
    <mergeCell ref="S815:T815"/>
    <mergeCell ref="S816:T816"/>
    <mergeCell ref="S817:T817"/>
    <mergeCell ref="S818:T818"/>
    <mergeCell ref="S819:T819"/>
    <mergeCell ref="T820:U820"/>
    <mergeCell ref="T821:U821"/>
    <mergeCell ref="S822:T822"/>
    <mergeCell ref="S823:T823"/>
    <mergeCell ref="T824:U824"/>
    <mergeCell ref="T825:U825"/>
    <mergeCell ref="T826:U826"/>
    <mergeCell ref="T827:U827"/>
    <mergeCell ref="S828:T828"/>
    <mergeCell ref="S829:T829"/>
    <mergeCell ref="R830:S830"/>
    <mergeCell ref="R831:S831"/>
    <mergeCell ref="R832:S832"/>
    <mergeCell ref="R833:S833"/>
    <mergeCell ref="R834:S834"/>
    <mergeCell ref="R835:S835"/>
    <mergeCell ref="S836:T836"/>
    <mergeCell ref="S837:T837"/>
    <mergeCell ref="S838:T838"/>
    <mergeCell ref="S839:T839"/>
    <mergeCell ref="S840:T840"/>
    <mergeCell ref="S841:T841"/>
    <mergeCell ref="S842:T842"/>
    <mergeCell ref="S843:T843"/>
    <mergeCell ref="R844:S844"/>
    <mergeCell ref="R845:S845"/>
    <mergeCell ref="R846:S846"/>
    <mergeCell ref="R847:S847"/>
    <mergeCell ref="R848:S848"/>
    <mergeCell ref="R849:S849"/>
    <mergeCell ref="R850:S850"/>
    <mergeCell ref="R851:S851"/>
    <mergeCell ref="R852:S852"/>
    <mergeCell ref="T944:U944"/>
    <mergeCell ref="T945:U945"/>
    <mergeCell ref="S946:T946"/>
    <mergeCell ref="S947:T947"/>
    <mergeCell ref="R950:S950"/>
    <mergeCell ref="R951:S951"/>
    <mergeCell ref="S952:T952"/>
    <mergeCell ref="T953:U953"/>
    <mergeCell ref="T956:U956"/>
    <mergeCell ref="T957:U957"/>
    <mergeCell ref="T958:U958"/>
    <mergeCell ref="T959:U959"/>
    <mergeCell ref="T960:U960"/>
    <mergeCell ref="T961:U961"/>
    <mergeCell ref="S969:T969"/>
    <mergeCell ref="S970:T970"/>
    <mergeCell ref="T971:U971"/>
    <mergeCell ref="T972:U972"/>
    <mergeCell ref="S973:T973"/>
    <mergeCell ref="S974:T974"/>
    <mergeCell ref="T977:U977"/>
    <mergeCell ref="T978:U978"/>
    <mergeCell ref="T983:U983"/>
    <mergeCell ref="T984:U984"/>
    <mergeCell ref="T987:U987"/>
    <mergeCell ref="T988:U988"/>
    <mergeCell ref="T989:U989"/>
    <mergeCell ref="T990:U990"/>
    <mergeCell ref="S1000:T1000"/>
    <mergeCell ref="S1001:T1001"/>
    <mergeCell ref="T991:U991"/>
    <mergeCell ref="T992:U992"/>
    <mergeCell ref="S995:T995"/>
    <mergeCell ref="S996:T996"/>
    <mergeCell ref="S997:T997"/>
    <mergeCell ref="S998:T998"/>
    <mergeCell ref="S999:T999"/>
    <mergeCell ref="T902:U902"/>
    <mergeCell ref="T903:U903"/>
    <mergeCell ref="T904:U904"/>
    <mergeCell ref="T905:U905"/>
    <mergeCell ref="T906:U906"/>
    <mergeCell ref="T907:U907"/>
    <mergeCell ref="S908:T908"/>
    <mergeCell ref="S909:T909"/>
    <mergeCell ref="T910:U910"/>
    <mergeCell ref="T911:U911"/>
    <mergeCell ref="T912:U912"/>
    <mergeCell ref="T913:U913"/>
    <mergeCell ref="S914:T914"/>
    <mergeCell ref="S915:T915"/>
    <mergeCell ref="S916:T916"/>
    <mergeCell ref="S917:T917"/>
    <mergeCell ref="S918:T918"/>
    <mergeCell ref="S919:T919"/>
    <mergeCell ref="T920:U920"/>
    <mergeCell ref="T921:U921"/>
    <mergeCell ref="S922:T922"/>
    <mergeCell ref="S923:T923"/>
    <mergeCell ref="S924:T924"/>
    <mergeCell ref="S925:T925"/>
    <mergeCell ref="T926:U926"/>
    <mergeCell ref="T927:U927"/>
    <mergeCell ref="T928:U928"/>
    <mergeCell ref="T929:U929"/>
    <mergeCell ref="T930:U930"/>
    <mergeCell ref="T931:U931"/>
    <mergeCell ref="S932:T932"/>
    <mergeCell ref="S933:T933"/>
    <mergeCell ref="T934:U934"/>
    <mergeCell ref="T935:U935"/>
    <mergeCell ref="S936:T936"/>
    <mergeCell ref="S937:T937"/>
    <mergeCell ref="T938:U938"/>
    <mergeCell ref="T939:U939"/>
    <mergeCell ref="T940:U940"/>
    <mergeCell ref="T941:U941"/>
    <mergeCell ref="T942:U942"/>
    <mergeCell ref="T943:U943"/>
    <mergeCell ref="R962:S962"/>
    <mergeCell ref="R963:S963"/>
    <mergeCell ref="S964:T964"/>
    <mergeCell ref="S965:T965"/>
    <mergeCell ref="T966:U966"/>
    <mergeCell ref="T967:U967"/>
    <mergeCell ref="T968:U968"/>
    <mergeCell ref="S460:T460"/>
    <mergeCell ref="S461:T461"/>
    <mergeCell ref="S462:T462"/>
    <mergeCell ref="S463:T463"/>
    <mergeCell ref="S464:T464"/>
    <mergeCell ref="T465:U465"/>
    <mergeCell ref="S466:T466"/>
    <mergeCell ref="S467:T467"/>
    <mergeCell ref="T468:U468"/>
    <mergeCell ref="T469:U469"/>
    <mergeCell ref="S470:T470"/>
    <mergeCell ref="S471:T471"/>
    <mergeCell ref="S472:T472"/>
    <mergeCell ref="S473:T473"/>
    <mergeCell ref="S474:T474"/>
    <mergeCell ref="S475:T475"/>
    <mergeCell ref="S476:T476"/>
    <mergeCell ref="S477:T477"/>
    <mergeCell ref="S478:T478"/>
    <mergeCell ref="S479:T479"/>
    <mergeCell ref="S480:T480"/>
    <mergeCell ref="S481:T481"/>
    <mergeCell ref="T482:U482"/>
    <mergeCell ref="T483:U483"/>
    <mergeCell ref="T484:U484"/>
    <mergeCell ref="T485:U485"/>
    <mergeCell ref="R486:S486"/>
    <mergeCell ref="R487:S487"/>
    <mergeCell ref="T488:U488"/>
    <mergeCell ref="T489:U489"/>
    <mergeCell ref="S490:T490"/>
    <mergeCell ref="S491:T491"/>
    <mergeCell ref="R492:S492"/>
    <mergeCell ref="R493:S493"/>
    <mergeCell ref="S494:T494"/>
    <mergeCell ref="S495:T495"/>
    <mergeCell ref="R496:S496"/>
    <mergeCell ref="R497:S497"/>
    <mergeCell ref="S498:T498"/>
    <mergeCell ref="S499:T499"/>
    <mergeCell ref="R500:S500"/>
    <mergeCell ref="S501:T501"/>
    <mergeCell ref="T502:U502"/>
    <mergeCell ref="T503:U503"/>
    <mergeCell ref="T504:U504"/>
    <mergeCell ref="T505:U505"/>
    <mergeCell ref="T506:U506"/>
    <mergeCell ref="T507:U507"/>
    <mergeCell ref="T508:U508"/>
    <mergeCell ref="T509:U509"/>
    <mergeCell ref="S510:T510"/>
    <mergeCell ref="S511:T511"/>
    <mergeCell ref="S512:T512"/>
    <mergeCell ref="S513:T513"/>
    <mergeCell ref="S514:T514"/>
    <mergeCell ref="S515:T515"/>
    <mergeCell ref="S516:T516"/>
    <mergeCell ref="S517:T517"/>
    <mergeCell ref="T518:U518"/>
    <mergeCell ref="T519:U519"/>
    <mergeCell ref="T520:U520"/>
    <mergeCell ref="T521:U521"/>
    <mergeCell ref="T522:U522"/>
    <mergeCell ref="T523:U523"/>
    <mergeCell ref="T524:U524"/>
    <mergeCell ref="T525:U525"/>
    <mergeCell ref="T526:U526"/>
    <mergeCell ref="T527:U527"/>
    <mergeCell ref="T528:U528"/>
    <mergeCell ref="T529:U529"/>
    <mergeCell ref="T530:U530"/>
    <mergeCell ref="T531:U531"/>
    <mergeCell ref="T532:U532"/>
    <mergeCell ref="T533:U533"/>
    <mergeCell ref="T534:U534"/>
    <mergeCell ref="T535:U535"/>
    <mergeCell ref="T536:U536"/>
    <mergeCell ref="T537:U537"/>
    <mergeCell ref="T538:U538"/>
    <mergeCell ref="T539:U539"/>
    <mergeCell ref="T540:U540"/>
    <mergeCell ref="T541:U541"/>
    <mergeCell ref="T542:U542"/>
    <mergeCell ref="T543:U543"/>
    <mergeCell ref="T544:U544"/>
    <mergeCell ref="T545:U545"/>
    <mergeCell ref="T546:U546"/>
    <mergeCell ref="T547:U547"/>
    <mergeCell ref="T548:U548"/>
    <mergeCell ref="T549:U549"/>
    <mergeCell ref="T550:U550"/>
    <mergeCell ref="T551:U551"/>
    <mergeCell ref="T552:U552"/>
    <mergeCell ref="T553:U553"/>
    <mergeCell ref="T554:U554"/>
    <mergeCell ref="T555:U555"/>
    <mergeCell ref="T556:U556"/>
    <mergeCell ref="T557:U557"/>
    <mergeCell ref="S600:T600"/>
    <mergeCell ref="S601:T601"/>
    <mergeCell ref="S602:T602"/>
    <mergeCell ref="S603:T603"/>
    <mergeCell ref="S604:T604"/>
    <mergeCell ref="T605:U605"/>
    <mergeCell ref="T606:U606"/>
    <mergeCell ref="T607:U607"/>
    <mergeCell ref="T608:U608"/>
    <mergeCell ref="S609:T609"/>
    <mergeCell ref="S610:T610"/>
    <mergeCell ref="T611:U611"/>
    <mergeCell ref="T612:U612"/>
    <mergeCell ref="T613:U613"/>
    <mergeCell ref="T614:U614"/>
    <mergeCell ref="T615:U615"/>
    <mergeCell ref="T616:U616"/>
    <mergeCell ref="S617:T617"/>
    <mergeCell ref="S618:T618"/>
    <mergeCell ref="S619:T619"/>
    <mergeCell ref="S620:T620"/>
    <mergeCell ref="T621:U621"/>
    <mergeCell ref="T622:U622"/>
    <mergeCell ref="S625:T625"/>
    <mergeCell ref="S626:T626"/>
    <mergeCell ref="T627:U627"/>
    <mergeCell ref="T628:U628"/>
    <mergeCell ref="T629:U629"/>
    <mergeCell ref="T558:U558"/>
    <mergeCell ref="T559:U559"/>
    <mergeCell ref="T560:U560"/>
    <mergeCell ref="T561:U561"/>
    <mergeCell ref="S562:T562"/>
    <mergeCell ref="S563:T563"/>
    <mergeCell ref="S564:T564"/>
    <mergeCell ref="S565:T565"/>
    <mergeCell ref="S566:T566"/>
    <mergeCell ref="S567:T567"/>
    <mergeCell ref="T568:U568"/>
    <mergeCell ref="T569:U569"/>
    <mergeCell ref="T570:U570"/>
    <mergeCell ref="T571:U571"/>
    <mergeCell ref="T572:U572"/>
    <mergeCell ref="T573:U573"/>
    <mergeCell ref="T574:U574"/>
    <mergeCell ref="T575:U575"/>
    <mergeCell ref="T576:U576"/>
    <mergeCell ref="T577:U577"/>
    <mergeCell ref="T578:U578"/>
    <mergeCell ref="T579:U579"/>
    <mergeCell ref="T580:U580"/>
    <mergeCell ref="T581:U581"/>
    <mergeCell ref="T582:U582"/>
    <mergeCell ref="T583:U583"/>
    <mergeCell ref="T584:U584"/>
    <mergeCell ref="T585:U585"/>
    <mergeCell ref="T586:U586"/>
    <mergeCell ref="T587:U587"/>
    <mergeCell ref="T588:U588"/>
    <mergeCell ref="T589:U589"/>
    <mergeCell ref="T590:U590"/>
    <mergeCell ref="T591:U591"/>
    <mergeCell ref="S592:T592"/>
    <mergeCell ref="S593:T593"/>
    <mergeCell ref="S594:T594"/>
    <mergeCell ref="T595:U595"/>
    <mergeCell ref="R596:S596"/>
    <mergeCell ref="S597:T597"/>
    <mergeCell ref="T598:U598"/>
    <mergeCell ref="T599:U599"/>
    <mergeCell ref="T630:U630"/>
    <mergeCell ref="T631:U631"/>
    <mergeCell ref="T632:U632"/>
    <mergeCell ref="T633:U633"/>
    <mergeCell ref="T634:U634"/>
    <mergeCell ref="T635:U635"/>
    <mergeCell ref="T636:U636"/>
    <mergeCell ref="S681:T681"/>
    <mergeCell ref="S682:T682"/>
    <mergeCell ref="S683:T683"/>
    <mergeCell ref="S684:T684"/>
    <mergeCell ref="S685:T685"/>
    <mergeCell ref="S686:T686"/>
    <mergeCell ref="S687:T687"/>
    <mergeCell ref="S688:T688"/>
    <mergeCell ref="S689:T689"/>
    <mergeCell ref="S690:T690"/>
    <mergeCell ref="S691:T691"/>
    <mergeCell ref="S692:T692"/>
    <mergeCell ref="S693:T693"/>
    <mergeCell ref="S694:T694"/>
    <mergeCell ref="R853:S853"/>
    <mergeCell ref="R854:S854"/>
    <mergeCell ref="R855:S855"/>
    <mergeCell ref="R856:S856"/>
    <mergeCell ref="R857:S857"/>
    <mergeCell ref="S858:T858"/>
    <mergeCell ref="S859:T859"/>
    <mergeCell ref="R860:S860"/>
    <mergeCell ref="R861:S861"/>
    <mergeCell ref="R862:S862"/>
    <mergeCell ref="R863:S863"/>
    <mergeCell ref="R864:S864"/>
    <mergeCell ref="R865:S865"/>
    <mergeCell ref="S866:T866"/>
    <mergeCell ref="S867:T867"/>
    <mergeCell ref="R868:S868"/>
    <mergeCell ref="R869:S869"/>
    <mergeCell ref="S870:T870"/>
    <mergeCell ref="S871:T871"/>
    <mergeCell ref="R872:S872"/>
    <mergeCell ref="R873:S873"/>
    <mergeCell ref="R874:S874"/>
    <mergeCell ref="R875:S875"/>
    <mergeCell ref="R876:S876"/>
    <mergeCell ref="R877:S877"/>
    <mergeCell ref="R878:S878"/>
    <mergeCell ref="R879:S879"/>
    <mergeCell ref="R880:S880"/>
    <mergeCell ref="R881:S881"/>
    <mergeCell ref="S882:T882"/>
    <mergeCell ref="S883:T883"/>
    <mergeCell ref="R884:S884"/>
    <mergeCell ref="R885:S885"/>
    <mergeCell ref="R886:S886"/>
    <mergeCell ref="R887:S887"/>
    <mergeCell ref="S888:T888"/>
    <mergeCell ref="S889:T889"/>
    <mergeCell ref="S890:T890"/>
    <mergeCell ref="S891:T891"/>
    <mergeCell ref="S892:T892"/>
    <mergeCell ref="S893:T893"/>
    <mergeCell ref="R894:S894"/>
    <mergeCell ref="T895:U895"/>
    <mergeCell ref="S896:T896"/>
    <mergeCell ref="S897:T897"/>
    <mergeCell ref="T898:U898"/>
    <mergeCell ref="T899:U899"/>
    <mergeCell ref="S900:T900"/>
    <mergeCell ref="T901:U901"/>
    <mergeCell ref="AG958:AQ958"/>
    <mergeCell ref="AG959:AM959"/>
    <mergeCell ref="AG960:AQ960"/>
    <mergeCell ref="AG961:AN961"/>
    <mergeCell ref="AG962:AP962"/>
    <mergeCell ref="AG963:AL963"/>
    <mergeCell ref="AG964:AP964"/>
    <mergeCell ref="AG965:AL965"/>
    <mergeCell ref="AG966:AQ966"/>
    <mergeCell ref="AG967:AN967"/>
    <mergeCell ref="AG968:AM968"/>
    <mergeCell ref="AG969:AL969"/>
    <mergeCell ref="AG970:AL970"/>
    <mergeCell ref="AG971:AM971"/>
    <mergeCell ref="W942:Y942"/>
    <mergeCell ref="W943:Y943"/>
    <mergeCell ref="AE943:AF943"/>
    <mergeCell ref="AG943:AN943"/>
    <mergeCell ref="W944:Y944"/>
    <mergeCell ref="Z944:AA944"/>
    <mergeCell ref="W945:Y945"/>
    <mergeCell ref="W946:Y946"/>
    <mergeCell ref="Z946:AA946"/>
    <mergeCell ref="W947:Y947"/>
    <mergeCell ref="W948:Y948"/>
    <mergeCell ref="Z948:AA948"/>
    <mergeCell ref="W949:Y949"/>
    <mergeCell ref="Z950:AA950"/>
    <mergeCell ref="AG944:AP944"/>
    <mergeCell ref="AG945:AM945"/>
    <mergeCell ref="AG946:AP946"/>
    <mergeCell ref="AG947:AL947"/>
    <mergeCell ref="AG948:AQ948"/>
    <mergeCell ref="AG949:AN949"/>
    <mergeCell ref="AG950:AN950"/>
    <mergeCell ref="W950:Y950"/>
    <mergeCell ref="W951:Y951"/>
    <mergeCell ref="W952:Y952"/>
    <mergeCell ref="Z952:AA952"/>
    <mergeCell ref="W953:Y953"/>
    <mergeCell ref="W954:Y954"/>
    <mergeCell ref="Z954:AA954"/>
    <mergeCell ref="AG951:AL951"/>
    <mergeCell ref="AG952:AP952"/>
    <mergeCell ref="AG953:AL953"/>
    <mergeCell ref="AG954:AO954"/>
    <mergeCell ref="AG955:AO955"/>
    <mergeCell ref="AG956:AN956"/>
    <mergeCell ref="AG957:AM957"/>
    <mergeCell ref="W955:Y955"/>
    <mergeCell ref="W956:Y956"/>
    <mergeCell ref="Z956:AA956"/>
    <mergeCell ref="W957:Y957"/>
    <mergeCell ref="AE957:AF957"/>
    <mergeCell ref="W958:Y958"/>
    <mergeCell ref="Z958:AA958"/>
    <mergeCell ref="AG986:AO986"/>
    <mergeCell ref="AG987:AQ987"/>
    <mergeCell ref="W909:Y909"/>
    <mergeCell ref="W910:Y910"/>
    <mergeCell ref="Z910:AA910"/>
    <mergeCell ref="AG910:AP910"/>
    <mergeCell ref="AG911:AM911"/>
    <mergeCell ref="AG912:AP912"/>
    <mergeCell ref="AG913:AM913"/>
    <mergeCell ref="AG914:AO914"/>
    <mergeCell ref="W911:Y911"/>
    <mergeCell ref="W912:Y912"/>
    <mergeCell ref="Z912:AA912"/>
    <mergeCell ref="X913:Y913"/>
    <mergeCell ref="AA913:AB913"/>
    <mergeCell ref="W914:Y914"/>
    <mergeCell ref="Z914:AA914"/>
    <mergeCell ref="AG920:AL920"/>
    <mergeCell ref="AG921:AL921"/>
    <mergeCell ref="W919:Y919"/>
    <mergeCell ref="AA919:AB919"/>
    <mergeCell ref="AG919:AL919"/>
    <mergeCell ref="W920:Y920"/>
    <mergeCell ref="Z920:AA920"/>
    <mergeCell ref="W921:Y921"/>
    <mergeCell ref="AA921:AB921"/>
    <mergeCell ref="AG923:AL923"/>
    <mergeCell ref="AG924:AL924"/>
    <mergeCell ref="W922:Y922"/>
    <mergeCell ref="Z922:AA922"/>
    <mergeCell ref="AG922:AK922"/>
    <mergeCell ref="W923:Y923"/>
    <mergeCell ref="AA923:AB923"/>
    <mergeCell ref="W924:Y924"/>
    <mergeCell ref="Z924:AA924"/>
    <mergeCell ref="AA891:AB891"/>
    <mergeCell ref="Z892:AA892"/>
    <mergeCell ref="AG892:AP892"/>
    <mergeCell ref="AG893:AL893"/>
    <mergeCell ref="AG894:AO894"/>
    <mergeCell ref="AG895:AL895"/>
    <mergeCell ref="W887:Y887"/>
    <mergeCell ref="AA887:AB887"/>
    <mergeCell ref="W888:Y888"/>
    <mergeCell ref="Z888:AA888"/>
    <mergeCell ref="X889:Y889"/>
    <mergeCell ref="AA889:AB889"/>
    <mergeCell ref="Z890:AA890"/>
    <mergeCell ref="W890:Y890"/>
    <mergeCell ref="W891:Y891"/>
    <mergeCell ref="W892:Y892"/>
    <mergeCell ref="W893:Y893"/>
    <mergeCell ref="W894:Y894"/>
    <mergeCell ref="Z894:AA894"/>
    <mergeCell ref="W895:Y895"/>
    <mergeCell ref="W897:Y897"/>
    <mergeCell ref="W898:Y898"/>
    <mergeCell ref="Z898:AA898"/>
    <mergeCell ref="W899:Y899"/>
    <mergeCell ref="AA899:AB899"/>
    <mergeCell ref="W900:Y900"/>
    <mergeCell ref="Z900:AA900"/>
    <mergeCell ref="W896:Y896"/>
    <mergeCell ref="Z896:AA896"/>
    <mergeCell ref="AG896:AP896"/>
    <mergeCell ref="AG897:AL897"/>
    <mergeCell ref="AG898:AP898"/>
    <mergeCell ref="AG899:AL899"/>
    <mergeCell ref="AG900:AO900"/>
    <mergeCell ref="W915:Y915"/>
    <mergeCell ref="AA915:AB915"/>
    <mergeCell ref="AG915:AL915"/>
    <mergeCell ref="W925:Y925"/>
    <mergeCell ref="AG925:AM925"/>
    <mergeCell ref="W926:Y926"/>
    <mergeCell ref="Z926:AA926"/>
    <mergeCell ref="AG926:AM926"/>
    <mergeCell ref="W927:Y927"/>
    <mergeCell ref="AG927:AM927"/>
    <mergeCell ref="AG929:AM929"/>
    <mergeCell ref="AG930:AM930"/>
    <mergeCell ref="W928:Y928"/>
    <mergeCell ref="Z928:AA928"/>
    <mergeCell ref="AG928:AM928"/>
    <mergeCell ref="W929:Y929"/>
    <mergeCell ref="AE929:AF929"/>
    <mergeCell ref="W930:Y930"/>
    <mergeCell ref="Z930:AA930"/>
    <mergeCell ref="W931:Y931"/>
    <mergeCell ref="AG931:AM931"/>
    <mergeCell ref="W932:Y932"/>
    <mergeCell ref="Z932:AA932"/>
    <mergeCell ref="AG932:AL932"/>
    <mergeCell ref="W933:Y933"/>
    <mergeCell ref="AG933:AL933"/>
    <mergeCell ref="AG935:AM935"/>
    <mergeCell ref="AG936:AM936"/>
    <mergeCell ref="W934:Y934"/>
    <mergeCell ref="Z934:AA934"/>
    <mergeCell ref="AG934:AM934"/>
    <mergeCell ref="W935:Y935"/>
    <mergeCell ref="AE935:AF935"/>
    <mergeCell ref="W936:Y936"/>
    <mergeCell ref="Z936:AA936"/>
    <mergeCell ref="X937:Y937"/>
    <mergeCell ref="AG937:AP937"/>
    <mergeCell ref="W938:Y938"/>
    <mergeCell ref="Z938:AA938"/>
    <mergeCell ref="AG938:AP938"/>
    <mergeCell ref="W939:Y939"/>
    <mergeCell ref="AG939:AN939"/>
    <mergeCell ref="W940:Y940"/>
    <mergeCell ref="Z940:AA940"/>
    <mergeCell ref="AG940:AP940"/>
    <mergeCell ref="W941:Y941"/>
    <mergeCell ref="AG941:AN941"/>
    <mergeCell ref="Z942:AA942"/>
    <mergeCell ref="AG942:AQ942"/>
    <mergeCell ref="AG972:AM972"/>
    <mergeCell ref="AG973:AM973"/>
    <mergeCell ref="AG974:AM974"/>
    <mergeCell ref="AG975:AN975"/>
    <mergeCell ref="AG976:AM976"/>
    <mergeCell ref="AG977:AM977"/>
    <mergeCell ref="AG978:AM978"/>
    <mergeCell ref="AG979:AN979"/>
    <mergeCell ref="AG980:AM980"/>
    <mergeCell ref="AG981:AN981"/>
    <mergeCell ref="AG982:AM982"/>
    <mergeCell ref="AG983:AM983"/>
    <mergeCell ref="AG984:AM984"/>
    <mergeCell ref="AG985:AN985"/>
    <mergeCell ref="AG988:AM988"/>
    <mergeCell ref="AG989:AP989"/>
    <mergeCell ref="AG990:AM990"/>
    <mergeCell ref="AG991:AQ991"/>
    <mergeCell ref="AG992:AN992"/>
    <mergeCell ref="AG993:AQ993"/>
    <mergeCell ref="AE994:AF994"/>
    <mergeCell ref="AG1000:AN1000"/>
    <mergeCell ref="AG1001:AO1001"/>
    <mergeCell ref="AG994:AN994"/>
    <mergeCell ref="AG995:AO995"/>
    <mergeCell ref="AE996:AF996"/>
    <mergeCell ref="AG996:AM996"/>
    <mergeCell ref="AG997:AP997"/>
    <mergeCell ref="AG998:AN998"/>
    <mergeCell ref="AG999:AP999"/>
    <mergeCell ref="W987:Y987"/>
    <mergeCell ref="Z987:AA987"/>
    <mergeCell ref="W988:Y988"/>
    <mergeCell ref="W989:Y989"/>
    <mergeCell ref="Z989:AA989"/>
    <mergeCell ref="W990:Y990"/>
    <mergeCell ref="Z991:AA991"/>
    <mergeCell ref="W991:Y991"/>
    <mergeCell ref="W992:Y992"/>
    <mergeCell ref="W993:Y993"/>
    <mergeCell ref="Z993:AA993"/>
    <mergeCell ref="W994:Y994"/>
    <mergeCell ref="W995:Y995"/>
    <mergeCell ref="Z995:AA995"/>
    <mergeCell ref="W959:Y959"/>
    <mergeCell ref="W960:Y960"/>
    <mergeCell ref="Z960:AA960"/>
    <mergeCell ref="X961:Y961"/>
    <mergeCell ref="W962:Y962"/>
    <mergeCell ref="Z962:AA962"/>
    <mergeCell ref="W963:Y963"/>
    <mergeCell ref="W964:Y964"/>
    <mergeCell ref="Z964:AA964"/>
    <mergeCell ref="W965:Y965"/>
    <mergeCell ref="W966:Y966"/>
    <mergeCell ref="Z966:AA966"/>
    <mergeCell ref="W967:Y967"/>
    <mergeCell ref="Z967:AA967"/>
    <mergeCell ref="W968:Y968"/>
    <mergeCell ref="W969:Y969"/>
    <mergeCell ref="Z969:AA969"/>
    <mergeCell ref="W970:Y970"/>
    <mergeCell ref="W971:Y971"/>
    <mergeCell ref="Z971:AA971"/>
    <mergeCell ref="W972:Y972"/>
    <mergeCell ref="W973:Y973"/>
    <mergeCell ref="Z973:AA973"/>
    <mergeCell ref="W974:Y974"/>
    <mergeCell ref="W975:Y975"/>
    <mergeCell ref="Z975:AA975"/>
    <mergeCell ref="W976:Y976"/>
    <mergeCell ref="Z977:AA977"/>
    <mergeCell ref="W977:Y977"/>
    <mergeCell ref="W978:Y978"/>
    <mergeCell ref="W979:Y979"/>
    <mergeCell ref="Z979:AA979"/>
    <mergeCell ref="W980:Y980"/>
    <mergeCell ref="W981:Y981"/>
    <mergeCell ref="Z981:AA981"/>
    <mergeCell ref="W982:Y982"/>
    <mergeCell ref="W983:Y983"/>
    <mergeCell ref="Z983:AA983"/>
    <mergeCell ref="W984:Y984"/>
    <mergeCell ref="W985:Y985"/>
    <mergeCell ref="Z985:AA985"/>
    <mergeCell ref="X986:Y986"/>
    <mergeCell ref="W1001:Y1001"/>
    <mergeCell ref="Z1001:AA1001"/>
    <mergeCell ref="W996:Y996"/>
    <mergeCell ref="W997:Y997"/>
    <mergeCell ref="Z997:AA997"/>
    <mergeCell ref="W998:Y998"/>
    <mergeCell ref="W999:Y999"/>
    <mergeCell ref="Z999:AA999"/>
    <mergeCell ref="W1000:Y1000"/>
    <mergeCell ref="W238:Y238"/>
    <mergeCell ref="W239:Y239"/>
    <mergeCell ref="W235:Y235"/>
    <mergeCell ref="AA235:AB235"/>
    <mergeCell ref="W236:Y236"/>
    <mergeCell ref="Z236:AA236"/>
    <mergeCell ref="W237:Y237"/>
    <mergeCell ref="AE237:AF237"/>
    <mergeCell ref="Z238:AA238"/>
    <mergeCell ref="AE239:AF239"/>
    <mergeCell ref="W213:Y213"/>
    <mergeCell ref="W214:Y214"/>
    <mergeCell ref="Z214:AA214"/>
    <mergeCell ref="W215:Y215"/>
    <mergeCell ref="W216:Y216"/>
    <mergeCell ref="Z216:AA216"/>
    <mergeCell ref="AG217:AL217"/>
    <mergeCell ref="W217:Y217"/>
    <mergeCell ref="W218:Y218"/>
    <mergeCell ref="Z218:AA218"/>
    <mergeCell ref="W219:Y219"/>
    <mergeCell ref="AG219:AM219"/>
    <mergeCell ref="W220:Y220"/>
    <mergeCell ref="Z220:AA220"/>
    <mergeCell ref="W221:Y221"/>
    <mergeCell ref="AG221:AL221"/>
    <mergeCell ref="W222:Y222"/>
    <mergeCell ref="Z222:AA222"/>
    <mergeCell ref="W223:Y223"/>
    <mergeCell ref="AG223:AL223"/>
    <mergeCell ref="Z224:AA224"/>
    <mergeCell ref="AG225:AL225"/>
    <mergeCell ref="W224:Y224"/>
    <mergeCell ref="W225:Y225"/>
    <mergeCell ref="W226:Y226"/>
    <mergeCell ref="Z226:AA226"/>
    <mergeCell ref="W227:Y227"/>
    <mergeCell ref="AE227:AF227"/>
    <mergeCell ref="AG227:AM227"/>
    <mergeCell ref="W228:Y228"/>
    <mergeCell ref="Z228:AA228"/>
    <mergeCell ref="W229:Y229"/>
    <mergeCell ref="AE229:AF229"/>
    <mergeCell ref="AG229:AM229"/>
    <mergeCell ref="Z230:AA230"/>
    <mergeCell ref="AG230:AM230"/>
    <mergeCell ref="W230:Y230"/>
    <mergeCell ref="X231:Y231"/>
    <mergeCell ref="W232:Y232"/>
    <mergeCell ref="Z232:AA232"/>
    <mergeCell ref="W233:Y233"/>
    <mergeCell ref="W234:Y234"/>
    <mergeCell ref="Z234:AA234"/>
    <mergeCell ref="AG238:AM238"/>
    <mergeCell ref="AG239:AM239"/>
    <mergeCell ref="AG240:AO240"/>
    <mergeCell ref="AG242:AO242"/>
    <mergeCell ref="AG231:AN231"/>
    <mergeCell ref="AG232:AL232"/>
    <mergeCell ref="AG233:AL233"/>
    <mergeCell ref="AG234:AL234"/>
    <mergeCell ref="AG235:AL235"/>
    <mergeCell ref="AG236:AL236"/>
    <mergeCell ref="AG237:AM237"/>
    <mergeCell ref="W139:Y139"/>
    <mergeCell ref="W140:Y140"/>
    <mergeCell ref="W141:Y141"/>
    <mergeCell ref="W142:Y142"/>
    <mergeCell ref="Z142:AA142"/>
    <mergeCell ref="W143:Y143"/>
    <mergeCell ref="AG143:AL143"/>
    <mergeCell ref="W144:Y144"/>
    <mergeCell ref="Z144:AA144"/>
    <mergeCell ref="AG144:AM144"/>
    <mergeCell ref="W145:Y145"/>
    <mergeCell ref="AG145:AM145"/>
    <mergeCell ref="Z146:AA146"/>
    <mergeCell ref="AG146:AL146"/>
    <mergeCell ref="S147:T147"/>
    <mergeCell ref="S148:T148"/>
    <mergeCell ref="W148:Y148"/>
    <mergeCell ref="Z148:AA148"/>
    <mergeCell ref="W149:Y149"/>
    <mergeCell ref="AA149:AB149"/>
    <mergeCell ref="Z150:AA150"/>
    <mergeCell ref="W146:Y146"/>
    <mergeCell ref="W147:Y147"/>
    <mergeCell ref="AG147:AM147"/>
    <mergeCell ref="AG148:AL148"/>
    <mergeCell ref="AG149:AL149"/>
    <mergeCell ref="AG150:AL150"/>
    <mergeCell ref="AG151:AL151"/>
    <mergeCell ref="S122:T122"/>
    <mergeCell ref="S123:T123"/>
    <mergeCell ref="S124:T124"/>
    <mergeCell ref="S125:T125"/>
    <mergeCell ref="S126:T126"/>
    <mergeCell ref="S127:T127"/>
    <mergeCell ref="S128:T128"/>
    <mergeCell ref="S131:T131"/>
    <mergeCell ref="T132:U132"/>
    <mergeCell ref="W132:Y132"/>
    <mergeCell ref="Z132:AA132"/>
    <mergeCell ref="AG132:AM132"/>
    <mergeCell ref="W133:Y133"/>
    <mergeCell ref="AG133:AN133"/>
    <mergeCell ref="W136:Y136"/>
    <mergeCell ref="Z136:AA136"/>
    <mergeCell ref="T133:U133"/>
    <mergeCell ref="T134:U134"/>
    <mergeCell ref="W134:Y134"/>
    <mergeCell ref="Z134:AA134"/>
    <mergeCell ref="T135:U135"/>
    <mergeCell ref="X135:Y135"/>
    <mergeCell ref="T136:U136"/>
    <mergeCell ref="T137:U137"/>
    <mergeCell ref="W137:Y137"/>
    <mergeCell ref="S138:T138"/>
    <mergeCell ref="W138:Y138"/>
    <mergeCell ref="Z138:AA138"/>
    <mergeCell ref="S139:T139"/>
    <mergeCell ref="Z140:AA140"/>
    <mergeCell ref="W150:Y150"/>
    <mergeCell ref="W151:Y151"/>
    <mergeCell ref="AA151:AB151"/>
    <mergeCell ref="W152:Y152"/>
    <mergeCell ref="Z152:AA152"/>
    <mergeCell ref="W153:Y153"/>
    <mergeCell ref="AA153:AB153"/>
    <mergeCell ref="AG152:AL152"/>
    <mergeCell ref="AG153:AL153"/>
    <mergeCell ref="AG154:AL154"/>
    <mergeCell ref="AG155:AL155"/>
    <mergeCell ref="AG156:AL156"/>
    <mergeCell ref="AG157:AL157"/>
    <mergeCell ref="AG158:AM158"/>
    <mergeCell ref="W154:Y154"/>
    <mergeCell ref="Z154:AA154"/>
    <mergeCell ref="W155:Y155"/>
    <mergeCell ref="AA155:AB155"/>
    <mergeCell ref="W156:Y156"/>
    <mergeCell ref="Z156:AA156"/>
    <mergeCell ref="AA157:AB157"/>
    <mergeCell ref="W157:Y157"/>
    <mergeCell ref="W158:Y158"/>
    <mergeCell ref="Z158:AA158"/>
    <mergeCell ref="X159:Y159"/>
    <mergeCell ref="W160:Y160"/>
    <mergeCell ref="Z160:AA160"/>
    <mergeCell ref="W161:Y161"/>
    <mergeCell ref="W162:Y162"/>
    <mergeCell ref="Z162:AA162"/>
    <mergeCell ref="W163:Y163"/>
    <mergeCell ref="W164:Y164"/>
    <mergeCell ref="Z164:AA164"/>
    <mergeCell ref="W165:Y165"/>
    <mergeCell ref="Z166:AA166"/>
    <mergeCell ref="W166:Y166"/>
    <mergeCell ref="W167:Y167"/>
    <mergeCell ref="W168:Y168"/>
    <mergeCell ref="Z168:AA168"/>
    <mergeCell ref="W169:Y169"/>
    <mergeCell ref="W170:Y170"/>
    <mergeCell ref="Z170:AA170"/>
    <mergeCell ref="W171:Y171"/>
    <mergeCell ref="W172:Y172"/>
    <mergeCell ref="Z172:AA172"/>
    <mergeCell ref="W173:Y173"/>
    <mergeCell ref="W174:Y174"/>
    <mergeCell ref="Z174:AA174"/>
    <mergeCell ref="W175:Y175"/>
    <mergeCell ref="W176:Y176"/>
    <mergeCell ref="Z176:AA176"/>
    <mergeCell ref="W177:Y177"/>
    <mergeCell ref="W178:Y178"/>
    <mergeCell ref="Z178:AA178"/>
    <mergeCell ref="W179:Y179"/>
    <mergeCell ref="Z180:AA180"/>
    <mergeCell ref="W180:Y180"/>
    <mergeCell ref="W181:Y181"/>
    <mergeCell ref="W182:Y182"/>
    <mergeCell ref="Z182:AA182"/>
    <mergeCell ref="X183:Y183"/>
    <mergeCell ref="W184:Y184"/>
    <mergeCell ref="Z184:AA184"/>
    <mergeCell ref="T140:U140"/>
    <mergeCell ref="T141:U141"/>
    <mergeCell ref="S142:T142"/>
    <mergeCell ref="S143:T143"/>
    <mergeCell ref="T144:U144"/>
    <mergeCell ref="T145:U145"/>
    <mergeCell ref="S146:T146"/>
    <mergeCell ref="S149:T149"/>
    <mergeCell ref="S150:T150"/>
    <mergeCell ref="S151:T151"/>
    <mergeCell ref="S152:T152"/>
    <mergeCell ref="S153:T153"/>
    <mergeCell ref="T154:U154"/>
    <mergeCell ref="T155:U155"/>
    <mergeCell ref="T156:U156"/>
    <mergeCell ref="T157:U157"/>
    <mergeCell ref="T158:U158"/>
    <mergeCell ref="T159:U159"/>
    <mergeCell ref="T160:U160"/>
    <mergeCell ref="T161:U161"/>
    <mergeCell ref="T162:U162"/>
    <mergeCell ref="T163:U163"/>
    <mergeCell ref="T164:U164"/>
    <mergeCell ref="T165:U165"/>
    <mergeCell ref="T166:U166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76:U176"/>
    <mergeCell ref="T177:U177"/>
    <mergeCell ref="T178:U178"/>
    <mergeCell ref="T179:U179"/>
    <mergeCell ref="T180:U180"/>
    <mergeCell ref="T181:U181"/>
    <mergeCell ref="S182:T182"/>
    <mergeCell ref="S183:T183"/>
    <mergeCell ref="S184:T184"/>
    <mergeCell ref="S185:T185"/>
    <mergeCell ref="S186:T186"/>
    <mergeCell ref="S187:T187"/>
    <mergeCell ref="S188:T188"/>
    <mergeCell ref="S189:T189"/>
    <mergeCell ref="S190:T190"/>
    <mergeCell ref="W185:Y185"/>
    <mergeCell ref="W186:Y186"/>
    <mergeCell ref="Z186:AA186"/>
    <mergeCell ref="W187:Y187"/>
    <mergeCell ref="W188:Y188"/>
    <mergeCell ref="Z188:AA188"/>
    <mergeCell ref="W189:Y189"/>
    <mergeCell ref="W190:Y190"/>
    <mergeCell ref="Z190:AA190"/>
    <mergeCell ref="W191:Y191"/>
    <mergeCell ref="AA191:AB191"/>
    <mergeCell ref="W192:Y192"/>
    <mergeCell ref="Z192:AA192"/>
    <mergeCell ref="AA193:AB193"/>
    <mergeCell ref="W193:Y193"/>
    <mergeCell ref="W194:Y194"/>
    <mergeCell ref="Z194:AA194"/>
    <mergeCell ref="W195:Y195"/>
    <mergeCell ref="W196:Y196"/>
    <mergeCell ref="Z196:AA196"/>
    <mergeCell ref="AA197:AB197"/>
    <mergeCell ref="W197:Y197"/>
    <mergeCell ref="W198:Y198"/>
    <mergeCell ref="Z198:AA198"/>
    <mergeCell ref="W199:Y199"/>
    <mergeCell ref="AA199:AB199"/>
    <mergeCell ref="W200:Y200"/>
    <mergeCell ref="Z200:AA200"/>
    <mergeCell ref="W201:Y201"/>
    <mergeCell ref="AA201:AB201"/>
    <mergeCell ref="W202:Y202"/>
    <mergeCell ref="Z202:AA202"/>
    <mergeCell ref="W203:Y203"/>
    <mergeCell ref="AA203:AB203"/>
    <mergeCell ref="Z204:AA204"/>
    <mergeCell ref="W209:Y209"/>
    <mergeCell ref="W210:Y210"/>
    <mergeCell ref="Z210:AA210"/>
    <mergeCell ref="W211:Y211"/>
    <mergeCell ref="AA211:AB211"/>
    <mergeCell ref="W212:Y212"/>
    <mergeCell ref="Z212:AA212"/>
    <mergeCell ref="W204:Y204"/>
    <mergeCell ref="W205:Y205"/>
    <mergeCell ref="W206:Y206"/>
    <mergeCell ref="Z206:AA206"/>
    <mergeCell ref="X207:Y207"/>
    <mergeCell ref="W208:Y208"/>
    <mergeCell ref="Z208:AA208"/>
    <mergeCell ref="AG257:AN257"/>
    <mergeCell ref="AG258:AM258"/>
    <mergeCell ref="AG250:AL250"/>
    <mergeCell ref="AG251:AN251"/>
    <mergeCell ref="AG252:AM252"/>
    <mergeCell ref="AG253:AM253"/>
    <mergeCell ref="AG254:AM254"/>
    <mergeCell ref="AG255:AP255"/>
    <mergeCell ref="AG256:AO256"/>
    <mergeCell ref="W260:Y260"/>
    <mergeCell ref="W261:Y261"/>
    <mergeCell ref="W262:Y262"/>
    <mergeCell ref="Z262:AA262"/>
    <mergeCell ref="W258:Y258"/>
    <mergeCell ref="Z258:AA258"/>
    <mergeCell ref="W259:Y259"/>
    <mergeCell ref="AA259:AB259"/>
    <mergeCell ref="AG259:AL259"/>
    <mergeCell ref="Z260:AA260"/>
    <mergeCell ref="AG260:AM260"/>
    <mergeCell ref="W240:Y240"/>
    <mergeCell ref="Z240:AA240"/>
    <mergeCell ref="W241:Y241"/>
    <mergeCell ref="AG241:AM241"/>
    <mergeCell ref="W242:Y242"/>
    <mergeCell ref="Z242:AA242"/>
    <mergeCell ref="AG243:AM243"/>
    <mergeCell ref="W243:Y243"/>
    <mergeCell ref="W244:Y244"/>
    <mergeCell ref="Z244:AA244"/>
    <mergeCell ref="W245:Y245"/>
    <mergeCell ref="W246:Y246"/>
    <mergeCell ref="Z246:AA246"/>
    <mergeCell ref="W247:Y247"/>
    <mergeCell ref="AG244:AM244"/>
    <mergeCell ref="AG245:AM245"/>
    <mergeCell ref="AG246:AL246"/>
    <mergeCell ref="AE247:AF247"/>
    <mergeCell ref="AG247:AM247"/>
    <mergeCell ref="AG248:AK248"/>
    <mergeCell ref="AG249:AL249"/>
    <mergeCell ref="W252:Y252"/>
    <mergeCell ref="W253:Y253"/>
    <mergeCell ref="AE253:AF253"/>
    <mergeCell ref="W248:Y248"/>
    <mergeCell ref="Z248:AA248"/>
    <mergeCell ref="W249:Y249"/>
    <mergeCell ref="W250:Y250"/>
    <mergeCell ref="Z250:AA250"/>
    <mergeCell ref="W251:Y251"/>
    <mergeCell ref="Z252:AA252"/>
    <mergeCell ref="W254:Y254"/>
    <mergeCell ref="Z254:AA254"/>
    <mergeCell ref="X255:Y255"/>
    <mergeCell ref="W256:Y256"/>
    <mergeCell ref="Z256:AA256"/>
    <mergeCell ref="W257:Y257"/>
    <mergeCell ref="AE257:AF257"/>
    <mergeCell ref="AG265:AK265"/>
    <mergeCell ref="AG266:AK266"/>
    <mergeCell ref="AG276:AK276"/>
    <mergeCell ref="AG277:AK277"/>
    <mergeCell ref="AG278:AK278"/>
    <mergeCell ref="AG279:AL279"/>
    <mergeCell ref="AG280:AK280"/>
    <mergeCell ref="AG281:AK281"/>
    <mergeCell ref="AG282:AK282"/>
    <mergeCell ref="AG283:AK283"/>
    <mergeCell ref="AG284:AK284"/>
    <mergeCell ref="AG328:AM328"/>
    <mergeCell ref="AG330:AM330"/>
    <mergeCell ref="AG332:AM332"/>
    <mergeCell ref="AG334:AM334"/>
    <mergeCell ref="AG336:AM336"/>
    <mergeCell ref="AG349:AM349"/>
    <mergeCell ref="AG350:AM350"/>
    <mergeCell ref="AG352:AM352"/>
    <mergeCell ref="AG353:AM353"/>
    <mergeCell ref="AG357:AL357"/>
    <mergeCell ref="AG340:AM340"/>
    <mergeCell ref="AG342:AM342"/>
    <mergeCell ref="AG344:AM344"/>
    <mergeCell ref="AG345:AM345"/>
    <mergeCell ref="AG346:AM346"/>
    <mergeCell ref="AG347:AM347"/>
    <mergeCell ref="AG348:AM348"/>
    <mergeCell ref="AG286:AL286"/>
    <mergeCell ref="AG287:AL287"/>
    <mergeCell ref="AG288:AL288"/>
    <mergeCell ref="Z282:AA282"/>
    <mergeCell ref="AA283:AB283"/>
    <mergeCell ref="Z284:AA284"/>
    <mergeCell ref="AA285:AB285"/>
    <mergeCell ref="AG285:AK285"/>
    <mergeCell ref="Z286:AA286"/>
    <mergeCell ref="AA287:AB287"/>
    <mergeCell ref="AG291:AL291"/>
    <mergeCell ref="AG292:AL292"/>
    <mergeCell ref="Z288:AA288"/>
    <mergeCell ref="AA289:AB289"/>
    <mergeCell ref="AG289:AL289"/>
    <mergeCell ref="Z290:AA290"/>
    <mergeCell ref="AG290:AL290"/>
    <mergeCell ref="AA291:AB291"/>
    <mergeCell ref="Z292:AA292"/>
    <mergeCell ref="AG261:AL261"/>
    <mergeCell ref="AG262:AK262"/>
    <mergeCell ref="W263:Y263"/>
    <mergeCell ref="AA263:AB263"/>
    <mergeCell ref="AG263:AK263"/>
    <mergeCell ref="Z264:AA264"/>
    <mergeCell ref="AG264:AK264"/>
    <mergeCell ref="W264:Y264"/>
    <mergeCell ref="W265:Y265"/>
    <mergeCell ref="AA265:AB265"/>
    <mergeCell ref="W266:Y266"/>
    <mergeCell ref="Z266:AA266"/>
    <mergeCell ref="W267:Y267"/>
    <mergeCell ref="AG267:AL267"/>
    <mergeCell ref="W268:Y268"/>
    <mergeCell ref="Z268:AA268"/>
    <mergeCell ref="AG268:AK268"/>
    <mergeCell ref="W269:Y269"/>
    <mergeCell ref="AA269:AB269"/>
    <mergeCell ref="W270:Y270"/>
    <mergeCell ref="Z270:AA270"/>
    <mergeCell ref="W271:Y271"/>
    <mergeCell ref="AA271:AB271"/>
    <mergeCell ref="W272:Y272"/>
    <mergeCell ref="Z272:AA272"/>
    <mergeCell ref="W273:Y273"/>
    <mergeCell ref="AA273:AB273"/>
    <mergeCell ref="Z274:AA274"/>
    <mergeCell ref="AG269:AK269"/>
    <mergeCell ref="AG270:AK270"/>
    <mergeCell ref="AG271:AK271"/>
    <mergeCell ref="AG272:AK272"/>
    <mergeCell ref="AG273:AK273"/>
    <mergeCell ref="AG274:AK274"/>
    <mergeCell ref="AG275:AK275"/>
    <mergeCell ref="AA275:AB275"/>
    <mergeCell ref="Z276:AA276"/>
    <mergeCell ref="AA277:AB277"/>
    <mergeCell ref="Z278:AA278"/>
    <mergeCell ref="AA279:AB279"/>
    <mergeCell ref="Z280:AA280"/>
    <mergeCell ref="AA281:AB281"/>
    <mergeCell ref="AE299:AF299"/>
    <mergeCell ref="AG299:AL299"/>
    <mergeCell ref="W274:Y274"/>
    <mergeCell ref="W275:Y275"/>
    <mergeCell ref="W276:Y276"/>
    <mergeCell ref="W277:Y277"/>
    <mergeCell ref="W278:Y278"/>
    <mergeCell ref="X279:Y279"/>
    <mergeCell ref="W280:Y280"/>
    <mergeCell ref="W281:Y281"/>
    <mergeCell ref="W282:Y282"/>
    <mergeCell ref="W283:Y283"/>
    <mergeCell ref="W284:Y284"/>
    <mergeCell ref="W285:Y285"/>
    <mergeCell ref="W286:Y286"/>
    <mergeCell ref="W287:Y287"/>
    <mergeCell ref="W288:Y288"/>
    <mergeCell ref="W289:Y289"/>
    <mergeCell ref="W290:Y290"/>
    <mergeCell ref="W291:Y291"/>
    <mergeCell ref="W292:Y292"/>
    <mergeCell ref="W293:Y293"/>
    <mergeCell ref="W294:Y294"/>
    <mergeCell ref="W295:Y295"/>
    <mergeCell ref="W296:Y296"/>
    <mergeCell ref="W297:Y297"/>
    <mergeCell ref="W298:Y298"/>
    <mergeCell ref="W299:Y299"/>
    <mergeCell ref="W300:Y300"/>
    <mergeCell ref="W301:Y301"/>
    <mergeCell ref="W302:Y302"/>
    <mergeCell ref="X303:Y303"/>
    <mergeCell ref="W304:Y304"/>
    <mergeCell ref="W305:Y305"/>
    <mergeCell ref="W306:Y306"/>
    <mergeCell ref="W307:Y307"/>
    <mergeCell ref="W308:Y308"/>
    <mergeCell ref="W309:Y309"/>
    <mergeCell ref="W310:Y310"/>
    <mergeCell ref="W311:Y311"/>
    <mergeCell ref="W312:Y312"/>
    <mergeCell ref="W313:Y313"/>
    <mergeCell ref="W314:Y314"/>
    <mergeCell ref="W315:Y315"/>
    <mergeCell ref="W316:Y316"/>
    <mergeCell ref="W317:Y317"/>
    <mergeCell ref="W318:Y318"/>
    <mergeCell ref="W319:Y319"/>
    <mergeCell ref="W320:Y320"/>
    <mergeCell ref="W321:Y321"/>
    <mergeCell ref="W322:Y322"/>
    <mergeCell ref="S233:T233"/>
    <mergeCell ref="S234:T234"/>
    <mergeCell ref="S235:T235"/>
    <mergeCell ref="S236:T236"/>
    <mergeCell ref="S237:T237"/>
    <mergeCell ref="S238:T238"/>
    <mergeCell ref="S239:T239"/>
    <mergeCell ref="T240:U240"/>
    <mergeCell ref="T241:U241"/>
    <mergeCell ref="S242:T242"/>
    <mergeCell ref="S243:T243"/>
    <mergeCell ref="T244:U244"/>
    <mergeCell ref="T245:U245"/>
    <mergeCell ref="S246:T246"/>
    <mergeCell ref="S191:T191"/>
    <mergeCell ref="S192:T192"/>
    <mergeCell ref="S193:T193"/>
    <mergeCell ref="T194:U194"/>
    <mergeCell ref="T195:U195"/>
    <mergeCell ref="R196:S196"/>
    <mergeCell ref="R197:S197"/>
    <mergeCell ref="R198:S198"/>
    <mergeCell ref="R199:S199"/>
    <mergeCell ref="R200:S200"/>
    <mergeCell ref="R201:S201"/>
    <mergeCell ref="R202:S202"/>
    <mergeCell ref="R203:S203"/>
    <mergeCell ref="R204:S204"/>
    <mergeCell ref="R205:S205"/>
    <mergeCell ref="R206:S206"/>
    <mergeCell ref="R207:S207"/>
    <mergeCell ref="R208:S208"/>
    <mergeCell ref="R209:S209"/>
    <mergeCell ref="T210:U210"/>
    <mergeCell ref="T211:U211"/>
    <mergeCell ref="S212:T212"/>
    <mergeCell ref="S213:T213"/>
    <mergeCell ref="S214:T214"/>
    <mergeCell ref="S215:T215"/>
    <mergeCell ref="S216:T216"/>
    <mergeCell ref="S217:T217"/>
    <mergeCell ref="S218:T218"/>
    <mergeCell ref="S219:T219"/>
    <mergeCell ref="S220:T220"/>
    <mergeCell ref="S221:T221"/>
    <mergeCell ref="S222:T222"/>
    <mergeCell ref="S223:T223"/>
    <mergeCell ref="S224:T224"/>
    <mergeCell ref="S225:T225"/>
    <mergeCell ref="S226:T226"/>
    <mergeCell ref="S227:T227"/>
    <mergeCell ref="T228:U228"/>
    <mergeCell ref="T229:U229"/>
    <mergeCell ref="T230:U230"/>
    <mergeCell ref="T231:U231"/>
    <mergeCell ref="S232:T232"/>
    <mergeCell ref="S247:T247"/>
    <mergeCell ref="R248:S248"/>
    <mergeCell ref="R249:S249"/>
    <mergeCell ref="S250:T250"/>
    <mergeCell ref="S251:T251"/>
    <mergeCell ref="S252:T252"/>
    <mergeCell ref="S253:T253"/>
    <mergeCell ref="T254:U254"/>
    <mergeCell ref="T255:U255"/>
    <mergeCell ref="T256:U256"/>
    <mergeCell ref="T257:U257"/>
    <mergeCell ref="S258:T258"/>
    <mergeCell ref="S259:T259"/>
    <mergeCell ref="R260:S260"/>
    <mergeCell ref="S261:T261"/>
    <mergeCell ref="R262:S262"/>
    <mergeCell ref="R263:S263"/>
    <mergeCell ref="R264:S264"/>
    <mergeCell ref="R265:S265"/>
    <mergeCell ref="R266:S266"/>
    <mergeCell ref="R267:S267"/>
    <mergeCell ref="R268:S268"/>
    <mergeCell ref="R269:S269"/>
    <mergeCell ref="R270:S270"/>
    <mergeCell ref="R271:S271"/>
    <mergeCell ref="R272:S272"/>
    <mergeCell ref="R273:S273"/>
    <mergeCell ref="R274:S274"/>
    <mergeCell ref="R275:S275"/>
    <mergeCell ref="R276:S276"/>
    <mergeCell ref="S277:T277"/>
    <mergeCell ref="R278:S278"/>
    <mergeCell ref="S279:T279"/>
    <mergeCell ref="R280:S280"/>
    <mergeCell ref="S281:T281"/>
    <mergeCell ref="R282:S282"/>
    <mergeCell ref="S283:T283"/>
    <mergeCell ref="R284:S284"/>
    <mergeCell ref="S285:T285"/>
    <mergeCell ref="S286:T286"/>
    <mergeCell ref="S287:T287"/>
    <mergeCell ref="S288:T288"/>
    <mergeCell ref="S289:T289"/>
    <mergeCell ref="S290:T290"/>
    <mergeCell ref="S291:T291"/>
    <mergeCell ref="S292:T292"/>
    <mergeCell ref="S293:T293"/>
    <mergeCell ref="S294:T294"/>
    <mergeCell ref="S295:T295"/>
    <mergeCell ref="R296:S296"/>
    <mergeCell ref="S297:T297"/>
    <mergeCell ref="R298:S298"/>
    <mergeCell ref="R299:S299"/>
    <mergeCell ref="S300:T300"/>
    <mergeCell ref="S301:T301"/>
    <mergeCell ref="S302:T302"/>
    <mergeCell ref="T345:U345"/>
    <mergeCell ref="T346:U346"/>
    <mergeCell ref="T347:U347"/>
    <mergeCell ref="T348:U348"/>
    <mergeCell ref="T349:U349"/>
    <mergeCell ref="T350:U350"/>
    <mergeCell ref="T351:U351"/>
    <mergeCell ref="T352:U352"/>
    <mergeCell ref="T353:U353"/>
    <mergeCell ref="T354:U354"/>
    <mergeCell ref="T355:U355"/>
    <mergeCell ref="S356:T356"/>
    <mergeCell ref="S357:T357"/>
    <mergeCell ref="S358:T358"/>
    <mergeCell ref="S303:T303"/>
    <mergeCell ref="S304:T304"/>
    <mergeCell ref="S305:T305"/>
    <mergeCell ref="S306:T306"/>
    <mergeCell ref="S307:T307"/>
    <mergeCell ref="T308:U308"/>
    <mergeCell ref="T309:U309"/>
    <mergeCell ref="T310:U310"/>
    <mergeCell ref="T311:U311"/>
    <mergeCell ref="T312:U312"/>
    <mergeCell ref="T313:U313"/>
    <mergeCell ref="T314:U314"/>
    <mergeCell ref="T315:U315"/>
    <mergeCell ref="T316:U316"/>
    <mergeCell ref="T317:U317"/>
    <mergeCell ref="T318:U318"/>
    <mergeCell ref="T319:U319"/>
    <mergeCell ref="T320:U320"/>
    <mergeCell ref="T321:U321"/>
    <mergeCell ref="T322:U322"/>
    <mergeCell ref="T323:U323"/>
    <mergeCell ref="T324:U324"/>
    <mergeCell ref="T325:U325"/>
    <mergeCell ref="T326:U326"/>
    <mergeCell ref="T327:U327"/>
    <mergeCell ref="T328:U328"/>
    <mergeCell ref="T329:U329"/>
    <mergeCell ref="T330:U330"/>
    <mergeCell ref="T331:U331"/>
    <mergeCell ref="T332:U332"/>
    <mergeCell ref="T333:U333"/>
    <mergeCell ref="T334:U334"/>
    <mergeCell ref="T335:U335"/>
    <mergeCell ref="T336:U336"/>
    <mergeCell ref="T337:U337"/>
    <mergeCell ref="T338:U338"/>
    <mergeCell ref="T339:U339"/>
    <mergeCell ref="T340:U340"/>
    <mergeCell ref="T341:U341"/>
    <mergeCell ref="T342:U342"/>
    <mergeCell ref="T343:U343"/>
    <mergeCell ref="T344:U344"/>
    <mergeCell ref="S359:T359"/>
    <mergeCell ref="R360:S360"/>
    <mergeCell ref="R361:S361"/>
    <mergeCell ref="R362:S362"/>
    <mergeCell ref="R363:S363"/>
    <mergeCell ref="R364:S364"/>
    <mergeCell ref="S365:T365"/>
    <mergeCell ref="R372:S372"/>
    <mergeCell ref="R374:S374"/>
    <mergeCell ref="R376:S376"/>
    <mergeCell ref="S366:T366"/>
    <mergeCell ref="S367:T367"/>
    <mergeCell ref="S368:T368"/>
    <mergeCell ref="T369:U369"/>
    <mergeCell ref="S370:T370"/>
    <mergeCell ref="S371:T371"/>
    <mergeCell ref="T373:U373"/>
    <mergeCell ref="S375:T375"/>
    <mergeCell ref="S377:T377"/>
    <mergeCell ref="S378:T378"/>
    <mergeCell ref="S379:T379"/>
    <mergeCell ref="S380:T380"/>
    <mergeCell ref="S381:T381"/>
    <mergeCell ref="S382:T382"/>
    <mergeCell ref="S383:T383"/>
    <mergeCell ref="T384:U384"/>
    <mergeCell ref="T385:U385"/>
    <mergeCell ref="S386:T386"/>
    <mergeCell ref="S387:T387"/>
    <mergeCell ref="S388:T388"/>
    <mergeCell ref="S389:T389"/>
    <mergeCell ref="S390:T390"/>
    <mergeCell ref="S391:T391"/>
    <mergeCell ref="R392:S392"/>
    <mergeCell ref="R393:S393"/>
    <mergeCell ref="S394:T394"/>
    <mergeCell ref="S395:T395"/>
    <mergeCell ref="S396:T396"/>
    <mergeCell ref="S397:T397"/>
    <mergeCell ref="S398:T398"/>
    <mergeCell ref="S399:T399"/>
    <mergeCell ref="S400:T400"/>
    <mergeCell ref="T401:U401"/>
    <mergeCell ref="R402:S402"/>
    <mergeCell ref="S403:T403"/>
    <mergeCell ref="S404:T404"/>
    <mergeCell ref="S405:T405"/>
    <mergeCell ref="S406:T406"/>
    <mergeCell ref="S407:T407"/>
    <mergeCell ref="S408:T408"/>
    <mergeCell ref="S409:T409"/>
    <mergeCell ref="S410:T410"/>
    <mergeCell ref="T411:U411"/>
    <mergeCell ref="T412:U412"/>
    <mergeCell ref="T413:U413"/>
    <mergeCell ref="T414:U414"/>
    <mergeCell ref="T415:U415"/>
    <mergeCell ref="T416:U416"/>
    <mergeCell ref="T417:U417"/>
    <mergeCell ref="T418:U418"/>
    <mergeCell ref="T419:U419"/>
    <mergeCell ref="T420:U420"/>
    <mergeCell ref="T421:U421"/>
    <mergeCell ref="T422:U422"/>
    <mergeCell ref="S423:T423"/>
    <mergeCell ref="S424:T424"/>
    <mergeCell ref="T425:U425"/>
    <mergeCell ref="T426:U426"/>
    <mergeCell ref="T427:U427"/>
    <mergeCell ref="T428:U428"/>
    <mergeCell ref="T429:U429"/>
    <mergeCell ref="T430:U430"/>
    <mergeCell ref="T431:U431"/>
    <mergeCell ref="T432:U432"/>
    <mergeCell ref="T433:U433"/>
    <mergeCell ref="T434:U434"/>
    <mergeCell ref="T435:U435"/>
    <mergeCell ref="T436:U436"/>
    <mergeCell ref="T437:U437"/>
    <mergeCell ref="T438:U438"/>
    <mergeCell ref="T439:U439"/>
    <mergeCell ref="T440:U440"/>
    <mergeCell ref="T441:U441"/>
    <mergeCell ref="T442:U442"/>
    <mergeCell ref="T443:U443"/>
    <mergeCell ref="T444:U444"/>
    <mergeCell ref="T445:U445"/>
    <mergeCell ref="T446:U446"/>
    <mergeCell ref="T447:U447"/>
    <mergeCell ref="T448:U448"/>
    <mergeCell ref="S449:T449"/>
    <mergeCell ref="S450:T450"/>
    <mergeCell ref="T451:U451"/>
    <mergeCell ref="T452:U452"/>
    <mergeCell ref="S453:T453"/>
    <mergeCell ref="S454:T454"/>
    <mergeCell ref="T455:U455"/>
    <mergeCell ref="S456:T456"/>
    <mergeCell ref="S457:T457"/>
    <mergeCell ref="T458:U458"/>
    <mergeCell ref="T459:U459"/>
    <mergeCell ref="AE485:AF485"/>
    <mergeCell ref="AE487:AF487"/>
    <mergeCell ref="AE489:AF489"/>
    <mergeCell ref="AE491:AF491"/>
    <mergeCell ref="W483:Y483"/>
    <mergeCell ref="W484:Y484"/>
    <mergeCell ref="Z484:AA484"/>
    <mergeCell ref="W485:Y485"/>
    <mergeCell ref="W486:Y486"/>
    <mergeCell ref="Z486:AA486"/>
    <mergeCell ref="W487:Y487"/>
    <mergeCell ref="W488:Y488"/>
    <mergeCell ref="Z488:AA488"/>
    <mergeCell ref="W489:Y489"/>
    <mergeCell ref="W490:Y490"/>
    <mergeCell ref="Z490:AA490"/>
    <mergeCell ref="W491:Y491"/>
    <mergeCell ref="Z492:AA492"/>
    <mergeCell ref="W492:Y492"/>
    <mergeCell ref="W493:Y493"/>
    <mergeCell ref="AA493:AB493"/>
    <mergeCell ref="W494:Y494"/>
    <mergeCell ref="Z494:AA494"/>
    <mergeCell ref="W495:Y495"/>
    <mergeCell ref="Z496:AA496"/>
    <mergeCell ref="AA501:AB501"/>
    <mergeCell ref="Z502:AA502"/>
    <mergeCell ref="Z504:AA504"/>
    <mergeCell ref="Z506:AA506"/>
    <mergeCell ref="W496:Y496"/>
    <mergeCell ref="X497:Y497"/>
    <mergeCell ref="W498:Y498"/>
    <mergeCell ref="Z498:AA498"/>
    <mergeCell ref="W499:Y499"/>
    <mergeCell ref="AA499:AB499"/>
    <mergeCell ref="Z500:AA500"/>
    <mergeCell ref="W500:Y500"/>
    <mergeCell ref="W501:Y501"/>
    <mergeCell ref="W502:Y502"/>
    <mergeCell ref="W503:Y503"/>
    <mergeCell ref="W504:Y504"/>
    <mergeCell ref="W505:Y505"/>
    <mergeCell ref="W506:Y506"/>
    <mergeCell ref="W507:Y507"/>
    <mergeCell ref="W508:Y508"/>
    <mergeCell ref="Z508:AA508"/>
    <mergeCell ref="W509:Y509"/>
    <mergeCell ref="AE509:AF509"/>
    <mergeCell ref="W510:Y510"/>
    <mergeCell ref="Z510:AA510"/>
    <mergeCell ref="W511:Y511"/>
    <mergeCell ref="W512:Y512"/>
    <mergeCell ref="Z512:AA512"/>
    <mergeCell ref="W513:Y513"/>
    <mergeCell ref="W514:Y514"/>
    <mergeCell ref="Z514:AA514"/>
    <mergeCell ref="W515:Y515"/>
    <mergeCell ref="W516:Y516"/>
    <mergeCell ref="Z516:AA516"/>
    <mergeCell ref="W517:Y517"/>
    <mergeCell ref="W518:Y518"/>
    <mergeCell ref="Z518:AA518"/>
    <mergeCell ref="W519:Y519"/>
    <mergeCell ref="Z520:AA520"/>
    <mergeCell ref="W520:Y520"/>
    <mergeCell ref="X521:Y521"/>
    <mergeCell ref="W522:Y522"/>
    <mergeCell ref="Z522:AA522"/>
    <mergeCell ref="W523:Y523"/>
    <mergeCell ref="AA523:AB523"/>
    <mergeCell ref="Z524:AA524"/>
    <mergeCell ref="W524:Y524"/>
    <mergeCell ref="W525:Y525"/>
    <mergeCell ref="W526:Y526"/>
    <mergeCell ref="Z526:AA526"/>
    <mergeCell ref="W527:Y527"/>
    <mergeCell ref="W528:Y528"/>
    <mergeCell ref="Z528:AA528"/>
    <mergeCell ref="W529:Y529"/>
    <mergeCell ref="W530:Y530"/>
    <mergeCell ref="Z530:AA530"/>
    <mergeCell ref="W531:Y531"/>
    <mergeCell ref="W532:Y532"/>
    <mergeCell ref="Z532:AA532"/>
    <mergeCell ref="W533:Y533"/>
    <mergeCell ref="W534:Y534"/>
    <mergeCell ref="Z534:AA534"/>
    <mergeCell ref="W535:Y535"/>
    <mergeCell ref="AE535:AF535"/>
    <mergeCell ref="W536:Y536"/>
    <mergeCell ref="Z536:AA536"/>
    <mergeCell ref="W537:Y537"/>
    <mergeCell ref="T637:U637"/>
    <mergeCell ref="T638:U638"/>
    <mergeCell ref="T641:U641"/>
    <mergeCell ref="T642:U642"/>
    <mergeCell ref="S643:T643"/>
    <mergeCell ref="S644:T644"/>
    <mergeCell ref="R645:S645"/>
    <mergeCell ref="R646:S646"/>
    <mergeCell ref="S647:T647"/>
    <mergeCell ref="S648:T648"/>
    <mergeCell ref="R649:S649"/>
    <mergeCell ref="S650:T650"/>
    <mergeCell ref="S651:T651"/>
    <mergeCell ref="S652:T652"/>
    <mergeCell ref="S653:T653"/>
    <mergeCell ref="S654:T654"/>
    <mergeCell ref="S655:T655"/>
    <mergeCell ref="S656:T656"/>
    <mergeCell ref="T657:U657"/>
    <mergeCell ref="T658:U658"/>
    <mergeCell ref="T659:U659"/>
    <mergeCell ref="T660:U660"/>
    <mergeCell ref="T661:U661"/>
    <mergeCell ref="T662:U662"/>
    <mergeCell ref="S663:T663"/>
    <mergeCell ref="S664:T664"/>
    <mergeCell ref="T665:U665"/>
    <mergeCell ref="T666:U666"/>
    <mergeCell ref="T667:U667"/>
    <mergeCell ref="T668:U668"/>
    <mergeCell ref="T669:U669"/>
    <mergeCell ref="T670:U670"/>
    <mergeCell ref="T671:U671"/>
    <mergeCell ref="T672:U672"/>
    <mergeCell ref="T673:U673"/>
    <mergeCell ref="T674:U674"/>
    <mergeCell ref="T675:U675"/>
    <mergeCell ref="T676:U676"/>
    <mergeCell ref="T677:U677"/>
    <mergeCell ref="T678:U678"/>
    <mergeCell ref="T679:U679"/>
    <mergeCell ref="T680:U680"/>
    <mergeCell ref="T695:U695"/>
    <mergeCell ref="T696:U696"/>
    <mergeCell ref="T698:U698"/>
    <mergeCell ref="T699:U699"/>
    <mergeCell ref="T700:U700"/>
    <mergeCell ref="T701:U701"/>
    <mergeCell ref="T702:U702"/>
    <mergeCell ref="T705:U705"/>
    <mergeCell ref="T706:U706"/>
    <mergeCell ref="S707:T707"/>
    <mergeCell ref="S708:T708"/>
    <mergeCell ref="T709:U709"/>
    <mergeCell ref="T710:U710"/>
    <mergeCell ref="R711:S711"/>
    <mergeCell ref="S712:T712"/>
    <mergeCell ref="S713:T713"/>
    <mergeCell ref="S714:T714"/>
    <mergeCell ref="S716:T716"/>
    <mergeCell ref="S717:T717"/>
    <mergeCell ref="T718:U718"/>
    <mergeCell ref="T719:U719"/>
    <mergeCell ref="R720:S720"/>
    <mergeCell ref="R721:S721"/>
    <mergeCell ref="R722:S722"/>
    <mergeCell ref="R723:S723"/>
    <mergeCell ref="R724:S724"/>
    <mergeCell ref="R725:S725"/>
    <mergeCell ref="R726:S726"/>
    <mergeCell ref="S727:T727"/>
    <mergeCell ref="S728:T728"/>
    <mergeCell ref="S729:T729"/>
    <mergeCell ref="S730:T730"/>
    <mergeCell ref="S731:T731"/>
    <mergeCell ref="S732:T732"/>
    <mergeCell ref="S733:T733"/>
    <mergeCell ref="S734:T734"/>
    <mergeCell ref="S735:T735"/>
    <mergeCell ref="S736:T736"/>
    <mergeCell ref="S737:T737"/>
    <mergeCell ref="S738:T738"/>
    <mergeCell ref="S739:T739"/>
    <mergeCell ref="R740:S740"/>
    <mergeCell ref="R741:S741"/>
    <mergeCell ref="R742:S742"/>
    <mergeCell ref="R743:S743"/>
    <mergeCell ref="S744:T744"/>
    <mergeCell ref="S745:T745"/>
    <mergeCell ref="S746:T746"/>
    <mergeCell ref="S747:T747"/>
    <mergeCell ref="T748:U748"/>
    <mergeCell ref="T749:U749"/>
    <mergeCell ref="R750:S750"/>
    <mergeCell ref="T751:U751"/>
    <mergeCell ref="S752:T752"/>
    <mergeCell ref="T753:U753"/>
    <mergeCell ref="T754:U754"/>
    <mergeCell ref="W810:Y810"/>
    <mergeCell ref="Z810:AA810"/>
    <mergeCell ref="AG810:AL810"/>
    <mergeCell ref="AG811:AL811"/>
    <mergeCell ref="AG812:AL812"/>
    <mergeCell ref="AG813:AL813"/>
    <mergeCell ref="AG814:AM814"/>
    <mergeCell ref="AG815:AL815"/>
    <mergeCell ref="W811:Y811"/>
    <mergeCell ref="W812:Y812"/>
    <mergeCell ref="Z812:AA812"/>
    <mergeCell ref="W813:Y813"/>
    <mergeCell ref="W814:Y814"/>
    <mergeCell ref="Z814:AA814"/>
    <mergeCell ref="W815:Y815"/>
    <mergeCell ref="W816:Y816"/>
    <mergeCell ref="Z816:AA816"/>
    <mergeCell ref="AG816:AL816"/>
    <mergeCell ref="AG817:AM817"/>
    <mergeCell ref="AG818:AP818"/>
    <mergeCell ref="AG819:AL819"/>
    <mergeCell ref="AG820:AP820"/>
    <mergeCell ref="AG821:AM821"/>
    <mergeCell ref="X817:Y817"/>
    <mergeCell ref="W818:Y818"/>
    <mergeCell ref="Z818:AA818"/>
    <mergeCell ref="W819:Y819"/>
    <mergeCell ref="W820:Y820"/>
    <mergeCell ref="Z820:AA820"/>
    <mergeCell ref="W821:Y821"/>
    <mergeCell ref="W823:Y823"/>
    <mergeCell ref="W824:Y824"/>
    <mergeCell ref="Z824:AA824"/>
    <mergeCell ref="W825:Y825"/>
    <mergeCell ref="AA825:AB825"/>
    <mergeCell ref="W826:Y826"/>
    <mergeCell ref="Z826:AA826"/>
    <mergeCell ref="W822:Y822"/>
    <mergeCell ref="Z822:AA822"/>
    <mergeCell ref="AG822:AL822"/>
    <mergeCell ref="AG823:AL823"/>
    <mergeCell ref="AG824:AL824"/>
    <mergeCell ref="AG825:AL825"/>
    <mergeCell ref="AG826:AM826"/>
    <mergeCell ref="AG827:AM827"/>
    <mergeCell ref="AG828:AL828"/>
    <mergeCell ref="AG829:AL829"/>
    <mergeCell ref="AG830:AK830"/>
    <mergeCell ref="AG831:AK831"/>
    <mergeCell ref="AG832:AK832"/>
    <mergeCell ref="AG833:AK833"/>
    <mergeCell ref="AG834:AK834"/>
    <mergeCell ref="AG835:AL835"/>
    <mergeCell ref="AG836:AL836"/>
    <mergeCell ref="AG837:AL837"/>
    <mergeCell ref="AG838:AL838"/>
    <mergeCell ref="AG839:AL839"/>
    <mergeCell ref="AG840:AL840"/>
    <mergeCell ref="AG841:AN841"/>
    <mergeCell ref="AG842:AL842"/>
    <mergeCell ref="AG843:AL843"/>
    <mergeCell ref="AG844:AK844"/>
    <mergeCell ref="AG845:AL845"/>
    <mergeCell ref="AG846:AO846"/>
    <mergeCell ref="AG847:AL847"/>
    <mergeCell ref="AG848:AN848"/>
    <mergeCell ref="AG849:AK849"/>
    <mergeCell ref="AG850:AN850"/>
    <mergeCell ref="AG851:AK851"/>
    <mergeCell ref="AG852:AN852"/>
    <mergeCell ref="AG853:AN853"/>
    <mergeCell ref="AG854:AK854"/>
    <mergeCell ref="AE857:AF857"/>
    <mergeCell ref="AE861:AF861"/>
    <mergeCell ref="AE869:AF869"/>
    <mergeCell ref="AE855:AF855"/>
    <mergeCell ref="AG855:AL855"/>
    <mergeCell ref="AG856:AL856"/>
    <mergeCell ref="AG857:AL857"/>
    <mergeCell ref="AG858:AL858"/>
    <mergeCell ref="AG859:AL859"/>
    <mergeCell ref="AG860:AL860"/>
    <mergeCell ref="AG863:AL863"/>
    <mergeCell ref="AG864:AK864"/>
    <mergeCell ref="AG865:AL865"/>
    <mergeCell ref="AG866:AM866"/>
    <mergeCell ref="AG867:AN867"/>
    <mergeCell ref="AG868:AL868"/>
    <mergeCell ref="AG869:AL869"/>
    <mergeCell ref="AG870:AL870"/>
    <mergeCell ref="AG871:AL871"/>
    <mergeCell ref="AG872:AK872"/>
    <mergeCell ref="AG873:AK873"/>
    <mergeCell ref="AG874:AK874"/>
    <mergeCell ref="AG875:AK875"/>
    <mergeCell ref="AG876:AK876"/>
    <mergeCell ref="AG884:AK884"/>
    <mergeCell ref="AG885:AK885"/>
    <mergeCell ref="AG886:AK886"/>
    <mergeCell ref="AG887:AK887"/>
    <mergeCell ref="AG888:AL888"/>
    <mergeCell ref="AG889:AN889"/>
    <mergeCell ref="AG890:AL890"/>
    <mergeCell ref="AG891:AL891"/>
    <mergeCell ref="AG877:AL877"/>
    <mergeCell ref="AG878:AK878"/>
    <mergeCell ref="AG879:AK879"/>
    <mergeCell ref="AG880:AK880"/>
    <mergeCell ref="AG881:AK881"/>
    <mergeCell ref="AG882:AL882"/>
    <mergeCell ref="AG883:AL883"/>
    <mergeCell ref="AG801:AL801"/>
    <mergeCell ref="AG802:AP802"/>
    <mergeCell ref="AG803:AL803"/>
    <mergeCell ref="AG804:AL804"/>
    <mergeCell ref="AG805:AM805"/>
    <mergeCell ref="AG806:AL806"/>
    <mergeCell ref="AG807:AL807"/>
    <mergeCell ref="AG808:AL808"/>
    <mergeCell ref="W798:Y798"/>
    <mergeCell ref="Z798:AA798"/>
    <mergeCell ref="AG798:AO798"/>
    <mergeCell ref="W799:Y799"/>
    <mergeCell ref="AG799:AL799"/>
    <mergeCell ref="Z800:AA800"/>
    <mergeCell ref="AG800:AO800"/>
    <mergeCell ref="W800:Y800"/>
    <mergeCell ref="W801:Y801"/>
    <mergeCell ref="AA801:AB801"/>
    <mergeCell ref="W802:Y802"/>
    <mergeCell ref="Z802:AA802"/>
    <mergeCell ref="W803:Y803"/>
    <mergeCell ref="Z804:AA804"/>
    <mergeCell ref="W809:Y809"/>
    <mergeCell ref="AA809:AB809"/>
    <mergeCell ref="AG809:AL809"/>
    <mergeCell ref="W804:Y804"/>
    <mergeCell ref="W805:Y805"/>
    <mergeCell ref="W806:Y806"/>
    <mergeCell ref="Z806:AA806"/>
    <mergeCell ref="W807:Y807"/>
    <mergeCell ref="W808:Y808"/>
    <mergeCell ref="Z808:AA808"/>
    <mergeCell ref="W827:Y827"/>
    <mergeCell ref="W828:Y828"/>
    <mergeCell ref="Z828:AA828"/>
    <mergeCell ref="W829:Y829"/>
    <mergeCell ref="AA829:AB829"/>
    <mergeCell ref="W830:Y830"/>
    <mergeCell ref="Z830:AA830"/>
    <mergeCell ref="AG861:AL861"/>
    <mergeCell ref="AG862:AL862"/>
    <mergeCell ref="W831:Y831"/>
    <mergeCell ref="AA831:AB831"/>
    <mergeCell ref="W832:Y832"/>
    <mergeCell ref="Z832:AA832"/>
    <mergeCell ref="W833:Y833"/>
    <mergeCell ref="AA833:AB833"/>
    <mergeCell ref="Z834:AA834"/>
    <mergeCell ref="W834:Y834"/>
    <mergeCell ref="W835:Y835"/>
    <mergeCell ref="W836:Y836"/>
    <mergeCell ref="Z836:AA836"/>
    <mergeCell ref="W837:Y837"/>
    <mergeCell ref="W838:Y838"/>
    <mergeCell ref="Z838:AA838"/>
    <mergeCell ref="W839:Y839"/>
    <mergeCell ref="AA839:AB839"/>
    <mergeCell ref="W840:Y840"/>
    <mergeCell ref="Z840:AA840"/>
    <mergeCell ref="X841:Y841"/>
    <mergeCell ref="W842:Y842"/>
    <mergeCell ref="Z842:AA842"/>
    <mergeCell ref="W843:Y843"/>
    <mergeCell ref="W844:Y844"/>
    <mergeCell ref="Z844:AA844"/>
    <mergeCell ref="W845:Y845"/>
    <mergeCell ref="W846:Y846"/>
    <mergeCell ref="Z846:AA846"/>
    <mergeCell ref="W847:Y847"/>
    <mergeCell ref="W848:Y848"/>
    <mergeCell ref="Z848:AA848"/>
    <mergeCell ref="W849:Y849"/>
    <mergeCell ref="AA849:AB849"/>
    <mergeCell ref="W850:Y850"/>
    <mergeCell ref="Z850:AA850"/>
    <mergeCell ref="AA851:AB851"/>
    <mergeCell ref="W851:Y851"/>
    <mergeCell ref="W852:Y852"/>
    <mergeCell ref="Z852:AA852"/>
    <mergeCell ref="W853:Y853"/>
    <mergeCell ref="W854:Y854"/>
    <mergeCell ref="Z854:AA854"/>
    <mergeCell ref="AA855:AB855"/>
    <mergeCell ref="W855:Y855"/>
    <mergeCell ref="W856:Y856"/>
    <mergeCell ref="Z856:AA856"/>
    <mergeCell ref="W857:Y857"/>
    <mergeCell ref="AA857:AB857"/>
    <mergeCell ref="W858:Y858"/>
    <mergeCell ref="Z858:AA858"/>
    <mergeCell ref="W859:Y859"/>
    <mergeCell ref="W860:Y860"/>
    <mergeCell ref="Z860:AA860"/>
    <mergeCell ref="W861:Y861"/>
    <mergeCell ref="W862:Y862"/>
    <mergeCell ref="Z862:AA862"/>
    <mergeCell ref="W863:Y863"/>
    <mergeCell ref="W864:Y864"/>
    <mergeCell ref="Z864:AA864"/>
    <mergeCell ref="X865:Y865"/>
    <mergeCell ref="AA865:AB865"/>
    <mergeCell ref="W866:Y866"/>
    <mergeCell ref="Z866:AA866"/>
    <mergeCell ref="W867:Y867"/>
    <mergeCell ref="W868:Y868"/>
    <mergeCell ref="Z868:AA868"/>
    <mergeCell ref="W869:Y869"/>
    <mergeCell ref="W870:Y870"/>
    <mergeCell ref="Z870:AA870"/>
    <mergeCell ref="W871:Y871"/>
    <mergeCell ref="Z872:AA872"/>
    <mergeCell ref="W872:Y872"/>
    <mergeCell ref="W873:Y873"/>
    <mergeCell ref="AA873:AB873"/>
    <mergeCell ref="W874:Y874"/>
    <mergeCell ref="Z874:AA874"/>
    <mergeCell ref="W875:Y875"/>
    <mergeCell ref="AA875:AB875"/>
    <mergeCell ref="W876:Y876"/>
    <mergeCell ref="Z876:AA876"/>
    <mergeCell ref="W877:Y877"/>
    <mergeCell ref="W878:Y878"/>
    <mergeCell ref="Z878:AA878"/>
    <mergeCell ref="W879:Y879"/>
    <mergeCell ref="AA879:AB879"/>
    <mergeCell ref="W880:Y880"/>
    <mergeCell ref="Z880:AA880"/>
    <mergeCell ref="W881:Y881"/>
    <mergeCell ref="AA881:AB881"/>
    <mergeCell ref="W882:Y882"/>
    <mergeCell ref="Z882:AA882"/>
    <mergeCell ref="AA883:AB883"/>
    <mergeCell ref="W883:Y883"/>
    <mergeCell ref="W884:Y884"/>
    <mergeCell ref="Z884:AA884"/>
    <mergeCell ref="W885:Y885"/>
    <mergeCell ref="AA885:AB885"/>
    <mergeCell ref="W886:Y886"/>
    <mergeCell ref="Z886:AA886"/>
    <mergeCell ref="AG908:AO908"/>
    <mergeCell ref="AG909:AL909"/>
    <mergeCell ref="AG901:AM901"/>
    <mergeCell ref="AG902:AP902"/>
    <mergeCell ref="AG903:AM903"/>
    <mergeCell ref="AG904:AP904"/>
    <mergeCell ref="AG905:AL905"/>
    <mergeCell ref="AG906:AP906"/>
    <mergeCell ref="AG907:AL907"/>
    <mergeCell ref="W901:Y901"/>
    <mergeCell ref="W902:Y902"/>
    <mergeCell ref="Z902:AA902"/>
    <mergeCell ref="W903:Y903"/>
    <mergeCell ref="W904:Y904"/>
    <mergeCell ref="Z904:AA904"/>
    <mergeCell ref="AA905:AB905"/>
    <mergeCell ref="W905:Y905"/>
    <mergeCell ref="W906:Y906"/>
    <mergeCell ref="Z906:AA906"/>
    <mergeCell ref="W907:Y907"/>
    <mergeCell ref="AA907:AB907"/>
    <mergeCell ref="W908:Y908"/>
    <mergeCell ref="Z908:AA908"/>
    <mergeCell ref="AG917:AL917"/>
    <mergeCell ref="AG918:AL918"/>
    <mergeCell ref="W916:Y916"/>
    <mergeCell ref="Z916:AA916"/>
    <mergeCell ref="AG916:AO916"/>
    <mergeCell ref="W917:Y917"/>
    <mergeCell ref="AA917:AB917"/>
    <mergeCell ref="W918:Y918"/>
    <mergeCell ref="Z918:AA9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6.13"/>
    <col customWidth="1" min="3" max="3" width="40.5"/>
    <col customWidth="1" min="4" max="4" width="15.25"/>
    <col customWidth="1" min="5" max="5" width="16.25"/>
    <col customWidth="1" min="6" max="6" width="40.75"/>
  </cols>
  <sheetData>
    <row r="1">
      <c r="A1" s="1" t="s">
        <v>4343</v>
      </c>
      <c r="B1" s="1" t="s">
        <v>4344</v>
      </c>
      <c r="C1" s="1" t="s">
        <v>4345</v>
      </c>
      <c r="D1" s="4"/>
      <c r="E1" s="4"/>
      <c r="F1" s="4"/>
      <c r="G1" s="4"/>
    </row>
    <row r="2">
      <c r="A2" s="1" t="s">
        <v>0</v>
      </c>
      <c r="B2" s="1" t="s">
        <v>4346</v>
      </c>
      <c r="C2" s="4"/>
      <c r="D2" s="4"/>
      <c r="E2" s="4"/>
      <c r="F2" s="4"/>
      <c r="G2" s="4"/>
    </row>
    <row r="3">
      <c r="A3" s="1" t="s">
        <v>1</v>
      </c>
      <c r="B3" s="1" t="s">
        <v>4347</v>
      </c>
      <c r="C3" s="4"/>
      <c r="D3" s="4"/>
      <c r="E3" s="4"/>
      <c r="F3" s="4"/>
      <c r="G3" s="4"/>
    </row>
    <row r="4">
      <c r="A4" s="1" t="s">
        <v>2</v>
      </c>
      <c r="B4" s="1" t="s">
        <v>4348</v>
      </c>
      <c r="C4" s="4"/>
      <c r="D4" s="4"/>
      <c r="E4" s="4"/>
      <c r="F4" s="4"/>
      <c r="G4" s="4"/>
    </row>
    <row r="5">
      <c r="A5" s="1" t="s">
        <v>3</v>
      </c>
      <c r="B5" s="1" t="s">
        <v>4349</v>
      </c>
      <c r="C5" s="4"/>
      <c r="D5" s="4"/>
      <c r="E5" s="4"/>
      <c r="F5" s="4"/>
      <c r="G5" s="4"/>
    </row>
    <row r="6">
      <c r="A6" s="1" t="s">
        <v>4</v>
      </c>
      <c r="B6" s="1" t="s">
        <v>4350</v>
      </c>
      <c r="C6" s="4"/>
      <c r="D6" s="4"/>
      <c r="E6" s="4"/>
      <c r="F6" s="4"/>
      <c r="G6" s="4"/>
    </row>
    <row r="7">
      <c r="A7" s="1" t="s">
        <v>5</v>
      </c>
      <c r="B7" s="4"/>
      <c r="C7" s="4"/>
      <c r="D7" s="4"/>
      <c r="E7" s="4"/>
      <c r="F7" s="4"/>
      <c r="G7" s="4"/>
    </row>
    <row r="8">
      <c r="A8" s="1" t="s">
        <v>6</v>
      </c>
      <c r="B8" s="4"/>
      <c r="C8" s="4"/>
      <c r="D8" s="4"/>
      <c r="E8" s="4"/>
      <c r="F8" s="4"/>
      <c r="G8" s="4"/>
    </row>
    <row r="9">
      <c r="A9" s="1" t="s">
        <v>7</v>
      </c>
      <c r="B9" s="4"/>
      <c r="C9" s="4"/>
      <c r="D9" s="4"/>
      <c r="E9" s="4"/>
      <c r="F9" s="4"/>
      <c r="G9" s="4"/>
    </row>
    <row r="10">
      <c r="A10" s="1" t="s">
        <v>8</v>
      </c>
      <c r="B10" s="4"/>
      <c r="C10" s="4"/>
      <c r="D10" s="4"/>
      <c r="E10" s="4"/>
      <c r="F10" s="4"/>
      <c r="G10" s="4"/>
    </row>
    <row r="11">
      <c r="A11" s="1" t="s">
        <v>9</v>
      </c>
      <c r="B11" s="4"/>
      <c r="C11" s="4"/>
      <c r="D11" s="4"/>
      <c r="E11" s="4"/>
      <c r="F11" s="4"/>
      <c r="G11" s="4"/>
    </row>
    <row r="12">
      <c r="A12" s="1" t="s">
        <v>10</v>
      </c>
      <c r="B12" s="1" t="s">
        <v>4351</v>
      </c>
      <c r="C12" s="2" t="s">
        <v>4352</v>
      </c>
      <c r="D12" s="2" t="s">
        <v>4353</v>
      </c>
      <c r="E12" s="2" t="s">
        <v>4354</v>
      </c>
      <c r="F12" s="2" t="s">
        <v>4355</v>
      </c>
      <c r="G12" s="2" t="s">
        <v>4356</v>
      </c>
    </row>
    <row r="13">
      <c r="A13" s="1" t="s">
        <v>11</v>
      </c>
      <c r="B13" s="1" t="s">
        <v>4357</v>
      </c>
      <c r="C13" s="2" t="s">
        <v>4358</v>
      </c>
      <c r="D13" s="1" t="s">
        <v>4359</v>
      </c>
      <c r="E13" s="1" t="s">
        <v>4360</v>
      </c>
      <c r="F13" s="1" t="s">
        <v>4361</v>
      </c>
    </row>
    <row r="14">
      <c r="A14" s="1" t="s">
        <v>12</v>
      </c>
      <c r="B14" s="1" t="s">
        <v>4362</v>
      </c>
      <c r="C14" s="2" t="s">
        <v>4363</v>
      </c>
      <c r="D14" s="2" t="s">
        <v>4364</v>
      </c>
      <c r="E14" s="2" t="s">
        <v>4365</v>
      </c>
      <c r="F14" s="2" t="s">
        <v>4366</v>
      </c>
      <c r="G14" s="4"/>
    </row>
    <row r="15">
      <c r="A15" s="1" t="s">
        <v>13</v>
      </c>
      <c r="B15" s="1" t="s">
        <v>4367</v>
      </c>
      <c r="C15" s="2" t="s">
        <v>4368</v>
      </c>
      <c r="D15" s="2" t="s">
        <v>4369</v>
      </c>
      <c r="E15" s="4"/>
      <c r="F15" s="4"/>
      <c r="G15" s="4"/>
    </row>
    <row r="16">
      <c r="A16" s="1" t="s">
        <v>14</v>
      </c>
      <c r="B16" s="1" t="s">
        <v>4367</v>
      </c>
      <c r="C16" s="2" t="s">
        <v>4370</v>
      </c>
      <c r="D16" s="2" t="s">
        <v>4371</v>
      </c>
      <c r="E16" s="4"/>
      <c r="F16" s="4"/>
      <c r="G16" s="4"/>
    </row>
    <row r="17">
      <c r="A17" s="1" t="s">
        <v>15</v>
      </c>
      <c r="B17" s="1" t="s">
        <v>4372</v>
      </c>
      <c r="C17" s="2" t="s">
        <v>4373</v>
      </c>
      <c r="D17" s="2" t="s">
        <v>4374</v>
      </c>
      <c r="E17" s="4"/>
      <c r="F17" s="4"/>
      <c r="G17" s="4"/>
    </row>
    <row r="18">
      <c r="A18" s="1" t="s">
        <v>16</v>
      </c>
      <c r="B18" s="1" t="s">
        <v>4375</v>
      </c>
      <c r="C18" s="4"/>
      <c r="D18" s="4"/>
      <c r="E18" s="4"/>
      <c r="F18" s="4"/>
      <c r="G18" s="4"/>
    </row>
    <row r="19">
      <c r="A19" s="1" t="s">
        <v>17</v>
      </c>
      <c r="B19" s="1" t="s">
        <v>4375</v>
      </c>
      <c r="C19" s="4"/>
      <c r="D19" s="4"/>
      <c r="E19" s="4"/>
      <c r="F19" s="4"/>
      <c r="G19" s="4"/>
    </row>
    <row r="20">
      <c r="A20" s="1" t="s">
        <v>18</v>
      </c>
      <c r="B20" s="1" t="s">
        <v>4375</v>
      </c>
      <c r="C20" s="4"/>
      <c r="D20" s="4"/>
      <c r="E20" s="4"/>
      <c r="F20" s="4"/>
      <c r="G20" s="4"/>
    </row>
    <row r="21">
      <c r="A21" s="1" t="s">
        <v>19</v>
      </c>
      <c r="B21" s="1" t="s">
        <v>4375</v>
      </c>
      <c r="C21" s="4"/>
      <c r="D21" s="4"/>
      <c r="E21" s="4"/>
      <c r="F21" s="4"/>
      <c r="G21" s="4"/>
    </row>
    <row r="22">
      <c r="A22" s="1" t="s">
        <v>20</v>
      </c>
      <c r="B22" s="1" t="s">
        <v>4375</v>
      </c>
      <c r="C22" s="4"/>
      <c r="D22" s="4"/>
      <c r="E22" s="4"/>
      <c r="F22" s="4"/>
      <c r="G22" s="4"/>
    </row>
    <row r="23">
      <c r="A23" s="1" t="s">
        <v>21</v>
      </c>
      <c r="B23" s="1" t="s">
        <v>4375</v>
      </c>
      <c r="C23" s="4"/>
      <c r="D23" s="4"/>
      <c r="E23" s="4"/>
      <c r="F23" s="4"/>
      <c r="G23" s="4"/>
    </row>
    <row r="24">
      <c r="A24" s="1" t="s">
        <v>22</v>
      </c>
      <c r="B24" s="1" t="s">
        <v>4375</v>
      </c>
      <c r="C24" s="4"/>
      <c r="D24" s="4"/>
      <c r="E24" s="4"/>
      <c r="F24" s="4"/>
      <c r="G24" s="4"/>
    </row>
    <row r="25">
      <c r="A25" s="1" t="s">
        <v>23</v>
      </c>
      <c r="B25" s="1" t="s">
        <v>4375</v>
      </c>
      <c r="C25" s="4"/>
      <c r="D25" s="4"/>
      <c r="E25" s="4"/>
      <c r="F25" s="4"/>
      <c r="G25" s="4"/>
    </row>
    <row r="26">
      <c r="A26" s="1" t="s">
        <v>24</v>
      </c>
      <c r="B26" s="1" t="s">
        <v>4375</v>
      </c>
      <c r="C26" s="4"/>
      <c r="D26" s="4"/>
      <c r="E26" s="4"/>
      <c r="F26" s="4"/>
      <c r="G26" s="4"/>
    </row>
    <row r="27">
      <c r="A27" s="1" t="s">
        <v>25</v>
      </c>
      <c r="B27" s="1" t="s">
        <v>4375</v>
      </c>
      <c r="C27" s="4"/>
      <c r="D27" s="4"/>
      <c r="E27" s="4"/>
      <c r="F27" s="4"/>
      <c r="G27" s="4"/>
    </row>
    <row r="28">
      <c r="A28" s="1" t="s">
        <v>26</v>
      </c>
      <c r="B28" s="1" t="s">
        <v>4375</v>
      </c>
      <c r="C28" s="4"/>
      <c r="D28" s="4"/>
      <c r="E28" s="4"/>
      <c r="F28" s="4"/>
      <c r="G28" s="4"/>
    </row>
    <row r="29">
      <c r="A29" s="1" t="s">
        <v>27</v>
      </c>
      <c r="B29" s="1" t="s">
        <v>4375</v>
      </c>
      <c r="C29" s="4"/>
      <c r="D29" s="4"/>
      <c r="E29" s="4"/>
      <c r="F29" s="4"/>
      <c r="G29" s="4"/>
    </row>
    <row r="30">
      <c r="A30" s="1" t="s">
        <v>28</v>
      </c>
      <c r="B30" s="1" t="s">
        <v>4375</v>
      </c>
      <c r="C30" s="4"/>
      <c r="D30" s="4"/>
      <c r="E30" s="4"/>
      <c r="F30" s="4"/>
      <c r="G30" s="4"/>
    </row>
    <row r="31">
      <c r="A31" s="1" t="s">
        <v>29</v>
      </c>
      <c r="B31" s="1" t="s">
        <v>4375</v>
      </c>
      <c r="C31" s="4"/>
      <c r="D31" s="4"/>
      <c r="E31" s="4"/>
      <c r="F31" s="4"/>
      <c r="G31" s="4"/>
    </row>
    <row r="32">
      <c r="A32" s="1" t="s">
        <v>30</v>
      </c>
      <c r="B32" s="1" t="s">
        <v>4375</v>
      </c>
      <c r="C32" s="4"/>
      <c r="D32" s="4"/>
      <c r="E32" s="4"/>
      <c r="F32" s="4"/>
      <c r="G32" s="4"/>
    </row>
    <row r="33">
      <c r="A33" s="1" t="s">
        <v>31</v>
      </c>
      <c r="B33" s="1" t="s">
        <v>4375</v>
      </c>
      <c r="C33" s="4"/>
      <c r="D33" s="4"/>
      <c r="E33" s="4"/>
      <c r="F33" s="4"/>
      <c r="G33" s="4"/>
    </row>
    <row r="34">
      <c r="A34" s="1" t="s">
        <v>32</v>
      </c>
      <c r="B34" s="1" t="s">
        <v>4375</v>
      </c>
      <c r="C34" s="4"/>
      <c r="D34" s="4"/>
      <c r="E34" s="4"/>
      <c r="F34" s="4"/>
      <c r="G34" s="4"/>
    </row>
    <row r="35">
      <c r="A35" s="1" t="s">
        <v>33</v>
      </c>
      <c r="B35" s="1" t="s">
        <v>4375</v>
      </c>
      <c r="C35" s="4"/>
      <c r="D35" s="4"/>
      <c r="E35" s="4"/>
      <c r="F35" s="4"/>
      <c r="G35" s="4"/>
    </row>
    <row r="36">
      <c r="A36" s="1" t="s">
        <v>34</v>
      </c>
      <c r="B36" s="1" t="s">
        <v>4375</v>
      </c>
      <c r="C36" s="4"/>
      <c r="D36" s="4"/>
      <c r="E36" s="4"/>
      <c r="F36" s="4"/>
      <c r="G36" s="4"/>
    </row>
    <row r="37">
      <c r="A37" s="1" t="s">
        <v>35</v>
      </c>
      <c r="B37" s="1" t="s">
        <v>4375</v>
      </c>
      <c r="C37" s="4"/>
      <c r="D37" s="4"/>
      <c r="E37" s="4"/>
      <c r="F37" s="4"/>
      <c r="G37" s="4"/>
    </row>
    <row r="38">
      <c r="A38" s="1" t="s">
        <v>36</v>
      </c>
      <c r="B38" s="1" t="s">
        <v>4375</v>
      </c>
      <c r="C38" s="4"/>
      <c r="D38" s="4"/>
      <c r="E38" s="4"/>
      <c r="F38" s="4"/>
      <c r="G38" s="4"/>
    </row>
    <row r="39">
      <c r="A39" s="1" t="s">
        <v>37</v>
      </c>
      <c r="B39" s="1" t="s">
        <v>4375</v>
      </c>
      <c r="C39" s="4"/>
      <c r="D39" s="4"/>
      <c r="E39" s="4"/>
      <c r="F39" s="4"/>
      <c r="G39" s="4"/>
    </row>
    <row r="40">
      <c r="A40" s="1" t="s">
        <v>38</v>
      </c>
      <c r="B40" s="1" t="s">
        <v>4375</v>
      </c>
      <c r="C40" s="4"/>
      <c r="D40" s="4"/>
      <c r="E40" s="4"/>
      <c r="F40" s="4"/>
      <c r="G40" s="4"/>
    </row>
    <row r="41">
      <c r="A41" s="1" t="s">
        <v>39</v>
      </c>
      <c r="B41" s="1" t="s">
        <v>4375</v>
      </c>
      <c r="C41" s="4"/>
      <c r="D41" s="4"/>
      <c r="E41" s="4"/>
      <c r="F41" s="4"/>
      <c r="G41" s="4"/>
    </row>
    <row r="42">
      <c r="A42" s="1" t="s">
        <v>40</v>
      </c>
      <c r="B42" s="1" t="s">
        <v>4375</v>
      </c>
      <c r="C42" s="4"/>
      <c r="D42" s="4"/>
      <c r="E42" s="4"/>
      <c r="F42" s="4"/>
      <c r="G42" s="4"/>
    </row>
    <row r="43">
      <c r="A43" s="1" t="s">
        <v>41</v>
      </c>
      <c r="B43" s="1" t="s">
        <v>4375</v>
      </c>
      <c r="C43" s="4"/>
      <c r="D43" s="4"/>
      <c r="E43" s="4"/>
      <c r="F43" s="4"/>
      <c r="G43" s="4"/>
    </row>
    <row r="44">
      <c r="A44" s="1" t="s">
        <v>42</v>
      </c>
      <c r="B44" s="1" t="s">
        <v>4375</v>
      </c>
      <c r="C44" s="4"/>
      <c r="D44" s="4"/>
      <c r="E44" s="4"/>
      <c r="F44" s="4"/>
      <c r="G44" s="4"/>
    </row>
    <row r="45">
      <c r="A45" s="1" t="s">
        <v>43</v>
      </c>
      <c r="B45" s="1" t="s">
        <v>4375</v>
      </c>
      <c r="C45" s="4"/>
      <c r="D45" s="4"/>
      <c r="E45" s="4"/>
      <c r="F45" s="4"/>
      <c r="G45" s="4"/>
    </row>
    <row r="46">
      <c r="A46" s="1" t="s">
        <v>44</v>
      </c>
      <c r="B46" s="1" t="s">
        <v>4375</v>
      </c>
      <c r="C46" s="4"/>
      <c r="D46" s="4"/>
      <c r="E46" s="4"/>
      <c r="F46" s="4"/>
      <c r="G46" s="4"/>
    </row>
    <row r="47">
      <c r="A47" s="1" t="s">
        <v>45</v>
      </c>
      <c r="B47" s="1" t="s">
        <v>4375</v>
      </c>
      <c r="C47" s="4"/>
      <c r="D47" s="4"/>
      <c r="E47" s="4"/>
      <c r="F47" s="4"/>
      <c r="G47" s="4"/>
    </row>
    <row r="48">
      <c r="A48" s="1" t="s">
        <v>46</v>
      </c>
      <c r="B48" s="1" t="s">
        <v>4375</v>
      </c>
      <c r="C48" s="4"/>
      <c r="D48" s="4"/>
      <c r="E48" s="4"/>
      <c r="F48" s="4"/>
      <c r="G48" s="4"/>
    </row>
    <row r="49">
      <c r="A49" s="1" t="s">
        <v>47</v>
      </c>
      <c r="B49" s="1" t="s">
        <v>4375</v>
      </c>
      <c r="C49" s="4"/>
      <c r="D49" s="4"/>
      <c r="E49" s="4"/>
      <c r="F49" s="4"/>
      <c r="G49" s="4"/>
    </row>
    <row r="50">
      <c r="A50" s="1" t="s">
        <v>48</v>
      </c>
      <c r="B50" s="1" t="s">
        <v>4375</v>
      </c>
      <c r="C50" s="4"/>
      <c r="D50" s="4"/>
      <c r="E50" s="4"/>
      <c r="F50" s="4"/>
      <c r="G50" s="4"/>
    </row>
    <row r="51">
      <c r="A51" s="1" t="s">
        <v>49</v>
      </c>
      <c r="B51" s="1" t="s">
        <v>4375</v>
      </c>
      <c r="C51" s="4"/>
      <c r="D51" s="4"/>
      <c r="E51" s="4"/>
      <c r="F51" s="4"/>
      <c r="G51" s="4"/>
    </row>
    <row r="52">
      <c r="A52" s="1" t="s">
        <v>50</v>
      </c>
      <c r="B52" s="1" t="s">
        <v>4375</v>
      </c>
      <c r="C52" s="4"/>
      <c r="D52" s="4"/>
      <c r="E52" s="4"/>
      <c r="F52" s="4"/>
      <c r="G52" s="4"/>
    </row>
    <row r="53">
      <c r="A53" s="1" t="s">
        <v>51</v>
      </c>
      <c r="B53" s="1" t="s">
        <v>4375</v>
      </c>
      <c r="C53" s="4"/>
      <c r="D53" s="4"/>
      <c r="E53" s="4"/>
      <c r="F53" s="4"/>
      <c r="G53" s="4"/>
    </row>
    <row r="54">
      <c r="A54" s="1" t="s">
        <v>52</v>
      </c>
      <c r="B54" s="1" t="s">
        <v>4375</v>
      </c>
      <c r="C54" s="4"/>
      <c r="D54" s="4"/>
      <c r="E54" s="4"/>
      <c r="F54" s="4"/>
      <c r="G54" s="4"/>
    </row>
    <row r="55">
      <c r="A55" s="1" t="s">
        <v>53</v>
      </c>
      <c r="B55" s="1" t="s">
        <v>4375</v>
      </c>
      <c r="C55" s="4"/>
      <c r="D55" s="4"/>
      <c r="E55" s="4"/>
      <c r="F55" s="4"/>
      <c r="G55" s="4"/>
    </row>
    <row r="56">
      <c r="A56" s="1" t="s">
        <v>54</v>
      </c>
      <c r="B56" s="1" t="s">
        <v>4375</v>
      </c>
      <c r="C56" s="4"/>
      <c r="D56" s="4"/>
      <c r="E56" s="4"/>
      <c r="F56" s="4"/>
      <c r="G56" s="4"/>
    </row>
    <row r="57">
      <c r="A57" s="1" t="s">
        <v>55</v>
      </c>
      <c r="B57" s="1" t="s">
        <v>4375</v>
      </c>
      <c r="C57" s="4"/>
      <c r="D57" s="4"/>
      <c r="E57" s="4"/>
      <c r="F57" s="4"/>
      <c r="G57" s="4"/>
    </row>
    <row r="58">
      <c r="A58" s="1" t="s">
        <v>56</v>
      </c>
      <c r="B58" s="1" t="s">
        <v>4375</v>
      </c>
      <c r="C58" s="4"/>
      <c r="D58" s="4"/>
      <c r="E58" s="4"/>
      <c r="F58" s="4"/>
      <c r="G58" s="4"/>
    </row>
    <row r="59">
      <c r="A59" s="1" t="s">
        <v>57</v>
      </c>
      <c r="B59" s="1" t="s">
        <v>4375</v>
      </c>
      <c r="C59" s="4"/>
      <c r="D59" s="4"/>
      <c r="E59" s="4"/>
      <c r="F59" s="4"/>
      <c r="G59" s="4"/>
    </row>
    <row r="60">
      <c r="A60" s="1" t="s">
        <v>58</v>
      </c>
      <c r="B60" s="1" t="s">
        <v>4375</v>
      </c>
      <c r="C60" s="4"/>
      <c r="D60" s="4"/>
      <c r="E60" s="4"/>
      <c r="F60" s="4"/>
      <c r="G60" s="4"/>
    </row>
    <row r="61">
      <c r="A61" s="1" t="s">
        <v>59</v>
      </c>
      <c r="B61" s="1" t="s">
        <v>4375</v>
      </c>
      <c r="C61" s="4"/>
      <c r="D61" s="4"/>
      <c r="E61" s="4"/>
      <c r="F61" s="4"/>
      <c r="G61" s="4"/>
    </row>
    <row r="62">
      <c r="A62" s="1" t="s">
        <v>60</v>
      </c>
      <c r="B62" s="1" t="s">
        <v>4375</v>
      </c>
      <c r="C62" s="4"/>
      <c r="D62" s="4"/>
      <c r="E62" s="4"/>
      <c r="F62" s="4"/>
      <c r="G62" s="4"/>
    </row>
    <row r="63">
      <c r="A63" s="1" t="s">
        <v>61</v>
      </c>
      <c r="B63" s="1" t="s">
        <v>4375</v>
      </c>
      <c r="C63" s="4"/>
      <c r="D63" s="4"/>
      <c r="E63" s="4"/>
      <c r="F63" s="4"/>
      <c r="G63" s="4"/>
    </row>
    <row r="64">
      <c r="A64" s="1" t="s">
        <v>62</v>
      </c>
      <c r="B64" s="1" t="s">
        <v>4375</v>
      </c>
      <c r="C64" s="4"/>
      <c r="D64" s="4"/>
      <c r="E64" s="4"/>
      <c r="F64" s="4"/>
      <c r="G64" s="4"/>
    </row>
    <row r="65">
      <c r="A65" s="1" t="s">
        <v>63</v>
      </c>
      <c r="B65" s="1" t="s">
        <v>4375</v>
      </c>
      <c r="C65" s="4"/>
      <c r="D65" s="4"/>
      <c r="E65" s="4"/>
      <c r="F65" s="4"/>
      <c r="G65" s="4"/>
    </row>
    <row r="66">
      <c r="A66" s="1" t="s">
        <v>64</v>
      </c>
      <c r="B66" s="1" t="s">
        <v>4375</v>
      </c>
      <c r="C66" s="4"/>
      <c r="D66" s="4"/>
      <c r="E66" s="4"/>
      <c r="F66" s="4"/>
      <c r="G66" s="4"/>
    </row>
    <row r="67">
      <c r="A67" s="1" t="s">
        <v>65</v>
      </c>
      <c r="B67" s="1" t="s">
        <v>4375</v>
      </c>
      <c r="C67" s="4"/>
      <c r="D67" s="4"/>
      <c r="E67" s="4"/>
      <c r="F67" s="4"/>
      <c r="G67" s="4"/>
    </row>
    <row r="68">
      <c r="A68" s="1" t="s">
        <v>66</v>
      </c>
      <c r="B68" s="1" t="s">
        <v>4375</v>
      </c>
      <c r="C68" s="4"/>
      <c r="D68" s="4"/>
      <c r="E68" s="4"/>
      <c r="F68" s="4"/>
      <c r="G68" s="4"/>
    </row>
    <row r="69">
      <c r="A69" s="1" t="s">
        <v>67</v>
      </c>
      <c r="B69" s="1" t="s">
        <v>4375</v>
      </c>
      <c r="C69" s="4"/>
      <c r="D69" s="4"/>
      <c r="E69" s="4"/>
      <c r="F69" s="4"/>
      <c r="G69" s="4"/>
    </row>
    <row r="70">
      <c r="A70" s="1" t="s">
        <v>68</v>
      </c>
      <c r="B70" s="1" t="s">
        <v>4375</v>
      </c>
      <c r="C70" s="4"/>
      <c r="D70" s="4"/>
      <c r="E70" s="4"/>
      <c r="F70" s="4"/>
      <c r="G70" s="4"/>
    </row>
    <row r="71">
      <c r="A71" s="1" t="s">
        <v>69</v>
      </c>
      <c r="B71" s="1" t="s">
        <v>4375</v>
      </c>
      <c r="C71" s="4"/>
      <c r="D71" s="4"/>
      <c r="E71" s="4"/>
      <c r="F71" s="4"/>
      <c r="G71" s="4"/>
    </row>
    <row r="72">
      <c r="A72" s="1" t="s">
        <v>70</v>
      </c>
      <c r="B72" s="1" t="s">
        <v>4375</v>
      </c>
      <c r="C72" s="4"/>
      <c r="D72" s="4"/>
      <c r="E72" s="4"/>
      <c r="F72" s="4"/>
      <c r="G72" s="4"/>
    </row>
    <row r="73">
      <c r="A73" s="1" t="s">
        <v>71</v>
      </c>
      <c r="B73" s="1" t="s">
        <v>4375</v>
      </c>
      <c r="C73" s="4"/>
      <c r="D73" s="4"/>
      <c r="E73" s="4"/>
      <c r="F73" s="4"/>
      <c r="G73" s="4"/>
    </row>
    <row r="74">
      <c r="A74" s="1" t="s">
        <v>72</v>
      </c>
      <c r="B74" s="1" t="s">
        <v>4375</v>
      </c>
      <c r="C74" s="4"/>
      <c r="D74" s="4"/>
      <c r="E74" s="4"/>
      <c r="F74" s="4"/>
      <c r="G74" s="4"/>
    </row>
    <row r="75">
      <c r="A75" s="1" t="s">
        <v>73</v>
      </c>
      <c r="B75" s="1" t="s">
        <v>4375</v>
      </c>
      <c r="C75" s="4"/>
      <c r="D75" s="4"/>
      <c r="E75" s="4"/>
      <c r="F75" s="4"/>
      <c r="G75" s="4"/>
    </row>
    <row r="76">
      <c r="A76" s="1" t="s">
        <v>74</v>
      </c>
      <c r="B76" s="1" t="s">
        <v>4375</v>
      </c>
      <c r="C76" s="4"/>
      <c r="D76" s="4"/>
      <c r="E76" s="4"/>
      <c r="F76" s="4"/>
      <c r="G76" s="4"/>
    </row>
    <row r="77">
      <c r="A77" s="1" t="s">
        <v>75</v>
      </c>
      <c r="B77" s="1" t="s">
        <v>4375</v>
      </c>
      <c r="C77" s="4"/>
      <c r="D77" s="4"/>
      <c r="E77" s="4"/>
      <c r="F77" s="4"/>
      <c r="G77" s="4"/>
    </row>
    <row r="78">
      <c r="A78" s="1" t="s">
        <v>76</v>
      </c>
      <c r="B78" s="1" t="s">
        <v>4375</v>
      </c>
      <c r="C78" s="4"/>
      <c r="D78" s="4"/>
      <c r="E78" s="4"/>
      <c r="F78" s="4"/>
      <c r="G78" s="4"/>
    </row>
    <row r="79">
      <c r="A79" s="1" t="s">
        <v>77</v>
      </c>
      <c r="B79" s="1" t="s">
        <v>4375</v>
      </c>
      <c r="C79" s="4"/>
      <c r="D79" s="4"/>
      <c r="E79" s="4"/>
      <c r="F79" s="4"/>
      <c r="G79" s="4"/>
    </row>
    <row r="80">
      <c r="A80" s="1" t="s">
        <v>78</v>
      </c>
      <c r="B80" s="1" t="s">
        <v>4375</v>
      </c>
      <c r="C80" s="4"/>
      <c r="D80" s="4"/>
      <c r="E80" s="4"/>
      <c r="F80" s="4"/>
      <c r="G80" s="4"/>
    </row>
    <row r="81">
      <c r="A81" s="1" t="s">
        <v>79</v>
      </c>
      <c r="B81" s="1" t="s">
        <v>4375</v>
      </c>
      <c r="C81" s="4"/>
      <c r="D81" s="4"/>
      <c r="E81" s="4"/>
      <c r="F81" s="4"/>
      <c r="G81" s="4"/>
    </row>
    <row r="82">
      <c r="A82" s="1" t="s">
        <v>80</v>
      </c>
      <c r="B82" s="1" t="s">
        <v>4375</v>
      </c>
      <c r="C82" s="4"/>
      <c r="D82" s="4"/>
      <c r="E82" s="4"/>
      <c r="F82" s="4"/>
      <c r="G82" s="4"/>
    </row>
    <row r="83">
      <c r="A83" s="1" t="s">
        <v>81</v>
      </c>
      <c r="B83" s="1" t="s">
        <v>4375</v>
      </c>
      <c r="C83" s="4"/>
      <c r="D83" s="4"/>
      <c r="E83" s="4"/>
      <c r="F83" s="4"/>
      <c r="G83" s="4"/>
    </row>
    <row r="84">
      <c r="A84" s="1" t="s">
        <v>82</v>
      </c>
      <c r="B84" s="1" t="s">
        <v>4375</v>
      </c>
      <c r="C84" s="4"/>
      <c r="D84" s="4"/>
      <c r="E84" s="4"/>
      <c r="F84" s="4"/>
      <c r="G84" s="4"/>
    </row>
    <row r="85">
      <c r="A85" s="1" t="s">
        <v>83</v>
      </c>
      <c r="B85" s="1" t="s">
        <v>4375</v>
      </c>
      <c r="C85" s="4"/>
      <c r="D85" s="4"/>
      <c r="E85" s="4"/>
      <c r="F85" s="4"/>
      <c r="G85" s="4"/>
    </row>
    <row r="86">
      <c r="A86" s="1" t="s">
        <v>84</v>
      </c>
      <c r="B86" s="1" t="s">
        <v>4375</v>
      </c>
      <c r="C86" s="4"/>
      <c r="D86" s="4"/>
      <c r="E86" s="4"/>
      <c r="F86" s="4"/>
      <c r="G86" s="4"/>
    </row>
    <row r="87">
      <c r="A87" s="1" t="s">
        <v>85</v>
      </c>
      <c r="B87" s="1" t="s">
        <v>4375</v>
      </c>
      <c r="C87" s="4"/>
      <c r="D87" s="4"/>
      <c r="E87" s="4"/>
      <c r="F87" s="4"/>
      <c r="G87" s="4"/>
    </row>
    <row r="88">
      <c r="A88" s="1" t="s">
        <v>86</v>
      </c>
      <c r="B88" s="1" t="s">
        <v>4375</v>
      </c>
      <c r="C88" s="4"/>
      <c r="D88" s="4"/>
      <c r="E88" s="4"/>
      <c r="F88" s="4"/>
      <c r="G88" s="4"/>
    </row>
    <row r="89">
      <c r="A89" s="1" t="s">
        <v>87</v>
      </c>
      <c r="B89" s="1" t="s">
        <v>4375</v>
      </c>
      <c r="C89" s="4"/>
      <c r="D89" s="4"/>
      <c r="E89" s="4"/>
      <c r="F89" s="4"/>
      <c r="G89" s="4"/>
    </row>
    <row r="90">
      <c r="A90" s="1" t="s">
        <v>88</v>
      </c>
      <c r="B90" s="1" t="s">
        <v>4375</v>
      </c>
      <c r="C90" s="4"/>
      <c r="D90" s="4"/>
      <c r="E90" s="4"/>
      <c r="F90" s="4"/>
      <c r="G90" s="4"/>
    </row>
    <row r="91">
      <c r="A91" s="1" t="s">
        <v>89</v>
      </c>
      <c r="B91" s="1" t="s">
        <v>4375</v>
      </c>
      <c r="C91" s="4"/>
      <c r="D91" s="4"/>
      <c r="E91" s="4"/>
      <c r="F91" s="4"/>
      <c r="G91" s="4"/>
    </row>
    <row r="92">
      <c r="A92" s="1" t="s">
        <v>90</v>
      </c>
      <c r="B92" s="1" t="s">
        <v>4375</v>
      </c>
      <c r="C92" s="4"/>
      <c r="D92" s="4"/>
      <c r="E92" s="4"/>
      <c r="F92" s="4"/>
      <c r="G92" s="4"/>
    </row>
    <row r="93">
      <c r="A93" s="1" t="s">
        <v>91</v>
      </c>
      <c r="B93" s="1" t="s">
        <v>4375</v>
      </c>
      <c r="C93" s="4"/>
      <c r="D93" s="4"/>
      <c r="E93" s="4"/>
      <c r="F93" s="4"/>
      <c r="G93" s="4"/>
    </row>
    <row r="94">
      <c r="A94" s="1" t="s">
        <v>92</v>
      </c>
      <c r="B94" s="1" t="s">
        <v>4375</v>
      </c>
      <c r="C94" s="4"/>
      <c r="D94" s="4"/>
      <c r="E94" s="4"/>
      <c r="F94" s="4"/>
      <c r="G94" s="4"/>
    </row>
    <row r="95">
      <c r="A95" s="1" t="s">
        <v>93</v>
      </c>
      <c r="B95" s="1" t="s">
        <v>4375</v>
      </c>
      <c r="C95" s="4"/>
      <c r="D95" s="4"/>
      <c r="E95" s="4"/>
      <c r="F95" s="4"/>
      <c r="G95" s="4"/>
    </row>
    <row r="96">
      <c r="A96" s="1" t="s">
        <v>94</v>
      </c>
      <c r="B96" s="1" t="s">
        <v>4375</v>
      </c>
      <c r="C96" s="4"/>
      <c r="D96" s="4"/>
      <c r="E96" s="4"/>
      <c r="F96" s="4"/>
      <c r="G96" s="4"/>
    </row>
    <row r="97">
      <c r="A97" s="1" t="s">
        <v>95</v>
      </c>
      <c r="B97" s="1" t="s">
        <v>4375</v>
      </c>
      <c r="C97" s="4"/>
      <c r="D97" s="4"/>
      <c r="E97" s="4"/>
      <c r="F97" s="4"/>
      <c r="G97" s="4"/>
    </row>
    <row r="98">
      <c r="A98" s="1" t="s">
        <v>96</v>
      </c>
      <c r="B98" s="1" t="s">
        <v>4375</v>
      </c>
      <c r="C98" s="4"/>
      <c r="D98" s="4"/>
      <c r="E98" s="4"/>
      <c r="F98" s="4"/>
      <c r="G98" s="4"/>
    </row>
    <row r="99">
      <c r="A99" s="1" t="s">
        <v>97</v>
      </c>
      <c r="B99" s="1" t="s">
        <v>4375</v>
      </c>
      <c r="C99" s="4"/>
      <c r="D99" s="4"/>
      <c r="E99" s="4"/>
      <c r="F99" s="4"/>
      <c r="G99" s="4"/>
    </row>
    <row r="100">
      <c r="A100" s="1" t="s">
        <v>98</v>
      </c>
      <c r="B100" s="1" t="s">
        <v>4375</v>
      </c>
      <c r="C100" s="4"/>
      <c r="D100" s="4"/>
      <c r="E100" s="4"/>
      <c r="F100" s="4"/>
      <c r="G100" s="4"/>
    </row>
    <row r="101">
      <c r="A101" s="1" t="s">
        <v>99</v>
      </c>
      <c r="B101" s="1" t="s">
        <v>4375</v>
      </c>
      <c r="C101" s="4"/>
      <c r="D101" s="4"/>
      <c r="E101" s="4"/>
      <c r="F101" s="4"/>
      <c r="G101" s="4"/>
    </row>
    <row r="102">
      <c r="A102" s="1" t="s">
        <v>100</v>
      </c>
      <c r="B102" s="1" t="s">
        <v>4375</v>
      </c>
      <c r="C102" s="4"/>
      <c r="D102" s="4"/>
      <c r="E102" s="4"/>
      <c r="F102" s="4"/>
      <c r="G102" s="4"/>
    </row>
    <row r="103">
      <c r="A103" s="1" t="s">
        <v>101</v>
      </c>
      <c r="B103" s="1" t="s">
        <v>4375</v>
      </c>
      <c r="C103" s="4"/>
      <c r="D103" s="4"/>
      <c r="E103" s="4"/>
      <c r="F103" s="4"/>
      <c r="G103" s="4"/>
    </row>
    <row r="104">
      <c r="A104" s="1" t="s">
        <v>102</v>
      </c>
      <c r="B104" s="1" t="s">
        <v>4375</v>
      </c>
      <c r="C104" s="4"/>
      <c r="D104" s="4"/>
      <c r="E104" s="4"/>
      <c r="F104" s="4"/>
      <c r="G104" s="4"/>
    </row>
    <row r="105">
      <c r="A105" s="1" t="s">
        <v>103</v>
      </c>
      <c r="B105" s="1" t="s">
        <v>4375</v>
      </c>
      <c r="C105" s="4"/>
      <c r="D105" s="4"/>
      <c r="E105" s="4"/>
      <c r="F105" s="4"/>
      <c r="G105" s="4"/>
    </row>
    <row r="106">
      <c r="A106" s="1" t="s">
        <v>104</v>
      </c>
      <c r="B106" s="1" t="s">
        <v>4375</v>
      </c>
      <c r="C106" s="4"/>
      <c r="D106" s="4"/>
      <c r="E106" s="4"/>
      <c r="F106" s="4"/>
      <c r="G106" s="4"/>
    </row>
    <row r="107">
      <c r="A107" s="1" t="s">
        <v>105</v>
      </c>
      <c r="B107" s="1" t="s">
        <v>4375</v>
      </c>
      <c r="C107" s="4"/>
      <c r="D107" s="4"/>
      <c r="E107" s="4"/>
      <c r="F107" s="4"/>
      <c r="G107" s="4"/>
    </row>
    <row r="108">
      <c r="A108" s="1" t="s">
        <v>106</v>
      </c>
      <c r="B108" s="1" t="s">
        <v>4375</v>
      </c>
      <c r="C108" s="4"/>
      <c r="D108" s="4"/>
      <c r="E108" s="4"/>
      <c r="F108" s="4"/>
      <c r="G108" s="4"/>
    </row>
    <row r="109">
      <c r="A109" s="1" t="s">
        <v>107</v>
      </c>
      <c r="B109" s="1" t="s">
        <v>4375</v>
      </c>
      <c r="C109" s="4"/>
      <c r="D109" s="4"/>
      <c r="E109" s="4"/>
      <c r="F109" s="4"/>
      <c r="G109" s="4"/>
    </row>
    <row r="110">
      <c r="A110" s="1" t="s">
        <v>108</v>
      </c>
      <c r="B110" s="1" t="s">
        <v>4375</v>
      </c>
      <c r="C110" s="4"/>
      <c r="D110" s="4"/>
      <c r="E110" s="4"/>
      <c r="F110" s="4"/>
      <c r="G110" s="4"/>
    </row>
    <row r="111">
      <c r="A111" s="1" t="s">
        <v>109</v>
      </c>
      <c r="B111" s="1" t="s">
        <v>4375</v>
      </c>
      <c r="C111" s="4"/>
      <c r="D111" s="4"/>
      <c r="E111" s="4"/>
      <c r="F111" s="4"/>
      <c r="G111" s="4"/>
    </row>
    <row r="112">
      <c r="A112" s="1" t="s">
        <v>110</v>
      </c>
      <c r="B112" s="1" t="s">
        <v>4375</v>
      </c>
      <c r="C112" s="4"/>
      <c r="D112" s="4"/>
      <c r="E112" s="4"/>
      <c r="F112" s="4"/>
      <c r="G112" s="4"/>
    </row>
    <row r="113">
      <c r="A113" s="1" t="s">
        <v>111</v>
      </c>
      <c r="B113" s="1" t="s">
        <v>4375</v>
      </c>
      <c r="C113" s="4"/>
      <c r="D113" s="4"/>
      <c r="E113" s="4"/>
      <c r="F113" s="4"/>
      <c r="G113" s="4"/>
    </row>
    <row r="114">
      <c r="A114" s="1" t="s">
        <v>112</v>
      </c>
      <c r="B114" s="1" t="s">
        <v>4375</v>
      </c>
      <c r="C114" s="4"/>
      <c r="D114" s="4"/>
      <c r="E114" s="4"/>
      <c r="F114" s="4"/>
      <c r="G114" s="4"/>
    </row>
    <row r="115">
      <c r="A115" s="1" t="s">
        <v>113</v>
      </c>
      <c r="B115" s="1" t="s">
        <v>4375</v>
      </c>
      <c r="C115" s="4"/>
      <c r="D115" s="4"/>
      <c r="E115" s="4"/>
      <c r="F115" s="4"/>
      <c r="G115" s="4"/>
    </row>
    <row r="116">
      <c r="A116" s="1" t="s">
        <v>114</v>
      </c>
      <c r="B116" s="1" t="s">
        <v>4375</v>
      </c>
      <c r="C116" s="4"/>
      <c r="D116" s="4"/>
      <c r="E116" s="4"/>
      <c r="F116" s="4"/>
      <c r="G116" s="4"/>
    </row>
    <row r="117">
      <c r="A117" s="1" t="s">
        <v>115</v>
      </c>
      <c r="B117" s="1" t="s">
        <v>4375</v>
      </c>
      <c r="C117" s="4"/>
      <c r="D117" s="4"/>
      <c r="E117" s="4"/>
      <c r="F117" s="4"/>
      <c r="G117" s="4"/>
    </row>
    <row r="118">
      <c r="A118" s="1" t="s">
        <v>116</v>
      </c>
      <c r="B118" s="1" t="s">
        <v>4375</v>
      </c>
      <c r="C118" s="4"/>
      <c r="D118" s="4"/>
      <c r="E118" s="4"/>
      <c r="F118" s="4"/>
      <c r="G118" s="4"/>
    </row>
    <row r="119">
      <c r="A119" s="1" t="s">
        <v>117</v>
      </c>
      <c r="B119" s="1" t="s">
        <v>4375</v>
      </c>
      <c r="C119" s="4"/>
      <c r="D119" s="4"/>
      <c r="E119" s="4"/>
      <c r="F119" s="4"/>
      <c r="G119" s="4"/>
    </row>
    <row r="120">
      <c r="A120" s="1" t="s">
        <v>118</v>
      </c>
      <c r="B120" s="1" t="s">
        <v>4375</v>
      </c>
      <c r="C120" s="4"/>
      <c r="D120" s="4"/>
      <c r="E120" s="4"/>
      <c r="F120" s="4"/>
      <c r="G120" s="4"/>
    </row>
    <row r="121">
      <c r="A121" s="1" t="s">
        <v>119</v>
      </c>
      <c r="B121" s="1" t="s">
        <v>4375</v>
      </c>
      <c r="C121" s="4"/>
      <c r="D121" s="4"/>
      <c r="E121" s="4"/>
      <c r="F121" s="4"/>
      <c r="G121" s="4"/>
    </row>
    <row r="122">
      <c r="A122" s="1" t="s">
        <v>120</v>
      </c>
      <c r="B122" s="1" t="s">
        <v>4375</v>
      </c>
      <c r="C122" s="4"/>
      <c r="D122" s="4"/>
      <c r="E122" s="4"/>
      <c r="F122" s="4"/>
      <c r="G122" s="4"/>
    </row>
    <row r="123">
      <c r="A123" s="1" t="s">
        <v>121</v>
      </c>
      <c r="B123" s="1" t="s">
        <v>4375</v>
      </c>
      <c r="C123" s="4"/>
      <c r="D123" s="4"/>
      <c r="E123" s="4"/>
      <c r="F123" s="4"/>
      <c r="G123" s="4"/>
    </row>
    <row r="124">
      <c r="A124" s="1" t="s">
        <v>122</v>
      </c>
      <c r="B124" s="1" t="s">
        <v>4375</v>
      </c>
      <c r="C124" s="4"/>
      <c r="D124" s="4"/>
      <c r="E124" s="4"/>
      <c r="F124" s="4"/>
      <c r="G124" s="4"/>
    </row>
    <row r="125">
      <c r="A125" s="1" t="s">
        <v>123</v>
      </c>
      <c r="B125" s="1" t="s">
        <v>4375</v>
      </c>
      <c r="C125" s="4"/>
      <c r="D125" s="4"/>
      <c r="E125" s="4"/>
      <c r="F125" s="4"/>
      <c r="G125" s="4"/>
    </row>
    <row r="126">
      <c r="A126" s="1" t="s">
        <v>124</v>
      </c>
      <c r="B126" s="1" t="s">
        <v>4375</v>
      </c>
      <c r="C126" s="4"/>
      <c r="D126" s="4"/>
      <c r="E126" s="4"/>
      <c r="F126" s="4"/>
      <c r="G126" s="4"/>
    </row>
    <row r="127">
      <c r="A127" s="1" t="s">
        <v>125</v>
      </c>
      <c r="B127" s="1" t="s">
        <v>4375</v>
      </c>
      <c r="C127" s="4"/>
      <c r="D127" s="4"/>
      <c r="E127" s="4"/>
      <c r="F127" s="4"/>
      <c r="G127" s="4"/>
    </row>
    <row r="128">
      <c r="A128" s="1" t="s">
        <v>126</v>
      </c>
      <c r="B128" s="1" t="s">
        <v>4375</v>
      </c>
      <c r="C128" s="4"/>
      <c r="D128" s="4"/>
      <c r="E128" s="4"/>
      <c r="F128" s="4"/>
      <c r="G128" s="4"/>
    </row>
    <row r="129">
      <c r="A129" s="1" t="s">
        <v>127</v>
      </c>
      <c r="B129" s="1" t="s">
        <v>4375</v>
      </c>
      <c r="C129" s="4"/>
      <c r="D129" s="4"/>
      <c r="E129" s="4"/>
      <c r="F129" s="4"/>
      <c r="G129" s="4"/>
    </row>
    <row r="130">
      <c r="A130" s="1" t="s">
        <v>128</v>
      </c>
      <c r="B130" s="1" t="s">
        <v>4375</v>
      </c>
      <c r="C130" s="4"/>
      <c r="D130" s="4"/>
      <c r="E130" s="4"/>
      <c r="F130" s="4"/>
      <c r="G130" s="4"/>
    </row>
    <row r="131">
      <c r="A131" s="1" t="s">
        <v>129</v>
      </c>
      <c r="B131" s="1" t="s">
        <v>4375</v>
      </c>
      <c r="C131" s="4"/>
      <c r="D131" s="4"/>
      <c r="E131" s="4"/>
      <c r="F131" s="4"/>
      <c r="G131" s="4"/>
    </row>
    <row r="132">
      <c r="A132" s="1" t="s">
        <v>130</v>
      </c>
      <c r="B132" s="1" t="s">
        <v>4375</v>
      </c>
      <c r="C132" s="4"/>
      <c r="D132" s="4"/>
      <c r="E132" s="4"/>
      <c r="F132" s="4"/>
      <c r="G132" s="4"/>
    </row>
    <row r="133">
      <c r="A133" s="1" t="s">
        <v>131</v>
      </c>
      <c r="B133" s="1" t="s">
        <v>4375</v>
      </c>
      <c r="C133" s="4"/>
      <c r="D133" s="4"/>
      <c r="E133" s="4"/>
      <c r="F133" s="4"/>
      <c r="G133" s="4"/>
    </row>
    <row r="134">
      <c r="A134" s="1" t="s">
        <v>132</v>
      </c>
      <c r="B134" s="1" t="s">
        <v>4375</v>
      </c>
      <c r="C134" s="4"/>
      <c r="D134" s="4"/>
      <c r="E134" s="4"/>
      <c r="F134" s="4"/>
      <c r="G134" s="4"/>
    </row>
    <row r="135">
      <c r="A135" s="1" t="s">
        <v>133</v>
      </c>
      <c r="B135" s="1" t="s">
        <v>4375</v>
      </c>
      <c r="C135" s="4"/>
      <c r="D135" s="4"/>
      <c r="E135" s="4"/>
      <c r="F135" s="4"/>
      <c r="G135" s="4"/>
    </row>
    <row r="136">
      <c r="A136" s="1" t="s">
        <v>134</v>
      </c>
      <c r="B136" s="1" t="s">
        <v>4375</v>
      </c>
      <c r="C136" s="4"/>
      <c r="D136" s="4"/>
      <c r="E136" s="4"/>
      <c r="F136" s="4"/>
      <c r="G136" s="4"/>
    </row>
    <row r="137">
      <c r="A137" s="1" t="s">
        <v>135</v>
      </c>
      <c r="B137" s="1" t="s">
        <v>4375</v>
      </c>
      <c r="C137" s="4"/>
      <c r="D137" s="4"/>
      <c r="E137" s="4"/>
      <c r="F137" s="4"/>
      <c r="G137" s="4"/>
    </row>
    <row r="138">
      <c r="A138" s="1" t="s">
        <v>136</v>
      </c>
      <c r="B138" s="1" t="s">
        <v>4375</v>
      </c>
      <c r="C138" s="4"/>
      <c r="D138" s="4"/>
      <c r="E138" s="4"/>
      <c r="F138" s="4"/>
      <c r="G138" s="4"/>
    </row>
    <row r="139">
      <c r="A139" s="1" t="s">
        <v>137</v>
      </c>
      <c r="B139" s="1" t="s">
        <v>4375</v>
      </c>
      <c r="C139" s="4"/>
      <c r="D139" s="4"/>
      <c r="E139" s="4"/>
      <c r="F139" s="4"/>
      <c r="G139" s="4"/>
    </row>
    <row r="140">
      <c r="A140" s="1" t="s">
        <v>138</v>
      </c>
      <c r="B140" s="1" t="s">
        <v>4375</v>
      </c>
      <c r="C140" s="4"/>
      <c r="D140" s="4"/>
      <c r="E140" s="4"/>
      <c r="F140" s="4"/>
      <c r="G140" s="4"/>
    </row>
    <row r="141">
      <c r="A141" s="1" t="s">
        <v>139</v>
      </c>
      <c r="B141" s="1" t="s">
        <v>4375</v>
      </c>
      <c r="C141" s="4"/>
      <c r="D141" s="4"/>
      <c r="E141" s="4"/>
      <c r="F141" s="4"/>
      <c r="G141" s="4"/>
    </row>
    <row r="142">
      <c r="A142" s="1" t="s">
        <v>140</v>
      </c>
      <c r="B142" s="1" t="s">
        <v>4375</v>
      </c>
      <c r="C142" s="4"/>
      <c r="D142" s="4"/>
      <c r="E142" s="4"/>
      <c r="F142" s="4"/>
      <c r="G142" s="4"/>
    </row>
    <row r="143">
      <c r="A143" s="1" t="s">
        <v>141</v>
      </c>
      <c r="B143" s="1" t="s">
        <v>4375</v>
      </c>
      <c r="C143" s="4"/>
      <c r="D143" s="4"/>
      <c r="E143" s="4"/>
      <c r="F143" s="4"/>
      <c r="G143" s="4"/>
    </row>
    <row r="144">
      <c r="A144" s="1" t="s">
        <v>142</v>
      </c>
      <c r="B144" s="1" t="s">
        <v>4375</v>
      </c>
      <c r="C144" s="4"/>
      <c r="D144" s="4"/>
      <c r="E144" s="4"/>
      <c r="F144" s="4"/>
      <c r="G144" s="4"/>
    </row>
    <row r="145">
      <c r="A145" s="1" t="s">
        <v>143</v>
      </c>
      <c r="B145" s="1" t="s">
        <v>4375</v>
      </c>
      <c r="C145" s="4"/>
      <c r="D145" s="4"/>
      <c r="E145" s="4"/>
      <c r="F145" s="4"/>
      <c r="G145" s="4"/>
    </row>
    <row r="146">
      <c r="A146" s="1" t="s">
        <v>144</v>
      </c>
      <c r="B146" s="1" t="s">
        <v>4375</v>
      </c>
      <c r="C146" s="4"/>
      <c r="D146" s="4"/>
      <c r="E146" s="4"/>
      <c r="F146" s="4"/>
      <c r="G146" s="4"/>
    </row>
    <row r="147">
      <c r="A147" s="1" t="s">
        <v>145</v>
      </c>
      <c r="B147" s="1" t="s">
        <v>4375</v>
      </c>
      <c r="C147" s="4"/>
      <c r="D147" s="4"/>
      <c r="E147" s="4"/>
      <c r="F147" s="4"/>
      <c r="G147" s="4"/>
    </row>
    <row r="148">
      <c r="A148" s="1" t="s">
        <v>146</v>
      </c>
      <c r="B148" s="1" t="s">
        <v>4375</v>
      </c>
      <c r="C148" s="4"/>
      <c r="D148" s="4"/>
      <c r="E148" s="4"/>
      <c r="F148" s="4"/>
      <c r="G148" s="4"/>
    </row>
    <row r="149">
      <c r="A149" s="1" t="s">
        <v>147</v>
      </c>
      <c r="B149" s="1" t="s">
        <v>4375</v>
      </c>
      <c r="C149" s="4"/>
      <c r="D149" s="4"/>
      <c r="E149" s="4"/>
      <c r="F149" s="4"/>
      <c r="G149" s="4"/>
    </row>
    <row r="150">
      <c r="A150" s="1" t="s">
        <v>148</v>
      </c>
      <c r="B150" s="1" t="s">
        <v>4375</v>
      </c>
      <c r="C150" s="4"/>
      <c r="D150" s="4"/>
      <c r="E150" s="4"/>
      <c r="F150" s="4"/>
      <c r="G150" s="4"/>
    </row>
    <row r="151">
      <c r="A151" s="1" t="s">
        <v>149</v>
      </c>
      <c r="B151" s="1" t="s">
        <v>4375</v>
      </c>
      <c r="C151" s="4"/>
      <c r="D151" s="4"/>
      <c r="E151" s="4"/>
      <c r="F151" s="4"/>
      <c r="G151" s="4"/>
    </row>
    <row r="152">
      <c r="A152" s="1" t="s">
        <v>150</v>
      </c>
      <c r="B152" s="1" t="s">
        <v>4375</v>
      </c>
      <c r="C152" s="4"/>
      <c r="D152" s="4"/>
      <c r="E152" s="4"/>
      <c r="F152" s="4"/>
      <c r="G152" s="4"/>
    </row>
    <row r="153">
      <c r="A153" s="1" t="s">
        <v>151</v>
      </c>
      <c r="B153" s="1" t="s">
        <v>4375</v>
      </c>
      <c r="C153" s="4"/>
      <c r="D153" s="4"/>
      <c r="E153" s="4"/>
      <c r="F153" s="4"/>
      <c r="G153" s="4"/>
    </row>
    <row r="154">
      <c r="A154" s="1" t="s">
        <v>152</v>
      </c>
      <c r="B154" s="1" t="s">
        <v>4375</v>
      </c>
      <c r="C154" s="4"/>
      <c r="D154" s="4"/>
      <c r="E154" s="4"/>
      <c r="F154" s="4"/>
      <c r="G154" s="4"/>
    </row>
    <row r="155">
      <c r="A155" s="1" t="s">
        <v>153</v>
      </c>
      <c r="B155" s="1" t="s">
        <v>4375</v>
      </c>
      <c r="C155" s="4"/>
      <c r="D155" s="4"/>
      <c r="E155" s="4"/>
      <c r="F155" s="4"/>
      <c r="G155" s="4"/>
    </row>
    <row r="156">
      <c r="A156" s="1" t="s">
        <v>154</v>
      </c>
      <c r="B156" s="1" t="s">
        <v>4375</v>
      </c>
      <c r="C156" s="4"/>
      <c r="D156" s="4"/>
      <c r="E156" s="4"/>
      <c r="F156" s="4"/>
      <c r="G156" s="4"/>
    </row>
    <row r="157">
      <c r="A157" s="1" t="s">
        <v>155</v>
      </c>
      <c r="B157" s="1" t="s">
        <v>4375</v>
      </c>
      <c r="C157" s="4"/>
      <c r="D157" s="4"/>
      <c r="E157" s="4"/>
      <c r="F157" s="4"/>
      <c r="G157" s="4"/>
    </row>
    <row r="158">
      <c r="A158" s="1" t="s">
        <v>156</v>
      </c>
      <c r="B158" s="1" t="s">
        <v>4375</v>
      </c>
      <c r="C158" s="4"/>
      <c r="D158" s="4"/>
      <c r="E158" s="4"/>
      <c r="F158" s="4"/>
      <c r="G158" s="4"/>
    </row>
    <row r="159">
      <c r="A159" s="1" t="s">
        <v>157</v>
      </c>
      <c r="B159" s="1" t="s">
        <v>4375</v>
      </c>
      <c r="C159" s="4"/>
      <c r="D159" s="4"/>
      <c r="E159" s="4"/>
      <c r="F159" s="4"/>
      <c r="G159" s="4"/>
    </row>
    <row r="160">
      <c r="A160" s="1" t="s">
        <v>158</v>
      </c>
      <c r="B160" s="1" t="s">
        <v>4375</v>
      </c>
      <c r="C160" s="4"/>
      <c r="D160" s="4"/>
      <c r="E160" s="4"/>
      <c r="F160" s="4"/>
      <c r="G160" s="4"/>
    </row>
    <row r="161">
      <c r="A161" s="1" t="s">
        <v>159</v>
      </c>
      <c r="B161" s="1" t="s">
        <v>4375</v>
      </c>
      <c r="C161" s="4"/>
      <c r="D161" s="4"/>
      <c r="E161" s="4"/>
      <c r="F161" s="4"/>
      <c r="G161" s="4"/>
    </row>
    <row r="162">
      <c r="A162" s="1" t="s">
        <v>160</v>
      </c>
      <c r="B162" s="1" t="s">
        <v>4375</v>
      </c>
      <c r="C162" s="4"/>
      <c r="D162" s="4"/>
      <c r="E162" s="4"/>
      <c r="F162" s="4"/>
      <c r="G162" s="4"/>
    </row>
    <row r="163">
      <c r="A163" s="1" t="s">
        <v>161</v>
      </c>
      <c r="B163" s="1" t="s">
        <v>4375</v>
      </c>
      <c r="C163" s="4"/>
      <c r="D163" s="4"/>
      <c r="E163" s="4"/>
      <c r="F163" s="4"/>
      <c r="G163" s="4"/>
    </row>
    <row r="164">
      <c r="A164" s="1" t="s">
        <v>162</v>
      </c>
      <c r="B164" s="1" t="s">
        <v>4375</v>
      </c>
      <c r="C164" s="4"/>
      <c r="D164" s="4"/>
      <c r="E164" s="4"/>
      <c r="F164" s="4"/>
      <c r="G164" s="4"/>
    </row>
    <row r="165">
      <c r="A165" s="1" t="s">
        <v>163</v>
      </c>
      <c r="B165" s="1" t="s">
        <v>4375</v>
      </c>
      <c r="C165" s="4"/>
      <c r="D165" s="4"/>
      <c r="E165" s="4"/>
      <c r="F165" s="4"/>
      <c r="G165" s="4"/>
    </row>
    <row r="166">
      <c r="A166" s="1" t="s">
        <v>164</v>
      </c>
      <c r="B166" s="1" t="s">
        <v>4375</v>
      </c>
      <c r="C166" s="4"/>
      <c r="D166" s="4"/>
      <c r="E166" s="4"/>
      <c r="F166" s="4"/>
      <c r="G166" s="4"/>
    </row>
    <row r="167">
      <c r="A167" s="1" t="s">
        <v>165</v>
      </c>
      <c r="B167" s="1" t="s">
        <v>4375</v>
      </c>
      <c r="C167" s="4"/>
      <c r="D167" s="4"/>
      <c r="E167" s="4"/>
      <c r="F167" s="4"/>
      <c r="G167" s="4"/>
    </row>
    <row r="168">
      <c r="A168" s="1" t="s">
        <v>166</v>
      </c>
      <c r="B168" s="1" t="s">
        <v>4375</v>
      </c>
      <c r="C168" s="4"/>
      <c r="D168" s="4"/>
      <c r="E168" s="4"/>
      <c r="F168" s="4"/>
      <c r="G168" s="4"/>
    </row>
    <row r="169">
      <c r="A169" s="1" t="s">
        <v>167</v>
      </c>
      <c r="B169" s="1" t="s">
        <v>4375</v>
      </c>
      <c r="C169" s="4"/>
      <c r="D169" s="4"/>
      <c r="E169" s="4"/>
      <c r="F169" s="4"/>
      <c r="G169" s="4"/>
    </row>
    <row r="170">
      <c r="A170" s="1" t="s">
        <v>168</v>
      </c>
      <c r="B170" s="1" t="s">
        <v>4375</v>
      </c>
      <c r="C170" s="4"/>
      <c r="D170" s="4"/>
      <c r="E170" s="4"/>
      <c r="F170" s="4"/>
      <c r="G170" s="4"/>
    </row>
    <row r="171">
      <c r="A171" s="1" t="s">
        <v>169</v>
      </c>
      <c r="B171" s="1" t="s">
        <v>4375</v>
      </c>
      <c r="C171" s="4"/>
      <c r="D171" s="4"/>
      <c r="E171" s="4"/>
      <c r="F171" s="4"/>
      <c r="G171" s="4"/>
    </row>
    <row r="172">
      <c r="A172" s="1" t="s">
        <v>170</v>
      </c>
      <c r="B172" s="1" t="s">
        <v>4375</v>
      </c>
      <c r="C172" s="4"/>
      <c r="D172" s="4"/>
      <c r="E172" s="4"/>
      <c r="F172" s="4"/>
      <c r="G172" s="4"/>
    </row>
    <row r="173">
      <c r="A173" s="1" t="s">
        <v>171</v>
      </c>
      <c r="B173" s="1" t="s">
        <v>4375</v>
      </c>
      <c r="C173" s="4"/>
      <c r="D173" s="4"/>
      <c r="E173" s="4"/>
      <c r="F173" s="4"/>
      <c r="G173" s="4"/>
    </row>
    <row r="174">
      <c r="A174" s="1" t="s">
        <v>172</v>
      </c>
      <c r="B174" s="1" t="s">
        <v>4375</v>
      </c>
      <c r="C174" s="4"/>
      <c r="D174" s="4"/>
      <c r="E174" s="4"/>
      <c r="F174" s="4"/>
      <c r="G174" s="4"/>
    </row>
    <row r="175">
      <c r="A175" s="1" t="s">
        <v>173</v>
      </c>
      <c r="B175" s="1" t="s">
        <v>4375</v>
      </c>
      <c r="C175" s="4"/>
      <c r="D175" s="4"/>
      <c r="E175" s="4"/>
      <c r="F175" s="4"/>
      <c r="G175" s="4"/>
    </row>
    <row r="176">
      <c r="A176" s="1" t="s">
        <v>174</v>
      </c>
      <c r="B176" s="1" t="s">
        <v>4375</v>
      </c>
      <c r="C176" s="4"/>
      <c r="D176" s="4"/>
      <c r="E176" s="4"/>
      <c r="F176" s="4"/>
      <c r="G176" s="4"/>
    </row>
    <row r="177">
      <c r="A177" s="1" t="s">
        <v>175</v>
      </c>
      <c r="B177" s="1" t="s">
        <v>4375</v>
      </c>
      <c r="C177" s="4"/>
      <c r="D177" s="4"/>
      <c r="E177" s="4"/>
      <c r="F177" s="4"/>
      <c r="G177" s="4"/>
    </row>
    <row r="178">
      <c r="A178" s="1" t="s">
        <v>176</v>
      </c>
      <c r="B178" s="1" t="s">
        <v>4375</v>
      </c>
      <c r="C178" s="4"/>
      <c r="D178" s="4"/>
      <c r="E178" s="4"/>
      <c r="F178" s="4"/>
      <c r="G178" s="4"/>
    </row>
    <row r="179">
      <c r="A179" s="4"/>
      <c r="B179" s="4"/>
      <c r="C179" s="4"/>
      <c r="D179" s="4"/>
      <c r="E179" s="4"/>
      <c r="F179" s="4"/>
      <c r="G179" s="4"/>
    </row>
  </sheetData>
  <mergeCells count="1">
    <mergeCell ref="F13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5" t="s">
        <v>4376</v>
      </c>
    </row>
    <row r="12">
      <c r="A12" s="5" t="s">
        <v>4377</v>
      </c>
    </row>
    <row r="13">
      <c r="A13" s="5" t="s">
        <v>4378</v>
      </c>
    </row>
    <row r="14">
      <c r="A14" s="5" t="s">
        <v>4379</v>
      </c>
    </row>
    <row r="15">
      <c r="A15" s="5" t="s">
        <v>4380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4381</v>
      </c>
    </row>
    <row r="2">
      <c r="A2" s="5">
        <v>1.3830171E7</v>
      </c>
      <c r="B2" s="5" t="s">
        <v>4382</v>
      </c>
    </row>
    <row r="3">
      <c r="A3" s="5"/>
    </row>
    <row r="4">
      <c r="A4" s="5" t="s">
        <v>4383</v>
      </c>
    </row>
    <row r="5">
      <c r="A5" s="5"/>
    </row>
    <row r="6">
      <c r="A6" s="5" t="s">
        <v>4384</v>
      </c>
    </row>
    <row r="7">
      <c r="A7" s="6">
        <v>1.0</v>
      </c>
      <c r="B7" s="6">
        <v>764945.0</v>
      </c>
      <c r="C7" s="5" t="s">
        <v>4385</v>
      </c>
    </row>
    <row r="8">
      <c r="A8" s="6">
        <v>2.0</v>
      </c>
      <c r="B8" s="6">
        <v>2.0</v>
      </c>
      <c r="C8" s="7" t="s">
        <v>4386</v>
      </c>
    </row>
    <row r="9">
      <c r="A9" s="6">
        <v>5.0</v>
      </c>
      <c r="B9" s="6">
        <v>7078919.0</v>
      </c>
      <c r="C9" s="5" t="s">
        <v>4387</v>
      </c>
    </row>
    <row r="10">
      <c r="A10" s="6">
        <v>7.0</v>
      </c>
      <c r="B10" s="6">
        <v>2.0</v>
      </c>
      <c r="C10" s="8" t="s">
        <v>4388</v>
      </c>
    </row>
    <row r="11">
      <c r="A11" s="6">
        <v>9.0</v>
      </c>
      <c r="B11" s="6">
        <v>5986279.0</v>
      </c>
      <c r="C11" s="8" t="s">
        <v>4389</v>
      </c>
    </row>
    <row r="12">
      <c r="A12" s="6" t="s">
        <v>4390</v>
      </c>
      <c r="B12" s="6">
        <v>5.0</v>
      </c>
      <c r="C12" s="5" t="s">
        <v>4391</v>
      </c>
    </row>
    <row r="13">
      <c r="A13" s="6" t="s">
        <v>4392</v>
      </c>
      <c r="B13" s="6">
        <v>19.0</v>
      </c>
      <c r="C13" s="5" t="s">
        <v>4391</v>
      </c>
    </row>
    <row r="15">
      <c r="A15" s="5" t="s">
        <v>4393</v>
      </c>
    </row>
    <row r="16">
      <c r="A16" s="6">
        <v>1.0</v>
      </c>
      <c r="B16" s="6">
        <v>1177854.0</v>
      </c>
      <c r="C16" s="5" t="s">
        <v>4385</v>
      </c>
    </row>
    <row r="17">
      <c r="A17" s="6">
        <v>2.0</v>
      </c>
      <c r="B17" s="6">
        <v>40.0</v>
      </c>
      <c r="C17" s="7" t="s">
        <v>4386</v>
      </c>
    </row>
    <row r="18">
      <c r="A18" s="6">
        <v>5.0</v>
      </c>
      <c r="B18" s="6">
        <v>8960230.0</v>
      </c>
      <c r="C18" s="5" t="s">
        <v>4387</v>
      </c>
    </row>
    <row r="19">
      <c r="A19" s="6">
        <v>6.0</v>
      </c>
      <c r="B19" s="6">
        <v>1398.0</v>
      </c>
      <c r="C19" s="7" t="s">
        <v>4394</v>
      </c>
    </row>
    <row r="20">
      <c r="A20" s="6">
        <v>7.0</v>
      </c>
      <c r="B20" s="6">
        <v>39.0</v>
      </c>
      <c r="C20" s="8" t="s">
        <v>4388</v>
      </c>
    </row>
    <row r="21">
      <c r="A21" s="6">
        <v>9.0</v>
      </c>
      <c r="B21" s="6">
        <v>3690034.0</v>
      </c>
      <c r="C21" s="5" t="s">
        <v>4389</v>
      </c>
    </row>
    <row r="22">
      <c r="A22" s="6" t="s">
        <v>4395</v>
      </c>
      <c r="B22" s="6">
        <v>212.0</v>
      </c>
      <c r="C22" s="5" t="s">
        <v>4391</v>
      </c>
    </row>
    <row r="23">
      <c r="A23" s="6" t="s">
        <v>4396</v>
      </c>
      <c r="B23" s="6">
        <v>6.0</v>
      </c>
      <c r="C23" s="5" t="s">
        <v>4391</v>
      </c>
    </row>
    <row r="24">
      <c r="A24" s="6" t="s">
        <v>4390</v>
      </c>
      <c r="B24" s="6">
        <v>338.0</v>
      </c>
      <c r="C24" s="5" t="s">
        <v>4391</v>
      </c>
    </row>
    <row r="25">
      <c r="A25" s="6" t="s">
        <v>4392</v>
      </c>
      <c r="B25" s="6">
        <v>20.0</v>
      </c>
      <c r="C25" s="5" t="s">
        <v>4391</v>
      </c>
    </row>
    <row r="27">
      <c r="A27" s="5" t="s">
        <v>4397</v>
      </c>
    </row>
    <row r="28">
      <c r="A28" s="5"/>
    </row>
    <row r="29">
      <c r="A29" s="5" t="s">
        <v>4398</v>
      </c>
    </row>
    <row r="30">
      <c r="A30" s="6">
        <v>1.0</v>
      </c>
      <c r="B30" s="6">
        <v>4587128.0</v>
      </c>
      <c r="C30" s="5" t="s">
        <v>4385</v>
      </c>
    </row>
    <row r="31">
      <c r="A31" s="6">
        <v>2.0</v>
      </c>
      <c r="B31" s="6">
        <v>1603.0</v>
      </c>
      <c r="C31" s="7" t="s">
        <v>4399</v>
      </c>
    </row>
    <row r="32">
      <c r="A32" s="6">
        <v>5.0</v>
      </c>
      <c r="B32" s="6">
        <v>7676808.0</v>
      </c>
      <c r="C32" s="5" t="s">
        <v>4400</v>
      </c>
    </row>
    <row r="33">
      <c r="A33" s="6">
        <v>6.0</v>
      </c>
      <c r="B33" s="6">
        <v>21412.0</v>
      </c>
      <c r="C33" s="7" t="s">
        <v>4394</v>
      </c>
    </row>
    <row r="34">
      <c r="A34" s="6">
        <v>7.0</v>
      </c>
      <c r="B34" s="6">
        <v>9697.0</v>
      </c>
      <c r="C34" s="8" t="s">
        <v>4388</v>
      </c>
    </row>
    <row r="35">
      <c r="A35" s="6">
        <v>9.0</v>
      </c>
      <c r="B35" s="6">
        <v>261284.0</v>
      </c>
      <c r="C35" s="5" t="s">
        <v>4389</v>
      </c>
    </row>
    <row r="36">
      <c r="A36" s="6" t="s">
        <v>4395</v>
      </c>
      <c r="B36" s="6">
        <v>2593.0</v>
      </c>
      <c r="C36" s="5" t="s">
        <v>4401</v>
      </c>
    </row>
    <row r="37">
      <c r="A37" s="6" t="s">
        <v>4402</v>
      </c>
      <c r="B37" s="6">
        <v>1269626.0</v>
      </c>
      <c r="C37" s="5" t="s">
        <v>4403</v>
      </c>
    </row>
    <row r="38">
      <c r="A38" s="6" t="s">
        <v>4390</v>
      </c>
      <c r="B38" s="6">
        <v>20.0</v>
      </c>
      <c r="C38" s="5" t="s">
        <v>4404</v>
      </c>
    </row>
    <row r="40">
      <c r="A40" s="5" t="s">
        <v>4405</v>
      </c>
    </row>
    <row r="41">
      <c r="A41" s="6">
        <v>1.0</v>
      </c>
      <c r="B41" s="6">
        <v>791989.0</v>
      </c>
      <c r="C41" s="5" t="s">
        <v>4385</v>
      </c>
    </row>
    <row r="42">
      <c r="A42" s="6">
        <v>2.0</v>
      </c>
      <c r="B42" s="6">
        <v>766.0</v>
      </c>
      <c r="C42" s="7" t="s">
        <v>4386</v>
      </c>
    </row>
    <row r="43">
      <c r="A43" s="6">
        <v>5.0</v>
      </c>
      <c r="B43" s="6">
        <v>7657807.0</v>
      </c>
      <c r="C43" s="5" t="s">
        <v>4387</v>
      </c>
    </row>
    <row r="44">
      <c r="A44" s="6">
        <v>6.0</v>
      </c>
      <c r="B44" s="6">
        <v>1785.0</v>
      </c>
      <c r="C44" s="7" t="s">
        <v>4394</v>
      </c>
    </row>
    <row r="45">
      <c r="A45" s="6">
        <v>7.0</v>
      </c>
      <c r="B45" s="6">
        <v>9191.0</v>
      </c>
      <c r="C45" s="8" t="s">
        <v>4388</v>
      </c>
    </row>
    <row r="46">
      <c r="A46" s="6">
        <v>9.0</v>
      </c>
      <c r="B46" s="6">
        <v>4109121.0</v>
      </c>
      <c r="C46" s="5" t="s">
        <v>4389</v>
      </c>
    </row>
    <row r="47">
      <c r="A47" s="6" t="s">
        <v>4395</v>
      </c>
      <c r="B47" s="6">
        <v>2176.0</v>
      </c>
      <c r="C47" s="5" t="s">
        <v>4401</v>
      </c>
    </row>
    <row r="48">
      <c r="A48" s="6" t="s">
        <v>4402</v>
      </c>
      <c r="B48" s="6">
        <v>1257335.0</v>
      </c>
      <c r="C48" s="5" t="s">
        <v>4403</v>
      </c>
    </row>
    <row r="49">
      <c r="A49" s="6" t="s">
        <v>4390</v>
      </c>
      <c r="B49" s="6">
        <v>1.0</v>
      </c>
      <c r="C49" s="5" t="s">
        <v>4404</v>
      </c>
    </row>
    <row r="51">
      <c r="A51" s="5" t="s">
        <v>4384</v>
      </c>
    </row>
    <row r="52">
      <c r="A52" s="6">
        <v>1.0</v>
      </c>
      <c r="B52" s="6">
        <v>764945.0</v>
      </c>
      <c r="C52" s="5" t="s">
        <v>4385</v>
      </c>
    </row>
    <row r="53">
      <c r="A53" s="6">
        <v>2.0</v>
      </c>
      <c r="B53" s="6">
        <v>2.0</v>
      </c>
      <c r="C53" s="7" t="s">
        <v>4386</v>
      </c>
    </row>
    <row r="54">
      <c r="A54" s="6">
        <v>5.0</v>
      </c>
      <c r="B54" s="6">
        <v>7078919.0</v>
      </c>
      <c r="C54" s="5" t="s">
        <v>4387</v>
      </c>
    </row>
    <row r="55">
      <c r="A55" s="6">
        <v>7.0</v>
      </c>
      <c r="B55" s="6">
        <v>2.0</v>
      </c>
      <c r="C55" s="8" t="s">
        <v>4388</v>
      </c>
    </row>
    <row r="56">
      <c r="A56" s="6">
        <v>9.0</v>
      </c>
      <c r="B56" s="6">
        <v>5986279.0</v>
      </c>
      <c r="C56" s="5" t="s">
        <v>4389</v>
      </c>
    </row>
    <row r="57">
      <c r="A57" s="6" t="s">
        <v>4390</v>
      </c>
      <c r="B57" s="6">
        <v>5.0</v>
      </c>
      <c r="C57" s="5" t="s">
        <v>4391</v>
      </c>
    </row>
    <row r="58">
      <c r="A58" s="6" t="s">
        <v>4392</v>
      </c>
      <c r="B58" s="6">
        <v>19.0</v>
      </c>
      <c r="C58" s="5" t="s">
        <v>4391</v>
      </c>
    </row>
    <row r="60">
      <c r="A60" s="5" t="s">
        <v>4393</v>
      </c>
    </row>
    <row r="61">
      <c r="A61" s="6">
        <v>1.0</v>
      </c>
      <c r="B61" s="6">
        <v>1177854.0</v>
      </c>
      <c r="C61" s="5" t="s">
        <v>4385</v>
      </c>
    </row>
    <row r="62">
      <c r="A62" s="6">
        <v>2.0</v>
      </c>
      <c r="B62" s="6">
        <v>40.0</v>
      </c>
      <c r="C62" s="7" t="s">
        <v>4386</v>
      </c>
    </row>
    <row r="63">
      <c r="A63" s="6">
        <v>5.0</v>
      </c>
      <c r="B63" s="6">
        <v>8960230.0</v>
      </c>
      <c r="C63" s="5" t="s">
        <v>4387</v>
      </c>
    </row>
    <row r="64">
      <c r="A64" s="6">
        <v>6.0</v>
      </c>
      <c r="B64" s="6">
        <v>1398.0</v>
      </c>
      <c r="C64" s="7" t="s">
        <v>4394</v>
      </c>
    </row>
    <row r="65">
      <c r="A65" s="6">
        <v>7.0</v>
      </c>
      <c r="B65" s="6">
        <v>39.0</v>
      </c>
      <c r="C65" s="8" t="s">
        <v>4388</v>
      </c>
    </row>
    <row r="66">
      <c r="A66" s="6">
        <v>9.0</v>
      </c>
      <c r="B66" s="6">
        <v>3690034.0</v>
      </c>
      <c r="C66" s="5" t="s">
        <v>4389</v>
      </c>
    </row>
    <row r="67">
      <c r="A67" s="6" t="s">
        <v>4395</v>
      </c>
      <c r="B67" s="6">
        <v>212.0</v>
      </c>
      <c r="C67" s="5" t="s">
        <v>4391</v>
      </c>
    </row>
    <row r="68">
      <c r="A68" s="6" t="s">
        <v>4396</v>
      </c>
      <c r="B68" s="6">
        <v>6.0</v>
      </c>
      <c r="C68" s="5" t="s">
        <v>4391</v>
      </c>
    </row>
    <row r="69">
      <c r="A69" s="6" t="s">
        <v>4390</v>
      </c>
      <c r="B69" s="6">
        <v>338.0</v>
      </c>
      <c r="C69" s="5" t="s">
        <v>4391</v>
      </c>
    </row>
    <row r="70">
      <c r="A70" s="6" t="s">
        <v>4392</v>
      </c>
      <c r="B70" s="6">
        <v>20.0</v>
      </c>
      <c r="C70" s="5" t="s">
        <v>4391</v>
      </c>
    </row>
    <row r="72">
      <c r="A72" s="5" t="s">
        <v>4406</v>
      </c>
    </row>
    <row r="73">
      <c r="A73" s="6">
        <v>1.0</v>
      </c>
      <c r="B73" s="6">
        <v>620186.0</v>
      </c>
      <c r="C73" s="5" t="s">
        <v>4385</v>
      </c>
    </row>
    <row r="74">
      <c r="A74" s="6">
        <v>5.0</v>
      </c>
      <c r="B74" s="6">
        <v>8885592.0</v>
      </c>
      <c r="C74" s="5" t="s">
        <v>4387</v>
      </c>
    </row>
    <row r="75">
      <c r="A75" s="6">
        <v>6.0</v>
      </c>
      <c r="B75" s="6">
        <v>1038.0</v>
      </c>
      <c r="C75" s="7" t="s">
        <v>4394</v>
      </c>
    </row>
    <row r="76">
      <c r="A76" s="6">
        <v>7.0</v>
      </c>
      <c r="B76" s="6">
        <v>26193.0</v>
      </c>
      <c r="C76" s="8" t="s">
        <v>4388</v>
      </c>
    </row>
    <row r="77">
      <c r="A77" s="6">
        <v>9.0</v>
      </c>
      <c r="B77" s="6">
        <v>4297162.0</v>
      </c>
      <c r="C77" s="5" t="s">
        <v>4389</v>
      </c>
    </row>
    <row r="79">
      <c r="A79" s="5" t="s">
        <v>4407</v>
      </c>
    </row>
    <row r="80">
      <c r="A80" s="6">
        <v>1.0</v>
      </c>
      <c r="B80" s="6">
        <v>783116.0</v>
      </c>
      <c r="C80" s="5" t="s">
        <v>4385</v>
      </c>
    </row>
    <row r="81">
      <c r="A81" s="6">
        <v>5.0</v>
      </c>
      <c r="B81" s="6">
        <v>8869298.0</v>
      </c>
      <c r="C81" s="5" t="s">
        <v>4387</v>
      </c>
    </row>
    <row r="82">
      <c r="A82" s="6">
        <v>6.0</v>
      </c>
      <c r="B82" s="6">
        <v>15453.0</v>
      </c>
      <c r="C82" s="7" t="s">
        <v>4394</v>
      </c>
    </row>
    <row r="83">
      <c r="A83" s="6">
        <v>7.0</v>
      </c>
      <c r="B83" s="6">
        <v>66632.0</v>
      </c>
      <c r="C83" s="8" t="s">
        <v>4388</v>
      </c>
    </row>
    <row r="84">
      <c r="A84" s="6">
        <v>9.0</v>
      </c>
      <c r="B84" s="6">
        <v>4086199.0</v>
      </c>
      <c r="C84" s="5" t="s">
        <v>4389</v>
      </c>
    </row>
    <row r="85">
      <c r="A85" s="6" t="s">
        <v>4395</v>
      </c>
      <c r="B85" s="6">
        <v>8493.0</v>
      </c>
      <c r="C85" s="5" t="s">
        <v>4391</v>
      </c>
    </row>
    <row r="86">
      <c r="A86" s="6" t="s">
        <v>4390</v>
      </c>
      <c r="B86" s="6">
        <v>980.0</v>
      </c>
      <c r="C86" s="5" t="s">
        <v>4391</v>
      </c>
    </row>
    <row r="88">
      <c r="A88" s="5" t="s">
        <v>4408</v>
      </c>
    </row>
    <row r="89">
      <c r="A89" s="6">
        <v>1.0</v>
      </c>
      <c r="B89" s="6">
        <v>294677.0</v>
      </c>
      <c r="C89" s="5" t="s">
        <v>4385</v>
      </c>
    </row>
    <row r="90">
      <c r="A90" s="6">
        <v>2.0</v>
      </c>
      <c r="B90" s="6">
        <v>279.0</v>
      </c>
      <c r="C90" s="7" t="s">
        <v>4386</v>
      </c>
    </row>
    <row r="91">
      <c r="A91" s="6">
        <v>5.0</v>
      </c>
      <c r="B91" s="6">
        <v>2287790.0</v>
      </c>
      <c r="C91" s="5" t="s">
        <v>4387</v>
      </c>
    </row>
    <row r="92">
      <c r="A92" s="6">
        <v>6.0</v>
      </c>
      <c r="B92" s="6">
        <v>728.0</v>
      </c>
      <c r="C92" s="7" t="s">
        <v>4394</v>
      </c>
    </row>
    <row r="93">
      <c r="A93" s="6">
        <v>9.0</v>
      </c>
      <c r="B93" s="6">
        <v>1.1246697E7</v>
      </c>
      <c r="C93" s="5" t="s">
        <v>4389</v>
      </c>
    </row>
  </sheetData>
  <conditionalFormatting sqref="B30:B38">
    <cfRule type="colorScale" priority="1">
      <colorScale>
        <cfvo type="min"/>
        <cfvo type="max"/>
        <color rgb="FFFFFFFF"/>
        <color rgb="FF57BB8A"/>
      </colorScale>
    </cfRule>
  </conditionalFormatting>
  <conditionalFormatting sqref="B41:B49">
    <cfRule type="colorScale" priority="2">
      <colorScale>
        <cfvo type="min"/>
        <cfvo type="max"/>
        <color rgb="FFFFFFFF"/>
        <color rgb="FF57BB8A"/>
      </colorScale>
    </cfRule>
  </conditionalFormatting>
  <conditionalFormatting sqref="B7:B13 B16:B25 B52:B58 B61:B70 B73:B77 B80:B86 B89:B93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5" t="s">
        <v>4382</v>
      </c>
      <c r="B1" s="5">
        <v>1256053.0</v>
      </c>
    </row>
    <row r="3">
      <c r="A3" s="5" t="s">
        <v>4409</v>
      </c>
      <c r="B3" s="5">
        <v>245355.0</v>
      </c>
      <c r="C3" s="9">
        <f>B3/B1</f>
        <v>0.1953380948</v>
      </c>
    </row>
    <row r="4">
      <c r="A4" s="5"/>
    </row>
    <row r="5">
      <c r="A5" s="5" t="s">
        <v>4384</v>
      </c>
      <c r="B5" s="5" t="s">
        <v>4410</v>
      </c>
      <c r="C5" s="5" t="s">
        <v>4411</v>
      </c>
    </row>
    <row r="6">
      <c r="A6" s="6" t="s">
        <v>4412</v>
      </c>
      <c r="B6" s="6">
        <v>0.0</v>
      </c>
      <c r="C6" s="10">
        <f t="shared" ref="C6:C10" si="1">B6/$B$1</f>
        <v>0</v>
      </c>
    </row>
    <row r="7">
      <c r="A7" s="6">
        <v>1.0</v>
      </c>
      <c r="B7" s="6">
        <v>89113.0</v>
      </c>
      <c r="C7" s="10">
        <f t="shared" si="1"/>
        <v>0.07094684699</v>
      </c>
      <c r="D7" s="5" t="s">
        <v>4385</v>
      </c>
    </row>
    <row r="8">
      <c r="A8" s="6">
        <v>2.0</v>
      </c>
      <c r="B8" s="6">
        <v>1.0</v>
      </c>
      <c r="C8" s="10">
        <f t="shared" si="1"/>
        <v>0.0000007961447487</v>
      </c>
      <c r="D8" s="7" t="s">
        <v>4386</v>
      </c>
    </row>
    <row r="9">
      <c r="A9" s="6">
        <v>5.0</v>
      </c>
      <c r="B9" s="6">
        <v>921569.0</v>
      </c>
      <c r="C9" s="10">
        <f t="shared" si="1"/>
        <v>0.7337023199</v>
      </c>
      <c r="D9" s="5" t="s">
        <v>4387</v>
      </c>
    </row>
    <row r="10">
      <c r="A10" s="6">
        <v>9.0</v>
      </c>
      <c r="B10" s="6">
        <v>245355.0</v>
      </c>
      <c r="C10" s="10">
        <f t="shared" si="1"/>
        <v>0.1953380948</v>
      </c>
      <c r="D10" s="5" t="s">
        <v>4389</v>
      </c>
    </row>
    <row r="11">
      <c r="C11" s="10"/>
    </row>
    <row r="12">
      <c r="A12" s="5" t="s">
        <v>4393</v>
      </c>
      <c r="C12" s="10"/>
    </row>
    <row r="13">
      <c r="A13" s="9" t="s">
        <v>4412</v>
      </c>
      <c r="B13" s="9">
        <v>0.0</v>
      </c>
      <c r="C13" s="10">
        <f t="shared" ref="C13:C23" si="2">B13/$B$1</f>
        <v>0</v>
      </c>
    </row>
    <row r="14">
      <c r="A14" s="9">
        <v>1.0</v>
      </c>
      <c r="B14" s="9">
        <v>104463.0</v>
      </c>
      <c r="C14" s="10">
        <f t="shared" si="2"/>
        <v>0.08316766888</v>
      </c>
      <c r="D14" s="5" t="s">
        <v>4385</v>
      </c>
    </row>
    <row r="15">
      <c r="A15" s="9">
        <v>2.0</v>
      </c>
      <c r="B15" s="9">
        <v>6.0</v>
      </c>
      <c r="C15" s="10">
        <f t="shared" si="2"/>
        <v>0.000004776868492</v>
      </c>
      <c r="D15" s="7" t="s">
        <v>4386</v>
      </c>
    </row>
    <row r="16">
      <c r="A16" s="9">
        <v>5.0</v>
      </c>
      <c r="B16" s="9">
        <v>1114627.0</v>
      </c>
      <c r="C16" s="10">
        <f t="shared" si="2"/>
        <v>0.8874044328</v>
      </c>
      <c r="D16" s="5" t="s">
        <v>4387</v>
      </c>
    </row>
    <row r="17">
      <c r="A17" s="9">
        <v>6.0</v>
      </c>
      <c r="B17" s="9">
        <v>65.0</v>
      </c>
      <c r="C17" s="10">
        <f t="shared" si="2"/>
        <v>0.00005174940866</v>
      </c>
      <c r="D17" s="7" t="s">
        <v>4394</v>
      </c>
    </row>
    <row r="18">
      <c r="A18" s="9">
        <v>7.0</v>
      </c>
      <c r="B18" s="9">
        <v>10.0</v>
      </c>
      <c r="C18" s="10">
        <f t="shared" si="2"/>
        <v>0.000007961447487</v>
      </c>
      <c r="D18" s="8" t="s">
        <v>4388</v>
      </c>
    </row>
    <row r="19">
      <c r="A19" s="9">
        <v>9.0</v>
      </c>
      <c r="B19" s="9">
        <v>36543.0</v>
      </c>
      <c r="C19" s="10">
        <f t="shared" si="2"/>
        <v>0.02909351755</v>
      </c>
      <c r="D19" s="5" t="s">
        <v>4389</v>
      </c>
    </row>
    <row r="20">
      <c r="A20" s="9" t="s">
        <v>4395</v>
      </c>
      <c r="B20" s="9">
        <v>143.0</v>
      </c>
      <c r="C20" s="10">
        <f t="shared" si="2"/>
        <v>0.0001138486991</v>
      </c>
      <c r="D20" s="5" t="s">
        <v>4391</v>
      </c>
    </row>
    <row r="21">
      <c r="A21" s="9" t="s">
        <v>4396</v>
      </c>
      <c r="B21" s="9">
        <v>3.0</v>
      </c>
      <c r="C21" s="10">
        <f t="shared" si="2"/>
        <v>0.000002388434246</v>
      </c>
      <c r="D21" s="5" t="s">
        <v>4391</v>
      </c>
    </row>
    <row r="22">
      <c r="A22" s="9" t="s">
        <v>4390</v>
      </c>
      <c r="B22" s="9">
        <v>181.0</v>
      </c>
      <c r="C22" s="10">
        <f t="shared" si="2"/>
        <v>0.0001441021995</v>
      </c>
      <c r="D22" s="5" t="s">
        <v>4391</v>
      </c>
    </row>
    <row r="23">
      <c r="A23" s="9" t="s">
        <v>4392</v>
      </c>
      <c r="B23" s="9">
        <v>11.0</v>
      </c>
      <c r="C23" s="10">
        <f t="shared" si="2"/>
        <v>0.000008757592235</v>
      </c>
      <c r="D23" s="5" t="s">
        <v>4391</v>
      </c>
    </row>
    <row r="24">
      <c r="C24" s="10"/>
    </row>
    <row r="25">
      <c r="A25" s="5" t="s">
        <v>4413</v>
      </c>
      <c r="B25" s="5">
        <v>35583.0</v>
      </c>
      <c r="C25" s="10"/>
    </row>
    <row r="26">
      <c r="A26" s="5"/>
      <c r="B26" s="5" t="s">
        <v>4402</v>
      </c>
      <c r="C26" s="5" t="s">
        <v>4414</v>
      </c>
    </row>
    <row r="27">
      <c r="A27" s="5" t="s">
        <v>4415</v>
      </c>
      <c r="B27" s="5">
        <v>-41.7</v>
      </c>
      <c r="C27" s="9">
        <f t="shared" ref="C27:C28" si="3">B27*(9/5)+32</f>
        <v>-43.06</v>
      </c>
    </row>
    <row r="28">
      <c r="A28" s="5" t="s">
        <v>4416</v>
      </c>
      <c r="B28" s="5">
        <v>37.2</v>
      </c>
      <c r="C28" s="9">
        <f t="shared" si="3"/>
        <v>98.96</v>
      </c>
    </row>
    <row r="29">
      <c r="A29" s="5"/>
      <c r="C29" s="10"/>
    </row>
    <row r="30">
      <c r="A30" s="5" t="s">
        <v>4398</v>
      </c>
      <c r="C30" s="10"/>
    </row>
    <row r="31">
      <c r="A31" s="9" t="s">
        <v>4412</v>
      </c>
      <c r="B31" s="9">
        <v>0.0</v>
      </c>
      <c r="C31" s="10">
        <f t="shared" ref="C31:C40" si="4">B31/$B$1</f>
        <v>0</v>
      </c>
    </row>
    <row r="32">
      <c r="A32" s="9">
        <v>1.0</v>
      </c>
      <c r="B32" s="9">
        <v>108881.0</v>
      </c>
      <c r="C32" s="10">
        <f t="shared" si="4"/>
        <v>0.08668503638</v>
      </c>
      <c r="D32" s="5" t="s">
        <v>4385</v>
      </c>
    </row>
    <row r="33">
      <c r="A33" s="9">
        <v>2.0</v>
      </c>
      <c r="B33" s="9">
        <v>36.0</v>
      </c>
      <c r="C33" s="10">
        <f t="shared" si="4"/>
        <v>0.00002866121095</v>
      </c>
      <c r="D33" s="7" t="s">
        <v>4399</v>
      </c>
    </row>
    <row r="34">
      <c r="A34" s="9">
        <v>5.0</v>
      </c>
      <c r="B34" s="9">
        <v>1026531.0</v>
      </c>
      <c r="C34" s="10">
        <f t="shared" si="4"/>
        <v>0.817267265</v>
      </c>
      <c r="D34" s="5" t="s">
        <v>4400</v>
      </c>
    </row>
    <row r="35">
      <c r="A35" s="9">
        <v>6.0</v>
      </c>
      <c r="B35" s="9">
        <v>819.0</v>
      </c>
      <c r="C35" s="10">
        <f t="shared" si="4"/>
        <v>0.0006520425492</v>
      </c>
      <c r="D35" s="7" t="s">
        <v>4394</v>
      </c>
    </row>
    <row r="36">
      <c r="A36" s="9">
        <v>7.0</v>
      </c>
      <c r="B36" s="9">
        <v>1915.0</v>
      </c>
      <c r="C36" s="10">
        <f t="shared" si="4"/>
        <v>0.001524617194</v>
      </c>
      <c r="D36" s="8" t="s">
        <v>4388</v>
      </c>
    </row>
    <row r="37">
      <c r="A37" s="9">
        <v>9.0</v>
      </c>
      <c r="B37" s="9">
        <v>35583.0</v>
      </c>
      <c r="C37" s="10">
        <f t="shared" si="4"/>
        <v>0.02832921859</v>
      </c>
      <c r="D37" s="5" t="s">
        <v>4389</v>
      </c>
    </row>
    <row r="38">
      <c r="A38" s="9" t="s">
        <v>4395</v>
      </c>
      <c r="B38" s="9">
        <v>2360.0</v>
      </c>
      <c r="C38" s="10">
        <f t="shared" si="4"/>
        <v>0.001878901607</v>
      </c>
      <c r="D38" s="5" t="s">
        <v>4401</v>
      </c>
    </row>
    <row r="39">
      <c r="A39" s="9" t="s">
        <v>4402</v>
      </c>
      <c r="B39" s="9">
        <v>79915.0</v>
      </c>
      <c r="C39" s="10">
        <f t="shared" si="4"/>
        <v>0.06362390759</v>
      </c>
      <c r="D39" s="5" t="s">
        <v>4403</v>
      </c>
    </row>
    <row r="40">
      <c r="A40" s="9" t="s">
        <v>4390</v>
      </c>
      <c r="B40" s="9">
        <v>12.0</v>
      </c>
      <c r="C40" s="10">
        <f t="shared" si="4"/>
        <v>0.000009553736984</v>
      </c>
      <c r="D40" s="5" t="s">
        <v>4404</v>
      </c>
    </row>
    <row r="41">
      <c r="A41" s="5"/>
      <c r="C41" s="10"/>
    </row>
    <row r="42">
      <c r="A42" s="5" t="s">
        <v>4405</v>
      </c>
      <c r="C42" s="10"/>
    </row>
    <row r="43">
      <c r="A43" s="9" t="s">
        <v>4412</v>
      </c>
      <c r="B43" s="9">
        <v>0.0</v>
      </c>
      <c r="C43" s="10">
        <f t="shared" ref="C43:C52" si="5">B43/$B$1</f>
        <v>0</v>
      </c>
    </row>
    <row r="44">
      <c r="A44" s="9">
        <v>1.0</v>
      </c>
      <c r="B44" s="9">
        <v>108751.0</v>
      </c>
      <c r="C44" s="10">
        <f t="shared" si="5"/>
        <v>0.08658153756</v>
      </c>
      <c r="D44" s="5" t="s">
        <v>4385</v>
      </c>
    </row>
    <row r="45">
      <c r="A45" s="9">
        <v>2.0</v>
      </c>
      <c r="B45" s="9">
        <v>21.0</v>
      </c>
      <c r="C45" s="10">
        <f t="shared" si="5"/>
        <v>0.00001671903972</v>
      </c>
      <c r="D45" s="7" t="s">
        <v>4386</v>
      </c>
    </row>
    <row r="46">
      <c r="A46" s="9">
        <v>5.0</v>
      </c>
      <c r="B46" s="9">
        <v>1025996.0</v>
      </c>
      <c r="C46" s="10">
        <f t="shared" si="5"/>
        <v>0.8168413276</v>
      </c>
      <c r="D46" s="5" t="s">
        <v>4387</v>
      </c>
    </row>
    <row r="47">
      <c r="A47" s="9">
        <v>6.0</v>
      </c>
      <c r="B47" s="9">
        <v>160.0</v>
      </c>
      <c r="C47" s="10">
        <f t="shared" si="5"/>
        <v>0.0001273831598</v>
      </c>
      <c r="D47" s="7" t="s">
        <v>4394</v>
      </c>
    </row>
    <row r="48">
      <c r="A48" s="9">
        <v>7.0</v>
      </c>
      <c r="B48" s="9">
        <v>1915.0</v>
      </c>
      <c r="C48" s="10">
        <f t="shared" si="5"/>
        <v>0.001524617194</v>
      </c>
      <c r="D48" s="8" t="s">
        <v>4388</v>
      </c>
    </row>
    <row r="49">
      <c r="A49" s="9">
        <v>9.0</v>
      </c>
      <c r="B49" s="9">
        <v>37343.0</v>
      </c>
      <c r="C49" s="10">
        <f t="shared" si="5"/>
        <v>0.02973043335</v>
      </c>
      <c r="D49" s="5" t="s">
        <v>4389</v>
      </c>
    </row>
    <row r="50">
      <c r="A50" s="9" t="s">
        <v>4395</v>
      </c>
      <c r="B50" s="9">
        <v>2158.0</v>
      </c>
      <c r="C50" s="10">
        <f t="shared" si="5"/>
        <v>0.001718080368</v>
      </c>
      <c r="D50" s="5" t="s">
        <v>4401</v>
      </c>
    </row>
    <row r="51">
      <c r="A51" s="9" t="s">
        <v>4402</v>
      </c>
      <c r="B51" s="9">
        <v>79707.0</v>
      </c>
      <c r="C51" s="10">
        <f t="shared" si="5"/>
        <v>0.06345830948</v>
      </c>
      <c r="D51" s="5" t="s">
        <v>4403</v>
      </c>
    </row>
    <row r="52">
      <c r="A52" s="9" t="s">
        <v>4390</v>
      </c>
      <c r="B52" s="9">
        <v>1.0</v>
      </c>
      <c r="C52" s="10">
        <f t="shared" si="5"/>
        <v>0.0000007961447487</v>
      </c>
      <c r="D52" s="5" t="s">
        <v>4404</v>
      </c>
    </row>
    <row r="53">
      <c r="A53" s="5"/>
      <c r="C53" s="10"/>
    </row>
    <row r="54">
      <c r="A54" s="5" t="s">
        <v>4406</v>
      </c>
      <c r="C54" s="10"/>
    </row>
    <row r="55">
      <c r="A55" s="9" t="s">
        <v>4412</v>
      </c>
      <c r="B55" s="9">
        <v>0.0</v>
      </c>
      <c r="C55" s="10">
        <f t="shared" ref="C55:C60" si="6">B55/$B$1</f>
        <v>0</v>
      </c>
    </row>
    <row r="56">
      <c r="A56" s="9">
        <v>1.0</v>
      </c>
      <c r="B56" s="9">
        <v>22781.0</v>
      </c>
      <c r="C56" s="10">
        <f t="shared" si="6"/>
        <v>0.01813697352</v>
      </c>
      <c r="D56" s="5" t="s">
        <v>4385</v>
      </c>
    </row>
    <row r="57">
      <c r="A57" s="9">
        <v>5.0</v>
      </c>
      <c r="B57" s="9">
        <v>1106966.0</v>
      </c>
      <c r="C57" s="10">
        <f t="shared" si="6"/>
        <v>0.8813051679</v>
      </c>
      <c r="D57" s="5" t="s">
        <v>4387</v>
      </c>
    </row>
    <row r="58">
      <c r="A58" s="9">
        <v>6.0</v>
      </c>
      <c r="B58" s="9">
        <v>61.0</v>
      </c>
      <c r="C58" s="10">
        <f t="shared" si="6"/>
        <v>0.00004856482967</v>
      </c>
      <c r="D58" s="7" t="s">
        <v>4394</v>
      </c>
    </row>
    <row r="59">
      <c r="A59" s="9">
        <v>7.0</v>
      </c>
      <c r="B59" s="9">
        <v>6413.0</v>
      </c>
      <c r="C59" s="10">
        <f t="shared" si="6"/>
        <v>0.005105676273</v>
      </c>
      <c r="D59" s="8" t="s">
        <v>4388</v>
      </c>
    </row>
    <row r="60">
      <c r="A60" s="9">
        <v>9.0</v>
      </c>
      <c r="B60" s="9">
        <v>119831.0</v>
      </c>
      <c r="C60" s="10">
        <f t="shared" si="6"/>
        <v>0.09540282138</v>
      </c>
      <c r="D60" s="5" t="s">
        <v>4389</v>
      </c>
    </row>
    <row r="61">
      <c r="A61" s="5"/>
      <c r="C61" s="10"/>
    </row>
    <row r="62">
      <c r="A62" s="5" t="s">
        <v>4407</v>
      </c>
      <c r="C62" s="10"/>
    </row>
    <row r="63">
      <c r="A63" s="9" t="s">
        <v>4412</v>
      </c>
      <c r="B63" s="9">
        <v>0.0</v>
      </c>
      <c r="C63" s="10">
        <f t="shared" ref="C63:C70" si="7">B63/$B$1</f>
        <v>0</v>
      </c>
    </row>
    <row r="64">
      <c r="A64" s="9">
        <v>1.0</v>
      </c>
      <c r="B64" s="9">
        <v>104461.0</v>
      </c>
      <c r="C64" s="10">
        <f t="shared" si="7"/>
        <v>0.08316607659</v>
      </c>
      <c r="D64" s="5" t="s">
        <v>4385</v>
      </c>
    </row>
    <row r="65">
      <c r="A65" s="9">
        <v>5.0</v>
      </c>
      <c r="B65" s="9">
        <v>1107901.0</v>
      </c>
      <c r="C65" s="10">
        <f t="shared" si="7"/>
        <v>0.8820495632</v>
      </c>
      <c r="D65" s="5" t="s">
        <v>4387</v>
      </c>
    </row>
    <row r="66">
      <c r="A66" s="9">
        <v>6.0</v>
      </c>
      <c r="B66" s="9">
        <v>1140.0</v>
      </c>
      <c r="C66" s="10">
        <f t="shared" si="7"/>
        <v>0.0009076050135</v>
      </c>
      <c r="D66" s="7" t="s">
        <v>4394</v>
      </c>
    </row>
    <row r="67">
      <c r="A67" s="9">
        <v>7.0</v>
      </c>
      <c r="B67" s="9">
        <v>651.0</v>
      </c>
      <c r="C67" s="10">
        <f t="shared" si="7"/>
        <v>0.0005182902314</v>
      </c>
      <c r="D67" s="8" t="s">
        <v>4388</v>
      </c>
    </row>
    <row r="68">
      <c r="A68" s="9">
        <v>9.0</v>
      </c>
      <c r="B68" s="9">
        <v>34829.0</v>
      </c>
      <c r="C68" s="10">
        <f t="shared" si="7"/>
        <v>0.02772892545</v>
      </c>
      <c r="D68" s="5" t="s">
        <v>4389</v>
      </c>
    </row>
    <row r="69">
      <c r="A69" s="9" t="s">
        <v>4395</v>
      </c>
      <c r="B69" s="9">
        <v>6608.0</v>
      </c>
      <c r="C69" s="10">
        <f t="shared" si="7"/>
        <v>0.005260924499</v>
      </c>
      <c r="D69" s="5" t="s">
        <v>4391</v>
      </c>
    </row>
    <row r="70">
      <c r="A70" s="9" t="s">
        <v>4390</v>
      </c>
      <c r="B70" s="9">
        <v>462.0</v>
      </c>
      <c r="C70" s="10">
        <f t="shared" si="7"/>
        <v>0.0003678188739</v>
      </c>
      <c r="D70" s="5" t="s">
        <v>4391</v>
      </c>
    </row>
    <row r="71">
      <c r="A71" s="5"/>
      <c r="C71" s="10"/>
    </row>
    <row r="72">
      <c r="A72" s="5" t="s">
        <v>4408</v>
      </c>
      <c r="C72" s="10"/>
    </row>
    <row r="73">
      <c r="A73" s="9" t="s">
        <v>4412</v>
      </c>
      <c r="B73" s="9">
        <v>0.0</v>
      </c>
      <c r="C73" s="10">
        <f t="shared" ref="C73:C78" si="8">B73/$B$1</f>
        <v>0</v>
      </c>
    </row>
    <row r="74">
      <c r="A74" s="9">
        <v>1.0</v>
      </c>
      <c r="B74" s="9">
        <v>87388.0</v>
      </c>
      <c r="C74" s="10">
        <f t="shared" si="8"/>
        <v>0.0695734973</v>
      </c>
      <c r="D74" s="5" t="s">
        <v>4385</v>
      </c>
    </row>
    <row r="75">
      <c r="A75" s="9">
        <v>2.0</v>
      </c>
      <c r="B75" s="9">
        <v>20.0</v>
      </c>
      <c r="C75" s="10">
        <f t="shared" si="8"/>
        <v>0.00001592289497</v>
      </c>
      <c r="D75" s="7" t="s">
        <v>4386</v>
      </c>
    </row>
    <row r="76">
      <c r="A76" s="9">
        <v>5.0</v>
      </c>
      <c r="B76" s="9">
        <v>676521.0</v>
      </c>
      <c r="C76" s="10">
        <f t="shared" si="8"/>
        <v>0.5386086415</v>
      </c>
      <c r="D76" s="5" t="s">
        <v>4387</v>
      </c>
    </row>
    <row r="77">
      <c r="A77" s="9">
        <v>6.0</v>
      </c>
      <c r="B77" s="9">
        <v>184.0</v>
      </c>
      <c r="C77" s="10">
        <f t="shared" si="8"/>
        <v>0.0001464906338</v>
      </c>
      <c r="D77" s="7" t="s">
        <v>4394</v>
      </c>
    </row>
    <row r="78">
      <c r="A78" s="9">
        <v>9.0</v>
      </c>
      <c r="B78" s="9">
        <v>491939.0</v>
      </c>
      <c r="C78" s="10">
        <f t="shared" si="8"/>
        <v>0.3916546515</v>
      </c>
      <c r="D78" s="5" t="s">
        <v>4389</v>
      </c>
    </row>
  </sheetData>
  <conditionalFormatting sqref="B6:B10 B13:B23 B31:B40 B43:B52 B55:B60 B63:B70 B73:B78">
    <cfRule type="colorScale" priority="1">
      <colorScale>
        <cfvo type="min"/>
        <cfvo type="max"/>
        <color rgb="FFFFFFFF"/>
        <color rgb="FF57BB8A"/>
      </colorScale>
    </cfRule>
  </conditionalFormatting>
  <conditionalFormatting sqref="B10">
    <cfRule type="notContainsBlanks" dxfId="0" priority="2">
      <formula>LEN(TRIM(B10))&gt;0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1.0</v>
      </c>
      <c r="B1" s="5" t="s">
        <v>4417</v>
      </c>
    </row>
    <row r="2">
      <c r="A2" s="5">
        <v>2.0</v>
      </c>
      <c r="B2" s="5" t="s">
        <v>4418</v>
      </c>
    </row>
    <row r="3">
      <c r="A3" s="5">
        <v>3.0</v>
      </c>
      <c r="B3" s="5" t="s">
        <v>4419</v>
      </c>
    </row>
    <row r="4">
      <c r="A4" s="5">
        <v>4.0</v>
      </c>
      <c r="B4" s="5" t="s">
        <v>4420</v>
      </c>
    </row>
    <row r="5">
      <c r="A5" s="5">
        <v>5.0</v>
      </c>
      <c r="B5" s="5" t="s">
        <v>4421</v>
      </c>
      <c r="D5" s="5" t="s">
        <v>4422</v>
      </c>
      <c r="E5" s="5" t="s">
        <v>4423</v>
      </c>
      <c r="F5" s="5" t="s">
        <v>4424</v>
      </c>
      <c r="G5" s="5" t="s">
        <v>4425</v>
      </c>
    </row>
    <row r="6">
      <c r="A6" s="5">
        <v>6.0</v>
      </c>
      <c r="B6" s="5" t="s">
        <v>4426</v>
      </c>
    </row>
  </sheetData>
  <drawing r:id="rId1"/>
</worksheet>
</file>