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Shared\Projects\JSATS\DSP_Spring-Run Salmon\UCDFilteredData\Tekno Filters\"/>
    </mc:Choice>
  </mc:AlternateContent>
  <bookViews>
    <workbookView xWindow="0" yWindow="0" windowWidth="20730" windowHeight="9855" tabRatio="500"/>
  </bookViews>
  <sheets>
    <sheet name="Sheet1" sheetId="1" r:id="rId1"/>
  </sheets>
  <definedNames>
    <definedName name="_xlnm.Print_Area" localSheetId="0">Sheet1!$A$1:$G$28</definedName>
  </definedName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H11" i="1" l="1"/>
  <c r="H10" i="1"/>
  <c r="F11" i="1" l="1"/>
  <c r="F10" i="1"/>
  <c r="E10" i="1"/>
  <c r="B11" i="1"/>
  <c r="B10" i="1"/>
  <c r="B4" i="1"/>
  <c r="E11" i="1"/>
  <c r="G11" i="1"/>
  <c r="G10" i="1"/>
  <c r="F5" i="1"/>
  <c r="D5" i="1" l="1"/>
  <c r="D7" i="1"/>
  <c r="D6" i="1"/>
  <c r="C6" i="1"/>
  <c r="C7" i="1"/>
  <c r="E5" i="1"/>
  <c r="B5" i="1"/>
  <c r="C5" i="1"/>
  <c r="G7" i="1"/>
  <c r="F7" i="1"/>
  <c r="E7" i="1"/>
  <c r="B7" i="1"/>
  <c r="G6" i="1"/>
  <c r="F6" i="1"/>
  <c r="E6" i="1"/>
  <c r="B6" i="1"/>
</calcChain>
</file>

<file path=xl/sharedStrings.xml><?xml version="1.0" encoding="utf-8"?>
<sst xmlns="http://schemas.openxmlformats.org/spreadsheetml/2006/main" count="125" uniqueCount="74">
  <si>
    <t>Parameters for 5s nominal PRI</t>
  </si>
  <si>
    <t>FAST</t>
  </si>
  <si>
    <t>UCD1</t>
  </si>
  <si>
    <t>Coding language, method (I=iterative S=set-based)</t>
  </si>
  <si>
    <t>unknown</t>
  </si>
  <si>
    <t>Matlab, I</t>
  </si>
  <si>
    <t>R, I</t>
  </si>
  <si>
    <t>R, S</t>
  </si>
  <si>
    <t>Author</t>
  </si>
  <si>
    <t>PNNL</t>
  </si>
  <si>
    <t>Ammann</t>
  </si>
  <si>
    <t>Gabe+Dom</t>
  </si>
  <si>
    <t>Matt</t>
  </si>
  <si>
    <t>Multipath cutoff (s)</t>
  </si>
  <si>
    <t>Starting window size</t>
  </si>
  <si>
    <t>First cut PRI window lower bound</t>
  </si>
  <si>
    <t>First cut PRI window upper bound</t>
  </si>
  <si>
    <t>ePRI calculation method (general)</t>
  </si>
  <si>
    <t>Per-window, per tag, per receiver (WTR)</t>
  </si>
  <si>
    <t>WTR</t>
  </si>
  <si>
    <t>TR (Per tag, per receiver)</t>
  </si>
  <si>
    <t>ePRI selection</t>
  </si>
  <si>
    <t>Round to 2 digits, most frequent, tie to shortest PRI (R2,MF,T&lt;)</t>
  </si>
  <si>
    <t>R2,MF,T&lt;</t>
  </si>
  <si>
    <t>Acceptable PRI flop max from ePRI, single interval</t>
  </si>
  <si>
    <t>Acceptable PRI flop max, 12 intervals</t>
  </si>
  <si>
    <t>Hits per window?</t>
  </si>
  <si>
    <t>Comments</t>
  </si>
  <si>
    <t>Ammann (NOAA)</t>
  </si>
  <si>
    <t>NA</t>
  </si>
  <si>
    <t>with a 2-hit filter, PRIs are largely irrelevent: all hits that make it past first crude filter are kept, regardless of ePRI calculation. ATS/Tekno code has no futher logic to examine ePRIs</t>
  </si>
  <si>
    <t>NOAA ATS/Tek</t>
  </si>
  <si>
    <t>NOAA Lotek</t>
  </si>
  <si>
    <t>Matlab, S?</t>
  </si>
  <si>
    <t>Global window, per tag, per receiver (GTR)</t>
  </si>
  <si>
    <t>Global window takes the difference from any one hit to the very first hit of that tag, assumes a near-nominal PRI, finds the corresponding number of iterations rounded to the nearest integer, then sets PRI to the mode of time_since_first/iterations (rounded to two decimals). This will result in any tag having a long time gap between first detection and last detection on the receiver have an ePRI of ~nPRI.</t>
  </si>
  <si>
    <t>Also requires any PRI difference from one hit to next over any given 4-hit window to maintain a small standard deviation. I'm not sure what exact effect this has. But effectively sets any inter-detection interval to a PRI of 4.8-5.2 (we'll call the average of the 3 lPRI), then applies an additional constraint to keep it all 3 values closeish to lPRI.</t>
  </si>
  <si>
    <t>PNNL+UCD1</t>
  </si>
  <si>
    <t>Global window, MF, no known tie-break</t>
  </si>
  <si>
    <t>first pass requires consecutive hits to be at least 4 seconds apart (no maximum), second pass requires 4.8&lt;PRI&lt;5.2. Both passes operate on nPRI, so compared to other algorithms are only "first cut"</t>
  </si>
  <si>
    <t>UCD data.table version &lt; 2.6</t>
  </si>
  <si>
    <t>UCD dt 2.6+</t>
  </si>
  <si>
    <t>R2,MF,TNM</t>
  </si>
  <si>
    <t>R2,MF, tiebreak 1) closest PRI to nominal 2) minimum (TNM).</t>
  </si>
  <si>
    <t>TR calculation method has advantages and disadvantages: requires minimal tag drift over time, regardless of temperature or battery life. But it does filter out truly atypical PRIs of tags with many detections for small-hit (3) windows. Having a high flop max mitigates drift in PRI over time.</t>
  </si>
  <si>
    <t>UCD data.table pre 2.6</t>
  </si>
  <si>
    <t>UCD data.table post 2.6</t>
  </si>
  <si>
    <t>Mimic code handling?</t>
  </si>
  <si>
    <t>Yes</t>
  </si>
  <si>
    <t>Yes?</t>
  </si>
  <si>
    <t>selection of minimum mode PRI biases toward e.g. 3.5 seconds for 3 hit windows and may result in both false positives and false negatives (tossed out real data)</t>
  </si>
  <si>
    <t>No</t>
  </si>
  <si>
    <t>UCD data.table 3+</t>
  </si>
  <si>
    <t>still in development. Intends to address mimic codes.</t>
  </si>
  <si>
    <t>none</t>
  </si>
  <si>
    <t>file extension</t>
  </si>
  <si>
    <t>automatic recognition top 20 lines if CSV/TXT; otherwise extension-based</t>
  </si>
  <si>
    <t>Restores per window, per tag behavior for ePRI selection. However, retains closest to nPRI MODE() tiebreak. Slightly slower than pre 2.6 version. Auto technology recognition of CSV files supported beginning in version 2.7</t>
  </si>
  <si>
    <t>Technologies: Teknologic (autonomous)</t>
  </si>
  <si>
    <t>Technologies: ATS (autonomous)</t>
  </si>
  <si>
    <t>Technologies: Lotek (autonomous)</t>
  </si>
  <si>
    <t>Technology recognition and handling</t>
  </si>
  <si>
    <t>Technologies: Other databases</t>
  </si>
  <si>
    <t>Technologies: Realtime (specify types)</t>
  </si>
  <si>
    <t>Teknologic DataCom</t>
  </si>
  <si>
    <t>No until version 2.7 (ERDDAP via CSV)</t>
  </si>
  <si>
    <t>file extension (versions below 2.7); auto recognition 2.7+</t>
  </si>
  <si>
    <t>Teknologic (DC and ShoreStation)</t>
  </si>
  <si>
    <t>Teknologic (DC and SS)</t>
  </si>
  <si>
    <t>ERDDAP</t>
  </si>
  <si>
    <t>Planned</t>
  </si>
  <si>
    <t xml:space="preserve"> 3 non-mimic equivalent</t>
  </si>
  <si>
    <t>takes several days on several computers for large dataset; data.frame based</t>
  </si>
  <si>
    <t>UCD dt version 3+ (in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</si>
</sst>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
    <numFmt numFmtId="166" formatCode="?0.0##"/>
    <numFmt numFmtId="167" formatCode="?0.0###"/>
  </numFmts>
  <fonts count="2" x14ac:knownFonts="1">
    <font>
      <sz val="10"/>
      <name val="Arial"/>
      <family val="2"/>
    </font>
    <font>
      <b/>
      <sz val="10"/>
      <name val="Arial"/>
      <family val="2"/>
    </font>
  </fonts>
  <fills count="10">
    <fill>
      <patternFill patternType="none"/>
    </fill>
    <fill>
      <patternFill patternType="gray125"/>
    </fill>
    <fill>
      <patternFill patternType="solid">
        <fgColor rgb="FFFFFF00"/>
        <bgColor rgb="FFFFFF00"/>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00B0F0"/>
        <bgColor rgb="FFFFFF00"/>
      </patternFill>
    </fill>
    <fill>
      <patternFill patternType="solid">
        <fgColor theme="4" tint="0.59999389629810485"/>
        <bgColor indexed="64"/>
      </patternFill>
    </fill>
    <fill>
      <patternFill patternType="solid">
        <fgColor rgb="FFFFC000"/>
        <bgColor rgb="FFFFFF00"/>
      </patternFill>
    </fill>
    <fill>
      <patternFill patternType="solid">
        <fgColor theme="4" tint="0.59999389629810485"/>
        <bgColor rgb="FFFFFF00"/>
      </patternFill>
    </fill>
  </fills>
  <borders count="5">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0" borderId="0" xfId="0" applyFont="1"/>
    <xf numFmtId="0" fontId="0" fillId="0" borderId="0" xfId="0"/>
    <xf numFmtId="164" fontId="0" fillId="0" borderId="0" xfId="0" applyNumberFormat="1" applyAlignment="1">
      <alignment horizontal="left"/>
    </xf>
    <xf numFmtId="0" fontId="1" fillId="0" borderId="1" xfId="0" applyFont="1" applyBorder="1"/>
    <xf numFmtId="164" fontId="0" fillId="0" borderId="1" xfId="0" applyNumberFormat="1" applyBorder="1" applyAlignment="1">
      <alignment horizontal="left"/>
    </xf>
    <xf numFmtId="0" fontId="0" fillId="0" borderId="1" xfId="0" applyFont="1" applyBorder="1"/>
    <xf numFmtId="166" fontId="0" fillId="0" borderId="1" xfId="0" applyNumberFormat="1" applyBorder="1" applyAlignment="1">
      <alignment horizontal="left"/>
    </xf>
    <xf numFmtId="165" fontId="0" fillId="0" borderId="1" xfId="0" applyNumberFormat="1" applyBorder="1" applyAlignment="1">
      <alignment horizontal="left"/>
    </xf>
    <xf numFmtId="166" fontId="0" fillId="3" borderId="1" xfId="0" applyNumberFormat="1" applyFill="1" applyBorder="1" applyAlignment="1">
      <alignment horizontal="left"/>
    </xf>
    <xf numFmtId="167" fontId="0" fillId="0" borderId="1" xfId="0" applyNumberFormat="1" applyBorder="1" applyAlignment="1">
      <alignment horizontal="left"/>
    </xf>
    <xf numFmtId="0" fontId="0" fillId="0" borderId="1" xfId="0" applyFont="1" applyBorder="1" applyAlignment="1">
      <alignment vertical="center"/>
    </xf>
    <xf numFmtId="164" fontId="0" fillId="0" borderId="1" xfId="0" applyNumberFormat="1" applyBorder="1" applyAlignment="1">
      <alignment horizontal="left" vertical="center"/>
    </xf>
    <xf numFmtId="164" fontId="0" fillId="4" borderId="1" xfId="0" applyNumberFormat="1" applyFill="1" applyBorder="1" applyAlignment="1">
      <alignment horizontal="left" vertical="center"/>
    </xf>
    <xf numFmtId="164" fontId="0" fillId="5" borderId="1" xfId="0" applyNumberFormat="1" applyFill="1" applyBorder="1" applyAlignment="1">
      <alignment horizontal="left" vertical="center" wrapText="1"/>
    </xf>
    <xf numFmtId="0" fontId="0" fillId="0" borderId="1" xfId="0" applyFont="1" applyBorder="1" applyAlignment="1">
      <alignment vertical="center" wrapText="1"/>
    </xf>
    <xf numFmtId="164" fontId="0" fillId="0" borderId="1" xfId="0" applyNumberFormat="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1" xfId="0" applyNumberFormat="1" applyFill="1" applyBorder="1" applyAlignment="1">
      <alignment horizontal="left"/>
    </xf>
    <xf numFmtId="167" fontId="0" fillId="7" borderId="1" xfId="0" applyNumberFormat="1" applyFill="1" applyBorder="1" applyAlignment="1">
      <alignment horizontal="left"/>
    </xf>
    <xf numFmtId="0" fontId="0" fillId="0" borderId="2" xfId="0" applyFont="1" applyBorder="1"/>
    <xf numFmtId="165" fontId="0" fillId="0" borderId="2" xfId="0" applyNumberFormat="1" applyBorder="1" applyAlignment="1">
      <alignment horizontal="left"/>
    </xf>
    <xf numFmtId="0" fontId="0" fillId="0" borderId="0" xfId="0" applyFont="1" applyBorder="1"/>
    <xf numFmtId="164" fontId="0" fillId="0" borderId="0" xfId="0" applyNumberFormat="1" applyBorder="1" applyAlignment="1">
      <alignment horizontal="left"/>
    </xf>
    <xf numFmtId="0" fontId="0" fillId="0" borderId="0" xfId="0" applyBorder="1"/>
    <xf numFmtId="165" fontId="0" fillId="0" borderId="0" xfId="0" applyNumberFormat="1" applyBorder="1" applyAlignment="1">
      <alignment horizontal="left"/>
    </xf>
    <xf numFmtId="0" fontId="0" fillId="0" borderId="3" xfId="0" applyFont="1" applyFill="1" applyBorder="1"/>
    <xf numFmtId="164" fontId="0" fillId="0" borderId="3" xfId="0" applyNumberFormat="1" applyFill="1" applyBorder="1" applyAlignment="1">
      <alignment horizontal="left"/>
    </xf>
    <xf numFmtId="166" fontId="0" fillId="0" borderId="3" xfId="0" applyNumberFormat="1" applyFill="1" applyBorder="1" applyAlignment="1">
      <alignment horizontal="left"/>
    </xf>
    <xf numFmtId="164" fontId="0" fillId="0" borderId="3" xfId="0" applyNumberFormat="1" applyFill="1" applyBorder="1" applyAlignment="1">
      <alignment horizontal="left" vertical="center"/>
    </xf>
    <xf numFmtId="0" fontId="0" fillId="0" borderId="3" xfId="0" applyFont="1" applyBorder="1"/>
    <xf numFmtId="165" fontId="0" fillId="0" borderId="0" xfId="0" applyNumberFormat="1" applyFill="1" applyBorder="1" applyAlignment="1">
      <alignment horizontal="left"/>
    </xf>
    <xf numFmtId="0" fontId="1" fillId="0" borderId="0" xfId="0" applyFont="1" applyBorder="1"/>
    <xf numFmtId="0" fontId="0" fillId="0" borderId="4" xfId="0" applyFont="1" applyBorder="1" applyAlignment="1">
      <alignment horizontal="left" vertical="center" readingOrder="1"/>
    </xf>
    <xf numFmtId="0" fontId="0" fillId="8" borderId="4" xfId="0" applyFont="1" applyFill="1" applyBorder="1" applyAlignment="1">
      <alignment horizontal="left" vertical="center" readingOrder="1"/>
    </xf>
    <xf numFmtId="0" fontId="0" fillId="2" borderId="4" xfId="0" applyFont="1" applyFill="1" applyBorder="1" applyAlignment="1">
      <alignment horizontal="left" vertical="center" readingOrder="1"/>
    </xf>
    <xf numFmtId="0" fontId="0" fillId="6" borderId="4" xfId="0" applyFont="1" applyFill="1" applyBorder="1" applyAlignment="1">
      <alignment horizontal="left" vertical="center" readingOrder="1"/>
    </xf>
    <xf numFmtId="0" fontId="0" fillId="9" borderId="4" xfId="0" applyFont="1" applyFill="1" applyBorder="1" applyAlignment="1">
      <alignment horizontal="left" vertical="center" readingOrder="1"/>
    </xf>
    <xf numFmtId="0" fontId="0" fillId="0" borderId="4" xfId="0" applyBorder="1"/>
    <xf numFmtId="164" fontId="0" fillId="0" borderId="4" xfId="0" applyNumberFormat="1" applyBorder="1" applyAlignment="1">
      <alignment horizontal="left" vertical="center" wrapText="1" readingOrder="1"/>
    </xf>
    <xf numFmtId="164" fontId="0" fillId="0" borderId="4" xfId="0" applyNumberFormat="1" applyBorder="1" applyAlignment="1">
      <alignment horizontal="left" vertical="center"/>
    </xf>
    <xf numFmtId="0" fontId="0" fillId="0" borderId="3" xfId="0" applyFont="1" applyBorder="1" applyAlignment="1">
      <alignment vertical="center"/>
    </xf>
    <xf numFmtId="165" fontId="0" fillId="0" borderId="0" xfId="0" applyNumberFormat="1" applyBorder="1" applyAlignment="1">
      <alignment horizontal="left" vertical="center"/>
    </xf>
    <xf numFmtId="165" fontId="0" fillId="0" borderId="0" xfId="0" applyNumberFormat="1" applyBorder="1" applyAlignment="1">
      <alignment horizontal="left" vertical="center" wrapText="1"/>
    </xf>
    <xf numFmtId="165" fontId="0" fillId="0" borderId="0" xfId="0" applyNumberFormat="1" applyFill="1" applyBorder="1" applyAlignment="1">
      <alignment horizontal="left" vertical="center" wrapText="1"/>
    </xf>
    <xf numFmtId="165" fontId="0" fillId="0" borderId="3" xfId="0" quotePrefix="1" applyNumberForma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6619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0"/>
  <sheetViews>
    <sheetView tabSelected="1" zoomScaleNormal="100" workbookViewId="0">
      <selection activeCell="F18" sqref="F18"/>
    </sheetView>
  </sheetViews>
  <sheetFormatPr defaultRowHeight="12.75" x14ac:dyDescent="0.2"/>
  <cols>
    <col min="1" max="1" width="43.85546875" bestFit="1" customWidth="1"/>
    <col min="2" max="2" width="44.7109375" style="3" bestFit="1" customWidth="1"/>
    <col min="3" max="3" width="24.140625" style="3" bestFit="1" customWidth="1"/>
    <col min="4" max="4" width="19.85546875" style="3" bestFit="1" customWidth="1"/>
    <col min="5" max="5" width="11.85546875" style="3" bestFit="1" customWidth="1"/>
    <col min="6" max="6" width="27.7109375" style="3" customWidth="1"/>
    <col min="7" max="7" width="33.42578125" style="3" customWidth="1"/>
    <col min="8" max="8" width="31.85546875" customWidth="1"/>
    <col min="9" max="1026" width="11.5703125"/>
  </cols>
  <sheetData>
    <row r="1" spans="1:8" s="1" customFormat="1" x14ac:dyDescent="0.2">
      <c r="A1" s="4" t="s">
        <v>0</v>
      </c>
      <c r="B1" s="5" t="s">
        <v>1</v>
      </c>
      <c r="C1" s="5" t="s">
        <v>31</v>
      </c>
      <c r="D1" s="5" t="s">
        <v>32</v>
      </c>
      <c r="E1" s="5" t="s">
        <v>2</v>
      </c>
      <c r="F1" s="5" t="s">
        <v>40</v>
      </c>
      <c r="G1" s="5" t="s">
        <v>41</v>
      </c>
      <c r="H1" s="27" t="s">
        <v>73</v>
      </c>
    </row>
    <row r="2" spans="1:8" x14ac:dyDescent="0.2">
      <c r="A2" s="6" t="s">
        <v>3</v>
      </c>
      <c r="B2" s="5" t="s">
        <v>4</v>
      </c>
      <c r="C2" s="5" t="s">
        <v>5</v>
      </c>
      <c r="D2" s="5" t="s">
        <v>33</v>
      </c>
      <c r="E2" s="5" t="s">
        <v>6</v>
      </c>
      <c r="F2" s="5" t="s">
        <v>7</v>
      </c>
      <c r="G2" s="5" t="s">
        <v>7</v>
      </c>
      <c r="H2" s="27" t="s">
        <v>7</v>
      </c>
    </row>
    <row r="3" spans="1:8" x14ac:dyDescent="0.2">
      <c r="A3" s="6" t="s">
        <v>8</v>
      </c>
      <c r="B3" s="5" t="s">
        <v>9</v>
      </c>
      <c r="C3" s="5" t="s">
        <v>10</v>
      </c>
      <c r="D3" s="5" t="s">
        <v>10</v>
      </c>
      <c r="E3" s="5" t="s">
        <v>11</v>
      </c>
      <c r="F3" s="5" t="s">
        <v>12</v>
      </c>
      <c r="G3" s="5" t="s">
        <v>12</v>
      </c>
      <c r="H3" s="27" t="s">
        <v>12</v>
      </c>
    </row>
    <row r="4" spans="1:8" x14ac:dyDescent="0.2">
      <c r="A4" s="6" t="s">
        <v>13</v>
      </c>
      <c r="B4" s="7">
        <f>2*(0.006+12*0.006)</f>
        <v>0.15600000000000003</v>
      </c>
      <c r="C4" s="7">
        <v>0.2</v>
      </c>
      <c r="D4" s="7">
        <v>0</v>
      </c>
      <c r="E4" s="7">
        <v>0.2</v>
      </c>
      <c r="F4" s="7">
        <v>0.2</v>
      </c>
      <c r="G4" s="7">
        <v>0.2</v>
      </c>
      <c r="H4" s="28">
        <v>0.2</v>
      </c>
    </row>
    <row r="5" spans="1:8" x14ac:dyDescent="0.2">
      <c r="A5" s="6" t="s">
        <v>14</v>
      </c>
      <c r="B5" s="8">
        <f>5*12*1.3+1</f>
        <v>79</v>
      </c>
      <c r="C5" s="8">
        <f>15*5</f>
        <v>75</v>
      </c>
      <c r="D5" s="8">
        <f>5*12*1.3+1</f>
        <v>79</v>
      </c>
      <c r="E5" s="8">
        <f>5*12*1.3+1</f>
        <v>79</v>
      </c>
      <c r="F5" s="8">
        <f>5*12*1.3+1</f>
        <v>79</v>
      </c>
      <c r="G5" s="8">
        <v>79</v>
      </c>
      <c r="H5" s="28">
        <v>79</v>
      </c>
    </row>
    <row r="6" spans="1:8" x14ac:dyDescent="0.2">
      <c r="A6" s="6" t="s">
        <v>15</v>
      </c>
      <c r="B6" s="7">
        <f>0.651*5</f>
        <v>3.2549999999999999</v>
      </c>
      <c r="C6" s="9">
        <f>MAX(5*0.8,5-(5-(5*0.96)))</f>
        <v>4.8</v>
      </c>
      <c r="D6" s="7">
        <f>5-(5*0.18)</f>
        <v>4.0999999999999996</v>
      </c>
      <c r="E6" s="10">
        <f>0.651*5</f>
        <v>3.2549999999999999</v>
      </c>
      <c r="F6" s="10">
        <f>0.651*5</f>
        <v>3.2549999999999999</v>
      </c>
      <c r="G6" s="10">
        <f>0.651*5</f>
        <v>3.2549999999999999</v>
      </c>
      <c r="H6" s="28">
        <v>3.2549999999999999</v>
      </c>
    </row>
    <row r="7" spans="1:8" x14ac:dyDescent="0.2">
      <c r="A7" s="6" t="s">
        <v>16</v>
      </c>
      <c r="B7" s="7">
        <f>1.3*5</f>
        <v>6.5</v>
      </c>
      <c r="C7" s="9">
        <f>5*1.04</f>
        <v>5.2</v>
      </c>
      <c r="D7" s="7">
        <f>5+(5*0.18)</f>
        <v>5.9</v>
      </c>
      <c r="E7" s="7">
        <f>1.3*5</f>
        <v>6.5</v>
      </c>
      <c r="F7" s="7">
        <f>1.3*5</f>
        <v>6.5</v>
      </c>
      <c r="G7" s="7">
        <f>1.3*5</f>
        <v>6.5</v>
      </c>
      <c r="H7" s="28">
        <v>6.5</v>
      </c>
    </row>
    <row r="8" spans="1:8" ht="30" customHeight="1" x14ac:dyDescent="0.2">
      <c r="A8" s="11" t="s">
        <v>17</v>
      </c>
      <c r="B8" s="12" t="s">
        <v>18</v>
      </c>
      <c r="C8" s="13" t="s">
        <v>29</v>
      </c>
      <c r="D8" s="14" t="s">
        <v>34</v>
      </c>
      <c r="E8" s="12" t="s">
        <v>19</v>
      </c>
      <c r="F8" s="12" t="s">
        <v>20</v>
      </c>
      <c r="G8" s="12" t="s">
        <v>19</v>
      </c>
      <c r="H8" s="29" t="s">
        <v>19</v>
      </c>
    </row>
    <row r="9" spans="1:8" ht="30" customHeight="1" x14ac:dyDescent="0.2">
      <c r="A9" s="15" t="s">
        <v>21</v>
      </c>
      <c r="B9" s="16" t="s">
        <v>22</v>
      </c>
      <c r="C9" s="17" t="s">
        <v>29</v>
      </c>
      <c r="D9" s="14" t="s">
        <v>38</v>
      </c>
      <c r="E9" s="16" t="s">
        <v>23</v>
      </c>
      <c r="F9" s="16" t="s">
        <v>43</v>
      </c>
      <c r="G9" s="16" t="s">
        <v>42</v>
      </c>
      <c r="H9" s="16" t="s">
        <v>42</v>
      </c>
    </row>
    <row r="10" spans="1:8" x14ac:dyDescent="0.2">
      <c r="A10" s="6" t="s">
        <v>24</v>
      </c>
      <c r="B10" s="10">
        <f>(1+1)*(0.006)</f>
        <v>1.2E-2</v>
      </c>
      <c r="C10" s="18" t="s">
        <v>29</v>
      </c>
      <c r="D10" s="19">
        <v>0.2</v>
      </c>
      <c r="E10" s="10">
        <f>(1+1)*(0.006)</f>
        <v>1.2E-2</v>
      </c>
      <c r="F10" s="10">
        <f>(1+1)*(0.155)</f>
        <v>0.31</v>
      </c>
      <c r="G10" s="10">
        <f>(1+1)*(0.006)</f>
        <v>1.2E-2</v>
      </c>
      <c r="H10" s="10">
        <f>(1+1)*(0.006)</f>
        <v>1.2E-2</v>
      </c>
    </row>
    <row r="11" spans="1:8" x14ac:dyDescent="0.2">
      <c r="A11" s="6" t="s">
        <v>25</v>
      </c>
      <c r="B11" s="10">
        <f>(12+1)*(0.006)</f>
        <v>7.8E-2</v>
      </c>
      <c r="C11" s="18" t="s">
        <v>29</v>
      </c>
      <c r="D11" s="19">
        <v>0.2</v>
      </c>
      <c r="E11" s="10">
        <f>(12+1)*(0.006)</f>
        <v>7.8E-2</v>
      </c>
      <c r="F11" s="10">
        <f>(12+1)*(0.155)</f>
        <v>2.0150000000000001</v>
      </c>
      <c r="G11" s="10">
        <f>(12+1)*(0.006)</f>
        <v>7.8E-2</v>
      </c>
      <c r="H11" s="10">
        <f>(12+1)*(0.006)</f>
        <v>7.8E-2</v>
      </c>
    </row>
    <row r="12" spans="1:8" x14ac:dyDescent="0.2">
      <c r="A12" s="20" t="s">
        <v>26</v>
      </c>
      <c r="B12" s="21">
        <v>4</v>
      </c>
      <c r="C12" s="21">
        <v>2</v>
      </c>
      <c r="D12" s="21">
        <v>4</v>
      </c>
      <c r="E12" s="21">
        <v>3</v>
      </c>
      <c r="F12" s="21">
        <v>3</v>
      </c>
      <c r="G12" s="21">
        <v>3</v>
      </c>
      <c r="H12" s="45" t="s">
        <v>71</v>
      </c>
    </row>
    <row r="13" spans="1:8" s="2" customFormat="1" x14ac:dyDescent="0.2">
      <c r="A13" s="30" t="s">
        <v>59</v>
      </c>
      <c r="B13" s="25" t="s">
        <v>48</v>
      </c>
      <c r="C13" s="25" t="s">
        <v>48</v>
      </c>
      <c r="D13" s="25" t="s">
        <v>51</v>
      </c>
      <c r="E13" s="25" t="s">
        <v>48</v>
      </c>
      <c r="F13" s="25" t="s">
        <v>48</v>
      </c>
      <c r="G13" s="25" t="s">
        <v>48</v>
      </c>
      <c r="H13" s="25" t="s">
        <v>48</v>
      </c>
    </row>
    <row r="14" spans="1:8" s="2" customFormat="1" x14ac:dyDescent="0.2">
      <c r="A14" s="30" t="s">
        <v>58</v>
      </c>
      <c r="B14" s="25" t="s">
        <v>51</v>
      </c>
      <c r="C14" s="25" t="s">
        <v>48</v>
      </c>
      <c r="D14" s="25" t="s">
        <v>51</v>
      </c>
      <c r="E14" s="25" t="s">
        <v>48</v>
      </c>
      <c r="F14" s="25" t="s">
        <v>48</v>
      </c>
      <c r="G14" s="25" t="s">
        <v>48</v>
      </c>
      <c r="H14" s="31" t="s">
        <v>48</v>
      </c>
    </row>
    <row r="15" spans="1:8" s="2" customFormat="1" x14ac:dyDescent="0.2">
      <c r="A15" s="30" t="s">
        <v>60</v>
      </c>
      <c r="B15" s="25" t="s">
        <v>51</v>
      </c>
      <c r="C15" s="25" t="s">
        <v>51</v>
      </c>
      <c r="D15" s="25" t="s">
        <v>48</v>
      </c>
      <c r="E15" s="25" t="s">
        <v>49</v>
      </c>
      <c r="F15" s="25" t="s">
        <v>48</v>
      </c>
      <c r="G15" s="25" t="s">
        <v>48</v>
      </c>
      <c r="H15" s="31" t="s">
        <v>48</v>
      </c>
    </row>
    <row r="16" spans="1:8" s="2" customFormat="1" x14ac:dyDescent="0.2">
      <c r="A16" s="30" t="s">
        <v>63</v>
      </c>
      <c r="B16" s="25" t="s">
        <v>51</v>
      </c>
      <c r="C16" s="25" t="s">
        <v>51</v>
      </c>
      <c r="D16" s="25" t="s">
        <v>51</v>
      </c>
      <c r="E16" s="25" t="s">
        <v>51</v>
      </c>
      <c r="F16" s="25" t="s">
        <v>64</v>
      </c>
      <c r="G16" s="25" t="s">
        <v>67</v>
      </c>
      <c r="H16" s="25" t="s">
        <v>68</v>
      </c>
    </row>
    <row r="17" spans="1:8" s="2" customFormat="1" x14ac:dyDescent="0.2">
      <c r="A17" s="30" t="s">
        <v>62</v>
      </c>
      <c r="B17" s="25" t="s">
        <v>51</v>
      </c>
      <c r="C17" s="25" t="s">
        <v>51</v>
      </c>
      <c r="D17" s="25" t="s">
        <v>51</v>
      </c>
      <c r="E17" s="25" t="s">
        <v>51</v>
      </c>
      <c r="F17" s="25" t="s">
        <v>51</v>
      </c>
      <c r="G17" s="25" t="s">
        <v>65</v>
      </c>
      <c r="H17" s="31" t="s">
        <v>69</v>
      </c>
    </row>
    <row r="18" spans="1:8" s="2" customFormat="1" ht="30" customHeight="1" x14ac:dyDescent="0.2">
      <c r="A18" s="41" t="s">
        <v>61</v>
      </c>
      <c r="B18" s="42" t="s">
        <v>54</v>
      </c>
      <c r="C18" s="42" t="s">
        <v>55</v>
      </c>
      <c r="D18" s="42" t="s">
        <v>55</v>
      </c>
      <c r="E18" s="42" t="s">
        <v>55</v>
      </c>
      <c r="F18" s="42" t="s">
        <v>55</v>
      </c>
      <c r="G18" s="43" t="s">
        <v>66</v>
      </c>
      <c r="H18" s="44" t="s">
        <v>56</v>
      </c>
    </row>
    <row r="19" spans="1:8" s="2" customFormat="1" x14ac:dyDescent="0.2">
      <c r="A19" s="26" t="s">
        <v>47</v>
      </c>
      <c r="B19" s="25" t="s">
        <v>49</v>
      </c>
      <c r="C19" s="25" t="s">
        <v>51</v>
      </c>
      <c r="D19" s="25" t="s">
        <v>51</v>
      </c>
      <c r="E19" s="25" t="s">
        <v>51</v>
      </c>
      <c r="F19" s="25" t="s">
        <v>51</v>
      </c>
      <c r="G19" s="25" t="s">
        <v>51</v>
      </c>
      <c r="H19" s="31" t="s">
        <v>70</v>
      </c>
    </row>
    <row r="20" spans="1:8" s="24" customFormat="1" ht="15" customHeight="1" x14ac:dyDescent="0.2">
      <c r="A20" s="22"/>
      <c r="B20" s="23"/>
      <c r="C20" s="23"/>
      <c r="D20" s="23"/>
      <c r="E20" s="23"/>
      <c r="F20" s="23"/>
      <c r="G20" s="23"/>
    </row>
    <row r="21" spans="1:8" ht="15" customHeight="1" x14ac:dyDescent="0.2">
      <c r="A21" s="32" t="s">
        <v>27</v>
      </c>
      <c r="B21" s="23"/>
      <c r="C21" s="23"/>
      <c r="D21" s="23"/>
      <c r="E21" s="23"/>
      <c r="F21" s="23"/>
      <c r="G21" s="23"/>
    </row>
    <row r="22" spans="1:8" ht="30" customHeight="1" x14ac:dyDescent="0.2">
      <c r="A22" s="33" t="s">
        <v>37</v>
      </c>
      <c r="B22" s="39" t="s">
        <v>50</v>
      </c>
      <c r="C22" s="39"/>
      <c r="D22" s="39"/>
      <c r="E22" s="39"/>
      <c r="F22" s="39"/>
      <c r="G22" s="39"/>
      <c r="H22" s="39"/>
    </row>
    <row r="23" spans="1:8" s="2" customFormat="1" ht="30" customHeight="1" x14ac:dyDescent="0.2">
      <c r="A23" s="34" t="s">
        <v>28</v>
      </c>
      <c r="B23" s="39" t="s">
        <v>39</v>
      </c>
      <c r="C23" s="39"/>
      <c r="D23" s="39"/>
      <c r="E23" s="39"/>
      <c r="F23" s="39"/>
      <c r="G23" s="39"/>
      <c r="H23" s="39"/>
    </row>
    <row r="24" spans="1:8" ht="30" customHeight="1" x14ac:dyDescent="0.2">
      <c r="A24" s="35" t="s">
        <v>28</v>
      </c>
      <c r="B24" s="39" t="s">
        <v>30</v>
      </c>
      <c r="C24" s="39"/>
      <c r="D24" s="39"/>
      <c r="E24" s="39"/>
      <c r="F24" s="39"/>
      <c r="G24" s="39"/>
      <c r="H24" s="39"/>
    </row>
    <row r="25" spans="1:8" s="2" customFormat="1" ht="45" customHeight="1" x14ac:dyDescent="0.2">
      <c r="A25" s="36" t="s">
        <v>28</v>
      </c>
      <c r="B25" s="39" t="s">
        <v>35</v>
      </c>
      <c r="C25" s="39"/>
      <c r="D25" s="39"/>
      <c r="E25" s="39"/>
      <c r="F25" s="39"/>
      <c r="G25" s="39"/>
      <c r="H25" s="39"/>
    </row>
    <row r="26" spans="1:8" s="2" customFormat="1" ht="45" customHeight="1" x14ac:dyDescent="0.2">
      <c r="A26" s="37" t="s">
        <v>28</v>
      </c>
      <c r="B26" s="39" t="s">
        <v>36</v>
      </c>
      <c r="C26" s="39"/>
      <c r="D26" s="39"/>
      <c r="E26" s="39"/>
      <c r="F26" s="39"/>
      <c r="G26" s="39"/>
      <c r="H26" s="39"/>
    </row>
    <row r="27" spans="1:8" ht="30" customHeight="1" x14ac:dyDescent="0.2">
      <c r="A27" s="33" t="s">
        <v>2</v>
      </c>
      <c r="B27" s="39" t="s">
        <v>72</v>
      </c>
      <c r="C27" s="39"/>
      <c r="D27" s="39"/>
      <c r="E27" s="39"/>
      <c r="F27" s="39"/>
      <c r="G27" s="39"/>
      <c r="H27" s="39"/>
    </row>
    <row r="28" spans="1:8" ht="30" customHeight="1" x14ac:dyDescent="0.2">
      <c r="A28" s="33" t="s">
        <v>45</v>
      </c>
      <c r="B28" s="39" t="s">
        <v>44</v>
      </c>
      <c r="C28" s="39"/>
      <c r="D28" s="39"/>
      <c r="E28" s="39"/>
      <c r="F28" s="39"/>
      <c r="G28" s="39"/>
      <c r="H28" s="39"/>
    </row>
    <row r="29" spans="1:8" ht="30" customHeight="1" x14ac:dyDescent="0.2">
      <c r="A29" s="38" t="s">
        <v>46</v>
      </c>
      <c r="B29" s="40" t="s">
        <v>57</v>
      </c>
      <c r="C29" s="40"/>
      <c r="D29" s="40"/>
      <c r="E29" s="40"/>
      <c r="F29" s="40"/>
      <c r="G29" s="40"/>
      <c r="H29" s="40"/>
    </row>
    <row r="30" spans="1:8" ht="30" customHeight="1" x14ac:dyDescent="0.2">
      <c r="A30" s="38" t="s">
        <v>52</v>
      </c>
      <c r="B30" s="40" t="s">
        <v>53</v>
      </c>
      <c r="C30" s="40"/>
      <c r="D30" s="40"/>
      <c r="E30" s="40"/>
      <c r="F30" s="40"/>
      <c r="G30" s="40"/>
      <c r="H30" s="40"/>
    </row>
  </sheetData>
  <mergeCells count="9">
    <mergeCell ref="B22:H22"/>
    <mergeCell ref="B23:H23"/>
    <mergeCell ref="B24:H24"/>
    <mergeCell ref="B25:H25"/>
    <mergeCell ref="B26:H26"/>
    <mergeCell ref="B27:H27"/>
    <mergeCell ref="B28:H28"/>
    <mergeCell ref="B29:H29"/>
    <mergeCell ref="B30:H30"/>
  </mergeCells>
  <pageMargins left="0.78749999999999998" right="0.78749999999999998" top="1.05277777777778" bottom="1.05277777777778" header="0.78749999999999998" footer="0.78749999999999998"/>
  <pageSetup scale="67" orientation="landscape"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Pagel</dc:creator>
  <dc:description/>
  <cp:lastModifiedBy>Matthew D Pagel</cp:lastModifiedBy>
  <cp:revision>2</cp:revision>
  <cp:lastPrinted>2018-04-25T17:12:52Z</cp:lastPrinted>
  <dcterms:created xsi:type="dcterms:W3CDTF">2017-11-28T08:47:43Z</dcterms:created>
  <dcterms:modified xsi:type="dcterms:W3CDTF">2019-07-31T23:13:42Z</dcterms:modified>
  <dc:language>en-US</dc:language>
</cp:coreProperties>
</file>