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7900" windowHeight="16840" tabRatio="872" firstSheet="8" activeTab="12"/>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nitiation1 by age" sheetId="36" r:id="rId12"/>
    <sheet name="r_init1_age" sheetId="37" r:id="rId13"/>
    <sheet name="irate2" sheetId="10" r:id="rId14"/>
    <sheet name="irate2_individual years" sheetId="17" r:id="rId15"/>
    <sheet name="irate2_5years" sheetId="29" r:id="rId16"/>
    <sheet name="irate2_" sheetId="31" r:id="rId17"/>
    <sheet name="Discontinuation" sheetId="14" r:id="rId18"/>
    <sheet name="Discontinuation by age" sheetId="25" r:id="rId19"/>
    <sheet name="r_discont_age" sheetId="35" r:id="rId20"/>
    <sheet name="Failure" sheetId="15" r:id="rId21"/>
    <sheet name="Switching" sheetId="16" r:id="rId22"/>
    <sheet name="switching_matrix (cell %)" sheetId="18" r:id="rId23"/>
    <sheet name="switching_matrix (n)" sheetId="24" r:id="rId24"/>
    <sheet name="switching_matrix" sheetId="26" r:id="rId25"/>
    <sheet name="contraception_failure_discontin" sheetId="11" r:id="rId26"/>
    <sheet name="lit summary" sheetId="19" r:id="rId27"/>
    <sheet name="WHO" sheetId="20" r:id="rId28"/>
    <sheet name="Guttmacher" sheetId="21" r:id="rId29"/>
    <sheet name="USAID" sheetId="22" r:id="rId30"/>
    <sheet name="cprev2010.csv" sheetId="23" r:id="rId3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37" l="1"/>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2" i="37"/>
  <c r="E10" i="36"/>
  <c r="E9" i="36"/>
  <c r="E8" i="36"/>
  <c r="D10" i="36"/>
  <c r="D9"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8" i="36"/>
  <c r="E42" i="36"/>
  <c r="B42" i="36"/>
  <c r="E41" i="36"/>
  <c r="B41" i="36"/>
  <c r="E40" i="36"/>
  <c r="B40" i="36"/>
  <c r="E39" i="36"/>
  <c r="B39" i="36"/>
  <c r="E38" i="36"/>
  <c r="B38" i="36"/>
  <c r="E37" i="36"/>
  <c r="B37" i="36"/>
  <c r="E36" i="36"/>
  <c r="B36" i="36"/>
  <c r="E35" i="36"/>
  <c r="B35" i="36"/>
  <c r="E34" i="36"/>
  <c r="B34" i="36"/>
  <c r="E33" i="36"/>
  <c r="B33" i="36"/>
  <c r="E32" i="36"/>
  <c r="B32" i="36"/>
  <c r="E31" i="36"/>
  <c r="B31" i="36"/>
  <c r="E30" i="36"/>
  <c r="B30" i="36"/>
  <c r="E29" i="36"/>
  <c r="B29" i="36"/>
  <c r="E28" i="36"/>
  <c r="B28" i="36"/>
  <c r="E27" i="36"/>
  <c r="B27" i="36"/>
  <c r="E26" i="36"/>
  <c r="B26" i="36"/>
  <c r="E25" i="36"/>
  <c r="B25" i="36"/>
  <c r="E24" i="36"/>
  <c r="B24" i="36"/>
  <c r="E23" i="36"/>
  <c r="B23" i="36"/>
  <c r="E22" i="36"/>
  <c r="B22" i="36"/>
  <c r="E21" i="36"/>
  <c r="B21" i="36"/>
  <c r="E20" i="36"/>
  <c r="B20" i="36"/>
  <c r="E19" i="36"/>
  <c r="B19" i="36"/>
  <c r="E18" i="36"/>
  <c r="B18" i="36"/>
  <c r="E17" i="36"/>
  <c r="B17" i="36"/>
  <c r="E16" i="36"/>
  <c r="B16" i="36"/>
  <c r="E15" i="36"/>
  <c r="B15" i="36"/>
  <c r="E14" i="36"/>
  <c r="B14" i="36"/>
  <c r="E13" i="36"/>
  <c r="B13" i="36"/>
  <c r="E12" i="36"/>
  <c r="B12" i="36"/>
  <c r="E11" i="36"/>
  <c r="B11" i="36"/>
  <c r="B10" i="36"/>
  <c r="B9" i="36"/>
  <c r="B8" i="36"/>
  <c r="I1" i="36"/>
  <c r="A2" i="3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<sst xmlns="http://schemas.openxmlformats.org/spreadsheetml/2006/main" count="37455" uniqueCount="329">
  <si>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</si>
  <si>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</si>
  <si>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</si>
  <si>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</si>
  <si>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</si>
  <si>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</si>
  <si>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</si>
  <si>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</si>
  <si>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</si>
  <si>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</si>
  <si>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</si>
  <si>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</si>
  <si>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</si>
  <si>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</si>
  <si>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</si>
  <si>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</si>
  <si>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</si>
  <si>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</si>
  <si>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</si>
  <si>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</si>
  <si>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</si>
  <si>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</si>
  <si>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</si>
  <si>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</si>
  <si>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</si>
  <si>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</si>
  <si>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</si>
  <si>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</si>
  <si>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</si>
  <si>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</si>
  <si>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</si>
  <si>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</si>
  <si>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</si>
  <si>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</si>
  <si>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</si>
  <si>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</si>
  <si>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</si>
  <si>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</si>
  <si>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</si>
  <si>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</si>
  <si>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</si>
  <si>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</si>
  <si>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</si>
  <si>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</si>
  <si>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</si>
  <si>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</si>
  <si>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</si>
  <si>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</si>
  <si>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</si>
  <si>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</si>
  <si>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</si>
  <si>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</si>
  <si>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</si>
  <si>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</si>
  <si>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</si>
  <si>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</si>
  <si>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</si>
  <si>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</si>
  <si>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</si>
  <si>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</si>
  <si>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</si>
  <si>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</si>
  <si>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</si>
  <si>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</si>
  <si>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</si>
  <si>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</si>
  <si>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</si>
  <si>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</si>
  <si>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</si>
  <si>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</si>
  <si>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</si>
  <si>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</si>
  <si>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</si>
  <si>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</si>
  <si>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</si>
  <si>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</si>
  <si>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</si>
  <si>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</si>
  <si>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</si>
  <si>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</si>
  <si>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</si>
  <si>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</si>
  <si>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</si>
  <si>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</si>
  <si>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</si>
  <si>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</si>
  <si>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</si>
  <si>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</si>
  <si>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</si>
  <si>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</si>
  <si>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</si>
  <si>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</si>
  <si>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</si>
  <si>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</si>
  <si>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</si>
  <si>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</si>
  <si>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</si>
  <si>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</si>
  <si>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</si>
  <si>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</si>
  <si>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</si>
  <si>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</si>
  <si>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</si>
  <si>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</si>
  <si>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</si>
  <si>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</si>
  <si>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</si>
  <si>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</si>
  <si>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</si>
  <si>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</si>
  <si>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</si>
  <si>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</si>
  <si>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</si>
  <si>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</si>
  <si>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</si>
  <si>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</si>
  <si>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</si>
  <si>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</si>
  <si>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</si>
  <si>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</si>
  <si>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</si>
  <si>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</si>
  <si>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</si>
  <si>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</si>
  <si>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</si>
  <si>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</si>
  <si>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</si>
  <si>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</si>
  <si>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</si>
  <si>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</si>
  <si>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</si>
  <si>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</si>
  <si>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</si>
  <si>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</si>
  <si>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</si>
  <si>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</si>
  <si>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</si>
  <si>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</si>
  <si>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</si>
  <si>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</si>
  <si>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</si>
  <si>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</si>
  <si>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</si>
  <si>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</si>
  <si>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</si>
  <si>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</si>
  <si>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</si>
  <si>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</si>
  <si>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</si>
  <si>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</si>
  <si>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</si>
  <si>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</si>
  <si>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</si>
  <si>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</si>
  <si>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</si>
  <si>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</si>
  <si>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</si>
  <si>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</si>
  <si>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</si>
  <si>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</si>
  <si>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</si>
  <si>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</si>
  <si>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</si>
  <si>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</si>
  <si>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</si>
  <si>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</si>
  <si>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</si>
  <si>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</si>
  <si>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</si>
  <si>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</si>
  <si>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</si>
  <si>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</si>
  <si>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</si>
  <si>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</si>
  <si>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</si>
  <si>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</si>
  <si>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</si>
  <si>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</si>
  <si>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</si>
  <si>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</si>
  <si>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</si>
  <si>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</si>
  <si>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</si>
  <si>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</si>
  <si>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</si>
  <si>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</si>
  <si>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</si>
  <si>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</si>
  <si>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</si>
  <si>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</si>
  <si>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</si>
  <si>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</si>
  <si>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</si>
  <si>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</si>
  <si>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</si>
  <si>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</si>
  <si>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</si>
  <si>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</si>
  <si>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</si>
  <si>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</si>
  <si>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</si>
  <si>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</si>
  <si>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</si>
  <si>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</si>
  <si>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</si>
  <si>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</si>
  <si>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</si>
  <si>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</si>
  <si>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</si>
  <si>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</si>
  <si>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</si>
  <si>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</si>
  <si>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</si>
  <si>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</si>
  <si>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</si>
  <si>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</si>
  <si>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</si>
  <si>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</si>
  <si>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</si>
  <si>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</si>
  <si>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</si>
  <si>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</si>
  <si>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</si>
  <si>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</si>
  <si>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</si>
  <si>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</si>
  <si>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</si>
  <si>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</si>
  <si>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</si>
  <si>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</si>
  <si>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</si>
  <si>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</si>
  <si>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</si>
  <si>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</si>
  <si>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</si>
  <si>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</si>
  <si>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</si>
  <si>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</si>
  <si>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</si>
  <si>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</si>
  <si>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</si>
  <si>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</si>
  <si>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</si>
  <si>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</si>
  <si>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</si>
  <si>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</si>
  <si>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</si>
  <si>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</si>
  <si>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</si>
  <si>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</si>
  <si>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</si>
  <si>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</si>
  <si>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</si>
  <si>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</si>
  <si>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</si>
  <si>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</si>
  <si>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</si>
  <si>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</si>
  <si>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</si>
  <si>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</si>
  <si>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</si>
  <si>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</si>
  <si>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</si>
  <si>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</si>
  <si>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</si>
  <si>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</si>
  <si>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</si>
  <si>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</si>
  <si>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</si>
  <si>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</si>
  <si>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</si>
  <si>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</si>
  <si>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</si>
  <si>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</si>
  <si>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</si>
  <si>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</si>
  <si>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</si>
  <si>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</si>
  <si>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</si>
  <si>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</si>
  <si>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</si>
  <si>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</si>
  <si>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</si>
  <si>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</si>
  <si>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</si>
  <si>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</si>
  <si>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</si>
  <si>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</si>
  <si>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</si>
  <si>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</si>
  <si>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</si>
  <si>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</si>
  <si>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</si>
  <si>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</si>
  <si>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</si>
  <si>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</si>
  <si>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</si>
  <si>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</si>
  <si>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</si>
  <si>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</si>
  <si>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</si>
  <si>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</si>
  <si>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</si>
  <si>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</si>
  <si>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</si>
  <si>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</si>
  <si>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</si>
  <si>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</si>
  <si>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</si>
  <si>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</si>
  <si>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</si>
  <si>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</si>
  <si>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</si>
  <si>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</si>
  <si>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</si>
  <si>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</si>
  <si>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r_discont_age</t>
  </si>
  <si>
    <t>to get irate1_ to sum to 1</t>
  </si>
  <si>
    <t>to get irate2_ to sum to 1</t>
  </si>
  <si>
    <t>regress _d age_ age_sq</t>
  </si>
  <si>
    <t>r_init1_age</t>
  </si>
  <si>
    <t>r_init1_age_sq</t>
  </si>
  <si>
    <t>r_init1_cons</t>
  </si>
  <si>
    <t>r_inti1 age age^2</t>
  </si>
  <si>
    <t>_d is init1</t>
  </si>
  <si>
    <t>age_ is exact age in years</t>
  </si>
  <si>
    <t>Iage__1 = X^-2-.120162076</t>
  </si>
  <si>
    <t>Iage__2 = X^-2*ln(X)-.1273065414</t>
  </si>
  <si>
    <t>proportion relative change compared to average (use this because want to preserve different rates for each contraception method though have one model for age)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</si>
</sst>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 #,##0.00_-;_-* &quot;-&quot;??_-;_-@_-"/>
    <numFmt numFmtId="165" formatCode="0.0"/>
    <numFmt numFmtId="166" formatCode="0.0000"/>
    <numFmt numFmtId="171" formatCode="0.00000000000000"/>
  </numFmts>
  <fonts count="38"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59">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43">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43" borderId="10" xfId="100" applyFont="1" applyFill="1" applyBorder="1" applyAlignment="1">
      <alignment horizontal="left"/>
    </xf>
    <xf numFmtId="0" fontId="23" fillId="0" borderId="10" xfId="100" applyFont="1" applyBorder="1" applyAlignment="1">
      <alignment horizontal="left"/>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0" xfId="100" applyFont="1" applyFill="1" applyAlignment="1">
      <alignment horizontal="left" vertical="center"/>
    </xf>
    <xf numFmtId="0" fontId="24" fillId="45" borderId="28" xfId="100" applyFont="1" applyFill="1" applyBorder="1" applyAlignment="1">
      <alignment horizontal="left" vertical="center"/>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45" borderId="31" xfId="100" applyFont="1" applyFill="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45" borderId="0" xfId="100" applyFont="1" applyFill="1" applyAlignment="1">
      <alignment vertical="center"/>
    </xf>
    <xf numFmtId="0" fontId="29" fillId="0" borderId="0" xfId="100" applyFont="1" applyAlignment="1">
      <alignment horizontal="left" wrapText="1"/>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xf numFmtId="0" fontId="34" fillId="0" borderId="12" xfId="100" applyFont="1" applyBorder="1" applyAlignment="1"/>
    <xf numFmtId="0" fontId="24" fillId="45" borderId="31" xfId="100" applyFont="1" applyFill="1" applyBorder="1" applyAlignment="1">
      <alignment horizontal="left" vertical="center" wrapText="1"/>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171" fontId="0" fillId="0" borderId="0" xfId="0" applyNumberFormat="1"/>
  </cellXfs>
  <cellStyles count="15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tyles" Target="styles.xml"/><Relationship Id="rId34" Type="http://schemas.openxmlformats.org/officeDocument/2006/relationships/sharedStrings" Target="sharedStrings.xml"/><Relationship Id="rId3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layout/>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106404536"/>
        <c:axId val="-2106388360"/>
      </c:lineChart>
      <c:catAx>
        <c:axId val="-2106404536"/>
        <c:scaling>
          <c:orientation val="minMax"/>
        </c:scaling>
        <c:delete val="0"/>
        <c:axPos val="b"/>
        <c:numFmt formatCode="General" sourceLinked="1"/>
        <c:majorTickMark val="out"/>
        <c:minorTickMark val="none"/>
        <c:tickLblPos val="nextTo"/>
        <c:crossAx val="-2106388360"/>
        <c:crosses val="autoZero"/>
        <c:auto val="1"/>
        <c:lblAlgn val="ctr"/>
        <c:lblOffset val="100"/>
        <c:noMultiLvlLbl val="0"/>
      </c:catAx>
      <c:valAx>
        <c:axId val="-2106388360"/>
        <c:scaling>
          <c:orientation val="minMax"/>
        </c:scaling>
        <c:delete val="0"/>
        <c:axPos val="l"/>
        <c:majorGridlines/>
        <c:numFmt formatCode="General" sourceLinked="1"/>
        <c:majorTickMark val="out"/>
        <c:minorTickMark val="none"/>
        <c:tickLblPos val="nextTo"/>
        <c:crossAx val="-2106404536"/>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80581688"/>
        <c:axId val="-2080603752"/>
      </c:lineChart>
      <c:catAx>
        <c:axId val="-2080581688"/>
        <c:scaling>
          <c:orientation val="minMax"/>
        </c:scaling>
        <c:delete val="0"/>
        <c:axPos val="b"/>
        <c:majorTickMark val="out"/>
        <c:minorTickMark val="none"/>
        <c:tickLblPos val="nextTo"/>
        <c:crossAx val="-2080603752"/>
        <c:crosses val="autoZero"/>
        <c:auto val="1"/>
        <c:lblAlgn val="ctr"/>
        <c:lblOffset val="100"/>
        <c:noMultiLvlLbl val="0"/>
      </c:catAx>
      <c:valAx>
        <c:axId val="-2080603752"/>
        <c:scaling>
          <c:orientation val="minMax"/>
          <c:max val="0.018"/>
        </c:scaling>
        <c:delete val="0"/>
        <c:axPos val="l"/>
        <c:majorGridlines/>
        <c:numFmt formatCode="General" sourceLinked="1"/>
        <c:majorTickMark val="out"/>
        <c:minorTickMark val="none"/>
        <c:tickLblPos val="nextTo"/>
        <c:crossAx val="-208058168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'Initiation1 by age'!$B$7</c:f>
              <c:strCache>
                <c:ptCount val="1"/>
                <c:pt idx="0">
                  <c:v>r_inti1 age age^2</c:v>
                </c:pt>
              </c:strCache>
            </c:strRef>
          </c:tx>
          <c:marker>
            <c:symbol val="none"/>
          </c:marker>
          <c:cat>
            <c:numRef>
              <c:f>'Initiation1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'Initiation1 by age'!$B$8:$B$42</c:f>
              <c:numCache>
                <c:formatCode>General</c:formatCode>
                <c:ptCount val="35"/>
                <c:pt idx="0">
                  <c:v>0.3655073</c:v>
                </c:pt>
                <c:pt idx="1">
                  <c:v>0.3608539</c:v>
                </c:pt>
                <c:pt idx="2">
                  <c:v>0.3564679</c:v>
                </c:pt>
                <c:pt idx="3">
                  <c:v>0.3523493</c:v>
                </c:pt>
                <c:pt idx="4">
                  <c:v>0.3484981</c:v>
                </c:pt>
                <c:pt idx="5">
                  <c:v>0.3449143</c:v>
                </c:pt>
                <c:pt idx="6">
                  <c:v>0.3415979</c:v>
                </c:pt>
                <c:pt idx="7">
                  <c:v>0.3385489</c:v>
                </c:pt>
                <c:pt idx="8">
                  <c:v>0.3357673</c:v>
                </c:pt>
                <c:pt idx="9">
                  <c:v>0.3332531</c:v>
                </c:pt>
                <c:pt idx="10">
                  <c:v>0.3310063</c:v>
                </c:pt>
                <c:pt idx="11">
                  <c:v>0.3290269</c:v>
                </c:pt>
                <c:pt idx="12">
                  <c:v>0.3273149</c:v>
                </c:pt>
                <c:pt idx="13">
                  <c:v>0.3258703</c:v>
                </c:pt>
                <c:pt idx="14">
                  <c:v>0.3246931</c:v>
                </c:pt>
                <c:pt idx="15">
                  <c:v>0.3237833</c:v>
                </c:pt>
                <c:pt idx="16">
                  <c:v>0.3231409</c:v>
                </c:pt>
                <c:pt idx="17">
                  <c:v>0.3227659</c:v>
                </c:pt>
                <c:pt idx="18">
                  <c:v>0.3226583</c:v>
                </c:pt>
                <c:pt idx="19">
                  <c:v>0.3228181</c:v>
                </c:pt>
                <c:pt idx="20">
                  <c:v>0.3232453</c:v>
                </c:pt>
                <c:pt idx="21">
                  <c:v>0.3239399</c:v>
                </c:pt>
                <c:pt idx="22">
                  <c:v>0.3249019</c:v>
                </c:pt>
                <c:pt idx="23">
                  <c:v>0.3261313</c:v>
                </c:pt>
                <c:pt idx="24">
                  <c:v>0.3276281</c:v>
                </c:pt>
                <c:pt idx="25">
                  <c:v>0.3293923</c:v>
                </c:pt>
                <c:pt idx="26">
                  <c:v>0.3314239</c:v>
                </c:pt>
                <c:pt idx="27">
                  <c:v>0.3337229</c:v>
                </c:pt>
                <c:pt idx="28">
                  <c:v>0.3362893</c:v>
                </c:pt>
                <c:pt idx="29">
                  <c:v>0.3391231</c:v>
                </c:pt>
                <c:pt idx="30">
                  <c:v>0.3422243</c:v>
                </c:pt>
                <c:pt idx="31">
                  <c:v>0.3455929</c:v>
                </c:pt>
                <c:pt idx="32">
                  <c:v>0.3492289</c:v>
                </c:pt>
                <c:pt idx="33">
                  <c:v>0.3531323</c:v>
                </c:pt>
                <c:pt idx="34">
                  <c:v>0.3573031</c:v>
                </c:pt>
              </c:numCache>
            </c:numRef>
          </c:val>
          <c:smooth val="0"/>
        </c:ser>
        <c:ser>
          <c:idx val="0"/>
          <c:order val="1"/>
          <c:tx>
            <c:strRef>
              <c:f>'Initiation1 by age'!$D$7</c:f>
              <c:strCache>
                <c:ptCount val="1"/>
                <c:pt idx="0">
                  <c:v>r_init1_fracpoly</c:v>
                </c:pt>
              </c:strCache>
            </c:strRef>
          </c:tx>
          <c:marker>
            <c:symbol val="none"/>
          </c:marker>
          <c:val>
            <c:numRef>
              <c:f>'Initiation1 by age'!$D$8:$D$42</c:f>
              <c:numCache>
                <c:formatCode>General</c:formatCode>
                <c:ptCount val="35"/>
                <c:pt idx="0">
                  <c:v>0.454503583803215</c:v>
                </c:pt>
                <c:pt idx="1">
                  <c:v>0.418747001694003</c:v>
                </c:pt>
                <c:pt idx="2">
                  <c:v>0.392297482352662</c:v>
                </c:pt>
                <c:pt idx="3">
                  <c:v>0.372643569388129</c:v>
                </c:pt>
                <c:pt idx="4">
                  <c:v>0.358016996049092</c:v>
                </c:pt>
                <c:pt idx="5">
                  <c:v>0.3471517013759</c:v>
                </c:pt>
                <c:pt idx="6">
                  <c:v>0.339127657478505</c:v>
                </c:pt>
                <c:pt idx="7">
                  <c:v>0.333267435799317</c:v>
                </c:pt>
                <c:pt idx="8">
                  <c:v>0.329066356517502</c:v>
                </c:pt>
                <c:pt idx="9">
                  <c:v>0.32614448374558</c:v>
                </c:pt>
                <c:pt idx="10">
                  <c:v>0.324213107453702</c:v>
                </c:pt>
                <c:pt idx="11">
                  <c:v>0.323051001188368</c:v>
                </c:pt>
                <c:pt idx="12">
                  <c:v>0.322487382314811</c:v>
                </c:pt>
                <c:pt idx="13">
                  <c:v>0.322389534976202</c:v>
                </c:pt>
                <c:pt idx="14">
                  <c:v>0.322653720317971</c:v>
                </c:pt>
                <c:pt idx="15">
                  <c:v>0.323198432915743</c:v>
                </c:pt>
                <c:pt idx="16">
                  <c:v>0.323959350850084</c:v>
                </c:pt>
                <c:pt idx="17">
                  <c:v>0.324885521274369</c:v>
                </c:pt>
                <c:pt idx="18">
                  <c:v>0.325936456083431</c:v>
                </c:pt>
                <c:pt idx="19">
                  <c:v>0.327079904091452</c:v>
                </c:pt>
                <c:pt idx="20">
                  <c:v>0.328290130345771</c:v>
                </c:pt>
                <c:pt idx="21">
                  <c:v>0.329546578615534</c:v>
                </c:pt>
                <c:pt idx="22">
                  <c:v>0.330832825534658</c:v>
                </c:pt>
                <c:pt idx="23">
                  <c:v>0.332135758273923</c:v>
                </c:pt>
                <c:pt idx="24">
                  <c:v>0.333444924640379</c:v>
                </c:pt>
                <c:pt idx="25">
                  <c:v>0.33475201699356</c:v>
                </c:pt>
                <c:pt idx="26">
                  <c:v>0.336050460606605</c:v>
                </c:pt>
                <c:pt idx="27">
                  <c:v>0.337335083984431</c:v>
                </c:pt>
                <c:pt idx="28">
                  <c:v>0.338601853817075</c:v>
                </c:pt>
                <c:pt idx="29">
                  <c:v>0.339847661148881</c:v>
                </c:pt>
                <c:pt idx="30">
                  <c:v>0.341070148311106</c:v>
                </c:pt>
                <c:pt idx="31">
                  <c:v>0.342267568434611</c:v>
                </c:pt>
                <c:pt idx="32">
                  <c:v>0.343438671104611</c:v>
                </c:pt>
                <c:pt idx="33">
                  <c:v>0.344582609069234</c:v>
                </c:pt>
                <c:pt idx="34">
                  <c:v>0.345698861962781</c:v>
                </c:pt>
              </c:numCache>
            </c:numRef>
          </c:val>
          <c:smooth val="0"/>
        </c:ser>
        <c:dLbls>
          <c:showLegendKey val="0"/>
          <c:showVal val="0"/>
          <c:showCatName val="0"/>
          <c:showSerName val="0"/>
          <c:showPercent val="0"/>
          <c:showBubbleSize val="0"/>
        </c:dLbls>
        <c:marker val="1"/>
        <c:smooth val="0"/>
        <c:axId val="-2042482072"/>
        <c:axId val="-2045333704"/>
      </c:lineChart>
      <c:catAx>
        <c:axId val="-2042482072"/>
        <c:scaling>
          <c:orientation val="minMax"/>
        </c:scaling>
        <c:delete val="0"/>
        <c:axPos val="b"/>
        <c:numFmt formatCode="General" sourceLinked="1"/>
        <c:majorTickMark val="out"/>
        <c:minorTickMark val="none"/>
        <c:tickLblPos val="nextTo"/>
        <c:crossAx val="-2045333704"/>
        <c:crosses val="autoZero"/>
        <c:auto val="1"/>
        <c:lblAlgn val="ctr"/>
        <c:lblOffset val="100"/>
        <c:noMultiLvlLbl val="0"/>
      </c:catAx>
      <c:valAx>
        <c:axId val="-2045333704"/>
        <c:scaling>
          <c:orientation val="minMax"/>
        </c:scaling>
        <c:delete val="0"/>
        <c:axPos val="l"/>
        <c:majorGridlines/>
        <c:numFmt formatCode="General" sourceLinked="1"/>
        <c:majorTickMark val="out"/>
        <c:minorTickMark val="none"/>
        <c:tickLblPos val="nextTo"/>
        <c:crossAx val="-204248207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80839432"/>
        <c:axId val="-2081067784"/>
      </c:lineChart>
      <c:catAx>
        <c:axId val="-2080839432"/>
        <c:scaling>
          <c:orientation val="minMax"/>
        </c:scaling>
        <c:delete val="0"/>
        <c:axPos val="b"/>
        <c:majorTickMark val="out"/>
        <c:minorTickMark val="none"/>
        <c:tickLblPos val="nextTo"/>
        <c:crossAx val="-2081067784"/>
        <c:crosses val="autoZero"/>
        <c:auto val="1"/>
        <c:lblAlgn val="ctr"/>
        <c:lblOffset val="100"/>
        <c:noMultiLvlLbl val="0"/>
      </c:catAx>
      <c:valAx>
        <c:axId val="-2081067784"/>
        <c:scaling>
          <c:orientation val="minMax"/>
          <c:max val="0.006"/>
        </c:scaling>
        <c:delete val="0"/>
        <c:axPos val="l"/>
        <c:majorGridlines/>
        <c:numFmt formatCode="General" sourceLinked="1"/>
        <c:majorTickMark val="out"/>
        <c:minorTickMark val="none"/>
        <c:tickLblPos val="nextTo"/>
        <c:crossAx val="-208083943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106549112"/>
        <c:axId val="-2106518568"/>
      </c:lineChart>
      <c:catAx>
        <c:axId val="-2106549112"/>
        <c:scaling>
          <c:orientation val="minMax"/>
        </c:scaling>
        <c:delete val="0"/>
        <c:axPos val="b"/>
        <c:numFmt formatCode="General" sourceLinked="1"/>
        <c:majorTickMark val="out"/>
        <c:minorTickMark val="none"/>
        <c:tickLblPos val="nextTo"/>
        <c:crossAx val="-2106518568"/>
        <c:crosses val="autoZero"/>
        <c:auto val="1"/>
        <c:lblAlgn val="ctr"/>
        <c:lblOffset val="100"/>
        <c:noMultiLvlLbl val="0"/>
      </c:catAx>
      <c:valAx>
        <c:axId val="-2106518568"/>
        <c:scaling>
          <c:orientation val="minMax"/>
        </c:scaling>
        <c:delete val="0"/>
        <c:axPos val="l"/>
        <c:majorGridlines/>
        <c:numFmt formatCode="General" sourceLinked="1"/>
        <c:majorTickMark val="out"/>
        <c:minorTickMark val="none"/>
        <c:tickLblPos val="nextTo"/>
        <c:crossAx val="-210654911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a:t>
          </a:r>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marriage,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Contraception is not 'remembered' at the individual-level: only based on curent age: assumes a lot of switching between methods.</a:t>
          </a:r>
        </a:p>
        <a:p>
          <a:r>
            <a:rPr lang="en-US" sz="1100" u="none" baseline="0"/>
            <a:t>No dependency on parity</a:t>
          </a:r>
        </a:p>
        <a:p>
          <a:endParaRPr lang="en-US" sz="1100" u="none" baseline="0"/>
        </a:p>
        <a:p>
          <a:r>
            <a:rPr lang="en-US" sz="1100" u="sng" baseline="0"/>
            <a:t>To DO</a:t>
          </a:r>
        </a:p>
        <a:p>
          <a:r>
            <a:rPr lang="en-US" sz="1100" baseline="0"/>
            <a:t>Reconcile DHS and patterns with the UN forwad projections</a:t>
          </a:r>
        </a:p>
        <a:p>
          <a:r>
            <a:rPr lang="en-US" sz="1100"/>
            <a:t>Convert the</a:t>
          </a:r>
          <a:r>
            <a:rPr lang="en-US" sz="1100" baseline="0"/>
            <a:t> fertility rates into "rates of starting pregnancy".</a:t>
          </a:r>
        </a:p>
        <a:p>
          <a:r>
            <a:rPr lang="en-US" sz="1100" baseline="0"/>
            <a:t>Convert Mortality rates to "other" causes of mortality that are not captured in the model.</a:t>
          </a:r>
        </a:p>
        <a:p>
          <a:r>
            <a:rPr lang="en-US" sz="1100" baseline="0"/>
            <a:t>Donwload WPP data and put in this format ourselves.</a:t>
          </a:r>
        </a:p>
        <a:p>
          <a:r>
            <a:rPr lang="en-US" sz="1100" baseline="0"/>
            <a:t>Have birth sex ratio based on data (currently assumed to be 0.5</a:t>
          </a:r>
        </a:p>
        <a:p>
          <a:r>
            <a:rPr lang="en-US" sz="1100" baseline="0"/>
            <a:t>Indiviudal journeys betweeen contraceptive mehtods.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254000</xdr:colOff>
      <xdr:row>7</xdr:row>
      <xdr:rowOff>139700</xdr:rowOff>
    </xdr:from>
    <xdr:to>
      <xdr:col>16</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152400</xdr:colOff>
      <xdr:row>7</xdr:row>
      <xdr:rowOff>50800</xdr:rowOff>
    </xdr:from>
    <xdr:to>
      <xdr:col>16</xdr:col>
      <xdr:colOff>12700</xdr:colOff>
      <xdr:row>42</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317</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topLeftCell="D1"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242"/>
      <c r="M2" s="24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D39" sqref="D39"/>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11">
      <c r="A1" s="133" t="s">
        <v>319</v>
      </c>
      <c r="D1" s="133" t="s">
        <v>270</v>
      </c>
      <c r="E1" s="135" t="s">
        <v>274</v>
      </c>
      <c r="H1" s="135" t="s">
        <v>315</v>
      </c>
      <c r="I1">
        <f>AVERAGE(D$8:D$42)</f>
        <v>0.34196330950037712</v>
      </c>
      <c r="K1" t="s">
        <v>324</v>
      </c>
    </row>
    <row r="2" spans="1:11">
      <c r="A2" t="s">
        <v>320</v>
      </c>
      <c r="B2">
        <v>-8.7980999999999997E-3</v>
      </c>
      <c r="D2" t="s">
        <v>326</v>
      </c>
      <c r="E2">
        <v>0.59264439999999996</v>
      </c>
      <c r="K2" t="s">
        <v>325</v>
      </c>
    </row>
    <row r="3" spans="1:11">
      <c r="A3" t="s">
        <v>321</v>
      </c>
      <c r="B3">
        <v>1.337E-4</v>
      </c>
      <c r="D3" t="s">
        <v>327</v>
      </c>
      <c r="E3">
        <v>-1.1393960000000001</v>
      </c>
    </row>
    <row r="4" spans="1:11">
      <c r="A4" t="s">
        <v>322</v>
      </c>
      <c r="B4">
        <v>0.46739629999999999</v>
      </c>
      <c r="D4" t="s">
        <v>271</v>
      </c>
      <c r="E4">
        <v>0.32259369999999998</v>
      </c>
    </row>
    <row r="5" spans="1:11">
      <c r="D5" t="s">
        <v>273</v>
      </c>
    </row>
    <row r="7" spans="1:11">
      <c r="A7" t="s">
        <v>156</v>
      </c>
      <c r="B7" t="s">
        <v>323</v>
      </c>
      <c r="D7" s="135" t="s">
        <v>302</v>
      </c>
      <c r="E7" t="s">
        <v>328</v>
      </c>
    </row>
    <row r="8" spans="1:11">
      <c r="A8">
        <v>15</v>
      </c>
      <c r="B8">
        <f>B$4+(A8*B$2)+((A8^2)*B$3)</f>
        <v>0.36550729999999998</v>
      </c>
      <c r="D8">
        <f>E$4+(((A8/10)^-2-0.120162076)*E$2)+(((A8/10)^-2*LN(A8/10)-0.1273065414)*E$3)</f>
        <v>0.45450358380321548</v>
      </c>
      <c r="E8">
        <f>(D8-AVERAGE(D$8:D$42))/AVERAGE(D$8:D$42)</f>
        <v>0.32910043614697865</v>
      </c>
    </row>
    <row r="9" spans="1:11">
      <c r="A9">
        <v>16</v>
      </c>
      <c r="B9">
        <f t="shared" ref="B9:B42" si="0">B$4+(A9*B$2)+((A9^2)*B$3)</f>
        <v>0.36085390000000001</v>
      </c>
      <c r="D9">
        <f>E$4+(((A9/10)^-2-0.120162076)*E$2)+(((A9/10)^-2*LN(A9/10)-0.1273065414)*E$3)</f>
        <v>0.41874700169400347</v>
      </c>
      <c r="E9">
        <f>(D9-AVERAGE(D$8:D$42))/AVERAGE(D$8:D$42)</f>
        <v>0.22453780876612342</v>
      </c>
    </row>
    <row r="10" spans="1:11">
      <c r="A10">
        <v>17</v>
      </c>
      <c r="B10">
        <f t="shared" si="0"/>
        <v>0.3564679</v>
      </c>
      <c r="D10">
        <f>E$4+(((A10/10)^-2-0.120162076)*E$2)+(((A10/10)^-2*LN(A10/10)-0.1273065414)*E$3)</f>
        <v>0.39229748235266193</v>
      </c>
      <c r="E10">
        <f>(D10-AVERAGE(D$8:D$42))/AVERAGE(D$8:D$42)</f>
        <v>0.14719173506018868</v>
      </c>
    </row>
    <row r="11" spans="1:11">
      <c r="A11">
        <v>18</v>
      </c>
      <c r="B11">
        <f t="shared" si="0"/>
        <v>0.35234929999999998</v>
      </c>
      <c r="D11">
        <f t="shared" ref="D9:D42" si="1">E$4+(((A11/10)^-2-0.120162076)*E$2)+(((A11/10)^-2*LN(A11/10)-0.1273065414)*E$3)</f>
        <v>0.37264356938812893</v>
      </c>
      <c r="E11">
        <f t="shared" ref="E9:E42" si="2">(D11-AVERAGE(D$8:D$42))/AVERAGE(D$8:D$42)</f>
        <v>8.971798738460264E-2</v>
      </c>
    </row>
    <row r="12" spans="1:11">
      <c r="A12">
        <v>19</v>
      </c>
      <c r="B12">
        <f t="shared" si="0"/>
        <v>0.34849809999999998</v>
      </c>
      <c r="D12">
        <f t="shared" si="1"/>
        <v>0.35801699604909204</v>
      </c>
      <c r="E12">
        <f t="shared" si="2"/>
        <v>4.6945640373436653E-2</v>
      </c>
    </row>
    <row r="13" spans="1:11">
      <c r="A13">
        <v>20</v>
      </c>
      <c r="B13">
        <f t="shared" si="0"/>
        <v>0.34491430000000001</v>
      </c>
      <c r="D13">
        <f t="shared" si="1"/>
        <v>0.34715170137590012</v>
      </c>
      <c r="E13">
        <f t="shared" si="2"/>
        <v>1.5172364202181404E-2</v>
      </c>
    </row>
    <row r="14" spans="1:11">
      <c r="A14">
        <v>21</v>
      </c>
      <c r="B14">
        <f t="shared" si="0"/>
        <v>0.34159790000000001</v>
      </c>
      <c r="D14">
        <f t="shared" si="1"/>
        <v>0.33912765747850493</v>
      </c>
      <c r="E14">
        <f t="shared" si="2"/>
        <v>-8.2922697935494897E-3</v>
      </c>
    </row>
    <row r="15" spans="1:11">
      <c r="A15">
        <v>22</v>
      </c>
      <c r="B15">
        <f t="shared" si="0"/>
        <v>0.33854889999999999</v>
      </c>
      <c r="D15">
        <f t="shared" si="1"/>
        <v>0.3332674357993175</v>
      </c>
      <c r="E15">
        <f t="shared" si="2"/>
        <v>-2.5429259395590303E-2</v>
      </c>
    </row>
    <row r="16" spans="1:11">
      <c r="A16">
        <v>23</v>
      </c>
      <c r="B16">
        <f t="shared" si="0"/>
        <v>0.33576729999999999</v>
      </c>
      <c r="D16">
        <f t="shared" si="1"/>
        <v>0.32906635651750249</v>
      </c>
      <c r="E16">
        <f t="shared" si="2"/>
        <v>-3.7714434924956207E-2</v>
      </c>
    </row>
    <row r="17" spans="1:5">
      <c r="A17">
        <v>24</v>
      </c>
      <c r="B17">
        <f t="shared" si="0"/>
        <v>0.33325310000000002</v>
      </c>
      <c r="D17">
        <f t="shared" si="1"/>
        <v>0.32614448374558036</v>
      </c>
      <c r="E17">
        <f t="shared" si="2"/>
        <v>-4.6258839224327122E-2</v>
      </c>
    </row>
    <row r="18" spans="1:5">
      <c r="A18">
        <v>25</v>
      </c>
      <c r="B18">
        <f t="shared" si="0"/>
        <v>0.33100629999999998</v>
      </c>
      <c r="D18">
        <f t="shared" si="1"/>
        <v>0.32421310745370241</v>
      </c>
      <c r="E18">
        <f t="shared" si="2"/>
        <v>-5.1906744242850231E-2</v>
      </c>
    </row>
    <row r="19" spans="1:5">
      <c r="A19">
        <v>26</v>
      </c>
      <c r="B19">
        <f t="shared" si="0"/>
        <v>0.32902690000000001</v>
      </c>
      <c r="D19">
        <f t="shared" si="1"/>
        <v>0.32305100118836777</v>
      </c>
      <c r="E19">
        <f t="shared" si="2"/>
        <v>-5.5305080359764426E-2</v>
      </c>
    </row>
    <row r="20" spans="1:5">
      <c r="A20">
        <v>27</v>
      </c>
      <c r="B20">
        <f t="shared" si="0"/>
        <v>0.32731489999999996</v>
      </c>
      <c r="D20">
        <f t="shared" si="1"/>
        <v>0.32248738231481056</v>
      </c>
      <c r="E20">
        <f t="shared" si="2"/>
        <v>-5.6953265582853671E-2</v>
      </c>
    </row>
    <row r="21" spans="1:5">
      <c r="A21">
        <v>28</v>
      </c>
      <c r="B21">
        <f t="shared" si="0"/>
        <v>0.3258703</v>
      </c>
      <c r="D21">
        <f t="shared" si="1"/>
        <v>0.32238953497620176</v>
      </c>
      <c r="E21">
        <f t="shared" si="2"/>
        <v>-5.7239399609196294E-2</v>
      </c>
    </row>
    <row r="22" spans="1:5">
      <c r="A22">
        <v>29</v>
      </c>
      <c r="B22">
        <f t="shared" si="0"/>
        <v>0.32469309999999996</v>
      </c>
      <c r="D22">
        <f t="shared" si="1"/>
        <v>0.3226537203179709</v>
      </c>
      <c r="E22">
        <f t="shared" si="2"/>
        <v>-5.6466844968304772E-2</v>
      </c>
    </row>
    <row r="23" spans="1:5">
      <c r="A23">
        <v>30</v>
      </c>
      <c r="B23">
        <f t="shared" si="0"/>
        <v>0.3237833</v>
      </c>
      <c r="D23">
        <f t="shared" si="1"/>
        <v>0.32319843291574335</v>
      </c>
      <c r="E23">
        <f t="shared" si="2"/>
        <v>-5.4873947184714209E-2</v>
      </c>
    </row>
    <row r="24" spans="1:5">
      <c r="A24">
        <v>31</v>
      </c>
      <c r="B24">
        <f t="shared" si="0"/>
        <v>0.32314089999999995</v>
      </c>
      <c r="D24">
        <f t="shared" si="1"/>
        <v>0.32395935085008432</v>
      </c>
      <c r="E24">
        <f t="shared" si="2"/>
        <v>-5.2648802225587744E-2</v>
      </c>
    </row>
    <row r="25" spans="1:5">
      <c r="A25">
        <v>32</v>
      </c>
      <c r="B25">
        <f t="shared" si="0"/>
        <v>0.32276589999999999</v>
      </c>
      <c r="D25">
        <f t="shared" si="1"/>
        <v>0.32488552127436909</v>
      </c>
      <c r="E25">
        <f t="shared" si="2"/>
        <v>-4.9940411007717171E-2</v>
      </c>
    </row>
    <row r="26" spans="1:5">
      <c r="A26">
        <v>33</v>
      </c>
      <c r="B26">
        <f t="shared" si="0"/>
        <v>0.32265830000000001</v>
      </c>
      <c r="D26">
        <f t="shared" si="1"/>
        <v>0.32593645608343136</v>
      </c>
      <c r="E26">
        <f t="shared" si="2"/>
        <v>-4.6867172505616686E-2</v>
      </c>
    </row>
    <row r="27" spans="1:5">
      <c r="A27">
        <v>34</v>
      </c>
      <c r="B27">
        <f t="shared" si="0"/>
        <v>0.3228181</v>
      </c>
      <c r="D27">
        <f t="shared" si="1"/>
        <v>0.32707990409145249</v>
      </c>
      <c r="E27">
        <f t="shared" si="2"/>
        <v>-4.3523398550183404E-2</v>
      </c>
    </row>
    <row r="28" spans="1:5">
      <c r="A28">
        <v>35</v>
      </c>
      <c r="B28">
        <f t="shared" si="0"/>
        <v>0.32324530000000001</v>
      </c>
      <c r="D28">
        <f t="shared" si="1"/>
        <v>0.32829013034577115</v>
      </c>
      <c r="E28">
        <f t="shared" si="2"/>
        <v>-3.9984345614689096E-2</v>
      </c>
    </row>
    <row r="29" spans="1:5">
      <c r="A29">
        <v>36</v>
      </c>
      <c r="B29">
        <f>B$4+(A29*B$2)+((A29^2)*B$3)</f>
        <v>0.32393989999999995</v>
      </c>
      <c r="D29">
        <f t="shared" si="1"/>
        <v>0.32954657861553371</v>
      </c>
      <c r="E29">
        <f t="shared" si="2"/>
        <v>-3.6310126086289134E-2</v>
      </c>
    </row>
    <row r="30" spans="1:5">
      <c r="A30">
        <v>37</v>
      </c>
      <c r="B30">
        <f t="shared" si="0"/>
        <v>0.32490189999999997</v>
      </c>
      <c r="D30">
        <f t="shared" si="1"/>
        <v>0.33083282553465787</v>
      </c>
      <c r="E30">
        <f t="shared" si="2"/>
        <v>-3.2548766655643144E-2</v>
      </c>
    </row>
    <row r="31" spans="1:5">
      <c r="A31">
        <v>38</v>
      </c>
      <c r="B31">
        <f t="shared" si="0"/>
        <v>0.32613130000000001</v>
      </c>
      <c r="D31">
        <f t="shared" si="1"/>
        <v>0.3321357582739235</v>
      </c>
      <c r="E31">
        <f t="shared" si="2"/>
        <v>-2.8738613042469649E-2</v>
      </c>
    </row>
    <row r="32" spans="1:5">
      <c r="A32">
        <v>39</v>
      </c>
      <c r="B32">
        <f t="shared" si="0"/>
        <v>0.32762809999999998</v>
      </c>
      <c r="D32">
        <f t="shared" si="1"/>
        <v>0.33344492464037906</v>
      </c>
      <c r="E32">
        <f t="shared" si="2"/>
        <v>-2.4910230493568986E-2</v>
      </c>
    </row>
    <row r="33" spans="1:5">
      <c r="A33">
        <v>40</v>
      </c>
      <c r="B33">
        <f t="shared" si="0"/>
        <v>0.32939229999999997</v>
      </c>
      <c r="D33">
        <f t="shared" si="1"/>
        <v>0.33475201699356005</v>
      </c>
      <c r="E33">
        <f t="shared" si="2"/>
        <v>-2.1087912961636358E-2</v>
      </c>
    </row>
    <row r="34" spans="1:5">
      <c r="A34">
        <v>41</v>
      </c>
      <c r="B34">
        <f t="shared" si="0"/>
        <v>0.33142389999999999</v>
      </c>
      <c r="D34">
        <f t="shared" si="1"/>
        <v>0.33605046060660504</v>
      </c>
      <c r="E34">
        <f t="shared" si="2"/>
        <v>-1.7290886856870712E-2</v>
      </c>
    </row>
    <row r="35" spans="1:5">
      <c r="A35">
        <v>42</v>
      </c>
      <c r="B35">
        <f t="shared" si="0"/>
        <v>0.33372290000000004</v>
      </c>
      <c r="D35">
        <f t="shared" si="1"/>
        <v>0.33733508398443124</v>
      </c>
      <c r="E35">
        <f t="shared" si="2"/>
        <v>-1.3534275132346556E-2</v>
      </c>
    </row>
    <row r="36" spans="1:5">
      <c r="A36">
        <v>43</v>
      </c>
      <c r="B36">
        <f t="shared" si="0"/>
        <v>0.33628930000000001</v>
      </c>
      <c r="D36">
        <f t="shared" si="1"/>
        <v>0.33860185381707514</v>
      </c>
      <c r="E36">
        <f t="shared" si="2"/>
        <v>-9.8298723573976773E-3</v>
      </c>
    </row>
    <row r="37" spans="1:5">
      <c r="A37">
        <v>44</v>
      </c>
      <c r="B37">
        <f t="shared" si="0"/>
        <v>0.33912310000000001</v>
      </c>
      <c r="D37">
        <f t="shared" si="1"/>
        <v>0.33984766114888076</v>
      </c>
      <c r="E37">
        <f t="shared" si="2"/>
        <v>-6.1867700209926307E-3</v>
      </c>
    </row>
    <row r="38" spans="1:5">
      <c r="A38">
        <v>45</v>
      </c>
      <c r="B38">
        <f t="shared" si="0"/>
        <v>0.34222429999999998</v>
      </c>
      <c r="D38">
        <f t="shared" si="1"/>
        <v>0.34107014831110644</v>
      </c>
      <c r="E38">
        <f t="shared" si="2"/>
        <v>-2.6118626310396641E-3</v>
      </c>
    </row>
    <row r="39" spans="1:5">
      <c r="A39">
        <v>46</v>
      </c>
      <c r="B39">
        <f t="shared" si="0"/>
        <v>0.34559289999999998</v>
      </c>
      <c r="D39">
        <f t="shared" si="1"/>
        <v>0.34226756843461104</v>
      </c>
      <c r="E39">
        <f t="shared" si="2"/>
        <v>8.8974145991992343E-4</v>
      </c>
    </row>
    <row r="40" spans="1:5">
      <c r="A40">
        <v>47</v>
      </c>
      <c r="B40">
        <f t="shared" si="0"/>
        <v>0.34922889999999995</v>
      </c>
      <c r="D40">
        <f t="shared" si="1"/>
        <v>0.34343867110461113</v>
      </c>
      <c r="E40">
        <f t="shared" si="2"/>
        <v>4.3143856760234607E-3</v>
      </c>
    </row>
    <row r="41" spans="1:5">
      <c r="A41">
        <v>48</v>
      </c>
      <c r="B41">
        <f t="shared" si="0"/>
        <v>0.35313230000000001</v>
      </c>
      <c r="D41">
        <f t="shared" si="1"/>
        <v>0.34458260906923371</v>
      </c>
      <c r="E41">
        <f t="shared" si="2"/>
        <v>7.6595924068096656E-3</v>
      </c>
    </row>
    <row r="42" spans="1:5">
      <c r="A42">
        <v>49</v>
      </c>
      <c r="B42">
        <f t="shared" si="0"/>
        <v>0.35730310000000004</v>
      </c>
      <c r="D42">
        <f t="shared" si="1"/>
        <v>0.34569886196278132</v>
      </c>
      <c r="E42">
        <f t="shared" si="2"/>
        <v>1.0923839951900109E-2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abSelected="1" workbookViewId="0">
      <selection activeCell="B2" sqref="B2"/>
    </sheetView>
  </sheetViews>
  <sheetFormatPr baseColWidth="10" defaultRowHeight="15" x14ac:dyDescent="0"/>
  <cols>
    <col min="2" max="2" width="12.83203125" bestFit="1" customWidth="1"/>
  </cols>
  <sheetData>
    <row r="1" spans="1:2">
      <c r="A1" t="s">
        <v>7</v>
      </c>
      <c r="B1" t="s">
        <v>320</v>
      </c>
    </row>
    <row r="2" spans="1:2">
      <c r="A2">
        <v>15</v>
      </c>
      <c r="B2">
        <f>'Initiation1 by age'!E8</f>
        <v>0.32910043614697865</v>
      </c>
    </row>
    <row r="3" spans="1:2">
      <c r="A3">
        <v>16</v>
      </c>
      <c r="B3">
        <f>'Initiation1 by age'!E9</f>
        <v>0.22453780876612342</v>
      </c>
    </row>
    <row r="4" spans="1:2">
      <c r="A4">
        <v>17</v>
      </c>
      <c r="B4">
        <f>'Initiation1 by age'!E10</f>
        <v>0.14719173506018868</v>
      </c>
    </row>
    <row r="5" spans="1:2">
      <c r="A5">
        <v>18</v>
      </c>
      <c r="B5">
        <f>'Initiation1 by age'!E11</f>
        <v>8.971798738460264E-2</v>
      </c>
    </row>
    <row r="6" spans="1:2">
      <c r="A6">
        <v>19</v>
      </c>
      <c r="B6">
        <f>'Initiation1 by age'!E12</f>
        <v>4.6945640373436653E-2</v>
      </c>
    </row>
    <row r="7" spans="1:2">
      <c r="A7">
        <v>20</v>
      </c>
      <c r="B7">
        <f>'Initiation1 by age'!E13</f>
        <v>1.5172364202181404E-2</v>
      </c>
    </row>
    <row r="8" spans="1:2">
      <c r="A8">
        <v>21</v>
      </c>
      <c r="B8">
        <f>'Initiation1 by age'!E14</f>
        <v>-8.2922697935494897E-3</v>
      </c>
    </row>
    <row r="9" spans="1:2">
      <c r="A9">
        <v>22</v>
      </c>
      <c r="B9">
        <f>'Initiation1 by age'!E15</f>
        <v>-2.5429259395590303E-2</v>
      </c>
    </row>
    <row r="10" spans="1:2">
      <c r="A10">
        <v>23</v>
      </c>
      <c r="B10">
        <f>'Initiation1 by age'!E16</f>
        <v>-3.7714434924956207E-2</v>
      </c>
    </row>
    <row r="11" spans="1:2">
      <c r="A11">
        <v>24</v>
      </c>
      <c r="B11">
        <f>'Initiation1 by age'!E17</f>
        <v>-4.6258839224327122E-2</v>
      </c>
    </row>
    <row r="12" spans="1:2">
      <c r="A12">
        <v>25</v>
      </c>
      <c r="B12">
        <f>'Initiation1 by age'!E18</f>
        <v>-5.1906744242850231E-2</v>
      </c>
    </row>
    <row r="13" spans="1:2">
      <c r="A13">
        <v>26</v>
      </c>
      <c r="B13">
        <f>'Initiation1 by age'!E19</f>
        <v>-5.5305080359764426E-2</v>
      </c>
    </row>
    <row r="14" spans="1:2">
      <c r="A14">
        <v>27</v>
      </c>
      <c r="B14">
        <f>'Initiation1 by age'!E20</f>
        <v>-5.6953265582853671E-2</v>
      </c>
    </row>
    <row r="15" spans="1:2">
      <c r="A15">
        <v>28</v>
      </c>
      <c r="B15">
        <f>'Initiation1 by age'!E21</f>
        <v>-5.7239399609196294E-2</v>
      </c>
    </row>
    <row r="16" spans="1:2">
      <c r="A16">
        <v>29</v>
      </c>
      <c r="B16">
        <f>'Initiation1 by age'!E22</f>
        <v>-5.6466844968304772E-2</v>
      </c>
    </row>
    <row r="17" spans="1:2">
      <c r="A17">
        <v>30</v>
      </c>
      <c r="B17">
        <f>'Initiation1 by age'!E23</f>
        <v>-5.4873947184714209E-2</v>
      </c>
    </row>
    <row r="18" spans="1:2">
      <c r="A18">
        <v>31</v>
      </c>
      <c r="B18">
        <f>'Initiation1 by age'!E24</f>
        <v>-5.2648802225587744E-2</v>
      </c>
    </row>
    <row r="19" spans="1:2">
      <c r="A19">
        <v>32</v>
      </c>
      <c r="B19">
        <f>'Initiation1 by age'!E25</f>
        <v>-4.9940411007717171E-2</v>
      </c>
    </row>
    <row r="20" spans="1:2">
      <c r="A20">
        <v>33</v>
      </c>
      <c r="B20">
        <f>'Initiation1 by age'!E26</f>
        <v>-4.6867172505616686E-2</v>
      </c>
    </row>
    <row r="21" spans="1:2">
      <c r="A21">
        <v>34</v>
      </c>
      <c r="B21">
        <f>'Initiation1 by age'!E27</f>
        <v>-4.3523398550183404E-2</v>
      </c>
    </row>
    <row r="22" spans="1:2">
      <c r="A22">
        <v>35</v>
      </c>
      <c r="B22">
        <f>'Initiation1 by age'!E28</f>
        <v>-3.9984345614689096E-2</v>
      </c>
    </row>
    <row r="23" spans="1:2">
      <c r="A23">
        <v>36</v>
      </c>
      <c r="B23">
        <f>'Initiation1 by age'!E29</f>
        <v>-3.6310126086289134E-2</v>
      </c>
    </row>
    <row r="24" spans="1:2">
      <c r="A24">
        <v>37</v>
      </c>
      <c r="B24">
        <f>'Initiation1 by age'!E30</f>
        <v>-3.2548766655643144E-2</v>
      </c>
    </row>
    <row r="25" spans="1:2">
      <c r="A25">
        <v>38</v>
      </c>
      <c r="B25">
        <f>'Initiation1 by age'!E31</f>
        <v>-2.8738613042469649E-2</v>
      </c>
    </row>
    <row r="26" spans="1:2">
      <c r="A26">
        <v>39</v>
      </c>
      <c r="B26">
        <f>'Initiation1 by age'!E32</f>
        <v>-2.4910230493568986E-2</v>
      </c>
    </row>
    <row r="27" spans="1:2">
      <c r="A27">
        <v>40</v>
      </c>
      <c r="B27">
        <f>'Initiation1 by age'!E33</f>
        <v>-2.1087912961636358E-2</v>
      </c>
    </row>
    <row r="28" spans="1:2">
      <c r="A28">
        <v>41</v>
      </c>
      <c r="B28">
        <f>'Initiation1 by age'!E34</f>
        <v>-1.7290886856870712E-2</v>
      </c>
    </row>
    <row r="29" spans="1:2">
      <c r="A29">
        <v>42</v>
      </c>
      <c r="B29">
        <f>'Initiation1 by age'!E35</f>
        <v>-1.3534275132346556E-2</v>
      </c>
    </row>
    <row r="30" spans="1:2">
      <c r="A30">
        <v>43</v>
      </c>
      <c r="B30">
        <f>'Initiation1 by age'!E36</f>
        <v>-9.8298723573976773E-3</v>
      </c>
    </row>
    <row r="31" spans="1:2">
      <c r="A31">
        <v>44</v>
      </c>
      <c r="B31">
        <f>'Initiation1 by age'!E37</f>
        <v>-6.1867700209926307E-3</v>
      </c>
    </row>
    <row r="32" spans="1:2">
      <c r="A32">
        <v>45</v>
      </c>
      <c r="B32">
        <f>'Initiation1 by age'!E38</f>
        <v>-2.6118626310396641E-3</v>
      </c>
    </row>
    <row r="33" spans="1:2">
      <c r="A33">
        <v>46</v>
      </c>
      <c r="B33">
        <f>'Initiation1 by age'!E39</f>
        <v>8.8974145991992343E-4</v>
      </c>
    </row>
    <row r="34" spans="1:2">
      <c r="A34">
        <v>47</v>
      </c>
      <c r="B34">
        <f>'Initiation1 by age'!E40</f>
        <v>4.3143856760234607E-3</v>
      </c>
    </row>
    <row r="35" spans="1:2">
      <c r="A35">
        <v>48</v>
      </c>
      <c r="B35">
        <f>'Initiation1 by age'!E41</f>
        <v>7.6595924068096656E-3</v>
      </c>
    </row>
    <row r="36" spans="1:2">
      <c r="A36">
        <v>49</v>
      </c>
      <c r="B36">
        <f>'Initiation1 by age'!E42</f>
        <v>1.0923839951900109E-2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318</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8" sqref="E8"/>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328</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316</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A5" sqref="A5"/>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52" t="s">
        <v>68</v>
      </c>
      <c r="G2" s="153"/>
      <c r="H2" s="6" t="s">
        <v>69</v>
      </c>
      <c r="I2" s="5" t="s">
        <v>70</v>
      </c>
      <c r="J2" s="5" t="s">
        <v>71</v>
      </c>
      <c r="K2" s="7" t="s">
        <v>72</v>
      </c>
      <c r="L2" s="7"/>
      <c r="M2" s="8"/>
    </row>
    <row r="3" spans="1:13" s="12" customFormat="1" ht="60" customHeight="1">
      <c r="A3" s="10" t="s">
        <v>73</v>
      </c>
      <c r="B3" s="10" t="s">
        <v>74</v>
      </c>
      <c r="C3" s="10" t="s">
        <v>75</v>
      </c>
      <c r="D3" s="10" t="s">
        <v>76</v>
      </c>
      <c r="E3" s="10" t="s">
        <v>77</v>
      </c>
      <c r="F3" s="154" t="s">
        <v>78</v>
      </c>
      <c r="G3" s="154"/>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164" t="s">
        <v>108</v>
      </c>
      <c r="B2" s="164"/>
      <c r="C2" s="164"/>
      <c r="D2" s="164"/>
      <c r="E2" s="164"/>
      <c r="F2" s="164"/>
      <c r="G2" s="164"/>
      <c r="H2" s="2"/>
      <c r="I2" s="2"/>
      <c r="J2" s="155"/>
      <c r="K2" s="155"/>
      <c r="L2" s="155"/>
      <c r="M2" s="155"/>
      <c r="N2" s="155"/>
      <c r="O2" s="155"/>
      <c r="P2" s="155"/>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56" t="s">
        <v>116</v>
      </c>
      <c r="B11" s="156"/>
      <c r="C11" s="156"/>
      <c r="D11" s="156"/>
      <c r="E11" s="156"/>
      <c r="F11" s="156"/>
      <c r="G11" s="156"/>
      <c r="J11" s="157"/>
      <c r="K11" s="157"/>
      <c r="L11" s="157"/>
      <c r="M11" s="157"/>
      <c r="N11" s="157"/>
      <c r="O11" s="157"/>
      <c r="P11" s="157"/>
    </row>
    <row r="14" spans="1:16" s="19" customFormat="1" ht="14.25" customHeight="1">
      <c r="A14" s="158" t="s">
        <v>117</v>
      </c>
      <c r="B14" s="158"/>
      <c r="C14" s="158"/>
      <c r="D14" s="158"/>
      <c r="E14" s="158"/>
      <c r="F14" s="158"/>
      <c r="G14" s="158"/>
      <c r="H14" s="158"/>
      <c r="I14" s="2"/>
      <c r="J14" s="2"/>
      <c r="K14" s="2"/>
    </row>
    <row r="15" spans="1:16">
      <c r="A15" s="160" t="s">
        <v>118</v>
      </c>
      <c r="B15" s="161" t="s">
        <v>119</v>
      </c>
      <c r="C15" s="162"/>
      <c r="D15" s="162"/>
      <c r="E15" s="162"/>
      <c r="F15" s="163" t="s">
        <v>120</v>
      </c>
      <c r="G15" s="163"/>
      <c r="H15" s="160" t="s">
        <v>23</v>
      </c>
    </row>
    <row r="16" spans="1:16">
      <c r="A16" s="160"/>
      <c r="B16" s="25" t="s">
        <v>24</v>
      </c>
      <c r="C16" s="25" t="s">
        <v>25</v>
      </c>
      <c r="D16" s="25" t="s">
        <v>115</v>
      </c>
      <c r="E16" s="25" t="s">
        <v>85</v>
      </c>
      <c r="F16" s="25" t="s">
        <v>31</v>
      </c>
      <c r="G16" s="25" t="s">
        <v>87</v>
      </c>
      <c r="H16" s="160"/>
    </row>
    <row r="17" spans="1:11">
      <c r="A17" s="30" t="s">
        <v>121</v>
      </c>
      <c r="B17" s="28">
        <v>11.6</v>
      </c>
      <c r="C17" s="28" t="s">
        <v>122</v>
      </c>
      <c r="D17" s="28">
        <v>10.7</v>
      </c>
      <c r="E17" s="28">
        <v>18.8</v>
      </c>
      <c r="F17" s="28" t="s">
        <v>122</v>
      </c>
      <c r="G17" s="28">
        <v>15.2</v>
      </c>
      <c r="H17" s="28">
        <v>18</v>
      </c>
    </row>
    <row r="20" spans="1:11">
      <c r="A20" s="159" t="s">
        <v>123</v>
      </c>
      <c r="B20" s="159"/>
      <c r="C20" s="159"/>
      <c r="D20" s="159"/>
      <c r="E20" s="159"/>
      <c r="F20" s="159"/>
      <c r="G20" s="159"/>
      <c r="H20" s="159"/>
      <c r="I20" s="159"/>
      <c r="J20" s="159"/>
    </row>
    <row r="21" spans="1:11">
      <c r="A21" s="160" t="s">
        <v>109</v>
      </c>
      <c r="B21" s="165" t="s">
        <v>124</v>
      </c>
      <c r="C21" s="167" t="s">
        <v>125</v>
      </c>
      <c r="D21" s="169" t="s">
        <v>126</v>
      </c>
      <c r="E21" s="171" t="s">
        <v>127</v>
      </c>
      <c r="F21" s="171"/>
      <c r="G21" s="171"/>
      <c r="H21" s="171"/>
      <c r="I21" s="171"/>
      <c r="J21" s="171"/>
      <c r="K21" s="171"/>
    </row>
    <row r="22" spans="1:11" ht="30">
      <c r="A22" s="160"/>
      <c r="B22" s="166"/>
      <c r="C22" s="168"/>
      <c r="D22" s="170"/>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72" t="s">
        <v>133</v>
      </c>
      <c r="B32" s="173"/>
      <c r="C32" s="173"/>
      <c r="D32" s="173"/>
      <c r="E32" s="173"/>
      <c r="F32" s="173"/>
      <c r="G32" s="173"/>
      <c r="H32" s="173"/>
      <c r="I32" s="173"/>
      <c r="J32" s="173"/>
      <c r="K32" s="174"/>
    </row>
    <row r="33" spans="1:12" ht="14.5" customHeight="1">
      <c r="A33" s="175" t="s">
        <v>134</v>
      </c>
      <c r="B33" s="175"/>
      <c r="C33" s="175"/>
      <c r="D33" s="175"/>
      <c r="E33" s="175"/>
      <c r="F33" s="175"/>
      <c r="G33" s="175"/>
      <c r="H33" s="175"/>
      <c r="I33" s="175"/>
      <c r="J33" s="175"/>
      <c r="K33" s="175"/>
    </row>
    <row r="34" spans="1:12" ht="15.75" customHeight="1">
      <c r="A34" s="176" t="s">
        <v>109</v>
      </c>
      <c r="B34" s="179" t="s">
        <v>135</v>
      </c>
      <c r="C34" s="180"/>
      <c r="D34" s="180"/>
      <c r="E34" s="180"/>
      <c r="F34" s="181"/>
      <c r="G34" s="182" t="s">
        <v>136</v>
      </c>
      <c r="H34" s="182"/>
      <c r="I34" s="182"/>
      <c r="J34" s="182"/>
      <c r="K34" s="182"/>
    </row>
    <row r="35" spans="1:12">
      <c r="A35" s="177"/>
      <c r="B35" s="183" t="s">
        <v>137</v>
      </c>
      <c r="C35" s="184"/>
      <c r="D35" s="185"/>
      <c r="E35" s="183" t="s">
        <v>138</v>
      </c>
      <c r="F35" s="185"/>
      <c r="G35" s="183" t="s">
        <v>137</v>
      </c>
      <c r="H35" s="184"/>
      <c r="I35" s="185"/>
      <c r="J35" s="183" t="s">
        <v>138</v>
      </c>
      <c r="K35" s="185"/>
    </row>
    <row r="36" spans="1:12">
      <c r="A36" s="178"/>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86" t="s">
        <v>141</v>
      </c>
      <c r="B45" s="186"/>
      <c r="C45" s="186"/>
      <c r="D45" s="186"/>
      <c r="E45" s="186"/>
      <c r="F45" s="186"/>
      <c r="G45" s="186"/>
      <c r="H45" s="186"/>
      <c r="I45" s="186"/>
      <c r="J45" s="186"/>
      <c r="K45" s="186"/>
      <c r="L45" s="43" t="s">
        <v>142</v>
      </c>
    </row>
    <row r="46" spans="1:12">
      <c r="A46" s="176" t="s">
        <v>109</v>
      </c>
      <c r="B46" s="179" t="s">
        <v>135</v>
      </c>
      <c r="C46" s="180"/>
      <c r="D46" s="180"/>
      <c r="E46" s="180"/>
      <c r="F46" s="181"/>
      <c r="G46" s="182" t="s">
        <v>136</v>
      </c>
      <c r="H46" s="182"/>
      <c r="I46" s="182"/>
      <c r="J46" s="182"/>
      <c r="K46" s="182"/>
      <c r="L46" s="2" t="s">
        <v>143</v>
      </c>
    </row>
    <row r="47" spans="1:12">
      <c r="A47" s="177"/>
      <c r="B47" s="183" t="s">
        <v>137</v>
      </c>
      <c r="C47" s="184"/>
      <c r="D47" s="185"/>
      <c r="E47" s="183" t="s">
        <v>138</v>
      </c>
      <c r="F47" s="185"/>
      <c r="G47" s="183" t="s">
        <v>137</v>
      </c>
      <c r="H47" s="184"/>
      <c r="I47" s="185"/>
      <c r="J47" s="183" t="s">
        <v>138</v>
      </c>
      <c r="K47" s="185"/>
    </row>
    <row r="48" spans="1:12">
      <c r="A48" s="178"/>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87" t="s">
        <v>144</v>
      </c>
      <c r="B57" s="187"/>
      <c r="C57" s="187"/>
      <c r="D57" s="187"/>
      <c r="E57" s="187"/>
      <c r="F57" s="187"/>
      <c r="G57" s="187"/>
      <c r="H57" s="187"/>
      <c r="I57" s="187"/>
      <c r="J57" s="187"/>
      <c r="K57" s="187"/>
    </row>
    <row r="58" spans="1:11">
      <c r="A58" s="176" t="s">
        <v>109</v>
      </c>
      <c r="B58" s="179" t="s">
        <v>135</v>
      </c>
      <c r="C58" s="180"/>
      <c r="D58" s="180"/>
      <c r="E58" s="180"/>
      <c r="F58" s="181"/>
      <c r="G58" s="182" t="s">
        <v>136</v>
      </c>
      <c r="H58" s="182"/>
      <c r="I58" s="182"/>
      <c r="J58" s="182"/>
      <c r="K58" s="182"/>
    </row>
    <row r="59" spans="1:11">
      <c r="A59" s="177"/>
      <c r="B59" s="183" t="s">
        <v>137</v>
      </c>
      <c r="C59" s="184"/>
      <c r="D59" s="185"/>
      <c r="E59" s="183" t="s">
        <v>138</v>
      </c>
      <c r="F59" s="185"/>
      <c r="G59" s="183" t="s">
        <v>137</v>
      </c>
      <c r="H59" s="184"/>
      <c r="I59" s="185"/>
      <c r="J59" s="183" t="s">
        <v>138</v>
      </c>
      <c r="K59" s="185"/>
    </row>
    <row r="60" spans="1:11">
      <c r="A60" s="178"/>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87" t="s">
        <v>145</v>
      </c>
      <c r="B69" s="187"/>
      <c r="C69" s="187"/>
      <c r="D69" s="187"/>
      <c r="E69" s="187"/>
      <c r="F69" s="187"/>
      <c r="G69" s="187"/>
      <c r="H69" s="187"/>
      <c r="I69" s="187"/>
      <c r="J69" s="187"/>
      <c r="K69" s="187"/>
    </row>
    <row r="70" spans="1:11">
      <c r="A70" s="176" t="s">
        <v>109</v>
      </c>
      <c r="B70" s="179" t="s">
        <v>135</v>
      </c>
      <c r="C70" s="180"/>
      <c r="D70" s="180"/>
      <c r="E70" s="180"/>
      <c r="F70" s="181"/>
      <c r="G70" s="182" t="s">
        <v>136</v>
      </c>
      <c r="H70" s="182"/>
      <c r="I70" s="182"/>
      <c r="J70" s="182"/>
      <c r="K70" s="182"/>
    </row>
    <row r="71" spans="1:11">
      <c r="A71" s="177"/>
      <c r="B71" s="183" t="s">
        <v>137</v>
      </c>
      <c r="C71" s="184"/>
      <c r="D71" s="185"/>
      <c r="E71" s="183" t="s">
        <v>138</v>
      </c>
      <c r="F71" s="185"/>
      <c r="G71" s="183" t="s">
        <v>137</v>
      </c>
      <c r="H71" s="184"/>
      <c r="I71" s="185"/>
      <c r="J71" s="183" t="s">
        <v>138</v>
      </c>
      <c r="K71" s="185"/>
    </row>
    <row r="72" spans="1:11">
      <c r="A72" s="178"/>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88" t="s">
        <v>146</v>
      </c>
      <c r="C75" s="189"/>
      <c r="D75" s="190"/>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87" t="s">
        <v>147</v>
      </c>
      <c r="B81" s="187"/>
      <c r="C81" s="187"/>
      <c r="D81" s="187"/>
      <c r="E81" s="187"/>
      <c r="F81" s="187"/>
      <c r="G81" s="187"/>
      <c r="H81" s="187"/>
      <c r="I81" s="187"/>
      <c r="J81" s="187"/>
      <c r="K81" s="187"/>
    </row>
    <row r="82" spans="1:11">
      <c r="A82" s="176" t="s">
        <v>109</v>
      </c>
      <c r="B82" s="179" t="s">
        <v>135</v>
      </c>
      <c r="C82" s="180"/>
      <c r="D82" s="180"/>
      <c r="E82" s="180"/>
      <c r="F82" s="181"/>
      <c r="G82" s="182" t="s">
        <v>136</v>
      </c>
      <c r="H82" s="182"/>
      <c r="I82" s="182"/>
      <c r="J82" s="182"/>
      <c r="K82" s="182"/>
    </row>
    <row r="83" spans="1:11">
      <c r="A83" s="177"/>
      <c r="B83" s="183" t="s">
        <v>137</v>
      </c>
      <c r="C83" s="184"/>
      <c r="D83" s="185"/>
      <c r="E83" s="183" t="s">
        <v>138</v>
      </c>
      <c r="F83" s="185"/>
      <c r="G83" s="183" t="s">
        <v>137</v>
      </c>
      <c r="H83" s="184"/>
      <c r="I83" s="185"/>
      <c r="J83" s="183" t="s">
        <v>138</v>
      </c>
      <c r="K83" s="185"/>
    </row>
    <row r="84" spans="1:11">
      <c r="A84" s="178"/>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87" t="s">
        <v>148</v>
      </c>
      <c r="B93" s="187"/>
      <c r="C93" s="187"/>
      <c r="D93" s="187"/>
      <c r="E93" s="187"/>
      <c r="F93" s="187"/>
      <c r="G93" s="187"/>
      <c r="H93" s="187"/>
      <c r="I93" s="187"/>
      <c r="J93" s="187"/>
      <c r="K93" s="187"/>
    </row>
    <row r="94" spans="1:11">
      <c r="A94" s="176" t="s">
        <v>109</v>
      </c>
      <c r="B94" s="179" t="s">
        <v>135</v>
      </c>
      <c r="C94" s="180"/>
      <c r="D94" s="180"/>
      <c r="E94" s="180"/>
      <c r="F94" s="181"/>
      <c r="G94" s="182" t="s">
        <v>136</v>
      </c>
      <c r="H94" s="182"/>
      <c r="I94" s="182"/>
      <c r="J94" s="182"/>
      <c r="K94" s="182"/>
    </row>
    <row r="95" spans="1:11">
      <c r="A95" s="177"/>
      <c r="B95" s="183" t="s">
        <v>137</v>
      </c>
      <c r="C95" s="184"/>
      <c r="D95" s="185"/>
      <c r="E95" s="183" t="s">
        <v>138</v>
      </c>
      <c r="F95" s="185"/>
      <c r="G95" s="183" t="s">
        <v>137</v>
      </c>
      <c r="H95" s="184"/>
      <c r="I95" s="185"/>
      <c r="J95" s="183" t="s">
        <v>138</v>
      </c>
      <c r="K95" s="185"/>
    </row>
    <row r="96" spans="1:11">
      <c r="A96" s="178"/>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1:A22"/>
    <mergeCell ref="B21:B22"/>
    <mergeCell ref="C21:C22"/>
    <mergeCell ref="D21:D22"/>
    <mergeCell ref="E21:K21"/>
    <mergeCell ref="J2:P2"/>
    <mergeCell ref="A11:G11"/>
    <mergeCell ref="J11:P11"/>
    <mergeCell ref="A14:H14"/>
    <mergeCell ref="A20:J20"/>
    <mergeCell ref="A15:A16"/>
    <mergeCell ref="B15:E15"/>
    <mergeCell ref="F15:G15"/>
    <mergeCell ref="H15:H16"/>
    <mergeCell ref="A2:G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191" t="s">
        <v>149</v>
      </c>
      <c r="B1" s="192"/>
      <c r="C1" s="192"/>
      <c r="D1" s="192"/>
      <c r="E1" s="192"/>
      <c r="F1" s="192"/>
      <c r="G1" s="192"/>
      <c r="H1" s="192"/>
      <c r="I1" s="192"/>
      <c r="J1" s="192"/>
      <c r="K1" s="192"/>
      <c r="L1" s="192"/>
      <c r="M1" s="192"/>
      <c r="N1" s="192"/>
      <c r="O1" s="192"/>
      <c r="P1" s="192"/>
      <c r="Q1" s="192"/>
      <c r="R1" s="192"/>
      <c r="S1" s="192"/>
      <c r="T1" s="192"/>
      <c r="U1" s="192"/>
      <c r="V1" s="192"/>
      <c r="W1" s="193"/>
      <c r="Y1" s="194" t="s">
        <v>150</v>
      </c>
      <c r="Z1" s="195"/>
      <c r="AA1" s="195"/>
      <c r="AB1" s="195"/>
      <c r="AC1" s="195"/>
      <c r="AD1" s="195"/>
      <c r="AE1" s="196"/>
    </row>
    <row r="2" spans="1:31">
      <c r="A2" s="197" t="s">
        <v>151</v>
      </c>
      <c r="B2" s="198"/>
      <c r="C2" s="201" t="s">
        <v>24</v>
      </c>
      <c r="D2" s="201"/>
      <c r="E2" s="201"/>
      <c r="F2" s="201" t="s">
        <v>25</v>
      </c>
      <c r="G2" s="201"/>
      <c r="H2" s="201"/>
      <c r="I2" s="201" t="s">
        <v>26</v>
      </c>
      <c r="J2" s="201"/>
      <c r="K2" s="201"/>
      <c r="L2" s="201" t="s">
        <v>152</v>
      </c>
      <c r="M2" s="201"/>
      <c r="N2" s="201"/>
      <c r="O2" s="201" t="s">
        <v>85</v>
      </c>
      <c r="P2" s="201"/>
      <c r="Q2" s="202"/>
      <c r="R2" s="203" t="s">
        <v>86</v>
      </c>
      <c r="S2" s="203"/>
      <c r="T2" s="203"/>
      <c r="U2" s="203" t="s">
        <v>87</v>
      </c>
      <c r="V2" s="203"/>
      <c r="W2" s="203"/>
      <c r="Y2" s="206" t="s">
        <v>109</v>
      </c>
      <c r="Z2" s="208" t="s">
        <v>121</v>
      </c>
      <c r="AA2" s="209"/>
      <c r="AB2" s="209"/>
      <c r="AC2" s="208" t="s">
        <v>153</v>
      </c>
      <c r="AD2" s="209"/>
      <c r="AE2" s="210"/>
    </row>
    <row r="3" spans="1:31" ht="20">
      <c r="A3" s="199"/>
      <c r="B3" s="200"/>
      <c r="C3" s="48" t="s">
        <v>154</v>
      </c>
      <c r="D3" s="211" t="s">
        <v>155</v>
      </c>
      <c r="E3" s="211"/>
      <c r="F3" s="49" t="s">
        <v>154</v>
      </c>
      <c r="G3" s="211" t="s">
        <v>155</v>
      </c>
      <c r="H3" s="211"/>
      <c r="I3" s="48" t="s">
        <v>154</v>
      </c>
      <c r="J3" s="211" t="s">
        <v>155</v>
      </c>
      <c r="K3" s="211"/>
      <c r="L3" s="48" t="s">
        <v>154</v>
      </c>
      <c r="M3" s="211" t="s">
        <v>155</v>
      </c>
      <c r="N3" s="211"/>
      <c r="O3" s="48" t="s">
        <v>154</v>
      </c>
      <c r="P3" s="211" t="s">
        <v>155</v>
      </c>
      <c r="Q3" s="211"/>
      <c r="R3" s="48" t="s">
        <v>154</v>
      </c>
      <c r="S3" s="211" t="s">
        <v>155</v>
      </c>
      <c r="T3" s="211"/>
      <c r="U3" s="48" t="s">
        <v>154</v>
      </c>
      <c r="V3" s="211" t="s">
        <v>155</v>
      </c>
      <c r="W3" s="211"/>
      <c r="X3" s="50"/>
      <c r="Y3" s="207"/>
      <c r="Z3" s="51">
        <v>12</v>
      </c>
      <c r="AA3" s="51">
        <v>24</v>
      </c>
      <c r="AB3" s="52">
        <v>36</v>
      </c>
      <c r="AC3" s="51">
        <v>12</v>
      </c>
      <c r="AD3" s="51">
        <v>24</v>
      </c>
      <c r="AE3" s="53">
        <v>36</v>
      </c>
    </row>
    <row r="4" spans="1:31">
      <c r="A4" s="212" t="s">
        <v>156</v>
      </c>
      <c r="B4" s="205"/>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04" t="s">
        <v>165</v>
      </c>
      <c r="B7" s="205"/>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13" t="s">
        <v>172</v>
      </c>
      <c r="B10" s="214"/>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15" t="s">
        <v>177</v>
      </c>
      <c r="Z11" s="156"/>
      <c r="AA11" s="156"/>
      <c r="AB11" s="156"/>
      <c r="AC11" s="156"/>
      <c r="AD11" s="156"/>
      <c r="AE11" s="216"/>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17" t="s">
        <v>180</v>
      </c>
      <c r="Z12" s="218"/>
      <c r="AA12" s="218"/>
      <c r="AB12" s="218"/>
      <c r="AC12" s="218"/>
      <c r="AD12" s="218"/>
      <c r="AE12" s="219"/>
    </row>
    <row r="13" spans="1:31" ht="14.5" customHeight="1">
      <c r="A13" s="204" t="s">
        <v>181</v>
      </c>
      <c r="B13" s="205"/>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04" t="s">
        <v>185</v>
      </c>
      <c r="B16" s="205"/>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04" t="s">
        <v>189</v>
      </c>
      <c r="B19" s="205"/>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25" t="s">
        <v>194</v>
      </c>
      <c r="B22" s="225"/>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226" t="s">
        <v>198</v>
      </c>
      <c r="B25" s="226"/>
      <c r="C25" s="226"/>
      <c r="D25" s="226"/>
      <c r="E25" s="226"/>
      <c r="F25" s="226"/>
      <c r="G25" s="226"/>
      <c r="H25" s="226"/>
      <c r="I25" s="226"/>
      <c r="J25" s="226"/>
      <c r="K25" s="226"/>
      <c r="L25" s="226"/>
      <c r="M25" s="226"/>
      <c r="N25" s="226"/>
      <c r="O25" s="226"/>
      <c r="P25" s="226"/>
      <c r="Q25" s="226"/>
      <c r="R25" s="226"/>
      <c r="S25" s="226"/>
      <c r="T25" s="226"/>
      <c r="U25" s="226"/>
      <c r="V25" s="226"/>
      <c r="W25" s="226"/>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191" t="s">
        <v>211</v>
      </c>
      <c r="B29" s="192"/>
      <c r="C29" s="192"/>
      <c r="D29" s="192"/>
      <c r="E29" s="192"/>
      <c r="F29" s="192"/>
      <c r="G29" s="192"/>
      <c r="H29" s="192"/>
      <c r="I29" s="192"/>
      <c r="J29" s="192"/>
      <c r="K29" s="192"/>
      <c r="L29" s="192"/>
      <c r="M29" s="192"/>
      <c r="N29" s="192"/>
      <c r="O29" s="192"/>
      <c r="P29" s="192"/>
      <c r="Q29" s="192"/>
      <c r="R29" s="192"/>
      <c r="S29" s="192"/>
      <c r="T29" s="192"/>
      <c r="U29" s="192"/>
      <c r="V29" s="192"/>
      <c r="W29" s="193"/>
    </row>
    <row r="30" spans="1:23">
      <c r="A30" s="229" t="s">
        <v>151</v>
      </c>
      <c r="B30" s="198"/>
      <c r="C30" s="231" t="s">
        <v>212</v>
      </c>
      <c r="D30" s="232"/>
      <c r="E30" s="232"/>
      <c r="F30" s="232"/>
      <c r="G30" s="232"/>
      <c r="H30" s="232"/>
      <c r="I30" s="232"/>
      <c r="J30" s="232"/>
      <c r="K30" s="232"/>
      <c r="L30" s="232"/>
      <c r="M30" s="232"/>
      <c r="N30" s="232"/>
      <c r="O30" s="232"/>
      <c r="P30" s="232"/>
      <c r="Q30" s="232"/>
      <c r="R30" s="232"/>
      <c r="S30" s="232"/>
      <c r="T30" s="232"/>
      <c r="U30" s="232"/>
      <c r="V30" s="232"/>
      <c r="W30" s="233"/>
    </row>
    <row r="31" spans="1:23">
      <c r="A31" s="230"/>
      <c r="B31" s="200"/>
      <c r="C31" s="234" t="s">
        <v>24</v>
      </c>
      <c r="D31" s="201"/>
      <c r="E31" s="201"/>
      <c r="F31" s="201" t="s">
        <v>25</v>
      </c>
      <c r="G31" s="201"/>
      <c r="H31" s="201"/>
      <c r="I31" s="201" t="s">
        <v>26</v>
      </c>
      <c r="J31" s="201"/>
      <c r="K31" s="201"/>
      <c r="L31" s="201" t="s">
        <v>152</v>
      </c>
      <c r="M31" s="201"/>
      <c r="N31" s="201"/>
      <c r="O31" s="201" t="s">
        <v>85</v>
      </c>
      <c r="P31" s="201"/>
      <c r="Q31" s="202"/>
      <c r="R31" s="203" t="s">
        <v>86</v>
      </c>
      <c r="S31" s="203"/>
      <c r="T31" s="203"/>
      <c r="U31" s="203" t="s">
        <v>87</v>
      </c>
      <c r="V31" s="203"/>
      <c r="W31" s="203"/>
    </row>
    <row r="32" spans="1:23">
      <c r="A32" s="222" t="s">
        <v>185</v>
      </c>
      <c r="B32" s="205"/>
      <c r="C32" s="58"/>
      <c r="D32" s="111"/>
      <c r="E32" s="60"/>
      <c r="F32" s="112"/>
      <c r="G32" s="59"/>
      <c r="H32" s="60"/>
      <c r="I32" s="58"/>
      <c r="J32" s="111"/>
      <c r="K32" s="60"/>
      <c r="L32" s="58"/>
      <c r="M32" s="59"/>
      <c r="N32" s="60"/>
      <c r="O32" s="58"/>
      <c r="P32" s="61"/>
      <c r="Q32" s="63"/>
      <c r="R32" s="62"/>
      <c r="S32" s="61"/>
      <c r="T32" s="63"/>
      <c r="U32" s="62"/>
      <c r="V32" s="61"/>
      <c r="W32" s="63"/>
    </row>
    <row r="33" spans="1:23">
      <c r="A33" s="227" t="s">
        <v>186</v>
      </c>
      <c r="B33" s="228"/>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220" t="s">
        <v>187</v>
      </c>
      <c r="B43" s="221"/>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22" t="s">
        <v>189</v>
      </c>
      <c r="B53" s="205"/>
      <c r="D53" s="120"/>
      <c r="E53" s="55"/>
      <c r="F53" s="56"/>
      <c r="G53" s="57"/>
      <c r="H53" s="55"/>
      <c r="I53" s="54"/>
      <c r="J53" s="37"/>
      <c r="K53" s="55"/>
      <c r="L53" s="54"/>
      <c r="M53" s="57"/>
      <c r="N53" s="55"/>
      <c r="O53" s="54"/>
      <c r="P53" s="72"/>
      <c r="Q53" s="77"/>
      <c r="R53" s="76"/>
      <c r="S53" s="72"/>
      <c r="T53" s="77"/>
      <c r="U53" s="76"/>
      <c r="V53" s="72"/>
      <c r="W53" s="77"/>
    </row>
    <row r="54" spans="1:23">
      <c r="A54" s="223" t="s">
        <v>224</v>
      </c>
      <c r="B54" s="224"/>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23" t="s">
        <v>192</v>
      </c>
      <c r="B61" s="224"/>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35" t="s">
        <v>194</v>
      </c>
      <c r="B68" s="236"/>
      <c r="D68" s="120"/>
      <c r="E68" s="55"/>
      <c r="F68" s="56"/>
      <c r="G68" s="57"/>
      <c r="H68" s="55"/>
      <c r="I68" s="54"/>
      <c r="J68" s="37"/>
      <c r="K68" s="55"/>
      <c r="L68" s="54"/>
      <c r="M68" s="57"/>
      <c r="N68" s="55"/>
      <c r="O68" s="54"/>
      <c r="P68" s="72"/>
      <c r="Q68" s="77"/>
      <c r="R68" s="76"/>
      <c r="S68" s="72"/>
      <c r="T68" s="77"/>
      <c r="U68" s="76"/>
      <c r="V68" s="72"/>
      <c r="W68" s="77"/>
    </row>
    <row r="69" spans="1:23">
      <c r="A69" s="240" t="s">
        <v>195</v>
      </c>
      <c r="B69" s="241"/>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220" t="s">
        <v>197</v>
      </c>
      <c r="B76" s="221"/>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39" t="s">
        <v>172</v>
      </c>
      <c r="B83" s="214"/>
      <c r="C83" s="54"/>
      <c r="D83" s="37"/>
      <c r="E83" s="55"/>
      <c r="F83" s="56"/>
      <c r="G83" s="57"/>
      <c r="H83" s="55"/>
      <c r="I83" s="54"/>
      <c r="J83" s="37"/>
      <c r="K83" s="55"/>
      <c r="L83" s="54"/>
      <c r="M83" s="57"/>
      <c r="N83" s="55"/>
      <c r="O83" s="54"/>
      <c r="P83" s="72"/>
      <c r="Q83" s="77"/>
      <c r="R83" s="76"/>
      <c r="S83" s="72"/>
      <c r="T83" s="77"/>
      <c r="U83" s="76"/>
      <c r="V83" s="72"/>
      <c r="W83" s="77"/>
    </row>
    <row r="84" spans="1:23">
      <c r="A84" s="240" t="s">
        <v>175</v>
      </c>
      <c r="B84" s="241"/>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220" t="s">
        <v>178</v>
      </c>
      <c r="B94" s="221"/>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22" t="s">
        <v>181</v>
      </c>
      <c r="B104" s="205"/>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23" t="s">
        <v>182</v>
      </c>
      <c r="B105" s="224"/>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237" t="s">
        <v>184</v>
      </c>
      <c r="B109" s="238"/>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226" t="s">
        <v>198</v>
      </c>
      <c r="B113" s="226"/>
      <c r="C113" s="226"/>
      <c r="D113" s="226"/>
      <c r="E113" s="226"/>
      <c r="F113" s="226"/>
      <c r="G113" s="226"/>
      <c r="H113" s="226"/>
      <c r="I113" s="226"/>
      <c r="J113" s="226"/>
      <c r="K113" s="226"/>
      <c r="L113" s="226"/>
      <c r="M113" s="226"/>
      <c r="N113" s="226"/>
      <c r="O113" s="226"/>
      <c r="P113" s="226"/>
      <c r="Q113" s="226"/>
      <c r="R113" s="226"/>
      <c r="S113" s="226"/>
      <c r="T113" s="226"/>
      <c r="U113" s="226"/>
      <c r="V113" s="226"/>
      <c r="W113" s="226"/>
    </row>
  </sheetData>
  <mergeCells count="56">
    <mergeCell ref="A69:B69"/>
    <mergeCell ref="A109:B109"/>
    <mergeCell ref="A113:W113"/>
    <mergeCell ref="A76:B76"/>
    <mergeCell ref="A83:B83"/>
    <mergeCell ref="A84:B84"/>
    <mergeCell ref="A94:B94"/>
    <mergeCell ref="A104:B104"/>
    <mergeCell ref="A105:B105"/>
    <mergeCell ref="O31:Q31"/>
    <mergeCell ref="R31:T31"/>
    <mergeCell ref="U31:W31"/>
    <mergeCell ref="A32:B32"/>
    <mergeCell ref="A68:B68"/>
    <mergeCell ref="A43:B43"/>
    <mergeCell ref="A53:B53"/>
    <mergeCell ref="A54:B54"/>
    <mergeCell ref="A61:B61"/>
    <mergeCell ref="A16:B16"/>
    <mergeCell ref="A19:B19"/>
    <mergeCell ref="A22:B22"/>
    <mergeCell ref="A25:W25"/>
    <mergeCell ref="A29:W29"/>
    <mergeCell ref="A33:B33"/>
    <mergeCell ref="A30:B31"/>
    <mergeCell ref="C30:W30"/>
    <mergeCell ref="C31:E31"/>
    <mergeCell ref="F31:H31"/>
    <mergeCell ref="I31:K31"/>
    <mergeCell ref="L31:N31"/>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59" t="s">
        <v>245</v>
      </c>
      <c r="B1" s="159"/>
      <c r="C1" s="159"/>
      <c r="D1" s="159"/>
    </row>
    <row r="2" spans="1:4">
      <c r="A2" s="206" t="s">
        <v>109</v>
      </c>
      <c r="B2" s="208" t="s">
        <v>121</v>
      </c>
      <c r="C2" s="209"/>
      <c r="D2" s="209"/>
    </row>
    <row r="3" spans="1:4">
      <c r="A3" s="207"/>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Initiation1 by age</vt:lpstr>
      <vt:lpstr>r_init1_age</vt:lpstr>
      <vt:lpstr>irate2</vt:lpstr>
      <vt:lpstr>irate2_individual years</vt:lpstr>
      <vt:lpstr>irate2_5years</vt:lpstr>
      <vt:lpstr>irate2_</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2019-08-14T12:05:29Z</dcterms:modified>
</cp:coreProperties>
</file>