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1405/PycharmProjects/TLOmodel/resources/"/>
    </mc:Choice>
  </mc:AlternateContent>
  <xr:revisionPtr revIDLastSave="0" documentId="13_ncr:1_{60801664-D657-F847-8E56-2A5112C0B7BF}" xr6:coauthVersionLast="45" xr6:coauthVersionMax="45" xr10:uidLastSave="{00000000-0000-0000-0000-000000000000}"/>
  <bookViews>
    <workbookView xWindow="0" yWindow="460" windowWidth="25600" windowHeight="26720" tabRatio="723" firstSheet="2" activeTab="2" xr2:uid="{00000000-000D-0000-FFFF-FFFF00000000}"/>
  </bookViews>
  <sheets>
    <sheet name="Cover Sheet" sheetId="1" r:id="rId1"/>
    <sheet name="Structure" sheetId="2" r:id="rId2"/>
    <sheet name="prevalence2018" sheetId="13" r:id="rId3"/>
    <sheet name="incidence2018_plus" sheetId="17" r:id="rId4"/>
    <sheet name="parameters" sheetId="28" r:id="rId5"/>
    <sheet name="data" sheetId="29" r:id="rId6"/>
    <sheet name="Referenc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" i="13" l="1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57" i="13"/>
  <c r="C48" i="17" l="1"/>
  <c r="C49" i="17"/>
  <c r="C50" i="17"/>
  <c r="C51" i="17"/>
  <c r="C52" i="17"/>
  <c r="C53" i="17"/>
  <c r="C54" i="17"/>
  <c r="C55" i="17"/>
  <c r="C56" i="17"/>
  <c r="C4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57" i="17"/>
  <c r="C48" i="13" l="1"/>
  <c r="C49" i="13"/>
  <c r="C50" i="13"/>
  <c r="C51" i="13"/>
  <c r="C52" i="13"/>
  <c r="C53" i="13"/>
  <c r="C54" i="13"/>
  <c r="C55" i="13"/>
  <c r="C56" i="13"/>
  <c r="C47" i="13"/>
  <c r="C38" i="13"/>
  <c r="C39" i="13"/>
  <c r="C40" i="13"/>
  <c r="C41" i="13"/>
  <c r="C42" i="13"/>
  <c r="C43" i="13"/>
  <c r="C44" i="13"/>
  <c r="C45" i="13"/>
  <c r="C46" i="13"/>
  <c r="C37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20" i="13"/>
  <c r="C38" i="17" l="1"/>
  <c r="C39" i="17"/>
  <c r="C40" i="17"/>
  <c r="C41" i="17"/>
  <c r="C42" i="17"/>
  <c r="C43" i="17"/>
  <c r="C44" i="17"/>
  <c r="C45" i="17"/>
  <c r="C46" i="17"/>
  <c r="C37" i="17"/>
  <c r="C21" i="17" l="1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20" i="17"/>
</calcChain>
</file>

<file path=xl/sharedStrings.xml><?xml version="1.0" encoding="utf-8"?>
<sst xmlns="http://schemas.openxmlformats.org/spreadsheetml/2006/main" count="143" uniqueCount="124">
  <si>
    <t>Name:</t>
  </si>
  <si>
    <t>Type of Module:</t>
  </si>
  <si>
    <t>Author:</t>
  </si>
  <si>
    <t>Link to Python Code on GitHub:</t>
  </si>
  <si>
    <t>Major Amendments Revision History:</t>
  </si>
  <si>
    <t>E-variables:</t>
  </si>
  <si>
    <t>H-variables:</t>
  </si>
  <si>
    <t>P-variables:</t>
  </si>
  <si>
    <t>Description of Events and Parameters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</si>
  <si>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</si>
  <si>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</si>
  <si>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</si>
  <si>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</si>
  <si>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</si>
  <si>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Name</t>
  </si>
  <si>
    <t>Description</t>
  </si>
  <si>
    <t>Values</t>
  </si>
  <si>
    <t>Reference</t>
  </si>
  <si>
    <t>Notes</t>
  </si>
  <si>
    <t>age</t>
  </si>
  <si>
    <t>Reviewed by Team:</t>
  </si>
  <si>
    <t>year</t>
  </si>
  <si>
    <t xml:space="preserve">    </t>
  </si>
  <si>
    <t>Disease</t>
  </si>
  <si>
    <t>Properties required by this method</t>
  </si>
  <si>
    <t>TBC</t>
  </si>
  <si>
    <t>NA</t>
  </si>
  <si>
    <t>not currently but later: li_overwt; li_tob</t>
  </si>
  <si>
    <t>sex, dateofbirth</t>
  </si>
  <si>
    <t>Lifestyle Elements requiered:</t>
  </si>
  <si>
    <t>P-variables requiered:</t>
  </si>
  <si>
    <t>H-variables requiered:</t>
  </si>
  <si>
    <t>E-variables requiered:</t>
  </si>
  <si>
    <t>Diseases requiered:</t>
  </si>
  <si>
    <t>Properties modified by this module:</t>
  </si>
  <si>
    <t>Diseases acted on by this module:</t>
  </si>
  <si>
    <t>Interventions triggered by this module:</t>
  </si>
  <si>
    <t>Lifestyle Elements modified:</t>
  </si>
  <si>
    <t>Interventions acting upon disease indirectly:</t>
  </si>
  <si>
    <t>To be developed further</t>
  </si>
  <si>
    <t>see 'parameters'</t>
  </si>
  <si>
    <t xml:space="preserve">
diabetes_current_status (Diabetes module)</t>
  </si>
  <si>
    <t>diabetes</t>
  </si>
  <si>
    <t>community-based screening, screen high risk (primary care), diabetes treatment &amp; interventions (community to referral hospital)</t>
  </si>
  <si>
    <t>diabetes treatment (community to referral hospital), CVD treatment (primary care to referral hospital)</t>
  </si>
  <si>
    <t>To be added, still just 'treated'</t>
  </si>
  <si>
    <t>Defined as fasting plasma glucose ≥7.0mmol/l (126mg/dl) or 2–h plasma glucose ≥11.1mmol/l (200mg/dl);</t>
  </si>
  <si>
    <t>Need to check same diagnostic for Type I and GD</t>
  </si>
  <si>
    <t>probability</t>
  </si>
  <si>
    <t>Cardiovascular disease, Hypertension, High cholesterol</t>
  </si>
  <si>
    <t>Handle multiple risks</t>
  </si>
  <si>
    <t>Diagnosed</t>
  </si>
  <si>
    <t>diab_risk (risk ratio)
diab_current_status (yes; no)
diab_historic_status (N=never; C=current; P=previous)
diab_date_case (date of latest case)
diab_treatment_status (N=never; C=current; P=previous)
diab_date_treatment (date of latest treatment)</t>
  </si>
  <si>
    <t>Diagnosed with diabetes</t>
  </si>
  <si>
    <t xml:space="preserve"> </t>
  </si>
  <si>
    <t>Incorpporate deaths</t>
  </si>
  <si>
    <t>Details of health service to be developed, including treatment (un)success; diagnosis and recovery)</t>
  </si>
  <si>
    <t>Type 2 Diabetes</t>
  </si>
  <si>
    <t>https://github.com/UCL/TLOmodel/tree/feature/msmit-NCDwithHS</t>
  </si>
  <si>
    <t>Mikaela Smit</t>
  </si>
  <si>
    <t xml:space="preserve">first version 23/11/2018
second version 10/June/2019
</t>
  </si>
  <si>
    <t>Where adults is defined as aged &gt;=18 years</t>
  </si>
  <si>
    <t>Susceptible</t>
  </si>
  <si>
    <t>Diabetes TypeII</t>
  </si>
  <si>
    <t>Microvascular complications</t>
  </si>
  <si>
    <t>Include retinopathy, nephropathy, neuropathuy</t>
  </si>
  <si>
    <t>Macrovascular complications</t>
  </si>
  <si>
    <t>include CVD, simulated using a CVD risk score</t>
  </si>
  <si>
    <t>Death</t>
  </si>
  <si>
    <t>due to diabetic complications</t>
  </si>
  <si>
    <t>Treated</t>
  </si>
  <si>
    <t>Individual is treated, may or may not achieve normal glucose levels</t>
  </si>
  <si>
    <t>If treatment is stopped, person is assumed to have diabetes, unless sucessful lifestyle intervention</t>
  </si>
  <si>
    <t>Prevalence/incidence to also depend on lifestyle factors and pre-existing conditions</t>
  </si>
  <si>
    <t>value</t>
  </si>
  <si>
    <t>min</t>
  </si>
  <si>
    <t>max</t>
  </si>
  <si>
    <t>age_min</t>
  </si>
  <si>
    <t>age_max</t>
  </si>
  <si>
    <t>References</t>
  </si>
  <si>
    <t>Data input</t>
  </si>
  <si>
    <t>Source Description</t>
  </si>
  <si>
    <t xml:space="preserve">Prevalence data </t>
  </si>
  <si>
    <t>STEP survey Malawi</t>
  </si>
  <si>
    <r>
      <t xml:space="preserve">Ministry of Health Malawi &amp; World Health Organization. </t>
    </r>
    <r>
      <rPr>
        <i/>
        <sz val="11"/>
        <color theme="1"/>
        <rFont val="Arial"/>
        <family val="2"/>
      </rPr>
      <t>Malawi National STEPS Survey for Chronic Non-Communicable Diseases and their Risk Factors</t>
    </r>
    <r>
      <rPr>
        <sz val="11"/>
        <color theme="1"/>
        <rFont val="Arial"/>
        <family val="2"/>
      </rPr>
      <t>. (2010).</t>
    </r>
  </si>
  <si>
    <t>Risk given BMI</t>
  </si>
  <si>
    <t>Risk given family history</t>
  </si>
  <si>
    <t>Risk given hypertension</t>
  </si>
  <si>
    <t>Emdin et al 2015</t>
  </si>
  <si>
    <t>Ustulin et al 2018</t>
  </si>
  <si>
    <t>Risk of retinopathy</t>
  </si>
  <si>
    <t>Risk of neuropathy</t>
  </si>
  <si>
    <t>Risk of nephropathy</t>
  </si>
  <si>
    <t>Burgess et al 2014</t>
  </si>
  <si>
    <r>
      <t xml:space="preserve">Burgess, P. I. </t>
    </r>
    <r>
      <rPr>
        <i/>
        <sz val="11"/>
        <color rgb="FF000000"/>
        <rFont val="Calibri"/>
        <family val="2"/>
        <scheme val="minor"/>
      </rPr>
      <t>et al.</t>
    </r>
    <r>
      <rPr>
        <sz val="11"/>
        <color rgb="FF000000"/>
        <rFont val="Calibri"/>
        <family val="2"/>
        <scheme val="minor"/>
      </rPr>
      <t xml:space="preserve"> Incidence and progression of diabetic retinopathy in Sub-Saharan Africa: A five year cohort study. </t>
    </r>
    <r>
      <rPr>
        <i/>
        <sz val="11"/>
        <color rgb="FF000000"/>
        <rFont val="Calibri"/>
        <family val="2"/>
        <scheme val="minor"/>
      </rPr>
      <t>PLoS ONE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12</t>
    </r>
    <r>
      <rPr>
        <sz val="11"/>
        <color rgb="FF000000"/>
        <rFont val="Calibri"/>
        <family val="2"/>
        <scheme val="minor"/>
      </rPr>
      <t>, (2017).</t>
    </r>
  </si>
  <si>
    <t>Kim, E. S. et al. Impact of weight changes on the incidence of diabetes mellitus: a Korean nationwide cohort study. Sci. Rep. 8, (2018).</t>
  </si>
  <si>
    <t>Ustulin, M. et al. Importance of family history of diabetes in computing a diabetes risk score in Korean prediabetic population. Sci. Rep. 8, (2018).</t>
  </si>
  <si>
    <t>Emdin, C. A., Anderson, S. G., Woodward, M. &amp; Rahimi, K. Usual Blood Pressure and Risk of New-Onset Diabetes: Evidence From 4.1 Million Adults and a Meta-Analysis of Prospective Studies. J. Am. Coll. Cardiol. 66, 1552–1562 (2015).</t>
  </si>
  <si>
    <t>Kim et al 2018</t>
  </si>
  <si>
    <t>index</t>
  </si>
  <si>
    <t>b_all</t>
  </si>
  <si>
    <t>m_all</t>
  </si>
  <si>
    <t>f_all</t>
  </si>
  <si>
    <t>b_25_35</t>
  </si>
  <si>
    <t>b_35_45</t>
  </si>
  <si>
    <t>b_45_55</t>
  </si>
  <si>
    <t>b_55_65</t>
  </si>
  <si>
    <t>m_25_35</t>
  </si>
  <si>
    <t>m_35_45</t>
  </si>
  <si>
    <t>m_45_55</t>
  </si>
  <si>
    <t>m_455_65</t>
  </si>
  <si>
    <t>f_25_35</t>
  </si>
  <si>
    <t>f_35_45</t>
  </si>
  <si>
    <t>f_45_55</t>
  </si>
  <si>
    <t>f_55_65</t>
  </si>
  <si>
    <t>prob_d2givenht</t>
  </si>
  <si>
    <t>prob_d2givenbmi</t>
  </si>
  <si>
    <t>parameter_name</t>
  </si>
  <si>
    <t>prob_d2_basic</t>
  </si>
  <si>
    <t>prob_d2givengd</t>
  </si>
  <si>
    <t>prob_retinocomp</t>
  </si>
  <si>
    <t>prob_nephrocomp</t>
  </si>
  <si>
    <t>prob_death</t>
  </si>
  <si>
    <t>prob_neurocomp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</si>
</sst>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6A8759"/>
      <name val="Menlo"/>
      <family val="2"/>
    </font>
    <font>
      <sz val="9"/>
      <color rgb="FFCC7832"/>
      <name val="Menlo"/>
      <family val="2"/>
    </font>
    <font>
      <sz val="10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1" fillId="0" borderId="3" xfId="0" applyFont="1" applyBorder="1"/>
    <xf numFmtId="0" fontId="1" fillId="0" borderId="9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10" xfId="0" applyBorder="1"/>
    <xf numFmtId="0" fontId="0" fillId="0" borderId="0" xfId="0" applyFill="1" applyBorder="1"/>
    <xf numFmtId="0" fontId="0" fillId="0" borderId="2" xfId="0" applyBorder="1" applyAlignment="1">
      <alignment wrapText="1"/>
    </xf>
    <xf numFmtId="0" fontId="1" fillId="0" borderId="0" xfId="0" applyFont="1" applyBorder="1"/>
    <xf numFmtId="0" fontId="1" fillId="0" borderId="6" xfId="0" applyFont="1" applyBorder="1"/>
    <xf numFmtId="0" fontId="0" fillId="0" borderId="4" xfId="0" applyFont="1" applyBorder="1" applyAlignment="1">
      <alignment horizontal="left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wrapText="1"/>
    </xf>
    <xf numFmtId="0" fontId="1" fillId="0" borderId="5" xfId="0" applyFont="1" applyBorder="1" applyAlignment="1">
      <alignment horizontal="right" wrapText="1"/>
    </xf>
    <xf numFmtId="0" fontId="0" fillId="0" borderId="4" xfId="0" applyFill="1" applyBorder="1" applyAlignment="1">
      <alignment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0" xfId="0" applyFill="1"/>
    <xf numFmtId="0" fontId="1" fillId="0" borderId="5" xfId="0" applyFont="1" applyFill="1" applyBorder="1"/>
    <xf numFmtId="0" fontId="5" fillId="2" borderId="0" xfId="0" applyFont="1" applyFill="1"/>
    <xf numFmtId="0" fontId="6" fillId="2" borderId="0" xfId="0" applyFont="1" applyFill="1"/>
    <xf numFmtId="0" fontId="7" fillId="0" borderId="2" xfId="1" applyBorder="1"/>
    <xf numFmtId="0" fontId="0" fillId="2" borderId="0" xfId="0" applyFill="1"/>
    <xf numFmtId="0" fontId="0" fillId="0" borderId="0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0" fillId="3" borderId="0" xfId="0" applyFill="1"/>
    <xf numFmtId="0" fontId="0" fillId="4" borderId="0" xfId="0" applyFill="1"/>
    <xf numFmtId="0" fontId="0" fillId="0" borderId="0" xfId="0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vertical="center"/>
    </xf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1535545</xdr:colOff>
      <xdr:row>19</xdr:row>
      <xdr:rowOff>23091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36C6AC-6D7D-6C40-972B-8F1BCE8F2F4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0090" cy="3971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CL/TLOmodel/tree/feature/msmit-NCDwithH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topLeftCell="B2" zoomScale="110" zoomScaleNormal="110" workbookViewId="0">
      <selection activeCell="C13" sqref="C13"/>
    </sheetView>
  </sheetViews>
  <sheetFormatPr baseColWidth="10" defaultColWidth="10.6640625" defaultRowHeight="16" x14ac:dyDescent="0.2"/>
  <cols>
    <col min="2" max="2" width="43.83203125" customWidth="1"/>
    <col min="3" max="3" width="90.83203125" customWidth="1"/>
    <col min="4" max="4" width="48.1640625" customWidth="1"/>
  </cols>
  <sheetData>
    <row r="3" spans="2:8" x14ac:dyDescent="0.2">
      <c r="B3" s="9" t="s">
        <v>0</v>
      </c>
      <c r="C3" s="3" t="s">
        <v>57</v>
      </c>
    </row>
    <row r="4" spans="2:8" x14ac:dyDescent="0.2">
      <c r="B4" s="2"/>
    </row>
    <row r="5" spans="2:8" x14ac:dyDescent="0.2">
      <c r="B5" s="9" t="s">
        <v>3</v>
      </c>
      <c r="C5" s="37" t="s">
        <v>58</v>
      </c>
    </row>
    <row r="6" spans="2:8" x14ac:dyDescent="0.2">
      <c r="B6" s="7" t="s">
        <v>13</v>
      </c>
      <c r="C6" s="8" t="s">
        <v>26</v>
      </c>
    </row>
    <row r="7" spans="2:8" x14ac:dyDescent="0.2">
      <c r="B7" s="2"/>
      <c r="C7" t="s">
        <v>22</v>
      </c>
    </row>
    <row r="8" spans="2:8" x14ac:dyDescent="0.2">
      <c r="B8" s="9" t="s">
        <v>1</v>
      </c>
      <c r="C8" s="3" t="s">
        <v>23</v>
      </c>
    </row>
    <row r="9" spans="2:8" x14ac:dyDescent="0.2">
      <c r="B9" s="2"/>
    </row>
    <row r="10" spans="2:8" x14ac:dyDescent="0.2">
      <c r="B10" s="9" t="s">
        <v>2</v>
      </c>
      <c r="C10" s="3" t="s">
        <v>59</v>
      </c>
    </row>
    <row r="11" spans="2:8" x14ac:dyDescent="0.2">
      <c r="B11" s="2"/>
    </row>
    <row r="12" spans="2:8" ht="95" customHeight="1" x14ac:dyDescent="0.2">
      <c r="B12" s="10" t="s">
        <v>4</v>
      </c>
      <c r="C12" s="20" t="s">
        <v>60</v>
      </c>
      <c r="H12" s="24"/>
    </row>
    <row r="13" spans="2:8" x14ac:dyDescent="0.2">
      <c r="C13" s="19"/>
      <c r="H13" s="24"/>
    </row>
    <row r="14" spans="2:8" ht="102" x14ac:dyDescent="0.2">
      <c r="B14" s="11" t="s">
        <v>34</v>
      </c>
      <c r="C14" s="30" t="s">
        <v>52</v>
      </c>
      <c r="D14" s="28"/>
      <c r="H14" s="25"/>
    </row>
    <row r="15" spans="2:8" x14ac:dyDescent="0.2">
      <c r="B15" s="5" t="s">
        <v>35</v>
      </c>
      <c r="C15" s="31" t="s">
        <v>49</v>
      </c>
      <c r="H15" s="25"/>
    </row>
    <row r="16" spans="2:8" ht="34" x14ac:dyDescent="0.2">
      <c r="B16" s="5" t="s">
        <v>36</v>
      </c>
      <c r="C16" s="32" t="s">
        <v>43</v>
      </c>
      <c r="H16" s="24"/>
    </row>
    <row r="17" spans="2:8" ht="17" x14ac:dyDescent="0.2">
      <c r="B17" s="29" t="s">
        <v>29</v>
      </c>
      <c r="C17" s="31" t="s">
        <v>27</v>
      </c>
      <c r="H17" s="24"/>
    </row>
    <row r="18" spans="2:8" ht="17" x14ac:dyDescent="0.2">
      <c r="B18" s="5" t="s">
        <v>30</v>
      </c>
      <c r="C18" s="32" t="s">
        <v>28</v>
      </c>
    </row>
    <row r="19" spans="2:8" x14ac:dyDescent="0.2">
      <c r="B19" s="5" t="s">
        <v>31</v>
      </c>
      <c r="C19" s="31"/>
    </row>
    <row r="20" spans="2:8" x14ac:dyDescent="0.2">
      <c r="B20" s="7" t="s">
        <v>32</v>
      </c>
      <c r="C20" s="8"/>
    </row>
    <row r="22" spans="2:8" ht="34" x14ac:dyDescent="0.2">
      <c r="B22" s="11" t="s">
        <v>24</v>
      </c>
      <c r="C22" s="23" t="s">
        <v>41</v>
      </c>
    </row>
    <row r="23" spans="2:8" ht="17" x14ac:dyDescent="0.2">
      <c r="B23" s="5" t="s">
        <v>33</v>
      </c>
      <c r="C23" s="32" t="s">
        <v>42</v>
      </c>
    </row>
    <row r="24" spans="2:8" ht="17" x14ac:dyDescent="0.2">
      <c r="B24" s="5" t="s">
        <v>38</v>
      </c>
      <c r="C24" s="32" t="s">
        <v>44</v>
      </c>
    </row>
    <row r="25" spans="2:8" x14ac:dyDescent="0.2">
      <c r="B25" s="5" t="s">
        <v>37</v>
      </c>
      <c r="C25" s="33"/>
    </row>
    <row r="26" spans="2:8" x14ac:dyDescent="0.2">
      <c r="B26" s="5" t="s">
        <v>7</v>
      </c>
      <c r="C26" s="32"/>
    </row>
    <row r="27" spans="2:8" x14ac:dyDescent="0.2">
      <c r="B27" s="5" t="s">
        <v>6</v>
      </c>
      <c r="C27" s="31"/>
    </row>
    <row r="28" spans="2:8" x14ac:dyDescent="0.2">
      <c r="B28" s="7" t="s">
        <v>5</v>
      </c>
      <c r="C28" s="8"/>
    </row>
    <row r="29" spans="2:8" x14ac:dyDescent="0.2">
      <c r="B29" s="5"/>
      <c r="C29" s="6"/>
    </row>
    <row r="30" spans="2:8" x14ac:dyDescent="0.2">
      <c r="B30" s="12" t="s">
        <v>10</v>
      </c>
      <c r="C30" s="4"/>
    </row>
    <row r="31" spans="2:8" x14ac:dyDescent="0.2">
      <c r="B31" s="5" t="s">
        <v>11</v>
      </c>
      <c r="C31" s="6"/>
    </row>
    <row r="32" spans="2:8" x14ac:dyDescent="0.2">
      <c r="B32" s="5" t="s">
        <v>12</v>
      </c>
      <c r="C32" s="6"/>
    </row>
    <row r="33" spans="2:3" x14ac:dyDescent="0.2">
      <c r="B33" s="5" t="s">
        <v>20</v>
      </c>
      <c r="C33" s="6"/>
    </row>
    <row r="34" spans="2:3" x14ac:dyDescent="0.2">
      <c r="B34" s="13"/>
      <c r="C34" s="8"/>
    </row>
  </sheetData>
  <hyperlinks>
    <hyperlink ref="C5" r:id="rId1" xr:uid="{035E0765-A946-224C-90CE-0604EF6891C1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4:G45"/>
  <sheetViews>
    <sheetView topLeftCell="A16" zoomScale="110" zoomScaleNormal="110" workbookViewId="0">
      <selection activeCell="A45" sqref="A45:XFD45"/>
    </sheetView>
  </sheetViews>
  <sheetFormatPr baseColWidth="10" defaultColWidth="10.6640625" defaultRowHeight="16" x14ac:dyDescent="0.2"/>
  <cols>
    <col min="2" max="2" width="23.6640625" customWidth="1"/>
    <col min="3" max="3" width="47.5" customWidth="1"/>
    <col min="4" max="4" width="25.1640625" customWidth="1"/>
    <col min="6" max="6" width="59.6640625" customWidth="1"/>
    <col min="7" max="7" width="40.6640625" customWidth="1"/>
  </cols>
  <sheetData>
    <row r="24" spans="2:7" x14ac:dyDescent="0.2">
      <c r="B24" s="1" t="s">
        <v>8</v>
      </c>
    </row>
    <row r="25" spans="2:7" x14ac:dyDescent="0.2">
      <c r="B25" s="1"/>
    </row>
    <row r="26" spans="2:7" x14ac:dyDescent="0.2">
      <c r="B26" s="14" t="s">
        <v>14</v>
      </c>
      <c r="C26" s="15" t="s">
        <v>15</v>
      </c>
      <c r="D26" s="15" t="s">
        <v>16</v>
      </c>
      <c r="E26" s="15" t="s">
        <v>17</v>
      </c>
      <c r="F26" s="15" t="s">
        <v>18</v>
      </c>
      <c r="G26" s="16"/>
    </row>
    <row r="27" spans="2:7" x14ac:dyDescent="0.2">
      <c r="B27" s="17"/>
      <c r="C27" s="21"/>
      <c r="D27" s="21"/>
      <c r="E27" s="21"/>
      <c r="F27" s="21"/>
      <c r="G27" s="22"/>
    </row>
    <row r="28" spans="2:7" ht="17" x14ac:dyDescent="0.2">
      <c r="B28" s="40" t="s">
        <v>62</v>
      </c>
      <c r="C28" s="39" t="s">
        <v>61</v>
      </c>
      <c r="D28" s="39" t="s">
        <v>26</v>
      </c>
      <c r="E28" s="41" t="s">
        <v>26</v>
      </c>
      <c r="F28" s="41" t="s">
        <v>26</v>
      </c>
      <c r="G28" s="22"/>
    </row>
    <row r="29" spans="2:7" ht="36" customHeight="1" x14ac:dyDescent="0.2">
      <c r="B29" s="40" t="s">
        <v>63</v>
      </c>
      <c r="C29" s="39" t="s">
        <v>46</v>
      </c>
      <c r="D29" s="39" t="s">
        <v>26</v>
      </c>
      <c r="E29" s="41" t="s">
        <v>25</v>
      </c>
      <c r="F29" s="41" t="s">
        <v>47</v>
      </c>
      <c r="G29" s="22"/>
    </row>
    <row r="30" spans="2:7" ht="36" customHeight="1" x14ac:dyDescent="0.2">
      <c r="B30" s="40" t="s">
        <v>64</v>
      </c>
      <c r="C30" s="39" t="s">
        <v>65</v>
      </c>
      <c r="D30" s="39"/>
      <c r="E30" s="41"/>
      <c r="F30" s="41"/>
      <c r="G30" s="22"/>
    </row>
    <row r="31" spans="2:7" ht="36" customHeight="1" x14ac:dyDescent="0.2">
      <c r="B31" s="40" t="s">
        <v>66</v>
      </c>
      <c r="C31" s="39" t="s">
        <v>67</v>
      </c>
      <c r="D31" s="39"/>
      <c r="E31" s="41"/>
      <c r="F31" s="41"/>
      <c r="G31" s="22"/>
    </row>
    <row r="32" spans="2:7" ht="36" customHeight="1" x14ac:dyDescent="0.2">
      <c r="B32" s="40" t="s">
        <v>68</v>
      </c>
      <c r="C32" s="39" t="s">
        <v>69</v>
      </c>
      <c r="D32" s="39"/>
      <c r="E32" s="41"/>
      <c r="F32" s="41"/>
      <c r="G32" s="22"/>
    </row>
    <row r="33" spans="2:7" ht="36" customHeight="1" x14ac:dyDescent="0.2">
      <c r="B33" s="34" t="s">
        <v>51</v>
      </c>
      <c r="C33" s="45" t="s">
        <v>53</v>
      </c>
      <c r="D33" s="45" t="s">
        <v>26</v>
      </c>
      <c r="E33" s="45" t="s">
        <v>26</v>
      </c>
      <c r="F33" s="45" t="s">
        <v>26</v>
      </c>
      <c r="G33" s="6"/>
    </row>
    <row r="34" spans="2:7" ht="34" x14ac:dyDescent="0.2">
      <c r="B34" s="40" t="s">
        <v>70</v>
      </c>
      <c r="C34" s="39" t="s">
        <v>71</v>
      </c>
      <c r="D34" s="41" t="s">
        <v>40</v>
      </c>
      <c r="E34" s="41" t="s">
        <v>25</v>
      </c>
      <c r="F34" s="41" t="s">
        <v>45</v>
      </c>
      <c r="G34" s="22"/>
    </row>
    <row r="35" spans="2:7" x14ac:dyDescent="0.2">
      <c r="B35" s="13"/>
      <c r="C35" s="18"/>
      <c r="D35" s="18"/>
      <c r="E35" s="18"/>
      <c r="F35" s="18"/>
      <c r="G35" s="8"/>
    </row>
    <row r="36" spans="2:7" ht="17" x14ac:dyDescent="0.2">
      <c r="B36" s="42" t="s">
        <v>54</v>
      </c>
    </row>
    <row r="37" spans="2:7" x14ac:dyDescent="0.2">
      <c r="B37" s="1" t="s">
        <v>9</v>
      </c>
    </row>
    <row r="38" spans="2:7" x14ac:dyDescent="0.2">
      <c r="B38" t="s">
        <v>72</v>
      </c>
    </row>
    <row r="41" spans="2:7" x14ac:dyDescent="0.2">
      <c r="B41" s="35" t="s">
        <v>39</v>
      </c>
      <c r="C41" s="36"/>
      <c r="D41" s="36"/>
      <c r="E41" s="38"/>
      <c r="F41" s="38"/>
    </row>
    <row r="42" spans="2:7" x14ac:dyDescent="0.2">
      <c r="B42" s="36" t="s">
        <v>73</v>
      </c>
      <c r="C42" s="36"/>
      <c r="D42" s="36"/>
      <c r="E42" s="38"/>
      <c r="F42" s="38"/>
    </row>
    <row r="43" spans="2:7" x14ac:dyDescent="0.2">
      <c r="B43" s="36" t="s">
        <v>50</v>
      </c>
      <c r="C43" s="36"/>
      <c r="D43" s="36"/>
      <c r="E43" s="38"/>
      <c r="F43" s="38"/>
    </row>
    <row r="44" spans="2:7" x14ac:dyDescent="0.2">
      <c r="B44" s="36" t="s">
        <v>56</v>
      </c>
      <c r="C44" s="36"/>
      <c r="D44" s="36"/>
      <c r="E44" s="38"/>
      <c r="F44" s="38"/>
    </row>
    <row r="45" spans="2:7" x14ac:dyDescent="0.2">
      <c r="B45" s="36" t="s">
        <v>55</v>
      </c>
      <c r="C45" s="38"/>
      <c r="D45" s="38"/>
      <c r="E45" s="38"/>
      <c r="F45" s="3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2"/>
  <sheetViews>
    <sheetView tabSelected="1" topLeftCell="A40" zoomScale="110" zoomScaleNormal="110" workbookViewId="0">
      <selection activeCell="C57" sqref="C57:C82"/>
    </sheetView>
  </sheetViews>
  <sheetFormatPr baseColWidth="10" defaultColWidth="8.83203125" defaultRowHeight="16" x14ac:dyDescent="0.2"/>
  <cols>
    <col min="1" max="2" width="8.83203125" style="43"/>
    <col min="3" max="3" width="9.83203125" style="44" bestFit="1" customWidth="1"/>
  </cols>
  <sheetData>
    <row r="1" spans="1:10" x14ac:dyDescent="0.2">
      <c r="A1" s="43" t="s">
        <v>21</v>
      </c>
      <c r="B1" s="43" t="s">
        <v>19</v>
      </c>
      <c r="C1" s="44" t="s">
        <v>48</v>
      </c>
    </row>
    <row r="2" spans="1:10" x14ac:dyDescent="0.2">
      <c r="A2" s="43">
        <v>2018</v>
      </c>
      <c r="B2" s="43">
        <v>0</v>
      </c>
      <c r="C2" s="44">
        <v>0</v>
      </c>
    </row>
    <row r="3" spans="1:10" x14ac:dyDescent="0.2">
      <c r="A3" s="43">
        <v>2018</v>
      </c>
      <c r="B3" s="43">
        <v>1</v>
      </c>
      <c r="C3" s="44">
        <v>0</v>
      </c>
    </row>
    <row r="4" spans="1:10" x14ac:dyDescent="0.2">
      <c r="A4" s="43">
        <v>2018</v>
      </c>
      <c r="B4" s="43">
        <v>2</v>
      </c>
      <c r="C4" s="44">
        <v>0</v>
      </c>
    </row>
    <row r="5" spans="1:10" x14ac:dyDescent="0.2">
      <c r="A5" s="43">
        <v>2018</v>
      </c>
      <c r="B5" s="43">
        <v>3</v>
      </c>
      <c r="C5" s="44">
        <v>0</v>
      </c>
    </row>
    <row r="6" spans="1:10" x14ac:dyDescent="0.2">
      <c r="A6" s="43">
        <v>2018</v>
      </c>
      <c r="B6" s="43">
        <v>4</v>
      </c>
      <c r="C6" s="44">
        <v>0</v>
      </c>
    </row>
    <row r="7" spans="1:10" x14ac:dyDescent="0.2">
      <c r="A7" s="43">
        <v>2018</v>
      </c>
      <c r="B7" s="43">
        <v>5</v>
      </c>
      <c r="C7" s="44">
        <v>0</v>
      </c>
    </row>
    <row r="8" spans="1:10" x14ac:dyDescent="0.2">
      <c r="A8" s="43">
        <v>2018</v>
      </c>
      <c r="B8" s="43">
        <v>6</v>
      </c>
      <c r="C8" s="44">
        <v>0</v>
      </c>
    </row>
    <row r="9" spans="1:10" x14ac:dyDescent="0.2">
      <c r="A9" s="43">
        <v>2018</v>
      </c>
      <c r="B9" s="43">
        <v>7</v>
      </c>
      <c r="C9" s="44">
        <v>0</v>
      </c>
    </row>
    <row r="10" spans="1:10" x14ac:dyDescent="0.2">
      <c r="A10" s="43">
        <v>2018</v>
      </c>
      <c r="B10" s="43">
        <v>8</v>
      </c>
      <c r="C10" s="44">
        <v>0</v>
      </c>
    </row>
    <row r="11" spans="1:10" x14ac:dyDescent="0.2">
      <c r="A11" s="43">
        <v>2018</v>
      </c>
      <c r="B11" s="43">
        <v>9</v>
      </c>
      <c r="C11" s="44">
        <v>0</v>
      </c>
    </row>
    <row r="12" spans="1:10" x14ac:dyDescent="0.2">
      <c r="A12" s="43">
        <v>2018</v>
      </c>
      <c r="B12" s="43">
        <v>10</v>
      </c>
      <c r="C12" s="44">
        <v>0</v>
      </c>
    </row>
    <row r="13" spans="1:10" x14ac:dyDescent="0.2">
      <c r="A13" s="43">
        <v>2018</v>
      </c>
      <c r="B13" s="43">
        <v>11</v>
      </c>
      <c r="C13" s="44">
        <v>0</v>
      </c>
    </row>
    <row r="14" spans="1:10" x14ac:dyDescent="0.2">
      <c r="A14" s="43">
        <v>2018</v>
      </c>
      <c r="B14" s="43">
        <v>12</v>
      </c>
      <c r="C14" s="44">
        <v>0</v>
      </c>
    </row>
    <row r="15" spans="1:10" x14ac:dyDescent="0.2">
      <c r="A15" s="43">
        <v>2018</v>
      </c>
      <c r="B15" s="43">
        <v>13</v>
      </c>
      <c r="C15" s="44">
        <v>0</v>
      </c>
      <c r="J15" s="26"/>
    </row>
    <row r="16" spans="1:10" x14ac:dyDescent="0.2">
      <c r="A16" s="43">
        <v>2018</v>
      </c>
      <c r="B16" s="43">
        <v>14</v>
      </c>
      <c r="C16" s="44">
        <v>0</v>
      </c>
      <c r="J16" s="26"/>
    </row>
    <row r="17" spans="1:10" x14ac:dyDescent="0.2">
      <c r="A17" s="43">
        <v>2018</v>
      </c>
      <c r="B17" s="43">
        <v>15</v>
      </c>
      <c r="C17" s="44">
        <v>0</v>
      </c>
      <c r="J17" s="26"/>
    </row>
    <row r="18" spans="1:10" x14ac:dyDescent="0.2">
      <c r="A18" s="43">
        <v>2018</v>
      </c>
      <c r="B18" s="43">
        <v>16</v>
      </c>
      <c r="C18" s="44">
        <v>0</v>
      </c>
      <c r="J18" s="26"/>
    </row>
    <row r="19" spans="1:10" x14ac:dyDescent="0.2">
      <c r="A19" s="43">
        <v>2018</v>
      </c>
      <c r="B19" s="43">
        <v>17</v>
      </c>
      <c r="C19" s="44">
        <v>0</v>
      </c>
      <c r="J19" s="27"/>
    </row>
    <row r="20" spans="1:10" x14ac:dyDescent="0.2">
      <c r="A20" s="43">
        <v>2018</v>
      </c>
      <c r="B20" s="43">
        <v>18</v>
      </c>
      <c r="C20" s="44">
        <f>0.049*0.92</f>
        <v>4.5080000000000002E-2</v>
      </c>
    </row>
    <row r="21" spans="1:10" x14ac:dyDescent="0.2">
      <c r="A21" s="43">
        <v>2018</v>
      </c>
      <c r="B21" s="43">
        <v>19</v>
      </c>
      <c r="C21" s="44">
        <f t="shared" ref="C21:C36" si="0">0.049*0.92</f>
        <v>4.5080000000000002E-2</v>
      </c>
    </row>
    <row r="22" spans="1:10" x14ac:dyDescent="0.2">
      <c r="A22" s="43">
        <v>2018</v>
      </c>
      <c r="B22" s="43">
        <v>20</v>
      </c>
      <c r="C22" s="44">
        <f t="shared" si="0"/>
        <v>4.5080000000000002E-2</v>
      </c>
    </row>
    <row r="23" spans="1:10" x14ac:dyDescent="0.2">
      <c r="A23" s="43">
        <v>2018</v>
      </c>
      <c r="B23" s="43">
        <v>21</v>
      </c>
      <c r="C23" s="44">
        <f t="shared" si="0"/>
        <v>4.5080000000000002E-2</v>
      </c>
    </row>
    <row r="24" spans="1:10" x14ac:dyDescent="0.2">
      <c r="A24" s="43">
        <v>2018</v>
      </c>
      <c r="B24" s="43">
        <v>22</v>
      </c>
      <c r="C24" s="44">
        <f t="shared" si="0"/>
        <v>4.5080000000000002E-2</v>
      </c>
    </row>
    <row r="25" spans="1:10" x14ac:dyDescent="0.2">
      <c r="A25" s="43">
        <v>2018</v>
      </c>
      <c r="B25" s="43">
        <v>23</v>
      </c>
      <c r="C25" s="44">
        <f t="shared" si="0"/>
        <v>4.5080000000000002E-2</v>
      </c>
    </row>
    <row r="26" spans="1:10" x14ac:dyDescent="0.2">
      <c r="A26" s="43">
        <v>2018</v>
      </c>
      <c r="B26" s="43">
        <v>24</v>
      </c>
      <c r="C26" s="44">
        <f t="shared" si="0"/>
        <v>4.5080000000000002E-2</v>
      </c>
    </row>
    <row r="27" spans="1:10" x14ac:dyDescent="0.2">
      <c r="A27" s="43">
        <v>2018</v>
      </c>
      <c r="B27" s="43">
        <v>25</v>
      </c>
      <c r="C27" s="44">
        <f t="shared" si="0"/>
        <v>4.5080000000000002E-2</v>
      </c>
    </row>
    <row r="28" spans="1:10" x14ac:dyDescent="0.2">
      <c r="A28" s="43">
        <v>2018</v>
      </c>
      <c r="B28" s="43">
        <v>26</v>
      </c>
      <c r="C28" s="44">
        <f t="shared" si="0"/>
        <v>4.5080000000000002E-2</v>
      </c>
    </row>
    <row r="29" spans="1:10" x14ac:dyDescent="0.2">
      <c r="A29" s="43">
        <v>2018</v>
      </c>
      <c r="B29" s="43">
        <v>27</v>
      </c>
      <c r="C29" s="44">
        <f t="shared" si="0"/>
        <v>4.5080000000000002E-2</v>
      </c>
    </row>
    <row r="30" spans="1:10" x14ac:dyDescent="0.2">
      <c r="A30" s="43">
        <v>2018</v>
      </c>
      <c r="B30" s="43">
        <v>28</v>
      </c>
      <c r="C30" s="44">
        <f t="shared" si="0"/>
        <v>4.5080000000000002E-2</v>
      </c>
    </row>
    <row r="31" spans="1:10" x14ac:dyDescent="0.2">
      <c r="A31" s="43">
        <v>2018</v>
      </c>
      <c r="B31" s="43">
        <v>29</v>
      </c>
      <c r="C31" s="44">
        <f t="shared" si="0"/>
        <v>4.5080000000000002E-2</v>
      </c>
    </row>
    <row r="32" spans="1:10" x14ac:dyDescent="0.2">
      <c r="A32" s="43">
        <v>2018</v>
      </c>
      <c r="B32" s="43">
        <v>30</v>
      </c>
      <c r="C32" s="44">
        <f t="shared" si="0"/>
        <v>4.5080000000000002E-2</v>
      </c>
    </row>
    <row r="33" spans="1:3" x14ac:dyDescent="0.2">
      <c r="A33" s="43">
        <v>2018</v>
      </c>
      <c r="B33" s="43">
        <v>31</v>
      </c>
      <c r="C33" s="44">
        <f t="shared" si="0"/>
        <v>4.5080000000000002E-2</v>
      </c>
    </row>
    <row r="34" spans="1:3" x14ac:dyDescent="0.2">
      <c r="A34" s="43">
        <v>2018</v>
      </c>
      <c r="B34" s="43">
        <v>32</v>
      </c>
      <c r="C34" s="44">
        <f t="shared" si="0"/>
        <v>4.5080000000000002E-2</v>
      </c>
    </row>
    <row r="35" spans="1:3" x14ac:dyDescent="0.2">
      <c r="A35" s="43">
        <v>2018</v>
      </c>
      <c r="B35" s="43">
        <v>33</v>
      </c>
      <c r="C35" s="44">
        <f t="shared" si="0"/>
        <v>4.5080000000000002E-2</v>
      </c>
    </row>
    <row r="36" spans="1:3" x14ac:dyDescent="0.2">
      <c r="A36" s="43">
        <v>2018</v>
      </c>
      <c r="B36" s="43">
        <v>34</v>
      </c>
      <c r="C36" s="44">
        <f t="shared" si="0"/>
        <v>4.5080000000000002E-2</v>
      </c>
    </row>
    <row r="37" spans="1:3" x14ac:dyDescent="0.2">
      <c r="A37" s="43">
        <v>2018</v>
      </c>
      <c r="B37" s="43">
        <v>35</v>
      </c>
      <c r="C37" s="44">
        <f>0.062*0.94</f>
        <v>5.8279999999999998E-2</v>
      </c>
    </row>
    <row r="38" spans="1:3" x14ac:dyDescent="0.2">
      <c r="A38" s="43">
        <v>2018</v>
      </c>
      <c r="B38" s="43">
        <v>36</v>
      </c>
      <c r="C38" s="44">
        <f t="shared" ref="C38:C46" si="1">0.062*0.94</f>
        <v>5.8279999999999998E-2</v>
      </c>
    </row>
    <row r="39" spans="1:3" x14ac:dyDescent="0.2">
      <c r="A39" s="43">
        <v>2018</v>
      </c>
      <c r="B39" s="43">
        <v>37</v>
      </c>
      <c r="C39" s="44">
        <f t="shared" si="1"/>
        <v>5.8279999999999998E-2</v>
      </c>
    </row>
    <row r="40" spans="1:3" x14ac:dyDescent="0.2">
      <c r="A40" s="43">
        <v>2018</v>
      </c>
      <c r="B40" s="43">
        <v>38</v>
      </c>
      <c r="C40" s="44">
        <f t="shared" si="1"/>
        <v>5.8279999999999998E-2</v>
      </c>
    </row>
    <row r="41" spans="1:3" x14ac:dyDescent="0.2">
      <c r="A41" s="43">
        <v>2018</v>
      </c>
      <c r="B41" s="43">
        <v>39</v>
      </c>
      <c r="C41" s="44">
        <f t="shared" si="1"/>
        <v>5.8279999999999998E-2</v>
      </c>
    </row>
    <row r="42" spans="1:3" x14ac:dyDescent="0.2">
      <c r="A42" s="43">
        <v>2018</v>
      </c>
      <c r="B42" s="43">
        <v>40</v>
      </c>
      <c r="C42" s="44">
        <f t="shared" si="1"/>
        <v>5.8279999999999998E-2</v>
      </c>
    </row>
    <row r="43" spans="1:3" x14ac:dyDescent="0.2">
      <c r="A43" s="43">
        <v>2018</v>
      </c>
      <c r="B43" s="43">
        <v>41</v>
      </c>
      <c r="C43" s="44">
        <f t="shared" si="1"/>
        <v>5.8279999999999998E-2</v>
      </c>
    </row>
    <row r="44" spans="1:3" x14ac:dyDescent="0.2">
      <c r="A44" s="43">
        <v>2018</v>
      </c>
      <c r="B44" s="43">
        <v>42</v>
      </c>
      <c r="C44" s="44">
        <f t="shared" si="1"/>
        <v>5.8279999999999998E-2</v>
      </c>
    </row>
    <row r="45" spans="1:3" x14ac:dyDescent="0.2">
      <c r="A45" s="43">
        <v>2018</v>
      </c>
      <c r="B45" s="43">
        <v>43</v>
      </c>
      <c r="C45" s="44">
        <f t="shared" si="1"/>
        <v>5.8279999999999998E-2</v>
      </c>
    </row>
    <row r="46" spans="1:3" x14ac:dyDescent="0.2">
      <c r="A46" s="43">
        <v>2018</v>
      </c>
      <c r="B46" s="43">
        <v>44</v>
      </c>
      <c r="C46" s="44">
        <f t="shared" si="1"/>
        <v>5.8279999999999998E-2</v>
      </c>
    </row>
    <row r="47" spans="1:3" x14ac:dyDescent="0.2">
      <c r="A47" s="43">
        <v>2018</v>
      </c>
      <c r="B47" s="43">
        <v>45</v>
      </c>
      <c r="C47" s="44">
        <f>0.056*0.87</f>
        <v>4.8719999999999999E-2</v>
      </c>
    </row>
    <row r="48" spans="1:3" x14ac:dyDescent="0.2">
      <c r="A48" s="43">
        <v>2018</v>
      </c>
      <c r="B48" s="43">
        <v>46</v>
      </c>
      <c r="C48" s="44">
        <f t="shared" ref="C48:C56" si="2">0.056*0.87</f>
        <v>4.8719999999999999E-2</v>
      </c>
    </row>
    <row r="49" spans="1:3" x14ac:dyDescent="0.2">
      <c r="A49" s="43">
        <v>2018</v>
      </c>
      <c r="B49" s="43">
        <v>47</v>
      </c>
      <c r="C49" s="44">
        <f t="shared" si="2"/>
        <v>4.8719999999999999E-2</v>
      </c>
    </row>
    <row r="50" spans="1:3" x14ac:dyDescent="0.2">
      <c r="A50" s="43">
        <v>2018</v>
      </c>
      <c r="B50" s="43">
        <v>48</v>
      </c>
      <c r="C50" s="44">
        <f t="shared" si="2"/>
        <v>4.8719999999999999E-2</v>
      </c>
    </row>
    <row r="51" spans="1:3" x14ac:dyDescent="0.2">
      <c r="A51" s="43">
        <v>2018</v>
      </c>
      <c r="B51" s="43">
        <v>49</v>
      </c>
      <c r="C51" s="44">
        <f t="shared" si="2"/>
        <v>4.8719999999999999E-2</v>
      </c>
    </row>
    <row r="52" spans="1:3" x14ac:dyDescent="0.2">
      <c r="A52" s="43">
        <v>2018</v>
      </c>
      <c r="B52" s="43">
        <v>50</v>
      </c>
      <c r="C52" s="44">
        <f t="shared" si="2"/>
        <v>4.8719999999999999E-2</v>
      </c>
    </row>
    <row r="53" spans="1:3" x14ac:dyDescent="0.2">
      <c r="A53" s="43">
        <v>2018</v>
      </c>
      <c r="B53" s="43">
        <v>51</v>
      </c>
      <c r="C53" s="44">
        <f t="shared" si="2"/>
        <v>4.8719999999999999E-2</v>
      </c>
    </row>
    <row r="54" spans="1:3" x14ac:dyDescent="0.2">
      <c r="A54" s="43">
        <v>2018</v>
      </c>
      <c r="B54" s="43">
        <v>52</v>
      </c>
      <c r="C54" s="44">
        <f t="shared" si="2"/>
        <v>4.8719999999999999E-2</v>
      </c>
    </row>
    <row r="55" spans="1:3" x14ac:dyDescent="0.2">
      <c r="A55" s="43">
        <v>2018</v>
      </c>
      <c r="B55" s="43">
        <v>53</v>
      </c>
      <c r="C55" s="44">
        <f t="shared" si="2"/>
        <v>4.8719999999999999E-2</v>
      </c>
    </row>
    <row r="56" spans="1:3" x14ac:dyDescent="0.2">
      <c r="A56" s="43">
        <v>2018</v>
      </c>
      <c r="B56" s="43">
        <v>54</v>
      </c>
      <c r="C56" s="44">
        <f t="shared" si="2"/>
        <v>4.8719999999999999E-2</v>
      </c>
    </row>
    <row r="57" spans="1:3" x14ac:dyDescent="0.2">
      <c r="A57" s="43">
        <v>2018</v>
      </c>
      <c r="B57" s="43">
        <v>55</v>
      </c>
      <c r="C57" s="44">
        <f>0.068*1.8</f>
        <v>0.12240000000000001</v>
      </c>
    </row>
    <row r="58" spans="1:3" x14ac:dyDescent="0.2">
      <c r="A58" s="43">
        <v>2018</v>
      </c>
      <c r="B58" s="43">
        <v>56</v>
      </c>
      <c r="C58" s="44">
        <f t="shared" ref="C58:C82" si="3">0.068*1.8</f>
        <v>0.12240000000000001</v>
      </c>
    </row>
    <row r="59" spans="1:3" x14ac:dyDescent="0.2">
      <c r="A59" s="43">
        <v>2018</v>
      </c>
      <c r="B59" s="43">
        <v>57</v>
      </c>
      <c r="C59" s="44">
        <f t="shared" si="3"/>
        <v>0.12240000000000001</v>
      </c>
    </row>
    <row r="60" spans="1:3" x14ac:dyDescent="0.2">
      <c r="A60" s="43">
        <v>2018</v>
      </c>
      <c r="B60" s="43">
        <v>58</v>
      </c>
      <c r="C60" s="44">
        <f t="shared" si="3"/>
        <v>0.12240000000000001</v>
      </c>
    </row>
    <row r="61" spans="1:3" x14ac:dyDescent="0.2">
      <c r="A61" s="43">
        <v>2018</v>
      </c>
      <c r="B61" s="43">
        <v>59</v>
      </c>
      <c r="C61" s="44">
        <f t="shared" si="3"/>
        <v>0.12240000000000001</v>
      </c>
    </row>
    <row r="62" spans="1:3" x14ac:dyDescent="0.2">
      <c r="A62" s="43">
        <v>2018</v>
      </c>
      <c r="B62" s="43">
        <v>60</v>
      </c>
      <c r="C62" s="44">
        <f t="shared" si="3"/>
        <v>0.12240000000000001</v>
      </c>
    </row>
    <row r="63" spans="1:3" x14ac:dyDescent="0.2">
      <c r="A63" s="43">
        <v>2018</v>
      </c>
      <c r="B63" s="43">
        <v>61</v>
      </c>
      <c r="C63" s="44">
        <f t="shared" si="3"/>
        <v>0.12240000000000001</v>
      </c>
    </row>
    <row r="64" spans="1:3" x14ac:dyDescent="0.2">
      <c r="A64" s="43">
        <v>2018</v>
      </c>
      <c r="B64" s="43">
        <v>62</v>
      </c>
      <c r="C64" s="44">
        <f t="shared" si="3"/>
        <v>0.12240000000000001</v>
      </c>
    </row>
    <row r="65" spans="1:3" x14ac:dyDescent="0.2">
      <c r="A65" s="43">
        <v>2018</v>
      </c>
      <c r="B65" s="43">
        <v>63</v>
      </c>
      <c r="C65" s="44">
        <f t="shared" si="3"/>
        <v>0.12240000000000001</v>
      </c>
    </row>
    <row r="66" spans="1:3" x14ac:dyDescent="0.2">
      <c r="A66" s="43">
        <v>2018</v>
      </c>
      <c r="B66" s="43">
        <v>64</v>
      </c>
      <c r="C66" s="44">
        <f t="shared" si="3"/>
        <v>0.12240000000000001</v>
      </c>
    </row>
    <row r="67" spans="1:3" x14ac:dyDescent="0.2">
      <c r="A67" s="43">
        <v>2018</v>
      </c>
      <c r="B67" s="43">
        <v>65</v>
      </c>
      <c r="C67" s="44">
        <f t="shared" si="3"/>
        <v>0.12240000000000001</v>
      </c>
    </row>
    <row r="68" spans="1:3" x14ac:dyDescent="0.2">
      <c r="A68" s="43">
        <v>2018</v>
      </c>
      <c r="B68" s="43">
        <v>66</v>
      </c>
      <c r="C68" s="44">
        <f t="shared" si="3"/>
        <v>0.12240000000000001</v>
      </c>
    </row>
    <row r="69" spans="1:3" x14ac:dyDescent="0.2">
      <c r="A69" s="43">
        <v>2018</v>
      </c>
      <c r="B69" s="43">
        <v>67</v>
      </c>
      <c r="C69" s="44">
        <f t="shared" si="3"/>
        <v>0.12240000000000001</v>
      </c>
    </row>
    <row r="70" spans="1:3" x14ac:dyDescent="0.2">
      <c r="A70" s="43">
        <v>2018</v>
      </c>
      <c r="B70" s="43">
        <v>68</v>
      </c>
      <c r="C70" s="44">
        <f t="shared" si="3"/>
        <v>0.12240000000000001</v>
      </c>
    </row>
    <row r="71" spans="1:3" x14ac:dyDescent="0.2">
      <c r="A71" s="43">
        <v>2018</v>
      </c>
      <c r="B71" s="43">
        <v>69</v>
      </c>
      <c r="C71" s="44">
        <f t="shared" si="3"/>
        <v>0.12240000000000001</v>
      </c>
    </row>
    <row r="72" spans="1:3" x14ac:dyDescent="0.2">
      <c r="A72" s="43">
        <v>2018</v>
      </c>
      <c r="B72" s="43">
        <v>70</v>
      </c>
      <c r="C72" s="44">
        <f t="shared" si="3"/>
        <v>0.12240000000000001</v>
      </c>
    </row>
    <row r="73" spans="1:3" x14ac:dyDescent="0.2">
      <c r="A73" s="43">
        <v>2018</v>
      </c>
      <c r="B73" s="43">
        <v>71</v>
      </c>
      <c r="C73" s="44">
        <f t="shared" si="3"/>
        <v>0.12240000000000001</v>
      </c>
    </row>
    <row r="74" spans="1:3" x14ac:dyDescent="0.2">
      <c r="A74" s="43">
        <v>2018</v>
      </c>
      <c r="B74" s="43">
        <v>72</v>
      </c>
      <c r="C74" s="44">
        <f t="shared" si="3"/>
        <v>0.12240000000000001</v>
      </c>
    </row>
    <row r="75" spans="1:3" x14ac:dyDescent="0.2">
      <c r="A75" s="43">
        <v>2018</v>
      </c>
      <c r="B75" s="43">
        <v>73</v>
      </c>
      <c r="C75" s="44">
        <f t="shared" si="3"/>
        <v>0.12240000000000001</v>
      </c>
    </row>
    <row r="76" spans="1:3" x14ac:dyDescent="0.2">
      <c r="A76" s="43">
        <v>2018</v>
      </c>
      <c r="B76" s="43">
        <v>74</v>
      </c>
      <c r="C76" s="44">
        <f t="shared" si="3"/>
        <v>0.12240000000000001</v>
      </c>
    </row>
    <row r="77" spans="1:3" x14ac:dyDescent="0.2">
      <c r="A77" s="43">
        <v>2018</v>
      </c>
      <c r="B77" s="43">
        <v>75</v>
      </c>
      <c r="C77" s="44">
        <f t="shared" si="3"/>
        <v>0.12240000000000001</v>
      </c>
    </row>
    <row r="78" spans="1:3" x14ac:dyDescent="0.2">
      <c r="A78" s="43">
        <v>2018</v>
      </c>
      <c r="B78" s="43">
        <v>76</v>
      </c>
      <c r="C78" s="44">
        <f t="shared" si="3"/>
        <v>0.12240000000000001</v>
      </c>
    </row>
    <row r="79" spans="1:3" x14ac:dyDescent="0.2">
      <c r="A79" s="43">
        <v>2018</v>
      </c>
      <c r="B79" s="43">
        <v>77</v>
      </c>
      <c r="C79" s="44">
        <f t="shared" si="3"/>
        <v>0.12240000000000001</v>
      </c>
    </row>
    <row r="80" spans="1:3" x14ac:dyDescent="0.2">
      <c r="A80" s="43">
        <v>2018</v>
      </c>
      <c r="B80" s="43">
        <v>78</v>
      </c>
      <c r="C80" s="44">
        <f t="shared" si="3"/>
        <v>0.12240000000000001</v>
      </c>
    </row>
    <row r="81" spans="1:3" x14ac:dyDescent="0.2">
      <c r="A81" s="43">
        <v>2018</v>
      </c>
      <c r="B81" s="43">
        <v>79</v>
      </c>
      <c r="C81" s="44">
        <f t="shared" si="3"/>
        <v>0.12240000000000001</v>
      </c>
    </row>
    <row r="82" spans="1:3" x14ac:dyDescent="0.2">
      <c r="A82" s="43">
        <v>2018</v>
      </c>
      <c r="B82" s="43">
        <v>80</v>
      </c>
      <c r="C82" s="44">
        <f t="shared" si="3"/>
        <v>0.12240000000000001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2"/>
  <sheetViews>
    <sheetView topLeftCell="A29" zoomScale="110" zoomScaleNormal="110" workbookViewId="0">
      <selection activeCell="F53" sqref="F53"/>
    </sheetView>
  </sheetViews>
  <sheetFormatPr baseColWidth="10" defaultColWidth="8.83203125" defaultRowHeight="16" x14ac:dyDescent="0.2"/>
  <cols>
    <col min="1" max="2" width="8.83203125" style="43"/>
    <col min="3" max="3" width="9.83203125" style="44" bestFit="1" customWidth="1"/>
  </cols>
  <sheetData>
    <row r="1" spans="1:3" x14ac:dyDescent="0.2">
      <c r="A1" s="43" t="s">
        <v>21</v>
      </c>
      <c r="B1" s="43" t="s">
        <v>19</v>
      </c>
      <c r="C1" s="44" t="s">
        <v>48</v>
      </c>
    </row>
    <row r="2" spans="1:3" x14ac:dyDescent="0.2">
      <c r="A2" s="43">
        <v>2018</v>
      </c>
      <c r="B2" s="43">
        <v>0</v>
      </c>
      <c r="C2" s="44">
        <v>0</v>
      </c>
    </row>
    <row r="3" spans="1:3" x14ac:dyDescent="0.2">
      <c r="A3" s="43">
        <v>2018</v>
      </c>
      <c r="B3" s="43">
        <v>1</v>
      </c>
      <c r="C3" s="44">
        <v>0</v>
      </c>
    </row>
    <row r="4" spans="1:3" x14ac:dyDescent="0.2">
      <c r="A4" s="43">
        <v>2018</v>
      </c>
      <c r="B4" s="43">
        <v>2</v>
      </c>
      <c r="C4" s="44">
        <v>0</v>
      </c>
    </row>
    <row r="5" spans="1:3" x14ac:dyDescent="0.2">
      <c r="A5" s="43">
        <v>2018</v>
      </c>
      <c r="B5" s="43">
        <v>3</v>
      </c>
      <c r="C5" s="44">
        <v>0</v>
      </c>
    </row>
    <row r="6" spans="1:3" x14ac:dyDescent="0.2">
      <c r="A6" s="43">
        <v>2018</v>
      </c>
      <c r="B6" s="43">
        <v>4</v>
      </c>
      <c r="C6" s="44">
        <v>0</v>
      </c>
    </row>
    <row r="7" spans="1:3" x14ac:dyDescent="0.2">
      <c r="A7" s="43">
        <v>2018</v>
      </c>
      <c r="B7" s="43">
        <v>5</v>
      </c>
      <c r="C7" s="44">
        <v>0</v>
      </c>
    </row>
    <row r="8" spans="1:3" x14ac:dyDescent="0.2">
      <c r="A8" s="43">
        <v>2018</v>
      </c>
      <c r="B8" s="43">
        <v>6</v>
      </c>
      <c r="C8" s="44">
        <v>0</v>
      </c>
    </row>
    <row r="9" spans="1:3" x14ac:dyDescent="0.2">
      <c r="A9" s="43">
        <v>2018</v>
      </c>
      <c r="B9" s="43">
        <v>7</v>
      </c>
      <c r="C9" s="44">
        <v>0</v>
      </c>
    </row>
    <row r="10" spans="1:3" x14ac:dyDescent="0.2">
      <c r="A10" s="43">
        <v>2018</v>
      </c>
      <c r="B10" s="43">
        <v>8</v>
      </c>
      <c r="C10" s="44">
        <v>0</v>
      </c>
    </row>
    <row r="11" spans="1:3" x14ac:dyDescent="0.2">
      <c r="A11" s="43">
        <v>2018</v>
      </c>
      <c r="B11" s="43">
        <v>9</v>
      </c>
      <c r="C11" s="44">
        <v>0</v>
      </c>
    </row>
    <row r="12" spans="1:3" x14ac:dyDescent="0.2">
      <c r="A12" s="43">
        <v>2018</v>
      </c>
      <c r="B12" s="43">
        <v>10</v>
      </c>
      <c r="C12" s="44">
        <v>0</v>
      </c>
    </row>
    <row r="13" spans="1:3" x14ac:dyDescent="0.2">
      <c r="A13" s="43">
        <v>2018</v>
      </c>
      <c r="B13" s="43">
        <v>11</v>
      </c>
      <c r="C13" s="44">
        <v>0</v>
      </c>
    </row>
    <row r="14" spans="1:3" x14ac:dyDescent="0.2">
      <c r="A14" s="43">
        <v>2018</v>
      </c>
      <c r="B14" s="43">
        <v>12</v>
      </c>
      <c r="C14" s="44">
        <v>0</v>
      </c>
    </row>
    <row r="15" spans="1:3" x14ac:dyDescent="0.2">
      <c r="A15" s="43">
        <v>2018</v>
      </c>
      <c r="B15" s="43">
        <v>13</v>
      </c>
      <c r="C15" s="44">
        <v>0</v>
      </c>
    </row>
    <row r="16" spans="1:3" x14ac:dyDescent="0.2">
      <c r="A16" s="43">
        <v>2018</v>
      </c>
      <c r="B16" s="43">
        <v>14</v>
      </c>
      <c r="C16" s="44">
        <v>0</v>
      </c>
    </row>
    <row r="17" spans="1:3" x14ac:dyDescent="0.2">
      <c r="A17" s="43">
        <v>2018</v>
      </c>
      <c r="B17" s="43">
        <v>15</v>
      </c>
      <c r="C17" s="44">
        <v>0</v>
      </c>
    </row>
    <row r="18" spans="1:3" x14ac:dyDescent="0.2">
      <c r="A18" s="43">
        <v>2018</v>
      </c>
      <c r="B18" s="43">
        <v>16</v>
      </c>
      <c r="C18" s="44">
        <v>0</v>
      </c>
    </row>
    <row r="19" spans="1:3" x14ac:dyDescent="0.2">
      <c r="A19" s="43">
        <v>2018</v>
      </c>
      <c r="B19" s="43">
        <v>17</v>
      </c>
      <c r="C19" s="44">
        <v>0</v>
      </c>
    </row>
    <row r="20" spans="1:3" x14ac:dyDescent="0.2">
      <c r="A20" s="43">
        <v>2018</v>
      </c>
      <c r="B20" s="43">
        <v>18</v>
      </c>
      <c r="C20" s="44">
        <f>prevalence2018!C20/10</f>
        <v>4.5079999999999999E-3</v>
      </c>
    </row>
    <row r="21" spans="1:3" x14ac:dyDescent="0.2">
      <c r="A21" s="43">
        <v>2018</v>
      </c>
      <c r="B21" s="43">
        <v>19</v>
      </c>
      <c r="C21" s="44">
        <f>prevalence2018!C21/10</f>
        <v>4.5079999999999999E-3</v>
      </c>
    </row>
    <row r="22" spans="1:3" x14ac:dyDescent="0.2">
      <c r="A22" s="43">
        <v>2018</v>
      </c>
      <c r="B22" s="43">
        <v>20</v>
      </c>
      <c r="C22" s="44">
        <f>prevalence2018!C22/10</f>
        <v>4.5079999999999999E-3</v>
      </c>
    </row>
    <row r="23" spans="1:3" x14ac:dyDescent="0.2">
      <c r="A23" s="43">
        <v>2018</v>
      </c>
      <c r="B23" s="43">
        <v>21</v>
      </c>
      <c r="C23" s="44">
        <f>prevalence2018!C23/10</f>
        <v>4.5079999999999999E-3</v>
      </c>
    </row>
    <row r="24" spans="1:3" x14ac:dyDescent="0.2">
      <c r="A24" s="43">
        <v>2018</v>
      </c>
      <c r="B24" s="43">
        <v>22</v>
      </c>
      <c r="C24" s="44">
        <f>prevalence2018!C24/10</f>
        <v>4.5079999999999999E-3</v>
      </c>
    </row>
    <row r="25" spans="1:3" x14ac:dyDescent="0.2">
      <c r="A25" s="43">
        <v>2018</v>
      </c>
      <c r="B25" s="43">
        <v>23</v>
      </c>
      <c r="C25" s="44">
        <f>prevalence2018!C25/10</f>
        <v>4.5079999999999999E-3</v>
      </c>
    </row>
    <row r="26" spans="1:3" x14ac:dyDescent="0.2">
      <c r="A26" s="43">
        <v>2018</v>
      </c>
      <c r="B26" s="43">
        <v>24</v>
      </c>
      <c r="C26" s="44">
        <f>prevalence2018!C26/10</f>
        <v>4.5079999999999999E-3</v>
      </c>
    </row>
    <row r="27" spans="1:3" x14ac:dyDescent="0.2">
      <c r="A27" s="43">
        <v>2018</v>
      </c>
      <c r="B27" s="43">
        <v>25</v>
      </c>
      <c r="C27" s="44">
        <f>prevalence2018!C27/10</f>
        <v>4.5079999999999999E-3</v>
      </c>
    </row>
    <row r="28" spans="1:3" x14ac:dyDescent="0.2">
      <c r="A28" s="43">
        <v>2018</v>
      </c>
      <c r="B28" s="43">
        <v>26</v>
      </c>
      <c r="C28" s="44">
        <f>prevalence2018!C28/10</f>
        <v>4.5079999999999999E-3</v>
      </c>
    </row>
    <row r="29" spans="1:3" x14ac:dyDescent="0.2">
      <c r="A29" s="43">
        <v>2018</v>
      </c>
      <c r="B29" s="43">
        <v>27</v>
      </c>
      <c r="C29" s="44">
        <f>prevalence2018!C29/10</f>
        <v>4.5079999999999999E-3</v>
      </c>
    </row>
    <row r="30" spans="1:3" x14ac:dyDescent="0.2">
      <c r="A30" s="43">
        <v>2018</v>
      </c>
      <c r="B30" s="43">
        <v>28</v>
      </c>
      <c r="C30" s="44">
        <f>prevalence2018!C30/10</f>
        <v>4.5079999999999999E-3</v>
      </c>
    </row>
    <row r="31" spans="1:3" x14ac:dyDescent="0.2">
      <c r="A31" s="43">
        <v>2018</v>
      </c>
      <c r="B31" s="43">
        <v>29</v>
      </c>
      <c r="C31" s="44">
        <f>prevalence2018!C31/10</f>
        <v>4.5079999999999999E-3</v>
      </c>
    </row>
    <row r="32" spans="1:3" x14ac:dyDescent="0.2">
      <c r="A32" s="43">
        <v>2018</v>
      </c>
      <c r="B32" s="43">
        <v>30</v>
      </c>
      <c r="C32" s="44">
        <f>prevalence2018!C32/10</f>
        <v>4.5079999999999999E-3</v>
      </c>
    </row>
    <row r="33" spans="1:3" x14ac:dyDescent="0.2">
      <c r="A33" s="43">
        <v>2018</v>
      </c>
      <c r="B33" s="43">
        <v>31</v>
      </c>
      <c r="C33" s="44">
        <f>prevalence2018!C33/10</f>
        <v>4.5079999999999999E-3</v>
      </c>
    </row>
    <row r="34" spans="1:3" x14ac:dyDescent="0.2">
      <c r="A34" s="43">
        <v>2018</v>
      </c>
      <c r="B34" s="43">
        <v>32</v>
      </c>
      <c r="C34" s="44">
        <f>prevalence2018!C34/10</f>
        <v>4.5079999999999999E-3</v>
      </c>
    </row>
    <row r="35" spans="1:3" x14ac:dyDescent="0.2">
      <c r="A35" s="43">
        <v>2018</v>
      </c>
      <c r="B35" s="43">
        <v>33</v>
      </c>
      <c r="C35" s="44">
        <f>prevalence2018!C35/10</f>
        <v>4.5079999999999999E-3</v>
      </c>
    </row>
    <row r="36" spans="1:3" x14ac:dyDescent="0.2">
      <c r="A36" s="43">
        <v>2018</v>
      </c>
      <c r="B36" s="43">
        <v>34</v>
      </c>
      <c r="C36" s="44">
        <f>prevalence2018!C36/10</f>
        <v>4.5079999999999999E-3</v>
      </c>
    </row>
    <row r="37" spans="1:3" x14ac:dyDescent="0.2">
      <c r="A37" s="43">
        <v>2018</v>
      </c>
      <c r="B37" s="43">
        <v>35</v>
      </c>
      <c r="C37" s="44">
        <f>prevalence2018!C37/11</f>
        <v>5.2981818181818182E-3</v>
      </c>
    </row>
    <row r="38" spans="1:3" x14ac:dyDescent="0.2">
      <c r="A38" s="43">
        <v>2018</v>
      </c>
      <c r="B38" s="43">
        <v>36</v>
      </c>
      <c r="C38" s="44">
        <f>prevalence2018!C38/11</f>
        <v>5.2981818181818182E-3</v>
      </c>
    </row>
    <row r="39" spans="1:3" x14ac:dyDescent="0.2">
      <c r="A39" s="43">
        <v>2018</v>
      </c>
      <c r="B39" s="43">
        <v>37</v>
      </c>
      <c r="C39" s="44">
        <f>prevalence2018!C39/11</f>
        <v>5.2981818181818182E-3</v>
      </c>
    </row>
    <row r="40" spans="1:3" x14ac:dyDescent="0.2">
      <c r="A40" s="43">
        <v>2018</v>
      </c>
      <c r="B40" s="43">
        <v>38</v>
      </c>
      <c r="C40" s="44">
        <f>prevalence2018!C40/11</f>
        <v>5.2981818181818182E-3</v>
      </c>
    </row>
    <row r="41" spans="1:3" x14ac:dyDescent="0.2">
      <c r="A41" s="43">
        <v>2018</v>
      </c>
      <c r="B41" s="43">
        <v>39</v>
      </c>
      <c r="C41" s="44">
        <f>prevalence2018!C41/11</f>
        <v>5.2981818181818182E-3</v>
      </c>
    </row>
    <row r="42" spans="1:3" x14ac:dyDescent="0.2">
      <c r="A42" s="43">
        <v>2018</v>
      </c>
      <c r="B42" s="43">
        <v>40</v>
      </c>
      <c r="C42" s="44">
        <f>prevalence2018!C42/11</f>
        <v>5.2981818181818182E-3</v>
      </c>
    </row>
    <row r="43" spans="1:3" x14ac:dyDescent="0.2">
      <c r="A43" s="43">
        <v>2018</v>
      </c>
      <c r="B43" s="43">
        <v>41</v>
      </c>
      <c r="C43" s="44">
        <f>prevalence2018!C43/11</f>
        <v>5.2981818181818182E-3</v>
      </c>
    </row>
    <row r="44" spans="1:3" x14ac:dyDescent="0.2">
      <c r="A44" s="43">
        <v>2018</v>
      </c>
      <c r="B44" s="43">
        <v>42</v>
      </c>
      <c r="C44" s="44">
        <f>prevalence2018!C44/11</f>
        <v>5.2981818181818182E-3</v>
      </c>
    </row>
    <row r="45" spans="1:3" x14ac:dyDescent="0.2">
      <c r="A45" s="43">
        <v>2018</v>
      </c>
      <c r="B45" s="43">
        <v>43</v>
      </c>
      <c r="C45" s="44">
        <f>prevalence2018!C45/11</f>
        <v>5.2981818181818182E-3</v>
      </c>
    </row>
    <row r="46" spans="1:3" x14ac:dyDescent="0.2">
      <c r="A46" s="43">
        <v>2018</v>
      </c>
      <c r="B46" s="43">
        <v>44</v>
      </c>
      <c r="C46" s="44">
        <f>prevalence2018!C46/11</f>
        <v>5.2981818181818182E-3</v>
      </c>
    </row>
    <row r="47" spans="1:3" x14ac:dyDescent="0.2">
      <c r="A47" s="43">
        <v>2018</v>
      </c>
      <c r="B47" s="43">
        <v>45</v>
      </c>
      <c r="C47" s="44">
        <f>prevalence2018!C47/120</f>
        <v>4.06E-4</v>
      </c>
    </row>
    <row r="48" spans="1:3" x14ac:dyDescent="0.2">
      <c r="A48" s="43">
        <v>2018</v>
      </c>
      <c r="B48" s="43">
        <v>46</v>
      </c>
      <c r="C48" s="44">
        <f>prevalence2018!C48/120</f>
        <v>4.06E-4</v>
      </c>
    </row>
    <row r="49" spans="1:3" x14ac:dyDescent="0.2">
      <c r="A49" s="43">
        <v>2018</v>
      </c>
      <c r="B49" s="43">
        <v>47</v>
      </c>
      <c r="C49" s="44">
        <f>prevalence2018!C49/120</f>
        <v>4.06E-4</v>
      </c>
    </row>
    <row r="50" spans="1:3" x14ac:dyDescent="0.2">
      <c r="A50" s="43">
        <v>2018</v>
      </c>
      <c r="B50" s="43">
        <v>48</v>
      </c>
      <c r="C50" s="44">
        <f>prevalence2018!C50/120</f>
        <v>4.06E-4</v>
      </c>
    </row>
    <row r="51" spans="1:3" x14ac:dyDescent="0.2">
      <c r="A51" s="43">
        <v>2018</v>
      </c>
      <c r="B51" s="43">
        <v>49</v>
      </c>
      <c r="C51" s="44">
        <f>prevalence2018!C51/120</f>
        <v>4.06E-4</v>
      </c>
    </row>
    <row r="52" spans="1:3" x14ac:dyDescent="0.2">
      <c r="A52" s="43">
        <v>2018</v>
      </c>
      <c r="B52" s="43">
        <v>50</v>
      </c>
      <c r="C52" s="44">
        <f>prevalence2018!C52/120</f>
        <v>4.06E-4</v>
      </c>
    </row>
    <row r="53" spans="1:3" x14ac:dyDescent="0.2">
      <c r="A53" s="43">
        <v>2018</v>
      </c>
      <c r="B53" s="43">
        <v>51</v>
      </c>
      <c r="C53" s="44">
        <f>prevalence2018!C53/120</f>
        <v>4.06E-4</v>
      </c>
    </row>
    <row r="54" spans="1:3" x14ac:dyDescent="0.2">
      <c r="A54" s="43">
        <v>2018</v>
      </c>
      <c r="B54" s="43">
        <v>52</v>
      </c>
      <c r="C54" s="44">
        <f>prevalence2018!C54/120</f>
        <v>4.06E-4</v>
      </c>
    </row>
    <row r="55" spans="1:3" x14ac:dyDescent="0.2">
      <c r="A55" s="43">
        <v>2018</v>
      </c>
      <c r="B55" s="43">
        <v>53</v>
      </c>
      <c r="C55" s="44">
        <f>prevalence2018!C55/120</f>
        <v>4.06E-4</v>
      </c>
    </row>
    <row r="56" spans="1:3" x14ac:dyDescent="0.2">
      <c r="A56" s="43">
        <v>2018</v>
      </c>
      <c r="B56" s="43">
        <v>54</v>
      </c>
      <c r="C56" s="44">
        <f>prevalence2018!C56/120</f>
        <v>4.06E-4</v>
      </c>
    </row>
    <row r="57" spans="1:3" x14ac:dyDescent="0.2">
      <c r="A57" s="43">
        <v>2018</v>
      </c>
      <c r="B57" s="43">
        <v>55</v>
      </c>
      <c r="C57" s="44">
        <f>prevalence2018!C57/200</f>
        <v>6.1200000000000002E-4</v>
      </c>
    </row>
    <row r="58" spans="1:3" x14ac:dyDescent="0.2">
      <c r="A58" s="43">
        <v>2018</v>
      </c>
      <c r="B58" s="43">
        <v>56</v>
      </c>
      <c r="C58" s="44">
        <f>prevalence2018!C58/200</f>
        <v>6.1200000000000002E-4</v>
      </c>
    </row>
    <row r="59" spans="1:3" x14ac:dyDescent="0.2">
      <c r="A59" s="43">
        <v>2018</v>
      </c>
      <c r="B59" s="43">
        <v>57</v>
      </c>
      <c r="C59" s="44">
        <f>prevalence2018!C59/200</f>
        <v>6.1200000000000002E-4</v>
      </c>
    </row>
    <row r="60" spans="1:3" x14ac:dyDescent="0.2">
      <c r="A60" s="43">
        <v>2018</v>
      </c>
      <c r="B60" s="43">
        <v>58</v>
      </c>
      <c r="C60" s="44">
        <f>prevalence2018!C60/200</f>
        <v>6.1200000000000002E-4</v>
      </c>
    </row>
    <row r="61" spans="1:3" x14ac:dyDescent="0.2">
      <c r="A61" s="43">
        <v>2018</v>
      </c>
      <c r="B61" s="43">
        <v>59</v>
      </c>
      <c r="C61" s="44">
        <f>prevalence2018!C61/200</f>
        <v>6.1200000000000002E-4</v>
      </c>
    </row>
    <row r="62" spans="1:3" x14ac:dyDescent="0.2">
      <c r="A62" s="43">
        <v>2018</v>
      </c>
      <c r="B62" s="43">
        <v>60</v>
      </c>
      <c r="C62" s="44">
        <f>prevalence2018!C62/200</f>
        <v>6.1200000000000002E-4</v>
      </c>
    </row>
    <row r="63" spans="1:3" x14ac:dyDescent="0.2">
      <c r="A63" s="43">
        <v>2018</v>
      </c>
      <c r="B63" s="43">
        <v>61</v>
      </c>
      <c r="C63" s="44">
        <f>prevalence2018!C63/200</f>
        <v>6.1200000000000002E-4</v>
      </c>
    </row>
    <row r="64" spans="1:3" x14ac:dyDescent="0.2">
      <c r="A64" s="43">
        <v>2018</v>
      </c>
      <c r="B64" s="43">
        <v>62</v>
      </c>
      <c r="C64" s="44">
        <f>prevalence2018!C64/200</f>
        <v>6.1200000000000002E-4</v>
      </c>
    </row>
    <row r="65" spans="1:3" x14ac:dyDescent="0.2">
      <c r="A65" s="43">
        <v>2018</v>
      </c>
      <c r="B65" s="43">
        <v>63</v>
      </c>
      <c r="C65" s="44">
        <f>prevalence2018!C65/200</f>
        <v>6.1200000000000002E-4</v>
      </c>
    </row>
    <row r="66" spans="1:3" x14ac:dyDescent="0.2">
      <c r="A66" s="43">
        <v>2018</v>
      </c>
      <c r="B66" s="43">
        <v>64</v>
      </c>
      <c r="C66" s="44">
        <f>prevalence2018!C66/200</f>
        <v>6.1200000000000002E-4</v>
      </c>
    </row>
    <row r="67" spans="1:3" x14ac:dyDescent="0.2">
      <c r="A67" s="43">
        <v>2018</v>
      </c>
      <c r="B67" s="43">
        <v>65</v>
      </c>
      <c r="C67" s="44">
        <f>prevalence2018!C67/200</f>
        <v>6.1200000000000002E-4</v>
      </c>
    </row>
    <row r="68" spans="1:3" x14ac:dyDescent="0.2">
      <c r="A68" s="43">
        <v>2018</v>
      </c>
      <c r="B68" s="43">
        <v>66</v>
      </c>
      <c r="C68" s="44">
        <f>prevalence2018!C68/200</f>
        <v>6.1200000000000002E-4</v>
      </c>
    </row>
    <row r="69" spans="1:3" x14ac:dyDescent="0.2">
      <c r="A69" s="43">
        <v>2018</v>
      </c>
      <c r="B69" s="43">
        <v>67</v>
      </c>
      <c r="C69" s="44">
        <f>prevalence2018!C69/200</f>
        <v>6.1200000000000002E-4</v>
      </c>
    </row>
    <row r="70" spans="1:3" x14ac:dyDescent="0.2">
      <c r="A70" s="43">
        <v>2018</v>
      </c>
      <c r="B70" s="43">
        <v>68</v>
      </c>
      <c r="C70" s="44">
        <f>prevalence2018!C70/200</f>
        <v>6.1200000000000002E-4</v>
      </c>
    </row>
    <row r="71" spans="1:3" x14ac:dyDescent="0.2">
      <c r="A71" s="43">
        <v>2018</v>
      </c>
      <c r="B71" s="43">
        <v>69</v>
      </c>
      <c r="C71" s="44">
        <f>prevalence2018!C71/200</f>
        <v>6.1200000000000002E-4</v>
      </c>
    </row>
    <row r="72" spans="1:3" x14ac:dyDescent="0.2">
      <c r="A72" s="43">
        <v>2018</v>
      </c>
      <c r="B72" s="43">
        <v>70</v>
      </c>
      <c r="C72" s="44">
        <f>prevalence2018!C72/200</f>
        <v>6.1200000000000002E-4</v>
      </c>
    </row>
    <row r="73" spans="1:3" x14ac:dyDescent="0.2">
      <c r="A73" s="43">
        <v>2018</v>
      </c>
      <c r="B73" s="43">
        <v>71</v>
      </c>
      <c r="C73" s="44">
        <f>prevalence2018!C73/200</f>
        <v>6.1200000000000002E-4</v>
      </c>
    </row>
    <row r="74" spans="1:3" x14ac:dyDescent="0.2">
      <c r="A74" s="43">
        <v>2018</v>
      </c>
      <c r="B74" s="43">
        <v>72</v>
      </c>
      <c r="C74" s="44">
        <f>prevalence2018!C74/200</f>
        <v>6.1200000000000002E-4</v>
      </c>
    </row>
    <row r="75" spans="1:3" x14ac:dyDescent="0.2">
      <c r="A75" s="43">
        <v>2018</v>
      </c>
      <c r="B75" s="43">
        <v>73</v>
      </c>
      <c r="C75" s="44">
        <f>prevalence2018!C75/200</f>
        <v>6.1200000000000002E-4</v>
      </c>
    </row>
    <row r="76" spans="1:3" x14ac:dyDescent="0.2">
      <c r="A76" s="43">
        <v>2018</v>
      </c>
      <c r="B76" s="43">
        <v>74</v>
      </c>
      <c r="C76" s="44">
        <f>prevalence2018!C76/200</f>
        <v>6.1200000000000002E-4</v>
      </c>
    </row>
    <row r="77" spans="1:3" x14ac:dyDescent="0.2">
      <c r="A77" s="43">
        <v>2018</v>
      </c>
      <c r="B77" s="43">
        <v>75</v>
      </c>
      <c r="C77" s="44">
        <f>prevalence2018!C77/200</f>
        <v>6.1200000000000002E-4</v>
      </c>
    </row>
    <row r="78" spans="1:3" x14ac:dyDescent="0.2">
      <c r="A78" s="43">
        <v>2018</v>
      </c>
      <c r="B78" s="43">
        <v>76</v>
      </c>
      <c r="C78" s="44">
        <f>prevalence2018!C78/200</f>
        <v>6.1200000000000002E-4</v>
      </c>
    </row>
    <row r="79" spans="1:3" x14ac:dyDescent="0.2">
      <c r="A79" s="43">
        <v>2018</v>
      </c>
      <c r="B79" s="43">
        <v>77</v>
      </c>
      <c r="C79" s="44">
        <f>prevalence2018!C79/200</f>
        <v>6.1200000000000002E-4</v>
      </c>
    </row>
    <row r="80" spans="1:3" x14ac:dyDescent="0.2">
      <c r="A80" s="43">
        <v>2018</v>
      </c>
      <c r="B80" s="43">
        <v>78</v>
      </c>
      <c r="C80" s="44">
        <f>prevalence2018!C80/200</f>
        <v>6.1200000000000002E-4</v>
      </c>
    </row>
    <row r="81" spans="1:3" x14ac:dyDescent="0.2">
      <c r="A81" s="43">
        <v>2018</v>
      </c>
      <c r="B81" s="43">
        <v>79</v>
      </c>
      <c r="C81" s="44">
        <f>prevalence2018!C81/200</f>
        <v>6.1200000000000002E-4</v>
      </c>
    </row>
    <row r="82" spans="1:3" x14ac:dyDescent="0.2">
      <c r="A82" s="43">
        <v>2018</v>
      </c>
      <c r="B82" s="43">
        <v>80</v>
      </c>
      <c r="C82" s="44">
        <f>prevalence2018!C82/200</f>
        <v>6.1200000000000002E-4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6BD-C60D-C14A-9E33-3479AADC1850}">
  <dimension ref="A1:D9"/>
  <sheetViews>
    <sheetView zoomScale="110" zoomScaleNormal="110" workbookViewId="0">
      <selection activeCell="A8" sqref="A8"/>
    </sheetView>
  </sheetViews>
  <sheetFormatPr baseColWidth="10" defaultRowHeight="16" x14ac:dyDescent="0.2"/>
  <cols>
    <col min="1" max="1" width="21" style="43" bestFit="1" customWidth="1"/>
    <col min="2" max="4" width="10.83203125" style="44"/>
  </cols>
  <sheetData>
    <row r="1" spans="1:4" x14ac:dyDescent="0.2">
      <c r="A1" s="43" t="s">
        <v>117</v>
      </c>
      <c r="B1" s="44" t="s">
        <v>74</v>
      </c>
      <c r="C1" s="44" t="s">
        <v>75</v>
      </c>
      <c r="D1" s="44" t="s">
        <v>76</v>
      </c>
    </row>
    <row r="2" spans="1:4" x14ac:dyDescent="0.2">
      <c r="A2" s="43" t="s">
        <v>118</v>
      </c>
      <c r="B2" s="44">
        <v>1</v>
      </c>
      <c r="C2" s="44">
        <v>1</v>
      </c>
      <c r="D2" s="44">
        <v>1</v>
      </c>
    </row>
    <row r="3" spans="1:4" x14ac:dyDescent="0.2">
      <c r="A3" s="43" t="s">
        <v>116</v>
      </c>
      <c r="B3" s="44">
        <v>1.49</v>
      </c>
      <c r="C3" s="44">
        <v>1.26</v>
      </c>
      <c r="D3" s="44">
        <v>1.77</v>
      </c>
    </row>
    <row r="4" spans="1:4" x14ac:dyDescent="0.2">
      <c r="A4" s="43" t="s">
        <v>115</v>
      </c>
      <c r="B4" s="44">
        <v>1.58</v>
      </c>
      <c r="C4" s="44">
        <v>1.56</v>
      </c>
      <c r="D4" s="44">
        <v>1.59</v>
      </c>
    </row>
    <row r="5" spans="1:4" x14ac:dyDescent="0.2">
      <c r="A5" s="43" t="s">
        <v>119</v>
      </c>
      <c r="B5" s="44">
        <v>1.57</v>
      </c>
      <c r="C5" s="44">
        <v>1.39</v>
      </c>
      <c r="D5" s="44">
        <v>1.8</v>
      </c>
    </row>
    <row r="6" spans="1:4" x14ac:dyDescent="0.2">
      <c r="A6" s="43" t="s">
        <v>120</v>
      </c>
      <c r="B6" s="44">
        <v>0.35599999999999998</v>
      </c>
    </row>
    <row r="7" spans="1:4" x14ac:dyDescent="0.2">
      <c r="A7" s="43" t="s">
        <v>121</v>
      </c>
      <c r="B7" s="44">
        <v>0.33100000000000002</v>
      </c>
    </row>
    <row r="8" spans="1:4" x14ac:dyDescent="0.2">
      <c r="A8" s="43" t="s">
        <v>123</v>
      </c>
      <c r="B8" s="44">
        <v>0.32300000000000001</v>
      </c>
    </row>
    <row r="9" spans="1:4" x14ac:dyDescent="0.2">
      <c r="A9" s="43" t="s">
        <v>122</v>
      </c>
      <c r="B9" s="44">
        <v>0.01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8562-9F3F-AD46-9C84-EECEDF46D70E}">
  <dimension ref="A1:F16"/>
  <sheetViews>
    <sheetView workbookViewId="0">
      <selection activeCell="D5" sqref="D5:F8"/>
    </sheetView>
  </sheetViews>
  <sheetFormatPr baseColWidth="10" defaultRowHeight="16" x14ac:dyDescent="0.2"/>
  <sheetData>
    <row r="1" spans="1:6" x14ac:dyDescent="0.2">
      <c r="A1" t="s">
        <v>99</v>
      </c>
      <c r="B1" t="s">
        <v>77</v>
      </c>
      <c r="C1" t="s">
        <v>78</v>
      </c>
      <c r="D1" t="s">
        <v>74</v>
      </c>
      <c r="E1" t="s">
        <v>75</v>
      </c>
      <c r="F1" t="s">
        <v>76</v>
      </c>
    </row>
    <row r="2" spans="1:6" x14ac:dyDescent="0.2">
      <c r="A2" t="s">
        <v>100</v>
      </c>
      <c r="B2">
        <v>25</v>
      </c>
      <c r="C2">
        <v>64</v>
      </c>
      <c r="D2">
        <v>5.6000000000000001E-2</v>
      </c>
      <c r="E2">
        <v>2.5999999999999999E-2</v>
      </c>
      <c r="F2">
        <v>8.5000000000000006E-2</v>
      </c>
    </row>
    <row r="3" spans="1:6" x14ac:dyDescent="0.2">
      <c r="A3" t="s">
        <v>101</v>
      </c>
      <c r="B3">
        <v>25</v>
      </c>
      <c r="C3">
        <v>64</v>
      </c>
      <c r="D3">
        <v>6.5000000000000002E-2</v>
      </c>
      <c r="E3">
        <v>2.5999999999999999E-2</v>
      </c>
      <c r="F3">
        <v>0.10299999999999999</v>
      </c>
    </row>
    <row r="4" spans="1:6" x14ac:dyDescent="0.2">
      <c r="A4" t="s">
        <v>102</v>
      </c>
      <c r="B4">
        <v>25</v>
      </c>
      <c r="C4">
        <v>64</v>
      </c>
      <c r="D4">
        <v>4.7E-2</v>
      </c>
      <c r="E4">
        <v>2.7E-2</v>
      </c>
      <c r="F4">
        <v>7.0000000000000007E-2</v>
      </c>
    </row>
    <row r="5" spans="1:6" x14ac:dyDescent="0.2">
      <c r="A5" t="s">
        <v>103</v>
      </c>
      <c r="B5">
        <v>25</v>
      </c>
      <c r="C5">
        <v>34</v>
      </c>
      <c r="D5">
        <v>4.9000000000000002E-2</v>
      </c>
      <c r="E5">
        <v>1.7999999999999999E-2</v>
      </c>
      <c r="F5">
        <v>0.08</v>
      </c>
    </row>
    <row r="6" spans="1:6" x14ac:dyDescent="0.2">
      <c r="A6" t="s">
        <v>104</v>
      </c>
      <c r="B6">
        <v>35</v>
      </c>
      <c r="C6">
        <v>44</v>
      </c>
      <c r="D6">
        <v>6.2E-2</v>
      </c>
      <c r="E6">
        <v>2.4E-2</v>
      </c>
      <c r="F6">
        <v>0.1</v>
      </c>
    </row>
    <row r="7" spans="1:6" x14ac:dyDescent="0.2">
      <c r="A7" t="s">
        <v>105</v>
      </c>
      <c r="B7">
        <v>45</v>
      </c>
      <c r="C7">
        <v>54</v>
      </c>
      <c r="D7">
        <v>5.6000000000000001E-2</v>
      </c>
      <c r="E7">
        <v>0.02</v>
      </c>
      <c r="F7">
        <v>9.1999999999999998E-2</v>
      </c>
    </row>
    <row r="8" spans="1:6" x14ac:dyDescent="0.2">
      <c r="A8" t="s">
        <v>106</v>
      </c>
      <c r="B8">
        <v>55</v>
      </c>
      <c r="C8">
        <v>64</v>
      </c>
      <c r="D8">
        <v>6.8000000000000005E-2</v>
      </c>
      <c r="E8">
        <v>3.7999999999999999E-2</v>
      </c>
      <c r="F8">
        <v>9.8000000000000004E-2</v>
      </c>
    </row>
    <row r="9" spans="1:6" x14ac:dyDescent="0.2">
      <c r="A9" t="s">
        <v>107</v>
      </c>
      <c r="B9">
        <v>25</v>
      </c>
      <c r="C9">
        <v>34</v>
      </c>
      <c r="D9">
        <v>6.2E-2</v>
      </c>
      <c r="E9">
        <v>1.4999999999999999E-2</v>
      </c>
      <c r="F9">
        <v>0.109</v>
      </c>
    </row>
    <row r="10" spans="1:6" x14ac:dyDescent="0.2">
      <c r="A10" t="s">
        <v>108</v>
      </c>
      <c r="B10">
        <v>35</v>
      </c>
      <c r="C10">
        <v>44</v>
      </c>
      <c r="D10">
        <v>7.8E-2</v>
      </c>
      <c r="E10">
        <v>2.8000000000000001E-2</v>
      </c>
      <c r="F10">
        <v>0.127</v>
      </c>
    </row>
    <row r="11" spans="1:6" x14ac:dyDescent="0.2">
      <c r="A11" t="s">
        <v>109</v>
      </c>
      <c r="B11">
        <v>45</v>
      </c>
      <c r="C11">
        <v>54</v>
      </c>
      <c r="D11">
        <v>4.7E-2</v>
      </c>
      <c r="E11">
        <v>0.09</v>
      </c>
      <c r="F11">
        <v>8.4000000000000005E-2</v>
      </c>
    </row>
    <row r="12" spans="1:6" x14ac:dyDescent="0.2">
      <c r="A12" t="s">
        <v>110</v>
      </c>
      <c r="B12">
        <v>55</v>
      </c>
      <c r="C12">
        <v>64</v>
      </c>
      <c r="D12">
        <v>7.5999999999999998E-2</v>
      </c>
      <c r="E12">
        <v>2.7E-2</v>
      </c>
      <c r="F12">
        <v>0.125</v>
      </c>
    </row>
    <row r="13" spans="1:6" x14ac:dyDescent="0.2">
      <c r="A13" t="s">
        <v>111</v>
      </c>
      <c r="B13">
        <v>25</v>
      </c>
      <c r="C13">
        <v>34</v>
      </c>
      <c r="D13">
        <v>3.5999999999999997E-2</v>
      </c>
      <c r="E13">
        <v>1.7999999999999999E-2</v>
      </c>
      <c r="F13">
        <v>5.3999999999999999E-2</v>
      </c>
    </row>
    <row r="14" spans="1:6" x14ac:dyDescent="0.2">
      <c r="A14" t="s">
        <v>112</v>
      </c>
      <c r="B14">
        <v>35</v>
      </c>
      <c r="C14">
        <v>44</v>
      </c>
      <c r="D14">
        <v>4.7E-2</v>
      </c>
      <c r="E14">
        <v>1.6E-2</v>
      </c>
      <c r="F14">
        <v>7.8E-2</v>
      </c>
    </row>
    <row r="15" spans="1:6" x14ac:dyDescent="0.2">
      <c r="A15" t="s">
        <v>113</v>
      </c>
      <c r="B15">
        <v>45</v>
      </c>
      <c r="C15">
        <v>54</v>
      </c>
      <c r="D15">
        <v>6.4000000000000001E-2</v>
      </c>
      <c r="E15">
        <v>2.1999999999999999E-2</v>
      </c>
      <c r="F15">
        <v>0.106</v>
      </c>
    </row>
    <row r="16" spans="1:6" x14ac:dyDescent="0.2">
      <c r="A16" t="s">
        <v>114</v>
      </c>
      <c r="B16">
        <v>55</v>
      </c>
      <c r="C16">
        <v>64</v>
      </c>
      <c r="D16">
        <v>6.0999999999999999E-2</v>
      </c>
      <c r="E16">
        <v>3.3000000000000002E-2</v>
      </c>
      <c r="F16">
        <v>8.8999999999999996E-2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9"/>
  <sheetViews>
    <sheetView workbookViewId="0">
      <selection activeCell="B5" sqref="B5"/>
    </sheetView>
  </sheetViews>
  <sheetFormatPr baseColWidth="10" defaultColWidth="10.6640625" defaultRowHeight="16" x14ac:dyDescent="0.2"/>
  <cols>
    <col min="1" max="1" width="21" bestFit="1" customWidth="1"/>
    <col min="2" max="2" width="18.1640625" bestFit="1" customWidth="1"/>
  </cols>
  <sheetData>
    <row r="1" spans="1:3" x14ac:dyDescent="0.2">
      <c r="A1" s="46" t="s">
        <v>79</v>
      </c>
      <c r="B1" s="47"/>
      <c r="C1" s="47"/>
    </row>
    <row r="2" spans="1:3" x14ac:dyDescent="0.2">
      <c r="A2" s="48" t="s">
        <v>80</v>
      </c>
      <c r="B2" s="48" t="s">
        <v>81</v>
      </c>
      <c r="C2" s="48" t="s">
        <v>17</v>
      </c>
    </row>
    <row r="3" spans="1:3" x14ac:dyDescent="0.2">
      <c r="A3" s="47" t="s">
        <v>82</v>
      </c>
      <c r="B3" s="47" t="s">
        <v>83</v>
      </c>
      <c r="C3" s="47" t="s">
        <v>84</v>
      </c>
    </row>
    <row r="4" spans="1:3" x14ac:dyDescent="0.2">
      <c r="A4" s="47" t="s">
        <v>85</v>
      </c>
      <c r="B4" s="47" t="s">
        <v>98</v>
      </c>
      <c r="C4" s="47" t="s">
        <v>95</v>
      </c>
    </row>
    <row r="5" spans="1:3" x14ac:dyDescent="0.2">
      <c r="A5" s="47" t="s">
        <v>87</v>
      </c>
      <c r="B5" s="47" t="s">
        <v>88</v>
      </c>
      <c r="C5" s="47" t="s">
        <v>97</v>
      </c>
    </row>
    <row r="6" spans="1:3" x14ac:dyDescent="0.2">
      <c r="A6" s="47" t="s">
        <v>86</v>
      </c>
      <c r="B6" s="47" t="s">
        <v>89</v>
      </c>
      <c r="C6" s="49" t="s">
        <v>96</v>
      </c>
    </row>
    <row r="7" spans="1:3" x14ac:dyDescent="0.2">
      <c r="A7" s="47" t="s">
        <v>90</v>
      </c>
      <c r="B7" s="47" t="s">
        <v>93</v>
      </c>
      <c r="C7" s="50" t="s">
        <v>94</v>
      </c>
    </row>
    <row r="8" spans="1:3" x14ac:dyDescent="0.2">
      <c r="A8" s="47" t="s">
        <v>91</v>
      </c>
      <c r="B8" s="47" t="s">
        <v>93</v>
      </c>
      <c r="C8" s="50" t="s">
        <v>94</v>
      </c>
    </row>
    <row r="9" spans="1:3" x14ac:dyDescent="0.2">
      <c r="A9" s="47" t="s">
        <v>92</v>
      </c>
      <c r="B9" s="47" t="s">
        <v>93</v>
      </c>
      <c r="C9" s="50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Sheet</vt:lpstr>
      <vt:lpstr>Structure</vt:lpstr>
      <vt:lpstr>prevalence2018</vt:lpstr>
      <vt:lpstr>incidence2018_plus</vt:lpstr>
      <vt:lpstr>parameters</vt:lpstr>
      <vt:lpstr>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Smit, Mikaela</cp:lastModifiedBy>
  <dcterms:created xsi:type="dcterms:W3CDTF">2018-07-04T10:49:34Z</dcterms:created>
  <dcterms:modified xsi:type="dcterms:W3CDTF">2019-10-28T16:34:43Z</dcterms:modified>
</cp:coreProperties>
</file>