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8310" yWindow="0" windowWidth="14835" windowHeight="9360" tabRatio="723" firstSheet="1" activeTab="2"/>
  </bookViews>
  <sheets>
    <sheet name="parameters" sheetId="26" r:id="rId1"/>
    <sheet name="circumcision_dhs2010" sheetId="38" r:id="rId2"/>
    <sheet name="aids_info" sheetId="39" r:id="rId3"/>
    <sheet name="unaids" sheetId="40" r:id="rId4"/>
    <sheet name="IPTdistricts" sheetId="37" r:id="rId5"/>
    <sheet name="timeSinceInf2010" sheetId="36" r:id="rId6"/>
    <sheet name="details_rates" sheetId="35" r:id="rId7"/>
    <sheet name="VL_monitoring" sheetId="33" r:id="rId8"/>
    <sheet name="circumcision" sheetId="30" r:id="rId9"/>
    <sheet name="incidence_calibration" sheetId="31" r:id="rId10"/>
    <sheet name="Initial_state_probs" sheetId="24" r:id="rId11"/>
    <sheet name="fsw" sheetId="29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6" l="1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" i="36"/>
  <c r="B20" i="26"/>
  <c r="B6" i="35"/>
  <c r="C6" i="35" s="1"/>
  <c r="B5" i="35"/>
  <c r="B4" i="35"/>
  <c r="B3" i="35"/>
  <c r="C3" i="35"/>
  <c r="B2" i="35"/>
  <c r="C2" i="35"/>
  <c r="C4" i="35"/>
  <c r="C5" i="35"/>
  <c r="A5" i="33"/>
  <c r="A6" i="33"/>
  <c r="A7" i="33" s="1"/>
  <c r="A8" i="33" s="1"/>
  <c r="A9" i="33" s="1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/>
  <c r="A23" i="33" s="1"/>
  <c r="A24" i="33" s="1"/>
  <c r="A25" i="33" s="1"/>
  <c r="A26" i="33" s="1"/>
  <c r="A27" i="33" s="1"/>
  <c r="F7" i="30"/>
  <c r="G7" i="30" s="1"/>
  <c r="F8" i="30"/>
  <c r="G8" i="30" s="1"/>
  <c r="F2" i="30"/>
  <c r="G2" i="30" s="1"/>
  <c r="F4" i="30"/>
  <c r="G4" i="30"/>
  <c r="F6" i="30"/>
  <c r="G6" i="30" s="1"/>
  <c r="F3" i="30"/>
  <c r="G3" i="30"/>
  <c r="F5" i="30"/>
  <c r="G5" i="30" s="1"/>
  <c r="F9" i="30"/>
  <c r="G9" i="30"/>
  <c r="F10" i="30"/>
  <c r="G10" i="30" s="1"/>
  <c r="F11" i="30"/>
  <c r="G11" i="30"/>
  <c r="F12" i="30"/>
  <c r="G12" i="30" s="1"/>
  <c r="F13" i="30"/>
  <c r="G13" i="30"/>
  <c r="F14" i="30"/>
  <c r="G14" i="30" s="1"/>
  <c r="F15" i="30"/>
  <c r="G15" i="30"/>
  <c r="F16" i="30"/>
  <c r="G16" i="30" s="1"/>
  <c r="F17" i="30"/>
  <c r="G17" i="30"/>
  <c r="F18" i="30"/>
  <c r="G18" i="30" s="1"/>
  <c r="F19" i="30"/>
  <c r="G19" i="30"/>
  <c r="F20" i="30"/>
  <c r="G20" i="30" s="1"/>
  <c r="F21" i="30"/>
  <c r="G21" i="30"/>
  <c r="F22" i="30"/>
  <c r="G22" i="30" s="1"/>
  <c r="F23" i="30"/>
  <c r="G23" i="30"/>
  <c r="F24" i="30"/>
  <c r="G24" i="30" s="1"/>
  <c r="F25" i="30"/>
  <c r="G25" i="30"/>
  <c r="F26" i="30"/>
  <c r="G26" i="30" s="1"/>
  <c r="F27" i="30"/>
  <c r="G27" i="30"/>
  <c r="F28" i="30"/>
  <c r="G28" i="30" s="1"/>
  <c r="F29" i="30"/>
  <c r="G29" i="30"/>
  <c r="F30" i="30"/>
  <c r="G30" i="30" s="1"/>
  <c r="F31" i="30"/>
  <c r="G31" i="30"/>
  <c r="F32" i="30"/>
  <c r="G32" i="30" s="1"/>
  <c r="D3" i="29"/>
  <c r="D4" i="29"/>
  <c r="D2" i="29"/>
</calcChain>
</file>

<file path=xl/sharedStrings.xml><?xml version="1.0" encoding="utf-8"?>
<sst xmlns="http://schemas.openxmlformats.org/spreadsheetml/2006/main" count="186" uniqueCount="145">
  <si>
    <t>Age</t>
  </si>
  <si>
    <t>Sex</t>
  </si>
  <si>
    <t>age</t>
  </si>
  <si>
    <t>M</t>
  </si>
  <si>
    <t>F</t>
  </si>
  <si>
    <t>year</t>
  </si>
  <si>
    <t>weibull_scale_mort_infant_slow_progressor</t>
  </si>
  <si>
    <t>weibull_shape_mort_infant_slow_progressor</t>
  </si>
  <si>
    <t>weibull_shape_mort_adult</t>
  </si>
  <si>
    <t>15-24</t>
  </si>
  <si>
    <t>25-34</t>
  </si>
  <si>
    <t>35-44</t>
  </si>
  <si>
    <t>45-54</t>
  </si>
  <si>
    <t>Initial_state500</t>
  </si>
  <si>
    <t>Initial_state350</t>
  </si>
  <si>
    <t>Value2</t>
  </si>
  <si>
    <t>exp_rate_mort_infant_fast_progressor</t>
  </si>
  <si>
    <t>probability</t>
  </si>
  <si>
    <t>proportion_female_sex_workers</t>
  </si>
  <si>
    <t>number_fsw</t>
  </si>
  <si>
    <t>population_f_15_49</t>
  </si>
  <si>
    <t>proportion_fsw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</si>
  <si>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</si>
  <si>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</si>
  <si>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</si>
  <si>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</si>
  <si>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</si>
  <si>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</si>
  <si>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</si>
  <si>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</si>
  <si>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</si>
  <si>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</si>
  <si>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</si>
  <si>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</si>
  <si>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</si>
  <si>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</si>
  <si>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</si>
  <si>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</si>
  <si>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</si>
  <si>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</si>
  <si>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</si>
  <si>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</si>
  <si>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</si>
  <si>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</si>
  <si>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</si>
  <si>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</si>
  <si>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vls_m</t>
  </si>
  <si>
    <t>mphia</t>
  </si>
  <si>
    <t>vls_f</t>
  </si>
  <si>
    <t>vls_child</t>
  </si>
  <si>
    <t>time_months</t>
  </si>
  <si>
    <t>interval</t>
  </si>
  <si>
    <t>15_19</t>
  </si>
  <si>
    <t>20_24</t>
  </si>
  <si>
    <t>25_29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</si>
  <si>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</si>
  <si>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</si>
  <si>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</si>
  <si>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</si>
  <si>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</si>
  <si>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</si>
  <si>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</si>
  <si>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</si>
  <si>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</si>
  <si>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</si>
  <si>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</si>
  <si>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</si>
  <si>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</si>
  <si>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</si>
  <si>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</si>
  <si>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</si>
  <si>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</si>
  <si>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</si>
  <si>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</si>
  <si>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</si>
  <si>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</si>
  <si>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</si>
  <si>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</si>
  <si>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</si>
  <si>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</si>
  <si>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</si>
  <si>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</si>
  <si>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</si>
  <si>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</si>
  <si>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</si>
  <si>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</si>
  <si>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</si>
  <si>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</si>
  <si>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</si>
  <si>
    <t>probability_infection</t>
  </si>
  <si>
    <t>scaled_prob</t>
  </si>
  <si>
    <t>prob_off_art</t>
  </si>
  <si>
    <t>fsw_prep</t>
  </si>
  <si>
    <t>hiv_art_ipt</t>
  </si>
  <si>
    <t>hiv_quarterly_reports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</si>
  <si>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</si>
  <si>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</si>
  <si>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</si>
  <si>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</si>
  <si>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</si>
  <si>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</si>
  <si>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</si>
  <si>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</si>
  <si>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</si>
  <si>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</si>
  <si>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</si>
  <si>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percentage_circumcised</t>
  </si>
  <si>
    <t>30_39</t>
  </si>
  <si>
    <t>40_49</t>
  </si>
  <si>
    <t>incidence_adults_percent</t>
  </si>
  <si>
    <t>incidence_children_percent</t>
  </si>
  <si>
    <t>prevalence_adults</t>
  </si>
  <si>
    <t>prevalence_children</t>
  </si>
  <si>
    <t>adult_mortality_1000_people</t>
  </si>
  <si>
    <t>art_coverage_adult</t>
  </si>
  <si>
    <t>art_coverage_child</t>
  </si>
  <si>
    <t>hv_behav_mod</t>
  </si>
  <si>
    <t>parameter_name</t>
  </si>
  <si>
    <t>testing_coverage_male</t>
  </si>
  <si>
    <t>testing_coverage_female</t>
  </si>
  <si>
    <t>AIDS_mortality_per_1000adults</t>
  </si>
  <si>
    <t>testing_adj</t>
  </si>
  <si>
    <t>adult_population</t>
  </si>
  <si>
    <t>treatment_prob</t>
  </si>
  <si>
    <t>prev_15_49</t>
  </si>
  <si>
    <t>inc_15_49_per1000</t>
  </si>
  <si>
    <t>inc_15_49_per1000lower</t>
  </si>
  <si>
    <t>inc_15_49_per1000upper</t>
  </si>
  <si>
    <t>inc_15_49_percent_lower</t>
  </si>
  <si>
    <t>inc_15_49_percent_upper</t>
  </si>
  <si>
    <t>prev_15_49_lower</t>
  </si>
  <si>
    <t>prev_15_49_upper</t>
  </si>
  <si>
    <t>number_deaths_15plus</t>
  </si>
  <si>
    <t>number_deaths_15plus_lower</t>
  </si>
  <si>
    <t>number_deaths_15plus_upper</t>
  </si>
  <si>
    <t>mort_rate</t>
  </si>
  <si>
    <t>mort_rate_lower</t>
  </si>
  <si>
    <t>mort_rate_upper</t>
  </si>
  <si>
    <t>percent15plus_on_art</t>
  </si>
  <si>
    <t>percent15plus_on_art_lower</t>
  </si>
  <si>
    <t>percent15plus_on_art_upper</t>
  </si>
  <si>
    <t>inc_15_49_percent</t>
  </si>
  <si>
    <t>mort_rate100k</t>
  </si>
  <si>
    <t>mort_rate100k_lower</t>
  </si>
  <si>
    <t>mort_rate100k_upper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</si>
</sst>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0.5"/>
      <color theme="1"/>
      <name val="Courier New"/>
      <family val="3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pane ySplit="1" topLeftCell="A20" activePane="bottomLeft" state="frozen"/>
      <selection pane="bottomLeft" activeCell="B49" sqref="B49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117</v>
      </c>
      <c r="B1" t="s">
        <v>60</v>
      </c>
      <c r="C1" t="s">
        <v>15</v>
      </c>
      <c r="D1" t="s">
        <v>37</v>
      </c>
    </row>
    <row r="2" spans="1:4" x14ac:dyDescent="0.25">
      <c r="A2" t="s">
        <v>38</v>
      </c>
      <c r="B2">
        <v>0.106</v>
      </c>
      <c r="D2" t="s">
        <v>41</v>
      </c>
    </row>
    <row r="3" spans="1:4" x14ac:dyDescent="0.25">
      <c r="A3" t="s">
        <v>39</v>
      </c>
      <c r="B3">
        <v>2.0824498404409902E-2</v>
      </c>
      <c r="D3" t="s">
        <v>62</v>
      </c>
    </row>
    <row r="4" spans="1:4" x14ac:dyDescent="0.25">
      <c r="A4" t="s">
        <v>118</v>
      </c>
      <c r="B4">
        <v>0.50900000000000001</v>
      </c>
      <c r="D4" t="s">
        <v>63</v>
      </c>
    </row>
    <row r="5" spans="1:4" x14ac:dyDescent="0.25">
      <c r="A5" t="s">
        <v>119</v>
      </c>
      <c r="B5">
        <v>0.71599999999999997</v>
      </c>
      <c r="D5" t="s">
        <v>63</v>
      </c>
    </row>
    <row r="6" spans="1:4" x14ac:dyDescent="0.25">
      <c r="A6" t="s">
        <v>46</v>
      </c>
      <c r="B6">
        <v>0.89700000000000002</v>
      </c>
      <c r="D6" t="s">
        <v>47</v>
      </c>
    </row>
    <row r="7" spans="1:4" x14ac:dyDescent="0.25">
      <c r="A7" t="s">
        <v>48</v>
      </c>
      <c r="B7">
        <v>0.92100000000000004</v>
      </c>
      <c r="D7" t="s">
        <v>47</v>
      </c>
    </row>
    <row r="8" spans="1:4" x14ac:dyDescent="0.25">
      <c r="A8" t="s">
        <v>49</v>
      </c>
      <c r="B8">
        <v>0.57899999999999996</v>
      </c>
      <c r="D8" t="s">
        <v>47</v>
      </c>
    </row>
    <row r="9" spans="1:4" x14ac:dyDescent="0.25">
      <c r="A9" t="s">
        <v>22</v>
      </c>
      <c r="B9">
        <v>4.4999999999999998E-2</v>
      </c>
      <c r="D9" t="s">
        <v>86</v>
      </c>
    </row>
    <row r="10" spans="1:4" x14ac:dyDescent="0.25">
      <c r="A10" t="s">
        <v>16</v>
      </c>
      <c r="B10">
        <v>1.08</v>
      </c>
      <c r="D10" t="s">
        <v>64</v>
      </c>
    </row>
    <row r="11" spans="1:4" x14ac:dyDescent="0.25">
      <c r="A11" t="s">
        <v>6</v>
      </c>
      <c r="B11">
        <v>16</v>
      </c>
      <c r="D11" t="s">
        <v>64</v>
      </c>
    </row>
    <row r="12" spans="1:4" x14ac:dyDescent="0.25">
      <c r="A12" t="s">
        <v>7</v>
      </c>
      <c r="B12">
        <v>2.7</v>
      </c>
      <c r="D12" t="s">
        <v>64</v>
      </c>
    </row>
    <row r="13" spans="1:4" x14ac:dyDescent="0.25">
      <c r="A13" t="s">
        <v>8</v>
      </c>
      <c r="B13">
        <v>2</v>
      </c>
      <c r="D13" t="s">
        <v>65</v>
      </c>
    </row>
    <row r="14" spans="1:4" x14ac:dyDescent="0.25">
      <c r="A14" t="s">
        <v>43</v>
      </c>
      <c r="B14">
        <v>0.22</v>
      </c>
      <c r="D14" t="s">
        <v>45</v>
      </c>
    </row>
    <row r="15" spans="1:4" x14ac:dyDescent="0.25">
      <c r="A15" t="s">
        <v>34</v>
      </c>
      <c r="B15">
        <v>0</v>
      </c>
      <c r="D15" t="s">
        <v>45</v>
      </c>
    </row>
    <row r="16" spans="1:4" x14ac:dyDescent="0.25">
      <c r="A16" t="s">
        <v>44</v>
      </c>
      <c r="B16">
        <v>0.3</v>
      </c>
      <c r="D16" t="s">
        <v>45</v>
      </c>
    </row>
    <row r="17" spans="1:4" x14ac:dyDescent="0.25">
      <c r="A17" t="s">
        <v>87</v>
      </c>
      <c r="B17">
        <v>0.01</v>
      </c>
      <c r="D17" t="s">
        <v>45</v>
      </c>
    </row>
    <row r="18" spans="1:4" x14ac:dyDescent="0.25">
      <c r="A18" t="s">
        <v>88</v>
      </c>
      <c r="B18">
        <v>0</v>
      </c>
      <c r="D18" t="s">
        <v>45</v>
      </c>
    </row>
    <row r="19" spans="1:4" x14ac:dyDescent="0.25">
      <c r="A19" t="s">
        <v>18</v>
      </c>
      <c r="B19">
        <v>6.8999999999999999E-3</v>
      </c>
    </row>
    <row r="20" spans="1:4" x14ac:dyDescent="0.25">
      <c r="A20" t="s">
        <v>42</v>
      </c>
      <c r="B20">
        <f>1/5.5</f>
        <v>0.18181818181818182</v>
      </c>
    </row>
    <row r="21" spans="1:4" x14ac:dyDescent="0.25">
      <c r="A21" t="s">
        <v>66</v>
      </c>
      <c r="B21">
        <v>5</v>
      </c>
    </row>
    <row r="22" spans="1:4" x14ac:dyDescent="0.25">
      <c r="A22" t="s">
        <v>23</v>
      </c>
      <c r="B22">
        <v>0.4</v>
      </c>
      <c r="D22" t="s">
        <v>61</v>
      </c>
    </row>
    <row r="23" spans="1:4" x14ac:dyDescent="0.25">
      <c r="A23" t="s">
        <v>24</v>
      </c>
      <c r="B23">
        <v>0.75</v>
      </c>
    </row>
    <row r="24" spans="1:4" x14ac:dyDescent="0.25">
      <c r="A24" t="s">
        <v>67</v>
      </c>
      <c r="B24">
        <v>0</v>
      </c>
    </row>
    <row r="25" spans="1:4" x14ac:dyDescent="0.25">
      <c r="A25" t="s">
        <v>68</v>
      </c>
      <c r="B25">
        <v>0.52</v>
      </c>
      <c r="D25" t="s">
        <v>40</v>
      </c>
    </row>
    <row r="26" spans="1:4" x14ac:dyDescent="0.25">
      <c r="A26" t="s">
        <v>69</v>
      </c>
      <c r="B26">
        <v>0.96</v>
      </c>
      <c r="D26" t="s">
        <v>40</v>
      </c>
    </row>
    <row r="27" spans="1:4" x14ac:dyDescent="0.25">
      <c r="A27" t="s">
        <v>70</v>
      </c>
      <c r="B27">
        <v>1.18</v>
      </c>
      <c r="D27" t="s">
        <v>40</v>
      </c>
    </row>
    <row r="28" spans="1:4" x14ac:dyDescent="0.25">
      <c r="A28" t="s">
        <v>71</v>
      </c>
      <c r="B28">
        <v>1.19</v>
      </c>
      <c r="D28" t="s">
        <v>40</v>
      </c>
    </row>
    <row r="29" spans="1:4" x14ac:dyDescent="0.25">
      <c r="A29" t="s">
        <v>72</v>
      </c>
      <c r="B29">
        <v>1.56</v>
      </c>
      <c r="D29" t="s">
        <v>40</v>
      </c>
    </row>
    <row r="30" spans="1:4" x14ac:dyDescent="0.25">
      <c r="A30" t="s">
        <v>73</v>
      </c>
      <c r="B30">
        <v>1.43</v>
      </c>
      <c r="D30" t="s">
        <v>40</v>
      </c>
    </row>
    <row r="31" spans="1:4" x14ac:dyDescent="0.25">
      <c r="A31" t="s">
        <v>74</v>
      </c>
      <c r="B31">
        <v>2.15</v>
      </c>
      <c r="D31" t="s">
        <v>40</v>
      </c>
    </row>
    <row r="32" spans="1:4" x14ac:dyDescent="0.25">
      <c r="A32" t="s">
        <v>75</v>
      </c>
      <c r="B32">
        <v>3.75</v>
      </c>
      <c r="D32" t="s">
        <v>40</v>
      </c>
    </row>
    <row r="33" spans="1:6" x14ac:dyDescent="0.25">
      <c r="A33" t="s">
        <v>76</v>
      </c>
      <c r="B33">
        <v>5.88</v>
      </c>
      <c r="D33" t="s">
        <v>40</v>
      </c>
    </row>
    <row r="34" spans="1:6" x14ac:dyDescent="0.25">
      <c r="A34" t="s">
        <v>77</v>
      </c>
      <c r="B34">
        <v>7.57</v>
      </c>
      <c r="D34" t="s">
        <v>40</v>
      </c>
    </row>
    <row r="35" spans="1:6" x14ac:dyDescent="0.25">
      <c r="A35" t="s">
        <v>78</v>
      </c>
      <c r="B35">
        <v>7.93</v>
      </c>
      <c r="D35" t="s">
        <v>40</v>
      </c>
    </row>
    <row r="36" spans="1:6" x14ac:dyDescent="0.25">
      <c r="A36" t="s">
        <v>79</v>
      </c>
      <c r="B36">
        <v>6.72</v>
      </c>
      <c r="D36" t="s">
        <v>40</v>
      </c>
    </row>
    <row r="37" spans="1:6" x14ac:dyDescent="0.25">
      <c r="A37" t="s">
        <v>80</v>
      </c>
      <c r="B37">
        <v>7.9</v>
      </c>
      <c r="D37" t="s">
        <v>40</v>
      </c>
    </row>
    <row r="38" spans="1:6" x14ac:dyDescent="0.25">
      <c r="A38" t="s">
        <v>81</v>
      </c>
      <c r="B38">
        <v>1.18</v>
      </c>
      <c r="D38" t="s">
        <v>40</v>
      </c>
    </row>
    <row r="39" spans="1:6" x14ac:dyDescent="0.25">
      <c r="A39" t="s">
        <v>82</v>
      </c>
      <c r="B39">
        <v>1.1499999999999999</v>
      </c>
      <c r="D39" t="s">
        <v>40</v>
      </c>
    </row>
    <row r="40" spans="1:6" x14ac:dyDescent="0.25">
      <c r="A40" t="s">
        <v>83</v>
      </c>
      <c r="B40">
        <v>1</v>
      </c>
      <c r="D40" t="s">
        <v>40</v>
      </c>
    </row>
    <row r="41" spans="1:6" x14ac:dyDescent="0.25">
      <c r="A41" t="s">
        <v>116</v>
      </c>
      <c r="B41">
        <v>0.5</v>
      </c>
    </row>
    <row r="42" spans="1:6" x14ac:dyDescent="0.25">
      <c r="A42" t="s">
        <v>84</v>
      </c>
      <c r="B42">
        <v>0</v>
      </c>
    </row>
    <row r="43" spans="1:6" x14ac:dyDescent="0.25">
      <c r="A43" t="s">
        <v>85</v>
      </c>
      <c r="B43">
        <v>0</v>
      </c>
    </row>
    <row r="44" spans="1:6" x14ac:dyDescent="0.25">
      <c r="A44" t="s">
        <v>91</v>
      </c>
      <c r="B44">
        <v>0</v>
      </c>
    </row>
    <row r="45" spans="1:6" x14ac:dyDescent="0.25">
      <c r="A45" t="s">
        <v>92</v>
      </c>
      <c r="B45">
        <v>0.1</v>
      </c>
    </row>
    <row r="46" spans="1:6" x14ac:dyDescent="0.25">
      <c r="A46" t="s">
        <v>93</v>
      </c>
      <c r="B46">
        <v>0.31</v>
      </c>
      <c r="F46" t="s">
        <v>94</v>
      </c>
    </row>
    <row r="47" spans="1:6" x14ac:dyDescent="0.25">
      <c r="A47" t="s">
        <v>121</v>
      </c>
      <c r="B47">
        <v>0.05</v>
      </c>
    </row>
    <row r="48" spans="1:6" x14ac:dyDescent="0.25">
      <c r="A48" t="s">
        <v>123</v>
      </c>
      <c r="B48">
        <v>0.3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5</v>
      </c>
      <c r="B1" t="s">
        <v>35</v>
      </c>
      <c r="C1" t="s">
        <v>36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</v>
      </c>
      <c r="B1" t="s">
        <v>0</v>
      </c>
      <c r="C1" t="s">
        <v>13</v>
      </c>
      <c r="D1" t="s">
        <v>14</v>
      </c>
    </row>
    <row r="2" spans="1:4" x14ac:dyDescent="0.25">
      <c r="A2" t="s">
        <v>3</v>
      </c>
      <c r="B2" t="s">
        <v>9</v>
      </c>
      <c r="C2">
        <v>64.3</v>
      </c>
      <c r="D2">
        <v>35.700000000000003</v>
      </c>
    </row>
    <row r="3" spans="1:4" x14ac:dyDescent="0.25">
      <c r="A3" t="s">
        <v>3</v>
      </c>
      <c r="B3" t="s">
        <v>10</v>
      </c>
      <c r="C3">
        <v>60.7</v>
      </c>
      <c r="D3">
        <v>39.299999999999997</v>
      </c>
    </row>
    <row r="4" spans="1:4" x14ac:dyDescent="0.25">
      <c r="A4" t="s">
        <v>3</v>
      </c>
      <c r="B4" t="s">
        <v>11</v>
      </c>
      <c r="C4">
        <v>58.5</v>
      </c>
      <c r="D4">
        <v>41.5</v>
      </c>
    </row>
    <row r="5" spans="1:4" x14ac:dyDescent="0.25">
      <c r="A5" t="s">
        <v>3</v>
      </c>
      <c r="B5" t="s">
        <v>12</v>
      </c>
      <c r="C5">
        <v>55.2</v>
      </c>
      <c r="D5">
        <v>44.8</v>
      </c>
    </row>
    <row r="6" spans="1:4" x14ac:dyDescent="0.25">
      <c r="A6" t="s">
        <v>4</v>
      </c>
      <c r="B6" t="s">
        <v>9</v>
      </c>
      <c r="C6">
        <v>64.3</v>
      </c>
      <c r="D6">
        <v>35.700000000000003</v>
      </c>
    </row>
    <row r="7" spans="1:4" x14ac:dyDescent="0.25">
      <c r="A7" t="s">
        <v>4</v>
      </c>
      <c r="B7" t="s">
        <v>10</v>
      </c>
      <c r="C7">
        <v>60.7</v>
      </c>
      <c r="D7">
        <v>39.299999999999997</v>
      </c>
    </row>
    <row r="8" spans="1:4" x14ac:dyDescent="0.25">
      <c r="A8" t="s">
        <v>4</v>
      </c>
      <c r="B8" t="s">
        <v>11</v>
      </c>
      <c r="C8">
        <v>58.5</v>
      </c>
      <c r="D8">
        <v>41.5</v>
      </c>
    </row>
    <row r="9" spans="1:4" x14ac:dyDescent="0.25">
      <c r="A9" t="s">
        <v>4</v>
      </c>
      <c r="B9" t="s">
        <v>12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22"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5</v>
      </c>
      <c r="B1" t="s">
        <v>19</v>
      </c>
      <c r="C1" t="s">
        <v>20</v>
      </c>
      <c r="D1" t="s">
        <v>21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24" sqref="F24"/>
    </sheetView>
  </sheetViews>
  <sheetFormatPr defaultRowHeight="15.75" x14ac:dyDescent="0.25"/>
  <sheetData>
    <row r="1" spans="1:2" x14ac:dyDescent="0.25">
      <c r="A1" t="s">
        <v>2</v>
      </c>
      <c r="B1" t="s">
        <v>106</v>
      </c>
    </row>
    <row r="2" spans="1:2" x14ac:dyDescent="0.25">
      <c r="A2" t="s">
        <v>52</v>
      </c>
      <c r="B2">
        <v>21.7</v>
      </c>
    </row>
    <row r="3" spans="1:2" x14ac:dyDescent="0.25">
      <c r="A3" t="s">
        <v>53</v>
      </c>
      <c r="B3">
        <v>22.2</v>
      </c>
    </row>
    <row r="4" spans="1:2" x14ac:dyDescent="0.25">
      <c r="A4" t="s">
        <v>54</v>
      </c>
      <c r="B4">
        <v>18.3</v>
      </c>
    </row>
    <row r="5" spans="1:2" x14ac:dyDescent="0.25">
      <c r="A5" t="s">
        <v>107</v>
      </c>
      <c r="B5">
        <v>22.5</v>
      </c>
    </row>
    <row r="6" spans="1:2" x14ac:dyDescent="0.25">
      <c r="A6" t="s">
        <v>108</v>
      </c>
      <c r="B6">
        <v>21.7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workbookViewId="0">
      <pane xSplit="1" topLeftCell="B1" activePane="topRight" state="frozen"/>
      <selection pane="topRight" activeCell="B8" sqref="B8"/>
    </sheetView>
  </sheetViews>
  <sheetFormatPr defaultColWidth="4.75" defaultRowHeight="15.75" x14ac:dyDescent="0.25"/>
  <cols>
    <col min="1" max="1" width="4.875" bestFit="1" customWidth="1"/>
    <col min="2" max="2" width="25.125" bestFit="1" customWidth="1"/>
    <col min="3" max="3" width="29.875" bestFit="1" customWidth="1"/>
    <col min="4" max="4" width="30" bestFit="1" customWidth="1"/>
    <col min="5" max="5" width="24.625" bestFit="1" customWidth="1"/>
    <col min="6" max="6" width="30.375" bestFit="1" customWidth="1"/>
    <col min="7" max="7" width="30.5" bestFit="1" customWidth="1"/>
    <col min="8" max="8" width="22.125" bestFit="1" customWidth="1"/>
    <col min="9" max="9" width="23.625" bestFit="1" customWidth="1"/>
    <col min="10" max="10" width="15.875" bestFit="1" customWidth="1"/>
    <col min="11" max="11" width="17.5" bestFit="1" customWidth="1"/>
    <col min="12" max="12" width="25.125" bestFit="1" customWidth="1"/>
    <col min="13" max="13" width="16.75" bestFit="1" customWidth="1"/>
    <col min="14" max="14" width="16.5" bestFit="1" customWidth="1"/>
    <col min="15" max="15" width="27" bestFit="1" customWidth="1"/>
    <col min="16" max="16" width="14.75" bestFit="1" customWidth="1"/>
    <col min="17" max="17" width="14.625" bestFit="1" customWidth="1"/>
    <col min="18" max="20" width="14.625" customWidth="1"/>
    <col min="21" max="21" width="18.875" bestFit="1" customWidth="1"/>
  </cols>
  <sheetData>
    <row r="1" spans="1:23" x14ac:dyDescent="0.25">
      <c r="A1" t="s">
        <v>5</v>
      </c>
      <c r="B1" t="s">
        <v>125</v>
      </c>
      <c r="C1" t="s">
        <v>126</v>
      </c>
      <c r="D1" t="s">
        <v>127</v>
      </c>
      <c r="E1" t="s">
        <v>141</v>
      </c>
      <c r="F1" t="s">
        <v>128</v>
      </c>
      <c r="G1" t="s">
        <v>129</v>
      </c>
      <c r="H1" t="s">
        <v>124</v>
      </c>
      <c r="I1" t="s">
        <v>130</v>
      </c>
      <c r="J1" t="s">
        <v>131</v>
      </c>
      <c r="K1" t="s">
        <v>122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142</v>
      </c>
      <c r="S1" t="s">
        <v>143</v>
      </c>
      <c r="T1" t="s">
        <v>144</v>
      </c>
      <c r="U1" t="s">
        <v>138</v>
      </c>
      <c r="V1" t="s">
        <v>139</v>
      </c>
      <c r="W1" t="s">
        <v>140</v>
      </c>
    </row>
    <row r="2" spans="1:23" x14ac:dyDescent="0.25">
      <c r="A2">
        <v>2010</v>
      </c>
      <c r="B2">
        <v>7.1</v>
      </c>
      <c r="C2">
        <v>6.6</v>
      </c>
      <c r="D2">
        <v>7.52</v>
      </c>
      <c r="E2">
        <v>0.71</v>
      </c>
      <c r="F2">
        <v>0.65999999999999992</v>
      </c>
      <c r="G2">
        <v>0.752</v>
      </c>
      <c r="H2">
        <v>10.6</v>
      </c>
      <c r="I2">
        <v>9.3000000000000007</v>
      </c>
      <c r="J2">
        <v>11.7</v>
      </c>
      <c r="K2">
        <v>7927106</v>
      </c>
      <c r="L2">
        <v>18000</v>
      </c>
      <c r="M2">
        <v>16000</v>
      </c>
      <c r="N2">
        <v>22000</v>
      </c>
      <c r="O2">
        <v>2.2706899592360693E-3</v>
      </c>
      <c r="P2">
        <v>2.0183910748765061E-3</v>
      </c>
      <c r="Q2">
        <v>2.7752877279551957E-3</v>
      </c>
      <c r="R2">
        <v>227.06899592360693</v>
      </c>
      <c r="S2">
        <v>201.83910748765061</v>
      </c>
      <c r="T2">
        <v>277.52877279551956</v>
      </c>
      <c r="U2">
        <v>31</v>
      </c>
      <c r="V2">
        <v>27</v>
      </c>
      <c r="W2">
        <v>34</v>
      </c>
    </row>
    <row r="3" spans="1:23" x14ac:dyDescent="0.25">
      <c r="A3">
        <v>2011</v>
      </c>
      <c r="B3">
        <v>6.8</v>
      </c>
      <c r="C3">
        <v>6.36</v>
      </c>
      <c r="D3">
        <v>7.26</v>
      </c>
      <c r="E3">
        <v>0.67999999999999994</v>
      </c>
      <c r="F3">
        <v>0.63600000000000001</v>
      </c>
      <c r="G3">
        <v>0.72599999999999998</v>
      </c>
      <c r="H3">
        <v>10.5</v>
      </c>
      <c r="I3">
        <v>9.3000000000000007</v>
      </c>
      <c r="J3">
        <v>11.6</v>
      </c>
      <c r="K3">
        <v>8213700</v>
      </c>
      <c r="L3">
        <v>16000</v>
      </c>
      <c r="M3">
        <v>14000</v>
      </c>
      <c r="N3">
        <v>20000</v>
      </c>
      <c r="O3">
        <v>1.9479649853293888E-3</v>
      </c>
      <c r="P3">
        <v>1.7044693621632151E-3</v>
      </c>
      <c r="Q3">
        <v>2.4349562316617361E-3</v>
      </c>
      <c r="R3">
        <v>194.79649853293887</v>
      </c>
      <c r="S3">
        <v>170.44693621632152</v>
      </c>
      <c r="T3">
        <v>243.4956231661736</v>
      </c>
      <c r="U3">
        <v>39</v>
      </c>
      <c r="V3">
        <v>34</v>
      </c>
      <c r="W3">
        <v>43</v>
      </c>
    </row>
    <row r="4" spans="1:23" x14ac:dyDescent="0.25">
      <c r="A4">
        <v>2012</v>
      </c>
      <c r="B4">
        <v>6.4</v>
      </c>
      <c r="C4">
        <v>6</v>
      </c>
      <c r="D4">
        <v>6.93</v>
      </c>
      <c r="E4">
        <v>0.64</v>
      </c>
      <c r="F4">
        <v>0.6</v>
      </c>
      <c r="G4">
        <v>0.69299999999999995</v>
      </c>
      <c r="H4">
        <v>10.3</v>
      </c>
      <c r="I4">
        <v>9.1</v>
      </c>
      <c r="J4">
        <v>11.3</v>
      </c>
      <c r="K4">
        <v>8511094</v>
      </c>
      <c r="L4">
        <v>14000</v>
      </c>
      <c r="M4">
        <v>12000</v>
      </c>
      <c r="N4">
        <v>17000</v>
      </c>
      <c r="O4">
        <v>1.6449119231910728E-3</v>
      </c>
      <c r="P4">
        <v>1.4099245055923481E-3</v>
      </c>
      <c r="Q4">
        <v>1.9973930495891597E-3</v>
      </c>
      <c r="R4">
        <v>164.49119231910728</v>
      </c>
      <c r="S4">
        <v>140.99245055923481</v>
      </c>
      <c r="T4">
        <v>199.73930495891597</v>
      </c>
      <c r="U4">
        <v>47</v>
      </c>
      <c r="V4">
        <v>41</v>
      </c>
      <c r="W4">
        <v>52</v>
      </c>
    </row>
    <row r="5" spans="1:23" x14ac:dyDescent="0.25">
      <c r="A5">
        <v>2013</v>
      </c>
      <c r="B5">
        <v>6</v>
      </c>
      <c r="C5">
        <v>5.57</v>
      </c>
      <c r="D5">
        <v>6.55</v>
      </c>
      <c r="E5">
        <v>0.6</v>
      </c>
      <c r="F5">
        <v>0.55700000000000005</v>
      </c>
      <c r="G5">
        <v>0.65500000000000003</v>
      </c>
      <c r="H5">
        <v>10.199999999999999</v>
      </c>
      <c r="I5">
        <v>9</v>
      </c>
      <c r="J5">
        <v>11.1</v>
      </c>
      <c r="K5">
        <v>8819603</v>
      </c>
      <c r="L5">
        <v>12000</v>
      </c>
      <c r="M5">
        <v>9600</v>
      </c>
      <c r="N5">
        <v>15000</v>
      </c>
      <c r="O5">
        <v>1.3606054603591568E-3</v>
      </c>
      <c r="P5">
        <v>1.0884843682873254E-3</v>
      </c>
      <c r="Q5">
        <v>1.7007568254489458E-3</v>
      </c>
      <c r="R5">
        <v>136.06054603591568</v>
      </c>
      <c r="S5">
        <v>108.84843682873253</v>
      </c>
      <c r="T5">
        <v>170.07568254489459</v>
      </c>
      <c r="U5">
        <v>53</v>
      </c>
      <c r="V5">
        <v>47</v>
      </c>
      <c r="W5">
        <v>58</v>
      </c>
    </row>
    <row r="6" spans="1:23" x14ac:dyDescent="0.25">
      <c r="A6">
        <v>2014</v>
      </c>
      <c r="B6">
        <v>5.7</v>
      </c>
      <c r="C6">
        <v>5.27</v>
      </c>
      <c r="D6">
        <v>6.17</v>
      </c>
      <c r="E6">
        <v>0.57000000000000006</v>
      </c>
      <c r="F6">
        <v>0.52699999999999991</v>
      </c>
      <c r="G6">
        <v>0.61699999999999999</v>
      </c>
      <c r="H6">
        <v>10</v>
      </c>
      <c r="I6">
        <v>8.8000000000000007</v>
      </c>
      <c r="J6">
        <v>10.9</v>
      </c>
      <c r="K6">
        <v>9137145</v>
      </c>
      <c r="L6">
        <v>11000</v>
      </c>
      <c r="M6">
        <v>8700</v>
      </c>
      <c r="N6">
        <v>13000</v>
      </c>
      <c r="O6">
        <v>1.203877141054454E-3</v>
      </c>
      <c r="P6">
        <v>9.5215737519761367E-4</v>
      </c>
      <c r="Q6">
        <v>1.4227638939734457E-3</v>
      </c>
      <c r="R6">
        <v>120.3877141054454</v>
      </c>
      <c r="S6">
        <v>95.215737519761362</v>
      </c>
      <c r="T6">
        <v>142.27638939734456</v>
      </c>
      <c r="U6">
        <v>58</v>
      </c>
      <c r="V6">
        <v>52</v>
      </c>
      <c r="W6">
        <v>64</v>
      </c>
    </row>
    <row r="7" spans="1:23" x14ac:dyDescent="0.25">
      <c r="A7">
        <v>2015</v>
      </c>
      <c r="B7">
        <v>5.4</v>
      </c>
      <c r="C7">
        <v>4.95</v>
      </c>
      <c r="D7">
        <v>5.86</v>
      </c>
      <c r="E7">
        <v>0.54</v>
      </c>
      <c r="F7">
        <v>0.495</v>
      </c>
      <c r="G7">
        <v>0.58600000000000008</v>
      </c>
      <c r="H7">
        <v>9.8000000000000007</v>
      </c>
      <c r="I7">
        <v>8.6999999999999993</v>
      </c>
      <c r="J7">
        <v>10.7</v>
      </c>
      <c r="K7">
        <v>9461255</v>
      </c>
      <c r="L7">
        <v>10000</v>
      </c>
      <c r="M7">
        <v>8300</v>
      </c>
      <c r="N7">
        <v>13000</v>
      </c>
      <c r="O7">
        <v>1.0569422344075918E-3</v>
      </c>
      <c r="P7">
        <v>8.772620545583012E-4</v>
      </c>
      <c r="Q7">
        <v>1.3740249047298693E-3</v>
      </c>
      <c r="R7">
        <v>105.69422344075919</v>
      </c>
      <c r="S7">
        <v>87.726205455830126</v>
      </c>
      <c r="T7">
        <v>137.40249047298693</v>
      </c>
      <c r="U7">
        <v>62</v>
      </c>
      <c r="V7">
        <v>55</v>
      </c>
      <c r="W7">
        <v>68</v>
      </c>
    </row>
    <row r="8" spans="1:23" x14ac:dyDescent="0.25">
      <c r="A8">
        <v>2016</v>
      </c>
      <c r="B8">
        <v>5.0999999999999996</v>
      </c>
      <c r="C8">
        <v>4.6100000000000003</v>
      </c>
      <c r="D8">
        <v>5.67</v>
      </c>
      <c r="E8">
        <v>0.51</v>
      </c>
      <c r="F8">
        <v>0.46100000000000002</v>
      </c>
      <c r="G8">
        <v>0.56699999999999995</v>
      </c>
      <c r="H8">
        <v>9.6999999999999993</v>
      </c>
      <c r="I8">
        <v>8.5</v>
      </c>
      <c r="J8">
        <v>10.5</v>
      </c>
      <c r="K8">
        <v>9791708</v>
      </c>
      <c r="L8">
        <v>10000</v>
      </c>
      <c r="M8">
        <v>8400</v>
      </c>
      <c r="N8">
        <v>13000</v>
      </c>
      <c r="O8">
        <v>1.0212722846718878E-3</v>
      </c>
      <c r="P8">
        <v>8.578687191243856E-4</v>
      </c>
      <c r="Q8">
        <v>1.3276539700734539E-3</v>
      </c>
      <c r="R8">
        <v>102.12722846718877</v>
      </c>
      <c r="S8">
        <v>85.786871912438556</v>
      </c>
      <c r="T8">
        <v>132.7653970073454</v>
      </c>
      <c r="U8">
        <v>69</v>
      </c>
      <c r="V8">
        <v>61</v>
      </c>
      <c r="W8">
        <v>75</v>
      </c>
    </row>
    <row r="9" spans="1:23" x14ac:dyDescent="0.25">
      <c r="A9">
        <v>2017</v>
      </c>
      <c r="B9">
        <v>4.7</v>
      </c>
      <c r="C9">
        <v>4.16</v>
      </c>
      <c r="D9">
        <v>5.34</v>
      </c>
      <c r="E9">
        <v>0.47000000000000003</v>
      </c>
      <c r="F9">
        <v>0.41600000000000004</v>
      </c>
      <c r="G9">
        <v>0.53400000000000003</v>
      </c>
      <c r="H9">
        <v>9.4</v>
      </c>
      <c r="I9">
        <v>8.1999999999999993</v>
      </c>
      <c r="J9">
        <v>10.3</v>
      </c>
      <c r="K9">
        <v>10130272</v>
      </c>
      <c r="L9">
        <v>10000</v>
      </c>
      <c r="M9">
        <v>8600</v>
      </c>
      <c r="N9">
        <v>12000</v>
      </c>
      <c r="O9">
        <v>9.8714032555098229E-4</v>
      </c>
      <c r="P9">
        <v>8.4894067997384477E-4</v>
      </c>
      <c r="Q9">
        <v>1.1845683906611787E-3</v>
      </c>
      <c r="R9">
        <v>98.714032555098228</v>
      </c>
      <c r="S9">
        <v>84.894067997384482</v>
      </c>
      <c r="T9">
        <v>118.45683906611788</v>
      </c>
      <c r="U9">
        <v>74</v>
      </c>
      <c r="V9">
        <v>66</v>
      </c>
      <c r="W9">
        <v>80</v>
      </c>
    </row>
    <row r="10" spans="1:23" x14ac:dyDescent="0.25">
      <c r="A10">
        <v>2018</v>
      </c>
      <c r="B10">
        <v>4.4000000000000004</v>
      </c>
      <c r="C10">
        <v>3.77</v>
      </c>
      <c r="D10">
        <v>5.09</v>
      </c>
      <c r="E10">
        <v>0.44000000000000006</v>
      </c>
      <c r="F10">
        <v>0.377</v>
      </c>
      <c r="G10">
        <v>0.50900000000000001</v>
      </c>
      <c r="H10">
        <v>9.1999999999999993</v>
      </c>
      <c r="I10">
        <v>8</v>
      </c>
      <c r="J10">
        <v>10</v>
      </c>
      <c r="K10">
        <v>10477062</v>
      </c>
      <c r="L10">
        <v>10000</v>
      </c>
      <c r="M10">
        <v>8700</v>
      </c>
      <c r="N10">
        <v>13000</v>
      </c>
      <c r="O10">
        <v>9.5446605164692161E-4</v>
      </c>
      <c r="P10">
        <v>8.3038546493282184E-4</v>
      </c>
      <c r="Q10">
        <v>1.2408058671409981E-3</v>
      </c>
      <c r="R10">
        <v>95.446605164692158</v>
      </c>
      <c r="S10">
        <v>83.038546493282183</v>
      </c>
      <c r="T10">
        <v>124.08058671409981</v>
      </c>
      <c r="U10">
        <v>79</v>
      </c>
      <c r="V10">
        <v>71</v>
      </c>
      <c r="W10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G1" workbookViewId="0">
      <selection activeCell="J1" sqref="J1:J13"/>
    </sheetView>
  </sheetViews>
  <sheetFormatPr defaultColWidth="4.75" defaultRowHeight="15.75" x14ac:dyDescent="0.25"/>
  <cols>
    <col min="1" max="1" width="4.875" bestFit="1" customWidth="1"/>
    <col min="2" max="2" width="22.125" bestFit="1" customWidth="1"/>
    <col min="3" max="3" width="23.625" bestFit="1" customWidth="1"/>
    <col min="4" max="4" width="15.875" bestFit="1" customWidth="1"/>
    <col min="5" max="5" width="17.5" bestFit="1" customWidth="1"/>
    <col min="6" max="6" width="25.125" bestFit="1" customWidth="1"/>
    <col min="7" max="7" width="16.75" bestFit="1" customWidth="1"/>
    <col min="8" max="8" width="16.5" bestFit="1" customWidth="1"/>
    <col min="9" max="9" width="27" bestFit="1" customWidth="1"/>
    <col min="10" max="10" width="14.75" bestFit="1" customWidth="1"/>
  </cols>
  <sheetData>
    <row r="1" spans="1:10" x14ac:dyDescent="0.25">
      <c r="A1" t="s">
        <v>5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120</v>
      </c>
      <c r="J1" t="s">
        <v>122</v>
      </c>
    </row>
    <row r="2" spans="1:10" x14ac:dyDescent="0.25">
      <c r="A2">
        <v>2010</v>
      </c>
      <c r="B2" s="3">
        <v>0.62</v>
      </c>
      <c r="C2" s="3">
        <v>0.27005271462432529</v>
      </c>
      <c r="D2" s="3">
        <v>0.1036</v>
      </c>
      <c r="E2" s="3">
        <v>2.0824498404409902E-2</v>
      </c>
      <c r="F2">
        <v>4.15939940755176</v>
      </c>
      <c r="G2">
        <v>28.3</v>
      </c>
      <c r="H2">
        <v>13.93</v>
      </c>
      <c r="I2">
        <v>4.15939940755176</v>
      </c>
      <c r="J2" s="4">
        <v>7927106</v>
      </c>
    </row>
    <row r="3" spans="1:10" x14ac:dyDescent="0.25">
      <c r="A3">
        <v>2011</v>
      </c>
      <c r="B3" s="3">
        <v>0.56999999999999995</v>
      </c>
      <c r="C3" s="3">
        <v>0.21986252002984824</v>
      </c>
      <c r="D3" s="3">
        <v>0.1017</v>
      </c>
      <c r="E3" s="3">
        <v>1.9841554773700965E-2</v>
      </c>
      <c r="F3" s="3">
        <v>3.6934633599961044</v>
      </c>
      <c r="G3">
        <v>35.950000000000003</v>
      </c>
      <c r="H3">
        <v>18.07</v>
      </c>
      <c r="I3">
        <v>3.6934633599961044</v>
      </c>
      <c r="J3" s="4">
        <v>8213700</v>
      </c>
    </row>
    <row r="4" spans="1:10" x14ac:dyDescent="0.25">
      <c r="A4">
        <v>2012</v>
      </c>
      <c r="B4" s="3">
        <v>0.52</v>
      </c>
      <c r="C4" s="3">
        <v>0.19227500023343339</v>
      </c>
      <c r="D4" s="3">
        <v>9.9700000000000011E-2</v>
      </c>
      <c r="E4" s="3">
        <v>1.8903657523142881E-2</v>
      </c>
      <c r="F4" s="3">
        <v>3.3337664934731071</v>
      </c>
      <c r="G4">
        <v>44.11</v>
      </c>
      <c r="H4">
        <v>24.2</v>
      </c>
      <c r="I4">
        <v>3.3337664934731071</v>
      </c>
      <c r="J4" s="4">
        <v>8511094</v>
      </c>
    </row>
    <row r="5" spans="1:10" x14ac:dyDescent="0.25">
      <c r="A5">
        <v>2013</v>
      </c>
      <c r="B5" s="3">
        <v>0.47</v>
      </c>
      <c r="C5" s="3">
        <v>0.16413302534279467</v>
      </c>
      <c r="D5" s="3">
        <v>9.8000000000000004E-2</v>
      </c>
      <c r="E5" s="3">
        <v>1.8046946077145277E-2</v>
      </c>
      <c r="F5" s="3">
        <v>2.8166800705201811</v>
      </c>
      <c r="G5">
        <v>49.74</v>
      </c>
      <c r="H5">
        <v>30.51</v>
      </c>
      <c r="I5">
        <v>2.8166800705201811</v>
      </c>
      <c r="J5" s="4">
        <v>8819603</v>
      </c>
    </row>
    <row r="6" spans="1:10" x14ac:dyDescent="0.25">
      <c r="A6">
        <v>2014</v>
      </c>
      <c r="B6" s="3">
        <v>0.43</v>
      </c>
      <c r="C6" s="3">
        <v>0.14595408019679024</v>
      </c>
      <c r="D6" s="3">
        <v>9.6300000000000011E-2</v>
      </c>
      <c r="E6" s="3">
        <v>1.718293716008773E-2</v>
      </c>
      <c r="F6" s="3">
        <v>2.4489049916576788</v>
      </c>
      <c r="G6">
        <v>56.39</v>
      </c>
      <c r="H6">
        <v>34</v>
      </c>
      <c r="I6">
        <v>2.4489049916576788</v>
      </c>
      <c r="J6" s="4">
        <v>9137145</v>
      </c>
    </row>
    <row r="7" spans="1:10" x14ac:dyDescent="0.25">
      <c r="A7">
        <v>2015</v>
      </c>
      <c r="B7" s="3">
        <v>0.4</v>
      </c>
      <c r="C7" s="3">
        <v>0.11758890434882779</v>
      </c>
      <c r="D7" s="3">
        <v>9.4600000000000004E-2</v>
      </c>
      <c r="E7" s="3">
        <v>1.6164578832912037E-2</v>
      </c>
      <c r="F7" s="3">
        <v>2.2100662121462746</v>
      </c>
      <c r="G7">
        <v>60.71</v>
      </c>
      <c r="H7">
        <v>45.33</v>
      </c>
      <c r="I7">
        <v>2.2100662121462746</v>
      </c>
      <c r="J7" s="4">
        <v>9461255</v>
      </c>
    </row>
    <row r="8" spans="1:10" x14ac:dyDescent="0.25">
      <c r="A8">
        <v>2016</v>
      </c>
      <c r="B8" s="3">
        <v>0.37</v>
      </c>
      <c r="C8" s="3">
        <v>9.969591721676839E-2</v>
      </c>
      <c r="D8" s="3">
        <v>9.3000000000000013E-2</v>
      </c>
      <c r="E8" s="3">
        <v>1.5147092079585865E-2</v>
      </c>
      <c r="F8" s="3">
        <v>2.0117021463466846</v>
      </c>
      <c r="G8">
        <v>68.7</v>
      </c>
      <c r="H8">
        <v>49.25</v>
      </c>
      <c r="I8">
        <v>2.0117021463466846</v>
      </c>
      <c r="J8" s="4">
        <v>9791708</v>
      </c>
    </row>
    <row r="9" spans="1:10" x14ac:dyDescent="0.25">
      <c r="A9">
        <v>2017</v>
      </c>
      <c r="B9" s="3">
        <v>0.34</v>
      </c>
      <c r="C9" s="3">
        <v>8.697191076765079E-2</v>
      </c>
      <c r="D9" s="3">
        <v>9.1400000000000009E-2</v>
      </c>
      <c r="E9" s="3">
        <v>1.4176408048018899E-2</v>
      </c>
      <c r="F9" s="3">
        <v>1.8158446288510319</v>
      </c>
      <c r="G9">
        <v>68.180000000000007</v>
      </c>
      <c r="H9">
        <v>56.71</v>
      </c>
      <c r="I9">
        <v>1.8158446288510319</v>
      </c>
      <c r="J9" s="4">
        <v>10130272</v>
      </c>
    </row>
    <row r="10" spans="1:10" x14ac:dyDescent="0.25">
      <c r="A10">
        <v>2018</v>
      </c>
      <c r="B10" s="3">
        <v>0.32</v>
      </c>
      <c r="C10" s="3">
        <v>7.6328011746993149E-2</v>
      </c>
      <c r="D10" s="3">
        <v>8.9700000000000002E-2</v>
      </c>
      <c r="E10" s="3">
        <v>1.3208638299034547E-2</v>
      </c>
      <c r="F10" s="3">
        <v>1.7718707782773453</v>
      </c>
      <c r="I10">
        <v>1.7718707782773453</v>
      </c>
      <c r="J10" s="4">
        <v>10477062</v>
      </c>
    </row>
    <row r="11" spans="1:10" x14ac:dyDescent="0.25">
      <c r="A11">
        <v>2019</v>
      </c>
      <c r="B11" s="3">
        <v>0.31</v>
      </c>
      <c r="C11" s="3">
        <v>6.7746243674404294E-2</v>
      </c>
      <c r="D11" s="3">
        <v>8.8000000000000009E-2</v>
      </c>
      <c r="E11" s="3">
        <v>1.2278762717057625E-2</v>
      </c>
      <c r="F11" s="3">
        <v>1.692746795061145</v>
      </c>
      <c r="I11">
        <v>1.692746795061145</v>
      </c>
      <c r="J11" s="4">
        <v>10833280</v>
      </c>
    </row>
    <row r="12" spans="1:10" x14ac:dyDescent="0.25">
      <c r="A12">
        <v>2020</v>
      </c>
      <c r="B12" s="3">
        <v>0.28000000000000003</v>
      </c>
      <c r="C12" s="3">
        <v>6.2804411762437076E-2</v>
      </c>
      <c r="D12" s="3">
        <v>8.6400000000000005E-2</v>
      </c>
      <c r="E12" s="3">
        <v>1.142834588735884E-2</v>
      </c>
      <c r="F12" s="3">
        <v>1.5375778398781439</v>
      </c>
      <c r="I12">
        <v>1.5375778398781439</v>
      </c>
      <c r="J12" s="4">
        <v>11199433</v>
      </c>
    </row>
    <row r="13" spans="1:10" x14ac:dyDescent="0.25">
      <c r="A13">
        <v>2021</v>
      </c>
      <c r="B13" s="3">
        <v>0.26</v>
      </c>
      <c r="C13" s="3">
        <v>6.0813696426074822E-2</v>
      </c>
      <c r="D13" s="3">
        <v>8.4700000000000011E-2</v>
      </c>
      <c r="E13" s="3">
        <v>1.067257452542779E-2</v>
      </c>
      <c r="F13" s="3">
        <v>1.3828302536340653</v>
      </c>
      <c r="I13">
        <v>1.3828302536340653</v>
      </c>
      <c r="J13" s="4">
        <v>11575535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10" sqref="D10"/>
    </sheetView>
  </sheetViews>
  <sheetFormatPr defaultRowHeight="15.75" x14ac:dyDescent="0.25"/>
  <cols>
    <col min="1" max="1" width="9" style="1"/>
  </cols>
  <sheetData>
    <row r="1" spans="1:1" x14ac:dyDescent="0.25">
      <c r="A1" s="1" t="s">
        <v>95</v>
      </c>
    </row>
    <row r="2" spans="1:1" x14ac:dyDescent="0.25">
      <c r="A2" s="2" t="s">
        <v>96</v>
      </c>
    </row>
    <row r="3" spans="1:1" x14ac:dyDescent="0.25">
      <c r="A3" s="2" t="s">
        <v>97</v>
      </c>
    </row>
    <row r="4" spans="1:1" x14ac:dyDescent="0.25">
      <c r="A4" s="2" t="s">
        <v>98</v>
      </c>
    </row>
    <row r="5" spans="1:1" x14ac:dyDescent="0.25">
      <c r="A5" s="2" t="s">
        <v>99</v>
      </c>
    </row>
    <row r="6" spans="1:1" x14ac:dyDescent="0.25">
      <c r="A6" s="1" t="s">
        <v>100</v>
      </c>
    </row>
    <row r="7" spans="1:1" x14ac:dyDescent="0.25">
      <c r="A7" s="1" t="s">
        <v>101</v>
      </c>
    </row>
    <row r="8" spans="1:1" x14ac:dyDescent="0.25">
      <c r="A8" s="1" t="s">
        <v>102</v>
      </c>
    </row>
    <row r="9" spans="1:1" x14ac:dyDescent="0.25">
      <c r="A9" s="1" t="s">
        <v>103</v>
      </c>
    </row>
    <row r="10" spans="1:1" x14ac:dyDescent="0.25">
      <c r="A10" s="1" t="s">
        <v>104</v>
      </c>
    </row>
    <row r="11" spans="1:1" x14ac:dyDescent="0.25">
      <c r="A11" s="1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"/>
    </sheetView>
  </sheetViews>
  <sheetFormatPr defaultRowHeight="15.75" x14ac:dyDescent="0.25"/>
  <sheetData>
    <row r="1" spans="1:3" x14ac:dyDescent="0.25">
      <c r="A1" t="s">
        <v>5</v>
      </c>
      <c r="B1" t="s">
        <v>89</v>
      </c>
      <c r="C1" t="s">
        <v>90</v>
      </c>
    </row>
    <row r="2" spans="1:3" x14ac:dyDescent="0.25">
      <c r="A2">
        <v>21</v>
      </c>
      <c r="B2">
        <v>1.0699746852040198E-2</v>
      </c>
      <c r="C2">
        <f>B2/SUM($B$2:$B$23)</f>
        <v>1.1636106653213097E-2</v>
      </c>
    </row>
    <row r="3" spans="1:3" x14ac:dyDescent="0.25">
      <c r="A3">
        <v>20</v>
      </c>
      <c r="B3">
        <v>1.4501051652276439E-2</v>
      </c>
      <c r="C3">
        <f t="shared" ref="C3:C23" si="0">B3/SUM($B$2:$B$23)</f>
        <v>1.5770072501992562E-2</v>
      </c>
    </row>
    <row r="4" spans="1:3" x14ac:dyDescent="0.25">
      <c r="A4">
        <v>19</v>
      </c>
      <c r="B4">
        <v>1.840303117572583E-2</v>
      </c>
      <c r="C4">
        <f t="shared" si="0"/>
        <v>2.0013523353809046E-2</v>
      </c>
    </row>
    <row r="5" spans="1:3" x14ac:dyDescent="0.25">
      <c r="A5">
        <v>18</v>
      </c>
      <c r="B5">
        <v>2.2511048340238243E-2</v>
      </c>
      <c r="C5">
        <f t="shared" si="0"/>
        <v>2.4481042681182841E-2</v>
      </c>
    </row>
    <row r="6" spans="1:3" x14ac:dyDescent="0.25">
      <c r="A6">
        <v>17</v>
      </c>
      <c r="B6">
        <v>2.6405220992687228E-2</v>
      </c>
      <c r="C6">
        <f t="shared" si="0"/>
        <v>2.871600346451034E-2</v>
      </c>
    </row>
    <row r="7" spans="1:3" x14ac:dyDescent="0.25">
      <c r="A7">
        <v>16</v>
      </c>
      <c r="B7">
        <v>3.0551138607722798E-2</v>
      </c>
      <c r="C7">
        <f t="shared" si="0"/>
        <v>3.322473999922472E-2</v>
      </c>
    </row>
    <row r="8" spans="1:3" x14ac:dyDescent="0.25">
      <c r="A8">
        <v>15</v>
      </c>
      <c r="B8">
        <v>3.3839769665796708E-2</v>
      </c>
      <c r="C8">
        <f t="shared" si="0"/>
        <v>3.6801166830997885E-2</v>
      </c>
    </row>
    <row r="9" spans="1:3" x14ac:dyDescent="0.25">
      <c r="A9">
        <v>14</v>
      </c>
      <c r="B9">
        <v>3.8358261155049915E-2</v>
      </c>
      <c r="C9">
        <f t="shared" si="0"/>
        <v>4.1715082048586476E-2</v>
      </c>
    </row>
    <row r="10" spans="1:3" x14ac:dyDescent="0.25">
      <c r="A10">
        <v>13</v>
      </c>
      <c r="B10">
        <v>4.2345406993763435E-2</v>
      </c>
      <c r="C10">
        <f t="shared" si="0"/>
        <v>4.6051152318542336E-2</v>
      </c>
    </row>
    <row r="11" spans="1:3" x14ac:dyDescent="0.25">
      <c r="A11">
        <v>12</v>
      </c>
      <c r="B11">
        <v>4.5229395994258119E-2</v>
      </c>
      <c r="C11">
        <f t="shared" si="0"/>
        <v>4.9187525922563702E-2</v>
      </c>
    </row>
    <row r="12" spans="1:3" x14ac:dyDescent="0.25">
      <c r="A12">
        <v>11</v>
      </c>
      <c r="B12">
        <v>4.8196342757102405E-2</v>
      </c>
      <c r="C12">
        <f t="shared" si="0"/>
        <v>5.2414117116193537E-2</v>
      </c>
    </row>
    <row r="13" spans="1:3" x14ac:dyDescent="0.25">
      <c r="A13">
        <v>10</v>
      </c>
      <c r="B13">
        <v>4.9554329367634618E-2</v>
      </c>
      <c r="C13">
        <f t="shared" si="0"/>
        <v>5.3890944302135341E-2</v>
      </c>
    </row>
    <row r="14" spans="1:3" x14ac:dyDescent="0.25">
      <c r="A14">
        <v>9</v>
      </c>
      <c r="B14">
        <v>5.1214362364166308E-2</v>
      </c>
      <c r="C14">
        <f t="shared" si="0"/>
        <v>5.5696250657753694E-2</v>
      </c>
    </row>
    <row r="15" spans="1:3" x14ac:dyDescent="0.25">
      <c r="A15">
        <v>8</v>
      </c>
      <c r="B15">
        <v>5.2257516473069039E-2</v>
      </c>
      <c r="C15">
        <f t="shared" si="0"/>
        <v>5.6830693615590143E-2</v>
      </c>
    </row>
    <row r="16" spans="1:3" x14ac:dyDescent="0.25">
      <c r="A16">
        <v>7</v>
      </c>
      <c r="B16">
        <v>5.36666033800113E-2</v>
      </c>
      <c r="C16">
        <f t="shared" si="0"/>
        <v>5.8363093004057905E-2</v>
      </c>
    </row>
    <row r="17" spans="1:3" x14ac:dyDescent="0.25">
      <c r="A17">
        <v>6</v>
      </c>
      <c r="B17">
        <v>5.4484273079151595E-2</v>
      </c>
      <c r="C17">
        <f t="shared" si="0"/>
        <v>5.9252318885554621E-2</v>
      </c>
    </row>
    <row r="18" spans="1:3" x14ac:dyDescent="0.25">
      <c r="A18">
        <v>5</v>
      </c>
      <c r="B18">
        <v>5.5623765113027003E-2</v>
      </c>
      <c r="C18">
        <f t="shared" si="0"/>
        <v>6.049153052485922E-2</v>
      </c>
    </row>
    <row r="19" spans="1:3" x14ac:dyDescent="0.25">
      <c r="A19">
        <v>4</v>
      </c>
      <c r="B19">
        <v>5.5862027710282605E-2</v>
      </c>
      <c r="C19">
        <f t="shared" si="0"/>
        <v>6.075064403768117E-2</v>
      </c>
    </row>
    <row r="20" spans="1:3" x14ac:dyDescent="0.25">
      <c r="A20">
        <v>3</v>
      </c>
      <c r="B20">
        <v>5.575628816232283E-2</v>
      </c>
      <c r="C20">
        <f t="shared" si="0"/>
        <v>6.0635650975271675E-2</v>
      </c>
    </row>
    <row r="21" spans="1:3" x14ac:dyDescent="0.25">
      <c r="A21">
        <v>2</v>
      </c>
      <c r="B21">
        <v>5.492528283042613E-2</v>
      </c>
      <c r="C21">
        <f t="shared" si="0"/>
        <v>5.9731922428694427E-2</v>
      </c>
    </row>
    <row r="22" spans="1:3" x14ac:dyDescent="0.25">
      <c r="A22">
        <v>1</v>
      </c>
      <c r="B22">
        <v>5.3488560800130501E-2</v>
      </c>
      <c r="C22">
        <f t="shared" si="0"/>
        <v>5.8169469502777488E-2</v>
      </c>
    </row>
    <row r="23" spans="1:3" x14ac:dyDescent="0.25">
      <c r="A23">
        <v>0</v>
      </c>
      <c r="B23">
        <v>5.1656378976587897E-2</v>
      </c>
      <c r="C23">
        <f t="shared" si="0"/>
        <v>5.6176949174807755E-2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60</v>
      </c>
      <c r="C1" t="s">
        <v>17</v>
      </c>
    </row>
    <row r="2" spans="1:3" x14ac:dyDescent="0.25">
      <c r="A2" t="s">
        <v>55</v>
      </c>
      <c r="B2">
        <f>LOG(2,2.7182818)/3.25</f>
        <v>0.21327605778979944</v>
      </c>
      <c r="C2">
        <f>1-EXP(-B2)</f>
        <v>0.1920669297894555</v>
      </c>
    </row>
    <row r="3" spans="1:3" x14ac:dyDescent="0.25">
      <c r="A3" t="s">
        <v>56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25">
      <c r="A4" t="s">
        <v>57</v>
      </c>
      <c r="B4">
        <f>LOG(2,2.7182818)/12</f>
        <v>5.7762265651404014E-2</v>
      </c>
      <c r="C4">
        <f t="shared" si="0"/>
        <v>5.6125687889106879E-2</v>
      </c>
    </row>
    <row r="5" spans="1:3" x14ac:dyDescent="0.25">
      <c r="A5" t="s">
        <v>58</v>
      </c>
      <c r="B5">
        <f>LOG(2,2.7182818)/11.4</f>
        <v>6.0802384896214749E-2</v>
      </c>
      <c r="C5">
        <f t="shared" si="0"/>
        <v>5.8990820970221014E-2</v>
      </c>
    </row>
    <row r="6" spans="1:3" x14ac:dyDescent="0.25">
      <c r="A6" t="s">
        <v>59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50</v>
      </c>
      <c r="B1" t="s">
        <v>51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5</v>
      </c>
      <c r="B1" t="s">
        <v>25</v>
      </c>
      <c r="C1" t="s">
        <v>26</v>
      </c>
      <c r="D1" t="s">
        <v>29</v>
      </c>
      <c r="E1" t="s">
        <v>31</v>
      </c>
      <c r="F1" t="s">
        <v>32</v>
      </c>
      <c r="G1" t="s">
        <v>33</v>
      </c>
    </row>
    <row r="2" spans="1:7" x14ac:dyDescent="0.25">
      <c r="A2">
        <v>2010</v>
      </c>
      <c r="B2">
        <v>0</v>
      </c>
      <c r="C2">
        <v>0.23</v>
      </c>
      <c r="D2" t="s">
        <v>30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27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28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parameters</vt:lpstr>
      <vt:lpstr>circumcision_dhs2010</vt:lpstr>
      <vt:lpstr>aids_info</vt:lpstr>
      <vt:lpstr>unaids</vt:lpstr>
      <vt:lpstr>IPTdistricts</vt:lpstr>
      <vt:lpstr>timeSinceInf2010</vt:lpstr>
      <vt:lpstr>details_rates</vt:lpstr>
      <vt:lpstr>VL_monitoring</vt:lpstr>
      <vt:lpstr>circumcision</vt:lpstr>
      <vt:lpstr>incidence_calibration</vt:lpstr>
      <vt:lpstr>Initial_state_probs</vt:lpstr>
      <vt:lpstr>fsw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2020-01-30T12:16:22Z</dcterms:modified>
</cp:coreProperties>
</file>