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360" yWindow="0" windowWidth="26640" windowHeight="17540" tabRatio="872" firstSheet="11" activeTab="16"/>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 sheetId="8" r:id="rId7"/>
    <sheet name="irate1_" sheetId="13" r:id="rId8"/>
    <sheet name="irate2" sheetId="10" r:id="rId9"/>
    <sheet name="irate2_" sheetId="17" r:id="rId10"/>
    <sheet name="Discontinuation" sheetId="14" r:id="rId11"/>
    <sheet name="Discontinuation by age" sheetId="25" r:id="rId12"/>
    <sheet name="Failure" sheetId="15" r:id="rId13"/>
    <sheet name="Switching" sheetId="16" r:id="rId14"/>
    <sheet name="switching_matrix" sheetId="18" r:id="rId15"/>
    <sheet name="switching_matrix (n)" sheetId="24" r:id="rId16"/>
    <sheet name="switching_matrix (2)" sheetId="26" r:id="rId17"/>
    <sheet name="contraception_failure_discontin" sheetId="11" r:id="rId18"/>
    <sheet name="lit summary" sheetId="19" r:id="rId19"/>
    <sheet name="WHO" sheetId="20" r:id="rId20"/>
    <sheet name="Guttmacher" sheetId="21" r:id="rId21"/>
    <sheet name="USAID" sheetId="22" r:id="rId22"/>
    <sheet name="cprev2010.csv" sheetId="23" r:id="rId2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3" i="26" l="1"/>
  <c r="M4" i="26"/>
  <c r="M5" i="26"/>
  <c r="M6" i="26"/>
  <c r="M7" i="26"/>
  <c r="M8" i="26"/>
  <c r="M9" i="26"/>
  <c r="M10" i="26"/>
  <c r="M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C2" i="26"/>
  <c r="D2" i="26"/>
  <c r="E2" i="26"/>
  <c r="F2" i="26"/>
  <c r="G2" i="26"/>
  <c r="H2" i="26"/>
  <c r="I2" i="26"/>
  <c r="J2" i="26"/>
  <c r="K2" i="26"/>
  <c r="B2" i="26"/>
  <c r="L3" i="26"/>
  <c r="L4" i="26"/>
  <c r="L5" i="26"/>
  <c r="L6" i="26"/>
  <c r="L7" i="26"/>
  <c r="L8" i="26"/>
  <c r="L9" i="26"/>
  <c r="L10" i="26"/>
  <c r="L2"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8" i="25"/>
  <c r="B8"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<sst xmlns="http://schemas.openxmlformats.org/spreadsheetml/2006/main" count="37318" uniqueCount="278">
  <si>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</si>
  <si>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</si>
  <si>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</si>
  <si>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</si>
  <si>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</si>
  <si>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</si>
  <si>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</si>
  <si>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</si>
  <si>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</si>
  <si>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</si>
  <si>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</si>
  <si>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</si>
  <si>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</si>
  <si>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</si>
  <si>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</si>
  <si>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</si>
  <si>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</si>
  <si>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</si>
  <si>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</si>
  <si>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</si>
  <si>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</si>
  <si>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</si>
  <si>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</si>
  <si>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</si>
  <si>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</si>
  <si>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</si>
  <si>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</si>
  <si>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</si>
  <si>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</si>
  <si>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</si>
  <si>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</si>
  <si>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</si>
  <si>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</si>
  <si>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</si>
  <si>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</si>
  <si>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</si>
  <si>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</si>
  <si>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</si>
  <si>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</si>
  <si>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</si>
  <si>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</si>
  <si>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</si>
  <si>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</si>
  <si>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</si>
  <si>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</si>
  <si>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</si>
  <si>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</si>
  <si>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</si>
  <si>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</si>
  <si>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</si>
  <si>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</si>
  <si>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</si>
  <si>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</si>
  <si>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</si>
  <si>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</si>
  <si>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</si>
  <si>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</si>
  <si>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</si>
  <si>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</si>
  <si>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</si>
  <si>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</si>
  <si>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female_sterilisation</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</si>
  <si>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</si>
  <si>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</si>
  <si>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</si>
  <si>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</si>
  <si>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</si>
  <si>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</si>
  <si>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</si>
  <si>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</si>
  <si>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</si>
  <si>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</si>
  <si>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</si>
  <si>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</si>
  <si>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</si>
  <si>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</si>
  <si>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</si>
  <si>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</si>
  <si>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</si>
  <si>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</si>
  <si>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</si>
  <si>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</si>
  <si>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</si>
  <si>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</si>
  <si>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</si>
  <si>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</si>
  <si>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</si>
  <si>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</si>
  <si>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</si>
  <si>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</si>
  <si>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</si>
  <si>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</si>
  <si>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</si>
  <si>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</si>
  <si>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</si>
  <si>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</si>
  <si>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</si>
  <si>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</si>
  <si>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</si>
  <si>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</si>
  <si>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</si>
  <si>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</si>
  <si>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</si>
  <si>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</si>
  <si>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</si>
  <si>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</si>
  <si>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</si>
  <si>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</si>
  <si>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</si>
  <si>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</si>
  <si>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</si>
  <si>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</si>
  <si>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</si>
  <si>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</si>
  <si>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</si>
  <si>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</si>
  <si>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</si>
  <si>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</si>
  <si>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</si>
  <si>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</si>
  <si>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</si>
  <si>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</si>
  <si>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</si>
  <si>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</si>
  <si>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</si>
  <si>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</si>
  <si>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</si>
  <si>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</si>
  <si>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</si>
  <si>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</si>
  <si>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</si>
  <si>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</si>
  <si>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</si>
  <si>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</si>
  <si>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</si>
  <si>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</si>
  <si>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</si>
  <si>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</si>
  <si>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</si>
  <si>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</si>
  <si>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</si>
  <si>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</si>
  <si>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</si>
  <si>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</si>
  <si>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</si>
  <si>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</si>
  <si>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</si>
  <si>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</si>
  <si>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</si>
  <si>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</si>
  <si>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</si>
  <si>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</si>
  <si>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</si>
  <si>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</si>
  <si>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</si>
  <si>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</si>
  <si>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</si>
  <si>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</si>
  <si>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</si>
  <si>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</si>
  <si>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</si>
  <si>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</si>
  <si>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</si>
  <si>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</si>
  <si>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</si>
  <si>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</si>
  <si>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</si>
  <si>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</si>
  <si>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</si>
  <si>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</si>
  <si>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</si>
  <si>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</si>
  <si>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</si>
  <si>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</si>
  <si>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</si>
  <si>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</si>
  <si>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</si>
  <si>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</si>
  <si>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</si>
  <si>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</si>
  <si>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</si>
  <si>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</si>
  <si>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</si>
  <si>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</si>
  <si>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</si>
  <si>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</si>
  <si>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</si>
  <si>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</si>
  <si>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</si>
  <si>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</si>
  <si>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</si>
  <si>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</si>
  <si>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</si>
  <si>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</si>
  <si>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</si>
  <si>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</si>
  <si>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</si>
  <si>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</si>
  <si>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</si>
  <si>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</si>
  <si>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</si>
  <si>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</si>
  <si>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</si>
  <si>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</si>
  <si>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</si>
  <si>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</si>
  <si>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</si>
  <si>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</si>
  <si>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</si>
  <si>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</si>
  <si>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</si>
  <si>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</si>
  <si>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</si>
  <si>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</si>
  <si>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</si>
  <si>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</si>
  <si>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</si>
  <si>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</si>
  <si>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</si>
  <si>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</si>
  <si>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</si>
  <si>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</si>
  <si>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</si>
  <si>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</si>
  <si>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</si>
  <si>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</si>
  <si>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</si>
  <si>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</si>
  <si>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</si>
  <si>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</si>
  <si>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</si>
  <si>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</si>
  <si>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</si>
  <si>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</si>
  <si>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</si>
  <si>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</si>
  <si>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</si>
  <si>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</si>
  <si>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</si>
  <si>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</si>
  <si>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</si>
  <si>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</si>
  <si>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</si>
  <si>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</si>
  <si>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</si>
  <si>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</si>
  <si>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</si>
  <si>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</si>
  <si>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</si>
  <si>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</si>
  <si>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</si>
  <si>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</si>
  <si>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</si>
  <si>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</si>
  <si>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</si>
  <si>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</si>
  <si>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</si>
  <si>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</si>
  <si>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</si>
  <si>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</si>
  <si>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</si>
  <si>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</si>
  <si>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</si>
  <si>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</si>
  <si>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</si>
  <si>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</si>
  <si>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</si>
  <si>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</si>
  <si>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</si>
  <si>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</si>
  <si>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</si>
  <si>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</si>
  <si>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</si>
  <si>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</si>
  <si>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</si>
  <si>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</si>
  <si>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</si>
  <si>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row percentage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</si>
</sst>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 #,##0.00_-;_-* &quot;-&quot;??_-;_-@_-"/>
    <numFmt numFmtId="165" formatCode="0.0"/>
    <numFmt numFmtId="166" formatCode="0.0000"/>
    <numFmt numFmtId="188" formatCode="0.00000000000000000000000000"/>
  </numFmts>
  <fonts count="35"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0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cellStyleXfs>
  <cellXfs count="227">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13" xfId="100" applyFont="1" applyBorder="1" applyAlignment="1">
      <alignment horizontal="lef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3" fillId="0" borderId="14" xfId="100" applyFont="1" applyBorder="1" applyAlignment="1">
      <alignment horizontal="left" wrapText="1"/>
    </xf>
    <xf numFmtId="0" fontId="23" fillId="0" borderId="0" xfId="100" applyFont="1" applyFill="1" applyBorder="1" applyAlignment="1">
      <alignment horizontal="left" vertical="center" wrapText="1"/>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4" fillId="0" borderId="10" xfId="100" applyFont="1" applyBorder="1"/>
    <xf numFmtId="0" fontId="23" fillId="0" borderId="14" xfId="100" applyFont="1" applyBorder="1" applyAlignment="1">
      <alignment horizontal="left" vertical="center"/>
    </xf>
    <xf numFmtId="0" fontId="23" fillId="0" borderId="15"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9" borderId="10" xfId="100" applyFont="1" applyFill="1" applyBorder="1" applyAlignment="1">
      <alignment horizontal="center"/>
    </xf>
    <xf numFmtId="0" fontId="23" fillId="0" borderId="16" xfId="100" applyFont="1" applyBorder="1" applyAlignment="1">
      <alignment horizontal="center" vertical="center" wrapText="1"/>
    </xf>
    <xf numFmtId="0" fontId="23" fillId="38" borderId="16" xfId="100" applyFont="1" applyFill="1" applyBorder="1" applyAlignment="1">
      <alignment horizontal="center" vertical="center"/>
    </xf>
    <xf numFmtId="0" fontId="23" fillId="38" borderId="16" xfId="100" applyFont="1" applyFill="1" applyBorder="1" applyAlignment="1">
      <alignment horizontal="center" vertical="center" wrapText="1"/>
    </xf>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34" borderId="16" xfId="100" applyFont="1" applyFill="1" applyBorder="1" applyAlignment="1">
      <alignment horizontal="center" vertical="center" wrapText="1"/>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3" fillId="43" borderId="10" xfId="100" applyFont="1" applyFill="1" applyBorder="1" applyAlignment="1">
      <alignment horizontal="left"/>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10" xfId="100" applyFont="1" applyBorder="1" applyAlignment="1">
      <alignment horizontal="left"/>
    </xf>
    <xf numFmtId="0" fontId="23" fillId="0" borderId="0" xfId="100" applyFont="1" applyAlignment="1">
      <alignment horizontal="center"/>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3" fillId="34" borderId="26"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0" borderId="10" xfId="100" applyFont="1" applyBorder="1" applyAlignment="1">
      <alignment horizontal="center" vertical="center" wrapText="1"/>
    </xf>
    <xf numFmtId="0" fontId="23"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34" borderId="29" xfId="100" applyFont="1" applyFill="1" applyBorder="1" applyAlignment="1">
      <alignment horizontal="left"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45" borderId="0" xfId="100" applyFont="1" applyFill="1" applyBorder="1" applyAlignment="1">
      <alignment horizontal="left" vertical="center"/>
    </xf>
    <xf numFmtId="0" fontId="24" fillId="45" borderId="28" xfId="100" applyFont="1" applyFill="1" applyBorder="1" applyAlignment="1">
      <alignment horizontal="left"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45" borderId="0" xfId="100" applyFont="1" applyFill="1" applyAlignment="1">
      <alignment horizontal="left" vertical="center"/>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49" fontId="23" fillId="0" borderId="28" xfId="100" applyNumberFormat="1" applyFont="1" applyBorder="1" applyAlignment="1">
      <alignment horizontal="center" vertical="center"/>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45" borderId="0" xfId="100" applyFont="1" applyFill="1" applyAlignment="1">
      <alignment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9" fillId="0" borderId="0" xfId="100" applyFont="1" applyAlignment="1">
      <alignment horizontal="left" wrapText="1"/>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41" borderId="32"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3" fillId="41" borderId="31" xfId="100" applyFont="1" applyFill="1" applyBorder="1" applyAlignment="1">
      <alignment horizontal="center" vertical="center" wrapText="1"/>
    </xf>
    <xf numFmtId="0" fontId="24" fillId="35" borderId="40" xfId="100" applyFont="1" applyFill="1" applyBorder="1" applyAlignment="1">
      <alignment horizontal="center" vertical="center"/>
    </xf>
    <xf numFmtId="0" fontId="24" fillId="45" borderId="31" xfId="100" applyFont="1" applyFill="1" applyBorder="1" applyAlignment="1">
      <alignment horizontal="left" vertic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0" borderId="0" xfId="100" applyFont="1" applyBorder="1" applyAlignment="1">
      <alignment horizontal="center"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0" fontId="24" fillId="0" borderId="28" xfId="100" applyFont="1" applyBorder="1" applyAlignment="1">
      <alignment horizontal="left" wrapText="1"/>
    </xf>
    <xf numFmtId="0" fontId="24" fillId="45" borderId="31" xfId="100" applyFont="1" applyFill="1" applyBorder="1" applyAlignment="1">
      <alignment horizontal="left" vertical="center" wrapText="1"/>
    </xf>
    <xf numFmtId="0" fontId="34" fillId="0" borderId="11" xfId="100" applyFont="1" applyBorder="1" applyAlignment="1"/>
    <xf numFmtId="0" fontId="34" fillId="0" borderId="12" xfId="100" applyFont="1" applyBorder="1" applyAlignment="1"/>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188" fontId="0" fillId="0" borderId="0" xfId="0" applyNumberFormat="1"/>
    <xf numFmtId="0" fontId="0" fillId="0" borderId="0" xfId="0" applyAlignment="1">
      <alignment horizontal="right"/>
    </xf>
  </cellXfs>
  <cellStyles count="10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079429448"/>
        <c:axId val="2021286472"/>
      </c:lineChart>
      <c:catAx>
        <c:axId val="2079429448"/>
        <c:scaling>
          <c:orientation val="minMax"/>
        </c:scaling>
        <c:delete val="0"/>
        <c:axPos val="b"/>
        <c:numFmt formatCode="General" sourceLinked="1"/>
        <c:majorTickMark val="out"/>
        <c:minorTickMark val="none"/>
        <c:tickLblPos val="nextTo"/>
        <c:crossAx val="2021286472"/>
        <c:crosses val="autoZero"/>
        <c:auto val="1"/>
        <c:lblAlgn val="ctr"/>
        <c:lblOffset val="100"/>
        <c:noMultiLvlLbl val="0"/>
      </c:catAx>
      <c:valAx>
        <c:axId val="2021286472"/>
        <c:scaling>
          <c:orientation val="minMax"/>
        </c:scaling>
        <c:delete val="0"/>
        <c:axPos val="l"/>
        <c:majorGridlines/>
        <c:numFmt formatCode="General" sourceLinked="1"/>
        <c:majorTickMark val="out"/>
        <c:minorTickMark val="none"/>
        <c:tickLblPos val="nextTo"/>
        <c:crossAx val="207942944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a:t>
          </a:r>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marriage,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Contraception is not 'remembered' at the individual-level: only based on curent age: assumes a lot of switching between methods.</a:t>
          </a:r>
        </a:p>
        <a:p>
          <a:r>
            <a:rPr lang="en-US" sz="1100" u="none" baseline="0"/>
            <a:t>No dependency on parity</a:t>
          </a:r>
        </a:p>
        <a:p>
          <a:endParaRPr lang="en-US" sz="1100" u="none" baseline="0"/>
        </a:p>
        <a:p>
          <a:r>
            <a:rPr lang="en-US" sz="1100" u="sng" baseline="0"/>
            <a:t>To DO</a:t>
          </a:r>
        </a:p>
        <a:p>
          <a:r>
            <a:rPr lang="en-US" sz="1100" baseline="0"/>
            <a:t>Reconcile DHS and patterns with the UN forwad projections</a:t>
          </a:r>
        </a:p>
        <a:p>
          <a:r>
            <a:rPr lang="en-US" sz="1100"/>
            <a:t>Convert the</a:t>
          </a:r>
          <a:r>
            <a:rPr lang="en-US" sz="1100" baseline="0"/>
            <a:t> fertility rates into "rates of starting pregnancy".</a:t>
          </a:r>
        </a:p>
        <a:p>
          <a:r>
            <a:rPr lang="en-US" sz="1100" baseline="0"/>
            <a:t>Convert Mortality rates to "other" causes of mortality that are not captured in the model.</a:t>
          </a:r>
        </a:p>
        <a:p>
          <a:r>
            <a:rPr lang="en-US" sz="1100" baseline="0"/>
            <a:t>Donwload WPP data and put in this format ourselves.</a:t>
          </a:r>
        </a:p>
        <a:p>
          <a:r>
            <a:rPr lang="en-US" sz="1100" baseline="0"/>
            <a:t>Have birth sex ratio based on data (currently assumed to be 0.5</a:t>
          </a:r>
        </a:p>
        <a:p>
          <a:r>
            <a:rPr lang="en-US" sz="1100" baseline="0"/>
            <a:t>Indiviudal journeys betweeen contraceptive mehtods.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1066800</xdr:colOff>
      <xdr:row>6</xdr:row>
      <xdr:rowOff>76200</xdr:rowOff>
    </xdr:from>
    <xdr:to>
      <xdr:col>14</xdr:col>
      <xdr:colOff>444500</xdr:colOff>
      <xdr:row>41</xdr:row>
      <xdr:rowOff>165100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C12" sqref="C12"/>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workbookViewId="0">
      <selection activeCell="I3" sqref="I3"/>
    </sheetView>
  </sheetViews>
  <sheetFormatPr baseColWidth="10" defaultRowHeight="15" x14ac:dyDescent="0"/>
  <cols>
    <col min="4" max="5" width="12.5" bestFit="1" customWidth="1"/>
    <col min="9" max="9" width="12.1640625" bestFit="1" customWidth="1"/>
  </cols>
  <sheetData>
    <row r="1" spans="1:8">
      <c r="A1" t="s">
        <v>15</v>
      </c>
      <c r="B1" t="s">
        <v>16</v>
      </c>
      <c r="C1" t="s">
        <v>17</v>
      </c>
      <c r="D1" t="s">
        <v>18</v>
      </c>
      <c r="E1" t="s">
        <v>19</v>
      </c>
      <c r="F1" t="s">
        <v>20</v>
      </c>
      <c r="G1" t="s">
        <v>21</v>
      </c>
      <c r="H1" t="s">
        <v>22</v>
      </c>
    </row>
    <row r="2" spans="1:8">
      <c r="A2">
        <v>13732</v>
      </c>
      <c r="B2">
        <v>1383316</v>
      </c>
      <c r="C2">
        <v>0.11912245</v>
      </c>
      <c r="D2">
        <v>2.9780613000000001E-2</v>
      </c>
      <c r="E2">
        <v>9.9268714000000004E-3</v>
      </c>
      <c r="F2">
        <v>1.4009868999999999</v>
      </c>
      <c r="G2">
        <v>0.99443274999999998</v>
      </c>
      <c r="H2" t="s">
        <v>23</v>
      </c>
    </row>
    <row r="3" spans="1:8">
      <c r="A3">
        <v>783</v>
      </c>
      <c r="B3">
        <v>16906</v>
      </c>
      <c r="C3">
        <v>0.55577904</v>
      </c>
      <c r="D3">
        <v>0.13894476</v>
      </c>
      <c r="E3">
        <v>4.6314921000000002E-2</v>
      </c>
      <c r="F3">
        <v>0.98889917000000005</v>
      </c>
      <c r="G3">
        <v>0.99956535999999996</v>
      </c>
      <c r="H3" t="s">
        <v>24</v>
      </c>
    </row>
    <row r="4" spans="1:8">
      <c r="A4">
        <v>197</v>
      </c>
      <c r="B4">
        <v>5942</v>
      </c>
      <c r="C4">
        <v>0.39784583000000001</v>
      </c>
      <c r="D4">
        <v>9.9461459000000002E-2</v>
      </c>
      <c r="E4">
        <v>3.3153821E-2</v>
      </c>
      <c r="F4">
        <v>0.895594</v>
      </c>
      <c r="G4">
        <v>1.0009414000000001</v>
      </c>
      <c r="H4" t="s">
        <v>25</v>
      </c>
    </row>
    <row r="5" spans="1:8">
      <c r="A5">
        <v>8493</v>
      </c>
      <c r="B5">
        <v>217467</v>
      </c>
      <c r="C5">
        <v>0.46865043000000001</v>
      </c>
      <c r="D5">
        <v>0.11716261</v>
      </c>
      <c r="E5">
        <v>3.9054204000000002E-2</v>
      </c>
      <c r="F5">
        <v>0.88634634000000001</v>
      </c>
      <c r="G5">
        <v>1.0012448</v>
      </c>
      <c r="H5" t="s">
        <v>26</v>
      </c>
    </row>
    <row r="6" spans="1:8">
      <c r="A6">
        <v>2028</v>
      </c>
      <c r="B6">
        <v>74207</v>
      </c>
      <c r="C6">
        <v>0.3279475</v>
      </c>
      <c r="D6">
        <v>8.1986874000000001E-2</v>
      </c>
      <c r="E6">
        <v>2.7328959E-2</v>
      </c>
      <c r="F6">
        <v>0.83719896999999999</v>
      </c>
      <c r="G6">
        <v>1.0020443999999999</v>
      </c>
      <c r="H6" t="s">
        <v>27</v>
      </c>
    </row>
    <row r="7" spans="1:8">
      <c r="A7">
        <v>1274</v>
      </c>
      <c r="B7">
        <v>20475</v>
      </c>
      <c r="C7">
        <v>0.74666666999999998</v>
      </c>
      <c r="D7">
        <v>0.18666667000000001</v>
      </c>
      <c r="E7">
        <v>6.2222224E-2</v>
      </c>
      <c r="F7">
        <v>0.97969227999999997</v>
      </c>
      <c r="G7">
        <v>0.99971277000000003</v>
      </c>
      <c r="H7" t="s">
        <v>28</v>
      </c>
    </row>
    <row r="8" spans="1:8">
      <c r="A8">
        <v>546</v>
      </c>
      <c r="B8">
        <v>100004</v>
      </c>
      <c r="C8">
        <v>6.5517381E-2</v>
      </c>
      <c r="D8">
        <v>1.6379345E-2</v>
      </c>
      <c r="E8">
        <v>5.4597817000000002E-3</v>
      </c>
      <c r="F8">
        <v>1.0886278</v>
      </c>
      <c r="G8">
        <v>0.99791991999999996</v>
      </c>
      <c r="H8" t="s">
        <v>29</v>
      </c>
    </row>
    <row r="9" spans="1:8">
      <c r="A9">
        <v>36</v>
      </c>
      <c r="B9">
        <v>1297</v>
      </c>
      <c r="C9">
        <v>0.33307632999999998</v>
      </c>
      <c r="D9">
        <v>8.3269081999999994E-2</v>
      </c>
      <c r="E9">
        <v>2.7756361E-2</v>
      </c>
      <c r="F9">
        <v>0.83857113000000005</v>
      </c>
      <c r="G9">
        <v>1.0012217000000001</v>
      </c>
      <c r="H9" t="s">
        <v>30</v>
      </c>
    </row>
    <row r="10" spans="1:8">
      <c r="A10">
        <v>55</v>
      </c>
      <c r="B10">
        <v>2067</v>
      </c>
      <c r="C10">
        <v>0.31930333</v>
      </c>
      <c r="D10">
        <v>7.9825832999999999E-2</v>
      </c>
      <c r="E10">
        <v>2.6608611000000001E-2</v>
      </c>
      <c r="F10">
        <v>0.82072681000000003</v>
      </c>
      <c r="G10">
        <v>1.0020977</v>
      </c>
      <c r="H10" t="s">
        <v>31</v>
      </c>
    </row>
    <row r="11" spans="1:8">
      <c r="A11">
        <v>204</v>
      </c>
      <c r="B11">
        <v>4594</v>
      </c>
      <c r="C11">
        <v>0.53286898000000005</v>
      </c>
      <c r="D11">
        <v>0.13321725000000001</v>
      </c>
      <c r="E11">
        <v>4.4405747000000002E-2</v>
      </c>
      <c r="F11">
        <v>1.0021538999999999</v>
      </c>
      <c r="G11">
        <v>0.99930722000000005</v>
      </c>
      <c r="H11" t="s">
        <v>10</v>
      </c>
    </row>
    <row r="12" spans="1:8">
      <c r="A12">
        <v>116</v>
      </c>
      <c r="B12">
        <v>4505</v>
      </c>
      <c r="C12">
        <v>0.30898999999999999</v>
      </c>
      <c r="D12">
        <v>7.7247499999999997E-2</v>
      </c>
      <c r="E12">
        <v>2.5749167E-2</v>
      </c>
      <c r="F12">
        <v>1.1207670000000001</v>
      </c>
      <c r="G12">
        <v>0.99789357000000001</v>
      </c>
      <c r="H12" t="s">
        <v>32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sqref="A1:K2"/>
    </sheetView>
  </sheetViews>
  <sheetFormatPr baseColWidth="10" defaultRowHeight="15" x14ac:dyDescent="0"/>
  <cols>
    <col min="8" max="8" width="13.1640625" bestFit="1" customWidth="1"/>
    <col min="9" max="9" width="24.33203125" customWidth="1"/>
    <col min="11" max="11" width="14.83203125" bestFit="1" customWidth="1"/>
    <col min="12" max="12" width="15.83203125" customWidth="1"/>
  </cols>
  <sheetData>
    <row r="1" spans="1:11">
      <c r="A1" t="s">
        <v>54</v>
      </c>
      <c r="B1" t="s">
        <v>11</v>
      </c>
      <c r="C1" t="s">
        <v>25</v>
      </c>
      <c r="D1" t="s">
        <v>9</v>
      </c>
      <c r="E1" t="s">
        <v>55</v>
      </c>
      <c r="F1" t="s">
        <v>56</v>
      </c>
      <c r="G1" t="s">
        <v>61</v>
      </c>
      <c r="H1" t="s">
        <v>58</v>
      </c>
      <c r="I1" t="s">
        <v>59</v>
      </c>
      <c r="J1" t="s">
        <v>10</v>
      </c>
      <c r="K1" t="s">
        <v>60</v>
      </c>
    </row>
    <row r="2" spans="1:11">
      <c r="A2">
        <v>0.99007314000000002</v>
      </c>
      <c r="B2">
        <v>5.660312E-4</v>
      </c>
      <c r="C2">
        <v>1.424114E-4</v>
      </c>
      <c r="D2">
        <v>6.1395950999999999E-3</v>
      </c>
      <c r="E2">
        <v>1.4660425E-3</v>
      </c>
      <c r="F2">
        <v>9.2097540000000001E-4</v>
      </c>
      <c r="G2">
        <v>3.9470370000000001E-4</v>
      </c>
      <c r="H2">
        <v>2.6024400000000001E-5</v>
      </c>
      <c r="I2">
        <v>3.9759499999999998E-5</v>
      </c>
      <c r="J2">
        <v>1.4747170000000001E-4</v>
      </c>
      <c r="K2">
        <v>8.3856499999999999E-5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4" sqref="J4"/>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K5" sqref="C1:K5"/>
    </sheetView>
  </sheetViews>
  <sheetFormatPr baseColWidth="10" defaultRowHeight="15" x14ac:dyDescent="0"/>
  <cols>
    <col min="1" max="2" width="11.1640625" bestFit="1" customWidth="1"/>
    <col min="3" max="5" width="12.1640625" bestFit="1" customWidth="1"/>
    <col min="6" max="6" width="12.5" bestFit="1" customWidth="1"/>
    <col min="7" max="7" width="17.1640625" bestFit="1" customWidth="1"/>
    <col min="8" max="8" width="12.83203125" bestFit="1" customWidth="1"/>
    <col min="9" max="9" width="17.6640625" bestFit="1" customWidth="1"/>
    <col min="10" max="10" width="12.1640625" bestFit="1" customWidth="1"/>
    <col min="11" max="11" width="14.83203125" bestFit="1" customWidth="1"/>
  </cols>
  <sheetData>
    <row r="1" spans="1:11">
      <c r="A1" t="s">
        <v>54</v>
      </c>
      <c r="B1" t="s">
        <v>11</v>
      </c>
      <c r="C1" t="s">
        <v>25</v>
      </c>
      <c r="D1" t="s">
        <v>9</v>
      </c>
      <c r="E1" t="s">
        <v>55</v>
      </c>
      <c r="F1" t="s">
        <v>56</v>
      </c>
      <c r="G1" t="s">
        <v>61</v>
      </c>
      <c r="H1" t="s">
        <v>58</v>
      </c>
      <c r="I1" t="s">
        <v>59</v>
      </c>
      <c r="J1" t="s">
        <v>10</v>
      </c>
      <c r="K1" t="s">
        <v>60</v>
      </c>
    </row>
    <row r="2" spans="1:11">
      <c r="A2">
        <v>0.99484205000000003</v>
      </c>
      <c r="B2">
        <v>2.234812E-4</v>
      </c>
      <c r="C2">
        <v>4.24614E-5</v>
      </c>
      <c r="D2">
        <v>2.9074901E-3</v>
      </c>
      <c r="E2">
        <v>6.8608720000000001E-4</v>
      </c>
      <c r="F2">
        <v>2.6147300000000002E-4</v>
      </c>
      <c r="G2">
        <v>6.0786879999999996E-4</v>
      </c>
      <c r="H2">
        <v>1.7878499999999998E-5</v>
      </c>
      <c r="I2">
        <v>2.6817699999999999E-5</v>
      </c>
      <c r="J2">
        <v>7.8218400000000003E-5</v>
      </c>
      <c r="K2">
        <v>3.0616919999999998E-4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C9" sqref="C9"/>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workbookViewId="0">
      <selection activeCell="D3" sqref="D3"/>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5">
      <c r="A1" s="223" t="s">
        <v>270</v>
      </c>
      <c r="D1" s="223" t="s">
        <v>271</v>
      </c>
      <c r="E1" s="226" t="s">
        <v>275</v>
      </c>
    </row>
    <row r="2" spans="1:5">
      <c r="A2" t="s">
        <v>264</v>
      </c>
      <c r="B2">
        <v>4.9588000000000002E-3</v>
      </c>
      <c r="D2" t="s">
        <v>268</v>
      </c>
      <c r="E2">
        <v>-0.23961279999999999</v>
      </c>
    </row>
    <row r="3" spans="1:5">
      <c r="A3" t="s">
        <v>265</v>
      </c>
      <c r="B3">
        <v>-7.2999999999999999E-5</v>
      </c>
      <c r="D3" t="s">
        <v>269</v>
      </c>
      <c r="E3">
        <v>0.39244570000000001</v>
      </c>
    </row>
    <row r="4" spans="1:5">
      <c r="A4" t="s">
        <v>266</v>
      </c>
      <c r="B4">
        <v>-1.8881999999999999E-2</v>
      </c>
      <c r="D4" t="s">
        <v>272</v>
      </c>
      <c r="E4">
        <v>6.3547500000000007E-2</v>
      </c>
    </row>
    <row r="5" spans="1:5">
      <c r="D5" t="s">
        <v>274</v>
      </c>
    </row>
    <row r="7" spans="1:5">
      <c r="A7" t="s">
        <v>157</v>
      </c>
      <c r="B7" t="s">
        <v>267</v>
      </c>
      <c r="D7" s="226" t="s">
        <v>273</v>
      </c>
    </row>
    <row r="8" spans="1:5">
      <c r="A8">
        <v>15</v>
      </c>
      <c r="B8">
        <f>B$4+(A8*B$2)+((A8^2)*B$3)</f>
        <v>3.9075000000000013E-2</v>
      </c>
      <c r="D8">
        <f>E$4+(((A8/10)^-2-0.1226518619)*E$2)+(((A8/10)^-2*LN(A8/10)-0.1286866602)*E$3)</f>
        <v>6.6607021353697511E-3</v>
      </c>
    </row>
    <row r="9" spans="1:5">
      <c r="A9">
        <v>16</v>
      </c>
      <c r="B9">
        <f t="shared" ref="B9:B42" si="0">B$4+(A9*B$2)+((A9^2)*B$3)</f>
        <v>4.1770800000000011E-2</v>
      </c>
      <c r="D9">
        <f>E$4+(((A9/10)^-2-0.1226518619)*E$2)+(((A9/10)^-2*LN(A9/10)-0.1286866602)*E$3)</f>
        <v>2.0886313706706818E-2</v>
      </c>
    </row>
    <row r="10" spans="1:5">
      <c r="A10">
        <v>17</v>
      </c>
      <c r="B10">
        <f t="shared" si="0"/>
        <v>4.4320600000000002E-2</v>
      </c>
      <c r="D10">
        <f>E$4+(((A10/10)^-2-0.1226518619)*E$2)+(((A10/10)^-2*LN(A10/10)-0.1286866602)*E$3)</f>
        <v>3.1579249829476963E-2</v>
      </c>
    </row>
    <row r="11" spans="1:5">
      <c r="A11">
        <v>18</v>
      </c>
      <c r="B11">
        <f t="shared" si="0"/>
        <v>4.6724400000000006E-2</v>
      </c>
      <c r="D11">
        <f>E$4+(((A11/10)^-2-0.1226518619)*E$2)+(((A11/10)^-2*LN(A11/10)-0.1286866602)*E$3)</f>
        <v>3.9675148488201917E-2</v>
      </c>
    </row>
    <row r="12" spans="1:5">
      <c r="A12">
        <v>19</v>
      </c>
      <c r="B12">
        <f t="shared" si="0"/>
        <v>4.8982200000000004E-2</v>
      </c>
      <c r="D12">
        <f>E$4+(((A12/10)^-2-0.1226518619)*E$2)+(((A12/10)^-2*LN(A12/10)-0.1286866602)*E$3)</f>
        <v>4.5835591012954091E-2</v>
      </c>
    </row>
    <row r="13" spans="1:5">
      <c r="A13">
        <v>20</v>
      </c>
      <c r="B13">
        <f t="shared" si="0"/>
        <v>5.1094000000000001E-2</v>
      </c>
      <c r="D13">
        <f>E$4+(((A13/10)^-2-0.1226518619)*E$2)+(((A13/10)^-2*LN(A13/10)-0.1286866602)*E$3)</f>
        <v>5.0536387231689718E-2</v>
      </c>
    </row>
    <row r="14" spans="1:5">
      <c r="A14">
        <v>21</v>
      </c>
      <c r="B14">
        <f t="shared" si="0"/>
        <v>5.3059800000000004E-2</v>
      </c>
      <c r="D14">
        <f>E$4+(((A14/10)^-2-0.1226518619)*E$2)+(((A14/10)^-2*LN(A14/10)-0.1286866602)*E$3)</f>
        <v>5.4124932017768079E-2</v>
      </c>
    </row>
    <row r="15" spans="1:5">
      <c r="A15">
        <v>22</v>
      </c>
      <c r="B15">
        <f t="shared" si="0"/>
        <v>5.4879600000000001E-2</v>
      </c>
      <c r="D15">
        <f>E$4+(((A15/10)^-2-0.1226518619)*E$2)+(((A15/10)^-2*LN(A15/10)-0.1286866602)*E$3)</f>
        <v>5.6858289262698113E-2</v>
      </c>
    </row>
    <row r="16" spans="1:5">
      <c r="A16">
        <v>23</v>
      </c>
      <c r="B16">
        <f t="shared" si="0"/>
        <v>5.6553400000000004E-2</v>
      </c>
      <c r="D16">
        <f>E$4+(((A16/10)^-2-0.1226518619)*E$2)+(((A16/10)^-2*LN(A16/10)-0.1286866602)*E$3)</f>
        <v>5.8928977587013806E-2</v>
      </c>
    </row>
    <row r="17" spans="1:4">
      <c r="A17">
        <v>24</v>
      </c>
      <c r="B17">
        <f t="shared" si="0"/>
        <v>5.8081200000000013E-2</v>
      </c>
      <c r="D17">
        <f>E$4+(((A17/10)^-2-0.1226518619)*E$2)+(((A17/10)^-2*LN(A17/10)-0.1286866602)*E$3)</f>
        <v>6.0482738893291914E-2</v>
      </c>
    </row>
    <row r="18" spans="1:4">
      <c r="A18">
        <v>25</v>
      </c>
      <c r="B18">
        <f t="shared" si="0"/>
        <v>5.9463000000000016E-2</v>
      </c>
      <c r="D18">
        <f>E$4+(((A18/10)^-2-0.1226518619)*E$2)+(((A18/10)^-2*LN(A18/10)-0.1286866602)*E$3)</f>
        <v>6.1630978840039617E-2</v>
      </c>
    </row>
    <row r="19" spans="1:4">
      <c r="A19">
        <v>26</v>
      </c>
      <c r="B19">
        <f t="shared" si="0"/>
        <v>6.0698800000000018E-2</v>
      </c>
      <c r="D19">
        <f>E$4+(((A19/10)^-2-0.1226518619)*E$2)+(((A19/10)^-2*LN(A19/10)-0.1286866602)*E$3)</f>
        <v>6.245960385805014E-2</v>
      </c>
    </row>
    <row r="20" spans="1:4">
      <c r="A20">
        <v>27</v>
      </c>
      <c r="B20">
        <f t="shared" si="0"/>
        <v>6.1788599999999999E-2</v>
      </c>
      <c r="D20">
        <f>E$4+(((A20/10)^-2-0.1226518619)*E$2)+(((A20/10)^-2*LN(A20/10)-0.1286866602)*E$3)</f>
        <v>6.3035381921584949E-2</v>
      </c>
    </row>
    <row r="21" spans="1:4">
      <c r="A21">
        <v>28</v>
      </c>
      <c r="B21">
        <f t="shared" si="0"/>
        <v>6.2732400000000021E-2</v>
      </c>
      <c r="D21">
        <f>E$4+(((A21/10)^-2-0.1226518619)*E$2)+(((A21/10)^-2*LN(A21/10)-0.1286866602)*E$3)</f>
        <v>6.3410576666972682E-2</v>
      </c>
    </row>
    <row r="22" spans="1:4">
      <c r="A22">
        <v>29</v>
      </c>
      <c r="B22">
        <f t="shared" si="0"/>
        <v>6.3530200000000009E-2</v>
      </c>
      <c r="D22">
        <f>E$4+(((A22/10)^-2-0.1226518619)*E$2)+(((A22/10)^-2*LN(A22/10)-0.1286866602)*E$3)</f>
        <v>6.3626361297894132E-2</v>
      </c>
    </row>
    <row r="23" spans="1:4">
      <c r="A23">
        <v>30</v>
      </c>
      <c r="B23">
        <f t="shared" si="0"/>
        <v>6.4182000000000003E-2</v>
      </c>
      <c r="D23">
        <f>E$4+(((A23/10)^-2-0.1226518619)*E$2)+(((A23/10)^-2*LN(A23/10)-0.1286866602)*E$3)</f>
        <v>6.3715359462772125E-2</v>
      </c>
    </row>
    <row r="24" spans="1:4">
      <c r="A24">
        <v>31</v>
      </c>
      <c r="B24">
        <f t="shared" si="0"/>
        <v>6.468779999999999E-2</v>
      </c>
      <c r="D24">
        <f>E$4+(((A24/10)^-2-0.1226518619)*E$2)+(((A24/10)^-2*LN(A24/10)-0.1286866602)*E$3)</f>
        <v>6.3703554339130969E-2</v>
      </c>
    </row>
    <row r="25" spans="1:4">
      <c r="A25">
        <v>32</v>
      </c>
      <c r="B25">
        <f t="shared" si="0"/>
        <v>6.5047599999999997E-2</v>
      </c>
      <c r="D25">
        <f>E$4+(((A25/10)^-2-0.1226518619)*E$2)+(((A25/10)^-2*LN(A25/10)-0.1286866602)*E$3)</f>
        <v>6.3611735643447492E-2</v>
      </c>
    </row>
    <row r="26" spans="1:4">
      <c r="A26">
        <v>33</v>
      </c>
      <c r="B26">
        <f t="shared" si="0"/>
        <v>6.5261400000000011E-2</v>
      </c>
      <c r="D26">
        <f>E$4+(((A26/10)^-2-0.1226518619)*E$2)+(((A26/10)^-2*LN(A26/10)-0.1286866602)*E$3)</f>
        <v>6.3456605359272833E-2</v>
      </c>
    </row>
    <row r="27" spans="1:4">
      <c r="A27">
        <v>34</v>
      </c>
      <c r="B27">
        <f t="shared" si="0"/>
        <v>6.532919999999999E-2</v>
      </c>
      <c r="D27">
        <f>E$4+(((A27/10)^-2-0.1226518619)*E$2)+(((A27/10)^-2*LN(A27/10)-0.1286866602)*E$3)</f>
        <v>6.3251629085036357E-2</v>
      </c>
    </row>
    <row r="28" spans="1:4">
      <c r="A28">
        <v>35</v>
      </c>
      <c r="B28">
        <f t="shared" si="0"/>
        <v>6.5251000000000003E-2</v>
      </c>
      <c r="D28">
        <f>E$4+(((A28/10)^-2-0.1226518619)*E$2)+(((A28/10)^-2*LN(A28/10)-0.1286866602)*E$3)</f>
        <v>6.3007696151424666E-2</v>
      </c>
    </row>
    <row r="29" spans="1:4">
      <c r="A29">
        <v>36</v>
      </c>
      <c r="B29">
        <f>B$4+(A29*B$2)+((A29^2)*B$3)</f>
        <v>6.5026799999999996E-2</v>
      </c>
      <c r="D29">
        <f>E$4+(((A29/10)^-2-0.1226518619)*E$2)+(((A29/10)^-2*LN(A29/10)-0.1286866602)*E$3)</f>
        <v>6.2733634831052321E-2</v>
      </c>
    </row>
    <row r="30" spans="1:4">
      <c r="A30">
        <v>37</v>
      </c>
      <c r="B30">
        <f t="shared" si="0"/>
        <v>6.4656600000000009E-2</v>
      </c>
      <c r="D30">
        <f>E$4+(((A30/10)^-2-0.1226518619)*E$2)+(((A30/10)^-2*LN(A30/10)-0.1286866602)*E$3)</f>
        <v>6.2436616919787892E-2</v>
      </c>
    </row>
    <row r="31" spans="1:4">
      <c r="A31">
        <v>38</v>
      </c>
      <c r="B31">
        <f t="shared" si="0"/>
        <v>6.41404E-2</v>
      </c>
      <c r="D31">
        <f>E$4+(((A31/10)^-2-0.1226518619)*E$2)+(((A31/10)^-2*LN(A31/10)-0.1286866602)*E$3)</f>
        <v>6.2122477266966333E-2</v>
      </c>
    </row>
    <row r="32" spans="1:4">
      <c r="A32">
        <v>39</v>
      </c>
      <c r="B32">
        <f t="shared" si="0"/>
        <v>6.3478200000000012E-2</v>
      </c>
      <c r="D32">
        <f>E$4+(((A32/10)^-2-0.1226518619)*E$2)+(((A32/10)^-2*LN(A32/10)-0.1286866602)*E$3)</f>
        <v>6.1795967487230263E-2</v>
      </c>
    </row>
    <row r="33" spans="1:4">
      <c r="A33">
        <v>40</v>
      </c>
      <c r="B33">
        <f t="shared" si="0"/>
        <v>6.266999999999999E-2</v>
      </c>
      <c r="D33">
        <f>E$4+(((A33/10)^-2-0.1226518619)*E$2)+(((A33/10)^-2*LN(A33/10)-0.1286866602)*E$3)</f>
        <v>6.1460958421955453E-2</v>
      </c>
    </row>
    <row r="34" spans="1:4">
      <c r="A34">
        <v>41</v>
      </c>
      <c r="B34">
        <f t="shared" si="0"/>
        <v>6.1715800000000001E-2</v>
      </c>
      <c r="D34">
        <f>E$4+(((A34/10)^-2-0.1226518619)*E$2)+(((A34/10)^-2*LN(A34/10)-0.1286866602)*E$3)</f>
        <v>6.112060246103769E-2</v>
      </c>
    </row>
    <row r="35" spans="1:4">
      <c r="A35">
        <v>42</v>
      </c>
      <c r="B35">
        <f t="shared" si="0"/>
        <v>6.0615599999999992E-2</v>
      </c>
      <c r="D35">
        <f>E$4+(((A35/10)^-2-0.1226518619)*E$2)+(((A35/10)^-2*LN(A35/10)-0.1286866602)*E$3)</f>
        <v>6.077746425430372E-2</v>
      </c>
    </row>
    <row r="36" spans="1:4">
      <c r="A36">
        <v>43</v>
      </c>
      <c r="B36">
        <f t="shared" si="0"/>
        <v>5.9369400000000017E-2</v>
      </c>
      <c r="D36">
        <f>E$4+(((A36/10)^-2-0.1226518619)*E$2)+(((A36/10)^-2*LN(A36/10)-0.1286866602)*E$3)</f>
        <v>6.0433626400421707E-2</v>
      </c>
    </row>
    <row r="37" spans="1:4">
      <c r="A37">
        <v>44</v>
      </c>
      <c r="B37">
        <f t="shared" si="0"/>
        <v>5.7977199999999979E-2</v>
      </c>
      <c r="D37">
        <f>E$4+(((A37/10)^-2-0.1226518619)*E$2)+(((A37/10)^-2*LN(A37/10)-0.1286866602)*E$3)</f>
        <v>6.0090775231342181E-2</v>
      </c>
    </row>
    <row r="38" spans="1:4">
      <c r="A38">
        <v>45</v>
      </c>
      <c r="B38">
        <f t="shared" si="0"/>
        <v>5.6439000000000017E-2</v>
      </c>
      <c r="D38">
        <f>E$4+(((A38/10)^-2-0.1226518619)*E$2)+(((A38/10)^-2*LN(A38/10)-0.1286866602)*E$3)</f>
        <v>5.975027069034676E-2</v>
      </c>
    </row>
    <row r="39" spans="1:4">
      <c r="A39">
        <v>46</v>
      </c>
      <c r="B39">
        <f t="shared" si="0"/>
        <v>5.4754799999999992E-2</v>
      </c>
      <c r="D39">
        <f>E$4+(((A39/10)^-2-0.1226518619)*E$2)+(((A39/10)^-2*LN(A39/10)-0.1286866602)*E$3)</f>
        <v>5.9413203443247992E-2</v>
      </c>
    </row>
    <row r="40" spans="1:4">
      <c r="A40">
        <v>47</v>
      </c>
      <c r="B40">
        <f t="shared" si="0"/>
        <v>5.2924599999999988E-2</v>
      </c>
      <c r="D40">
        <f>E$4+(((A40/10)^-2-0.1226518619)*E$2)+(((A40/10)^-2*LN(A40/10)-0.1286866602)*E$3)</f>
        <v>5.9080441700352093E-2</v>
      </c>
    </row>
    <row r="41" spans="1:4">
      <c r="A41">
        <v>48</v>
      </c>
      <c r="B41">
        <f t="shared" si="0"/>
        <v>5.0948400000000005E-2</v>
      </c>
      <c r="D41">
        <f>E$4+(((A41/10)^-2-0.1226518619)*E$2)+(((A41/10)^-2*LN(A41/10)-0.1286866602)*E$3)</f>
        <v>5.8752669713646608E-2</v>
      </c>
    </row>
    <row r="42" spans="1:4">
      <c r="A42">
        <v>49</v>
      </c>
      <c r="B42">
        <f t="shared" si="0"/>
        <v>4.8826200000000014E-2</v>
      </c>
      <c r="D42">
        <f>E$4+(((A42/10)^-2-0.1226518619)*E$2)+(((A42/10)^-2*LN(A42/10)-0.1286866602)*E$3)</f>
        <v>5.8430419513788037E-2</v>
      </c>
    </row>
  </sheetData>
  <pageMargins left="0.75" right="0.75" top="1" bottom="1" header="0.5" footer="0.5"/>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A2" sqref="A2:J2"/>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G2" sqref="G2"/>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9" sqref="L9"/>
    </sheetView>
  </sheetViews>
  <sheetFormatPr baseColWidth="10" defaultRowHeight="15" x14ac:dyDescent="0"/>
  <cols>
    <col min="1" max="1" width="17.6640625" bestFit="1" customWidth="1"/>
    <col min="12" max="12" width="32.1640625" customWidth="1"/>
  </cols>
  <sheetData>
    <row r="1" spans="1:12">
      <c r="A1" t="s">
        <v>62</v>
      </c>
      <c r="B1" t="s">
        <v>11</v>
      </c>
      <c r="C1" t="s">
        <v>25</v>
      </c>
      <c r="D1" t="s">
        <v>9</v>
      </c>
      <c r="E1" t="s">
        <v>55</v>
      </c>
      <c r="F1" t="s">
        <v>56</v>
      </c>
      <c r="G1" t="s">
        <v>57</v>
      </c>
      <c r="H1" t="s">
        <v>58</v>
      </c>
      <c r="I1" t="s">
        <v>59</v>
      </c>
      <c r="J1" t="s">
        <v>10</v>
      </c>
      <c r="K1" t="s">
        <v>60</v>
      </c>
    </row>
    <row r="2" spans="1:12">
      <c r="A2" t="s">
        <v>11</v>
      </c>
      <c r="B2" s="221">
        <f>'switching_matrix (n)'!B2/'switching_matrix (n)'!$L$11</f>
        <v>0</v>
      </c>
      <c r="C2" s="221">
        <f>'switching_matrix (n)'!C2/'switching_matrix (n)'!$L$11</f>
        <v>0</v>
      </c>
      <c r="D2" s="221">
        <f>'switching_matrix (n)'!D2/'switching_matrix (n)'!$L$11</f>
        <v>6.8020304568527923E-2</v>
      </c>
      <c r="E2" s="221">
        <f>'switching_matrix (n)'!E2/'switching_matrix (n)'!$L$11</f>
        <v>2.7411167512690356E-2</v>
      </c>
      <c r="F2" s="221">
        <f>'switching_matrix (n)'!F2/'switching_matrix (n)'!$L$11</f>
        <v>1.3197969543147208E-2</v>
      </c>
      <c r="G2" s="221">
        <f>'switching_matrix (n)'!G2/'switching_matrix (n)'!$L$11</f>
        <v>7.1065989847715737E-3</v>
      </c>
      <c r="H2" s="221">
        <f>'switching_matrix (n)'!H2/'switching_matrix (n)'!$L$11</f>
        <v>3.0456852791878172E-3</v>
      </c>
      <c r="I2" s="221">
        <f>'switching_matrix (n)'!I2/'switching_matrix (n)'!$L$11</f>
        <v>1.0152284263959391E-3</v>
      </c>
      <c r="J2" s="221">
        <f>'switching_matrix (n)'!J2/'switching_matrix (n)'!$L$11</f>
        <v>5.076142131979695E-3</v>
      </c>
      <c r="K2" s="221">
        <f>'switching_matrix (n)'!K2/'switching_matrix (n)'!$L$11</f>
        <v>1.0152284263959391E-3</v>
      </c>
    </row>
    <row r="3" spans="1:12">
      <c r="A3" t="s">
        <v>25</v>
      </c>
      <c r="B3" s="221">
        <f>'switching_matrix (n)'!B3/'switching_matrix (n)'!$L$11</f>
        <v>1.0152284263959391E-3</v>
      </c>
      <c r="C3" s="221">
        <f>'switching_matrix (n)'!C3/'switching_matrix (n)'!$L$11</f>
        <v>0</v>
      </c>
      <c r="D3" s="221">
        <f>'switching_matrix (n)'!D3/'switching_matrix (n)'!$L$11</f>
        <v>3.0456852791878172E-3</v>
      </c>
      <c r="E3" s="221">
        <f>'switching_matrix (n)'!E3/'switching_matrix (n)'!$L$11</f>
        <v>2.0304568527918783E-3</v>
      </c>
      <c r="F3" s="221">
        <f>'switching_matrix (n)'!F3/'switching_matrix (n)'!$L$11</f>
        <v>1.0152284263959391E-3</v>
      </c>
      <c r="G3" s="221">
        <f>'switching_matrix (n)'!G3/'switching_matrix (n)'!$L$11</f>
        <v>1.0152284263959391E-3</v>
      </c>
      <c r="H3" s="221">
        <f>'switching_matrix (n)'!H3/'switching_matrix (n)'!$L$11</f>
        <v>0</v>
      </c>
      <c r="I3" s="221">
        <f>'switching_matrix (n)'!I3/'switching_matrix (n)'!$L$11</f>
        <v>0</v>
      </c>
      <c r="J3" s="221">
        <f>'switching_matrix (n)'!J3/'switching_matrix (n)'!$L$11</f>
        <v>0</v>
      </c>
      <c r="K3" s="221">
        <f>'switching_matrix (n)'!K3/'switching_matrix (n)'!$L$11</f>
        <v>0</v>
      </c>
    </row>
    <row r="4" spans="1:12">
      <c r="A4" t="s">
        <v>9</v>
      </c>
      <c r="B4" s="221">
        <f>'switching_matrix (n)'!B4/'switching_matrix (n)'!$L$11</f>
        <v>0.11979695431472082</v>
      </c>
      <c r="C4" s="221">
        <f>'switching_matrix (n)'!C4/'switching_matrix (n)'!$L$11</f>
        <v>1.2182741116751269E-2</v>
      </c>
      <c r="D4" s="221">
        <f>'switching_matrix (n)'!D4/'switching_matrix (n)'!$L$11</f>
        <v>0</v>
      </c>
      <c r="E4" s="221">
        <f>'switching_matrix (n)'!E4/'switching_matrix (n)'!$L$11</f>
        <v>0.20406091370558377</v>
      </c>
      <c r="F4" s="221">
        <f>'switching_matrix (n)'!F4/'switching_matrix (n)'!$L$11</f>
        <v>4.8730964467005075E-2</v>
      </c>
      <c r="G4" s="221">
        <f>'switching_matrix (n)'!G4/'switching_matrix (n)'!$L$11</f>
        <v>3.4517766497461931E-2</v>
      </c>
      <c r="H4" s="221">
        <f>'switching_matrix (n)'!H4/'switching_matrix (n)'!$L$11</f>
        <v>4.0609137055837565E-3</v>
      </c>
      <c r="I4" s="221">
        <f>'switching_matrix (n)'!I4/'switching_matrix (n)'!$L$11</f>
        <v>4.0609137055837565E-3</v>
      </c>
      <c r="J4" s="221">
        <f>'switching_matrix (n)'!J4/'switching_matrix (n)'!$L$11</f>
        <v>2.030456852791878E-2</v>
      </c>
      <c r="K4" s="221">
        <f>'switching_matrix (n)'!K4/'switching_matrix (n)'!$L$11</f>
        <v>8.1218274111675131E-3</v>
      </c>
    </row>
    <row r="5" spans="1:12">
      <c r="A5" t="s">
        <v>55</v>
      </c>
      <c r="B5" s="221">
        <f>'switching_matrix (n)'!B5/'switching_matrix (n)'!$L$11</f>
        <v>1.4213197969543147E-2</v>
      </c>
      <c r="C5" s="221">
        <f>'switching_matrix (n)'!C5/'switching_matrix (n)'!$L$11</f>
        <v>2.0304568527918783E-3</v>
      </c>
      <c r="D5" s="221">
        <f>'switching_matrix (n)'!D5/'switching_matrix (n)'!$L$11</f>
        <v>4.3654822335025378E-2</v>
      </c>
      <c r="E5" s="221">
        <f>'switching_matrix (n)'!E5/'switching_matrix (n)'!$L$11</f>
        <v>0</v>
      </c>
      <c r="F5" s="221">
        <f>'switching_matrix (n)'!F5/'switching_matrix (n)'!$L$11</f>
        <v>7.1065989847715737E-3</v>
      </c>
      <c r="G5" s="221">
        <f>'switching_matrix (n)'!G5/'switching_matrix (n)'!$L$11</f>
        <v>2.0304568527918783E-3</v>
      </c>
      <c r="H5" s="221">
        <f>'switching_matrix (n)'!H5/'switching_matrix (n)'!$L$11</f>
        <v>0</v>
      </c>
      <c r="I5" s="221">
        <f>'switching_matrix (n)'!I5/'switching_matrix (n)'!$L$11</f>
        <v>0</v>
      </c>
      <c r="J5" s="221">
        <f>'switching_matrix (n)'!J5/'switching_matrix (n)'!$L$11</f>
        <v>0</v>
      </c>
      <c r="K5" s="221">
        <f>'switching_matrix (n)'!K5/'switching_matrix (n)'!$L$11</f>
        <v>0</v>
      </c>
    </row>
    <row r="6" spans="1:12">
      <c r="A6" t="s">
        <v>56</v>
      </c>
      <c r="B6" s="221">
        <f>'switching_matrix (n)'!B6/'switching_matrix (n)'!$L$11</f>
        <v>1.7258883248730966E-2</v>
      </c>
      <c r="C6" s="221">
        <f>'switching_matrix (n)'!C6/'switching_matrix (n)'!$L$11</f>
        <v>1.0152284263959391E-3</v>
      </c>
      <c r="D6" s="221">
        <f>'switching_matrix (n)'!D6/'switching_matrix (n)'!$L$11</f>
        <v>0.12385786802030457</v>
      </c>
      <c r="E6" s="221">
        <f>'switching_matrix (n)'!E6/'switching_matrix (n)'!$L$11</f>
        <v>4.6700507614213196E-2</v>
      </c>
      <c r="F6" s="221">
        <f>'switching_matrix (n)'!F6/'switching_matrix (n)'!$L$11</f>
        <v>0</v>
      </c>
      <c r="G6" s="221">
        <f>'switching_matrix (n)'!G6/'switching_matrix (n)'!$L$11</f>
        <v>6.0913705583756344E-3</v>
      </c>
      <c r="H6" s="221">
        <f>'switching_matrix (n)'!H6/'switching_matrix (n)'!$L$11</f>
        <v>1.0152284263959391E-3</v>
      </c>
      <c r="I6" s="221">
        <f>'switching_matrix (n)'!I6/'switching_matrix (n)'!$L$11</f>
        <v>2.0304568527918783E-3</v>
      </c>
      <c r="J6" s="221">
        <f>'switching_matrix (n)'!J6/'switching_matrix (n)'!$L$11</f>
        <v>1.015228426395939E-2</v>
      </c>
      <c r="K6" s="221">
        <f>'switching_matrix (n)'!K6/'switching_matrix (n)'!$L$11</f>
        <v>0</v>
      </c>
    </row>
    <row r="7" spans="1:12">
      <c r="A7" t="s">
        <v>58</v>
      </c>
      <c r="B7" s="221">
        <f>'switching_matrix (n)'!B7/'switching_matrix (n)'!$L$11</f>
        <v>0</v>
      </c>
      <c r="C7" s="221">
        <f>'switching_matrix (n)'!C7/'switching_matrix (n)'!$L$11</f>
        <v>0</v>
      </c>
      <c r="D7" s="221">
        <f>'switching_matrix (n)'!D7/'switching_matrix (n)'!$L$11</f>
        <v>2.0304568527918783E-3</v>
      </c>
      <c r="E7" s="221">
        <f>'switching_matrix (n)'!E7/'switching_matrix (n)'!$L$11</f>
        <v>0</v>
      </c>
      <c r="F7" s="221">
        <f>'switching_matrix (n)'!F7/'switching_matrix (n)'!$L$11</f>
        <v>0</v>
      </c>
      <c r="G7" s="221">
        <f>'switching_matrix (n)'!G7/'switching_matrix (n)'!$L$11</f>
        <v>0</v>
      </c>
      <c r="H7" s="221">
        <f>'switching_matrix (n)'!H7/'switching_matrix (n)'!$L$11</f>
        <v>0</v>
      </c>
      <c r="I7" s="221">
        <f>'switching_matrix (n)'!I7/'switching_matrix (n)'!$L$11</f>
        <v>0</v>
      </c>
      <c r="J7" s="221">
        <f>'switching_matrix (n)'!J7/'switching_matrix (n)'!$L$11</f>
        <v>0</v>
      </c>
      <c r="K7" s="221">
        <f>'switching_matrix (n)'!K7/'switching_matrix (n)'!$L$11</f>
        <v>0</v>
      </c>
    </row>
    <row r="8" spans="1:12">
      <c r="A8" t="s">
        <v>59</v>
      </c>
      <c r="B8" s="221">
        <f>'switching_matrix (n)'!B8/'switching_matrix (n)'!$L$11</f>
        <v>0</v>
      </c>
      <c r="C8" s="221">
        <f>'switching_matrix (n)'!C8/'switching_matrix (n)'!$L$11</f>
        <v>0</v>
      </c>
      <c r="D8" s="221">
        <f>'switching_matrix (n)'!D8/'switching_matrix (n)'!$L$11</f>
        <v>2.0304568527918783E-3</v>
      </c>
      <c r="E8" s="221">
        <f>'switching_matrix (n)'!E8/'switching_matrix (n)'!$L$11</f>
        <v>4.0609137055837565E-3</v>
      </c>
      <c r="F8" s="221">
        <f>'switching_matrix (n)'!F8/'switching_matrix (n)'!$L$11</f>
        <v>0</v>
      </c>
      <c r="G8" s="221">
        <f>'switching_matrix (n)'!G8/'switching_matrix (n)'!$L$11</f>
        <v>0</v>
      </c>
      <c r="H8" s="221">
        <f>'switching_matrix (n)'!H8/'switching_matrix (n)'!$L$11</f>
        <v>0</v>
      </c>
      <c r="I8" s="221">
        <f>'switching_matrix (n)'!I8/'switching_matrix (n)'!$L$11</f>
        <v>0</v>
      </c>
      <c r="J8" s="221">
        <f>'switching_matrix (n)'!J8/'switching_matrix (n)'!$L$11</f>
        <v>0</v>
      </c>
      <c r="K8" s="221">
        <f>'switching_matrix (n)'!K8/'switching_matrix (n)'!$L$11</f>
        <v>0</v>
      </c>
    </row>
    <row r="9" spans="1:12">
      <c r="A9" t="s">
        <v>10</v>
      </c>
      <c r="B9" s="221">
        <f>'switching_matrix (n)'!B9/'switching_matrix (n)'!$L$11</f>
        <v>2.0304568527918783E-3</v>
      </c>
      <c r="C9" s="221">
        <f>'switching_matrix (n)'!C9/'switching_matrix (n)'!$L$11</f>
        <v>1.0152284263959391E-3</v>
      </c>
      <c r="D9" s="221">
        <f>'switching_matrix (n)'!D9/'switching_matrix (n)'!$L$11</f>
        <v>2.8426395939086295E-2</v>
      </c>
      <c r="E9" s="221">
        <f>'switching_matrix (n)'!E9/'switching_matrix (n)'!$L$11</f>
        <v>1.6243654822335026E-2</v>
      </c>
      <c r="F9" s="221">
        <f>'switching_matrix (n)'!F9/'switching_matrix (n)'!$L$11</f>
        <v>6.0913705583756344E-3</v>
      </c>
      <c r="G9" s="221">
        <f>'switching_matrix (n)'!G9/'switching_matrix (n)'!$L$11</f>
        <v>1.0152284263959391E-3</v>
      </c>
      <c r="H9" s="221">
        <f>'switching_matrix (n)'!H9/'switching_matrix (n)'!$L$11</f>
        <v>0</v>
      </c>
      <c r="I9" s="221">
        <f>'switching_matrix (n)'!I9/'switching_matrix (n)'!$L$11</f>
        <v>0</v>
      </c>
      <c r="J9" s="221">
        <f>'switching_matrix (n)'!J9/'switching_matrix (n)'!$L$11</f>
        <v>0</v>
      </c>
      <c r="K9" s="221">
        <f>'switching_matrix (n)'!K9/'switching_matrix (n)'!$L$11</f>
        <v>0</v>
      </c>
    </row>
    <row r="10" spans="1:12">
      <c r="A10" t="s">
        <v>60</v>
      </c>
      <c r="B10" s="221">
        <f>'switching_matrix (n)'!B10/'switching_matrix (n)'!$L$11</f>
        <v>0</v>
      </c>
      <c r="C10" s="221">
        <f>'switching_matrix (n)'!C10/'switching_matrix (n)'!$L$11</f>
        <v>0</v>
      </c>
      <c r="D10" s="221">
        <f>'switching_matrix (n)'!D10/'switching_matrix (n)'!$L$11</f>
        <v>5.1776649746192893E-2</v>
      </c>
      <c r="E10" s="221">
        <f>'switching_matrix (n)'!E10/'switching_matrix (n)'!$L$11</f>
        <v>1.015228426395939E-2</v>
      </c>
      <c r="F10" s="221">
        <f>'switching_matrix (n)'!F10/'switching_matrix (n)'!$L$11</f>
        <v>4.0609137055837565E-3</v>
      </c>
      <c r="G10" s="221">
        <f>'switching_matrix (n)'!G10/'switching_matrix (n)'!$L$11</f>
        <v>4.0609137055837565E-3</v>
      </c>
      <c r="H10" s="221">
        <f>'switching_matrix (n)'!H10/'switching_matrix (n)'!$L$11</f>
        <v>0</v>
      </c>
      <c r="I10" s="221">
        <f>'switching_matrix (n)'!I10/'switching_matrix (n)'!$L$11</f>
        <v>0</v>
      </c>
      <c r="J10" s="221">
        <f>'switching_matrix (n)'!J10/'switching_matrix (n)'!$L$11</f>
        <v>0</v>
      </c>
      <c r="K10" s="221">
        <f>'switching_matrix (n)'!K10/'switching_matrix (n)'!$L$11</f>
        <v>0</v>
      </c>
      <c r="L10" s="225"/>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election activeCell="L7" sqref="L7"/>
    </sheetView>
  </sheetViews>
  <sheetFormatPr baseColWidth="10" defaultRowHeight="15" x14ac:dyDescent="0"/>
  <cols>
    <col min="1" max="1" width="17.6640625" bestFit="1" customWidth="1"/>
  </cols>
  <sheetData>
    <row r="1" spans="1:12">
      <c r="A1" t="s">
        <v>62</v>
      </c>
      <c r="B1" t="s">
        <v>11</v>
      </c>
      <c r="C1" t="s">
        <v>25</v>
      </c>
      <c r="D1" t="s">
        <v>9</v>
      </c>
      <c r="E1" t="s">
        <v>55</v>
      </c>
      <c r="F1" t="s">
        <v>56</v>
      </c>
      <c r="G1" t="s">
        <v>57</v>
      </c>
      <c r="H1" t="s">
        <v>58</v>
      </c>
      <c r="I1" t="s">
        <v>59</v>
      </c>
      <c r="J1" t="s">
        <v>10</v>
      </c>
      <c r="K1" t="s">
        <v>60</v>
      </c>
      <c r="L1" s="223" t="s">
        <v>263</v>
      </c>
    </row>
    <row r="2" spans="1:12">
      <c r="A2" t="s">
        <v>11</v>
      </c>
      <c r="B2" s="222">
        <v>0</v>
      </c>
      <c r="C2" s="222">
        <v>0</v>
      </c>
      <c r="D2" s="222">
        <v>67</v>
      </c>
      <c r="E2" s="222">
        <v>27</v>
      </c>
      <c r="F2" s="222">
        <v>13</v>
      </c>
      <c r="G2" s="222">
        <v>7</v>
      </c>
      <c r="H2" s="222">
        <v>3</v>
      </c>
      <c r="I2" s="222">
        <v>1</v>
      </c>
      <c r="J2" s="222">
        <v>5</v>
      </c>
      <c r="K2" s="222">
        <v>1</v>
      </c>
      <c r="L2" s="224">
        <f>SUM(B2:K2)</f>
        <v>124</v>
      </c>
    </row>
    <row r="3" spans="1:12">
      <c r="A3" t="s">
        <v>25</v>
      </c>
      <c r="B3" s="222">
        <v>1</v>
      </c>
      <c r="C3" s="222">
        <v>0</v>
      </c>
      <c r="D3" s="222">
        <v>3</v>
      </c>
      <c r="E3" s="222">
        <v>2</v>
      </c>
      <c r="F3" s="222">
        <v>1</v>
      </c>
      <c r="G3" s="222">
        <v>1</v>
      </c>
      <c r="H3" s="222">
        <v>0</v>
      </c>
      <c r="I3" s="222">
        <v>0</v>
      </c>
      <c r="J3" s="222">
        <v>0</v>
      </c>
      <c r="K3" s="222">
        <v>0</v>
      </c>
      <c r="L3" s="224">
        <f t="shared" ref="L3:L10" si="0">SUM(B3:K3)</f>
        <v>8</v>
      </c>
    </row>
    <row r="4" spans="1:12">
      <c r="A4" t="s">
        <v>9</v>
      </c>
      <c r="B4" s="222">
        <v>118</v>
      </c>
      <c r="C4" s="222">
        <v>12</v>
      </c>
      <c r="D4" s="222">
        <v>0</v>
      </c>
      <c r="E4" s="222">
        <v>201</v>
      </c>
      <c r="F4" s="222">
        <v>48</v>
      </c>
      <c r="G4" s="222">
        <v>34</v>
      </c>
      <c r="H4" s="222">
        <v>4</v>
      </c>
      <c r="I4" s="222">
        <v>4</v>
      </c>
      <c r="J4" s="222">
        <v>20</v>
      </c>
      <c r="K4" s="222">
        <v>8</v>
      </c>
      <c r="L4" s="224">
        <f t="shared" si="0"/>
        <v>449</v>
      </c>
    </row>
    <row r="5" spans="1:12">
      <c r="A5" t="s">
        <v>55</v>
      </c>
      <c r="B5" s="222">
        <v>14</v>
      </c>
      <c r="C5" s="222">
        <v>2</v>
      </c>
      <c r="D5" s="222">
        <v>43</v>
      </c>
      <c r="E5" s="222">
        <v>0</v>
      </c>
      <c r="F5" s="222">
        <v>7</v>
      </c>
      <c r="G5" s="222">
        <v>2</v>
      </c>
      <c r="H5" s="222">
        <v>0</v>
      </c>
      <c r="I5" s="222">
        <v>0</v>
      </c>
      <c r="J5" s="222">
        <v>0</v>
      </c>
      <c r="K5" s="222">
        <v>0</v>
      </c>
      <c r="L5" s="224">
        <f t="shared" si="0"/>
        <v>68</v>
      </c>
    </row>
    <row r="6" spans="1:12">
      <c r="A6" t="s">
        <v>56</v>
      </c>
      <c r="B6" s="222">
        <v>17</v>
      </c>
      <c r="C6" s="222">
        <v>1</v>
      </c>
      <c r="D6" s="222">
        <v>122</v>
      </c>
      <c r="E6" s="222">
        <v>46</v>
      </c>
      <c r="F6" s="222">
        <v>0</v>
      </c>
      <c r="G6" s="222">
        <v>6</v>
      </c>
      <c r="H6" s="222">
        <v>1</v>
      </c>
      <c r="I6" s="222">
        <v>2</v>
      </c>
      <c r="J6" s="222">
        <v>10</v>
      </c>
      <c r="K6" s="222">
        <v>0</v>
      </c>
      <c r="L6" s="224">
        <f t="shared" si="0"/>
        <v>205</v>
      </c>
    </row>
    <row r="7" spans="1:12">
      <c r="A7" t="s">
        <v>58</v>
      </c>
      <c r="B7" s="222">
        <v>0</v>
      </c>
      <c r="C7" s="222">
        <v>0</v>
      </c>
      <c r="D7" s="222">
        <v>2</v>
      </c>
      <c r="E7" s="222">
        <v>0</v>
      </c>
      <c r="F7" s="222">
        <v>0</v>
      </c>
      <c r="G7" s="222">
        <v>0</v>
      </c>
      <c r="H7" s="222">
        <v>0</v>
      </c>
      <c r="I7" s="222">
        <v>0</v>
      </c>
      <c r="J7" s="222">
        <v>0</v>
      </c>
      <c r="K7" s="222">
        <v>0</v>
      </c>
      <c r="L7" s="224">
        <f t="shared" si="0"/>
        <v>2</v>
      </c>
    </row>
    <row r="8" spans="1:12">
      <c r="A8" t="s">
        <v>59</v>
      </c>
      <c r="B8" s="222">
        <v>0</v>
      </c>
      <c r="C8" s="222">
        <v>0</v>
      </c>
      <c r="D8" s="222">
        <v>2</v>
      </c>
      <c r="E8" s="222">
        <v>4</v>
      </c>
      <c r="F8" s="222">
        <v>0</v>
      </c>
      <c r="G8" s="222">
        <v>0</v>
      </c>
      <c r="H8" s="222">
        <v>0</v>
      </c>
      <c r="I8" s="222">
        <v>0</v>
      </c>
      <c r="J8" s="222">
        <v>0</v>
      </c>
      <c r="K8" s="222">
        <v>0</v>
      </c>
      <c r="L8" s="224">
        <f t="shared" si="0"/>
        <v>6</v>
      </c>
    </row>
    <row r="9" spans="1:12">
      <c r="A9" t="s">
        <v>10</v>
      </c>
      <c r="B9" s="222">
        <v>2</v>
      </c>
      <c r="C9" s="222">
        <v>1</v>
      </c>
      <c r="D9" s="222">
        <v>28</v>
      </c>
      <c r="E9" s="222">
        <v>16</v>
      </c>
      <c r="F9" s="222">
        <v>6</v>
      </c>
      <c r="G9" s="222">
        <v>1</v>
      </c>
      <c r="H9" s="222">
        <v>0</v>
      </c>
      <c r="I9" s="222">
        <v>0</v>
      </c>
      <c r="J9" s="222">
        <v>0</v>
      </c>
      <c r="K9" s="222">
        <v>0</v>
      </c>
      <c r="L9" s="224">
        <f t="shared" si="0"/>
        <v>54</v>
      </c>
    </row>
    <row r="10" spans="1:12">
      <c r="A10" t="s">
        <v>60</v>
      </c>
      <c r="B10" s="222">
        <v>0</v>
      </c>
      <c r="C10" s="222">
        <v>0</v>
      </c>
      <c r="D10" s="222">
        <v>51</v>
      </c>
      <c r="E10" s="222">
        <v>10</v>
      </c>
      <c r="F10" s="222">
        <v>4</v>
      </c>
      <c r="G10" s="222">
        <v>4</v>
      </c>
      <c r="H10" s="222">
        <v>0</v>
      </c>
      <c r="I10" s="222">
        <v>0</v>
      </c>
      <c r="J10" s="222">
        <v>0</v>
      </c>
      <c r="K10" s="222">
        <v>0</v>
      </c>
      <c r="L10" s="224">
        <f t="shared" si="0"/>
        <v>69</v>
      </c>
    </row>
    <row r="11" spans="1:12">
      <c r="A11" s="223" t="s">
        <v>263</v>
      </c>
      <c r="B11" s="224">
        <f>SUM(B2:B10)</f>
        <v>152</v>
      </c>
      <c r="C11" s="224">
        <f t="shared" ref="C11:K11" si="1">SUM(C2:C10)</f>
        <v>16</v>
      </c>
      <c r="D11" s="224">
        <f t="shared" si="1"/>
        <v>318</v>
      </c>
      <c r="E11" s="224">
        <f t="shared" si="1"/>
        <v>306</v>
      </c>
      <c r="F11" s="224">
        <f t="shared" si="1"/>
        <v>79</v>
      </c>
      <c r="G11" s="224">
        <f t="shared" si="1"/>
        <v>55</v>
      </c>
      <c r="H11" s="224">
        <f t="shared" si="1"/>
        <v>8</v>
      </c>
      <c r="I11" s="224">
        <f t="shared" si="1"/>
        <v>7</v>
      </c>
      <c r="J11" s="224">
        <f t="shared" si="1"/>
        <v>35</v>
      </c>
      <c r="K11" s="224">
        <f t="shared" si="1"/>
        <v>9</v>
      </c>
      <c r="L11" s="224">
        <f>SUM(L2:L10)</f>
        <v>985</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tabSelected="1" workbookViewId="0">
      <selection activeCell="M8" sqref="M8"/>
    </sheetView>
  </sheetViews>
  <sheetFormatPr baseColWidth="10" defaultRowHeight="15" x14ac:dyDescent="0"/>
  <cols>
    <col min="1" max="1" width="17.6640625" bestFit="1" customWidth="1"/>
    <col min="12" max="12" width="22.33203125" bestFit="1" customWidth="1"/>
    <col min="13" max="13" width="18.33203125" bestFit="1" customWidth="1"/>
  </cols>
  <sheetData>
    <row r="1" spans="1:13">
      <c r="A1" t="s">
        <v>62</v>
      </c>
      <c r="B1" t="s">
        <v>11</v>
      </c>
      <c r="C1" t="s">
        <v>25</v>
      </c>
      <c r="D1" t="s">
        <v>9</v>
      </c>
      <c r="E1" t="s">
        <v>55</v>
      </c>
      <c r="F1" t="s">
        <v>56</v>
      </c>
      <c r="G1" t="s">
        <v>57</v>
      </c>
      <c r="H1" t="s">
        <v>58</v>
      </c>
      <c r="I1" t="s">
        <v>59</v>
      </c>
      <c r="J1" t="s">
        <v>10</v>
      </c>
      <c r="K1" t="s">
        <v>60</v>
      </c>
      <c r="L1" s="226" t="s">
        <v>276</v>
      </c>
      <c r="M1" s="226" t="s">
        <v>277</v>
      </c>
    </row>
    <row r="2" spans="1:13">
      <c r="A2" t="s">
        <v>11</v>
      </c>
      <c r="B2" s="221">
        <f>switching_matrix!B2/$L2</f>
        <v>0</v>
      </c>
      <c r="C2" s="221">
        <f>switching_matrix!C2/$L2</f>
        <v>0</v>
      </c>
      <c r="D2" s="221">
        <f>switching_matrix!D2/$L2</f>
        <v>0.54032258064516125</v>
      </c>
      <c r="E2" s="221">
        <f>switching_matrix!E2/$L2</f>
        <v>0.21774193548387097</v>
      </c>
      <c r="F2" s="221">
        <f>switching_matrix!F2/$L2</f>
        <v>0.10483870967741934</v>
      </c>
      <c r="G2" s="221">
        <f>switching_matrix!G2/$L2</f>
        <v>5.6451612903225805E-2</v>
      </c>
      <c r="H2" s="221">
        <f>switching_matrix!H2/$L2</f>
        <v>2.4193548387096774E-2</v>
      </c>
      <c r="I2" s="221">
        <f>switching_matrix!I2/$L2</f>
        <v>8.0645161290322578E-3</v>
      </c>
      <c r="J2" s="221">
        <f>switching_matrix!J2/$L2</f>
        <v>4.0322580645161282E-2</v>
      </c>
      <c r="K2" s="221">
        <f>switching_matrix!K2/$L2</f>
        <v>8.0645161290322578E-3</v>
      </c>
      <c r="L2" s="221">
        <f>SUM(switching_matrix!B2:K2)</f>
        <v>0.12588832487309645</v>
      </c>
      <c r="M2" s="221">
        <f>SUM(B2:K2)</f>
        <v>0.99999999999999989</v>
      </c>
    </row>
    <row r="3" spans="1:13">
      <c r="A3" t="s">
        <v>25</v>
      </c>
      <c r="B3" s="221">
        <f>switching_matrix!B3/$L3</f>
        <v>0.125</v>
      </c>
      <c r="C3" s="221">
        <f>switching_matrix!C3/$L3</f>
        <v>0</v>
      </c>
      <c r="D3" s="221">
        <f>switching_matrix!D3/$L3</f>
        <v>0.375</v>
      </c>
      <c r="E3" s="221">
        <f>switching_matrix!E3/$L3</f>
        <v>0.25</v>
      </c>
      <c r="F3" s="221">
        <f>switching_matrix!F3/$L3</f>
        <v>0.125</v>
      </c>
      <c r="G3" s="221">
        <f>switching_matrix!G3/$L3</f>
        <v>0.125</v>
      </c>
      <c r="H3" s="221">
        <f>switching_matrix!H3/$L3</f>
        <v>0</v>
      </c>
      <c r="I3" s="221">
        <f>switching_matrix!I3/$L3</f>
        <v>0</v>
      </c>
      <c r="J3" s="221">
        <f>switching_matrix!J3/$L3</f>
        <v>0</v>
      </c>
      <c r="K3" s="221">
        <f>switching_matrix!K3/$L3</f>
        <v>0</v>
      </c>
      <c r="L3" s="221">
        <f>SUM(switching_matrix!B3:K3)</f>
        <v>8.1218274111675131E-3</v>
      </c>
      <c r="M3" s="221">
        <f t="shared" ref="M3:M10" si="0">SUM(B3:K3)</f>
        <v>1</v>
      </c>
    </row>
    <row r="4" spans="1:13">
      <c r="A4" t="s">
        <v>9</v>
      </c>
      <c r="B4" s="221">
        <f>switching_matrix!B4/$L4</f>
        <v>0.26280623608017817</v>
      </c>
      <c r="C4" s="221">
        <f>switching_matrix!C4/$L4</f>
        <v>2.6726057906458794E-2</v>
      </c>
      <c r="D4" s="221">
        <f>switching_matrix!D4/$L4</f>
        <v>0</v>
      </c>
      <c r="E4" s="221">
        <f>switching_matrix!E4/$L4</f>
        <v>0.44766146993318484</v>
      </c>
      <c r="F4" s="221">
        <f>switching_matrix!F4/$L4</f>
        <v>0.10690423162583518</v>
      </c>
      <c r="G4" s="221">
        <f>switching_matrix!G4/$L4</f>
        <v>7.5723830734966593E-2</v>
      </c>
      <c r="H4" s="221">
        <f>switching_matrix!H4/$L4</f>
        <v>8.9086859688195987E-3</v>
      </c>
      <c r="I4" s="221">
        <f>switching_matrix!I4/$L4</f>
        <v>8.9086859688195987E-3</v>
      </c>
      <c r="J4" s="221">
        <f>switching_matrix!J4/$L4</f>
        <v>4.4543429844097988E-2</v>
      </c>
      <c r="K4" s="221">
        <f>switching_matrix!K4/$L4</f>
        <v>1.7817371937639197E-2</v>
      </c>
      <c r="L4" s="221">
        <f>SUM(switching_matrix!B4:K4)</f>
        <v>0.45583756345177667</v>
      </c>
      <c r="M4" s="221">
        <f t="shared" si="0"/>
        <v>0.99999999999999989</v>
      </c>
    </row>
    <row r="5" spans="1:13">
      <c r="A5" t="s">
        <v>55</v>
      </c>
      <c r="B5" s="221">
        <f>switching_matrix!B5/$L5</f>
        <v>0.20588235294117646</v>
      </c>
      <c r="C5" s="221">
        <f>switching_matrix!C5/$L5</f>
        <v>2.9411764705882353E-2</v>
      </c>
      <c r="D5" s="221">
        <f>switching_matrix!D5/$L5</f>
        <v>0.63235294117647056</v>
      </c>
      <c r="E5" s="221">
        <f>switching_matrix!E5/$L5</f>
        <v>0</v>
      </c>
      <c r="F5" s="221">
        <f>switching_matrix!F5/$L5</f>
        <v>0.10294117647058823</v>
      </c>
      <c r="G5" s="221">
        <f>switching_matrix!G5/$L5</f>
        <v>2.9411764705882353E-2</v>
      </c>
      <c r="H5" s="221">
        <f>switching_matrix!H5/$L5</f>
        <v>0</v>
      </c>
      <c r="I5" s="221">
        <f>switching_matrix!I5/$L5</f>
        <v>0</v>
      </c>
      <c r="J5" s="221">
        <f>switching_matrix!J5/$L5</f>
        <v>0</v>
      </c>
      <c r="K5" s="221">
        <f>switching_matrix!K5/$L5</f>
        <v>0</v>
      </c>
      <c r="L5" s="221">
        <f>SUM(switching_matrix!B5:K5)</f>
        <v>6.9035532994923862E-2</v>
      </c>
      <c r="M5" s="221">
        <f t="shared" si="0"/>
        <v>1</v>
      </c>
    </row>
    <row r="6" spans="1:13">
      <c r="A6" t="s">
        <v>56</v>
      </c>
      <c r="B6" s="221">
        <f>switching_matrix!B6/$L6</f>
        <v>8.2926829268292687E-2</v>
      </c>
      <c r="C6" s="221">
        <f>switching_matrix!C6/$L6</f>
        <v>4.8780487804878049E-3</v>
      </c>
      <c r="D6" s="221">
        <f>switching_matrix!D6/$L6</f>
        <v>0.59512195121951217</v>
      </c>
      <c r="E6" s="221">
        <f>switching_matrix!E6/$L6</f>
        <v>0.224390243902439</v>
      </c>
      <c r="F6" s="221">
        <f>switching_matrix!F6/$L6</f>
        <v>0</v>
      </c>
      <c r="G6" s="221">
        <f>switching_matrix!G6/$L6</f>
        <v>2.9268292682926828E-2</v>
      </c>
      <c r="H6" s="221">
        <f>switching_matrix!H6/$L6</f>
        <v>4.8780487804878049E-3</v>
      </c>
      <c r="I6" s="221">
        <f>switching_matrix!I6/$L6</f>
        <v>9.7560975609756097E-3</v>
      </c>
      <c r="J6" s="221">
        <f>switching_matrix!J6/$L6</f>
        <v>4.8780487804878044E-2</v>
      </c>
      <c r="K6" s="221">
        <f>switching_matrix!K6/$L6</f>
        <v>0</v>
      </c>
      <c r="L6" s="221">
        <f>SUM(switching_matrix!B6:K6)</f>
        <v>0.20812182741116753</v>
      </c>
      <c r="M6" s="221">
        <f t="shared" si="0"/>
        <v>1</v>
      </c>
    </row>
    <row r="7" spans="1:13">
      <c r="A7" t="s">
        <v>58</v>
      </c>
      <c r="B7" s="221">
        <f>switching_matrix!B7/$L7</f>
        <v>0</v>
      </c>
      <c r="C7" s="221">
        <f>switching_matrix!C7/$L7</f>
        <v>0</v>
      </c>
      <c r="D7" s="221">
        <f>switching_matrix!D7/$L7</f>
        <v>1</v>
      </c>
      <c r="E7" s="221">
        <f>switching_matrix!E7/$L7</f>
        <v>0</v>
      </c>
      <c r="F7" s="221">
        <f>switching_matrix!F7/$L7</f>
        <v>0</v>
      </c>
      <c r="G7" s="221">
        <f>switching_matrix!G7/$L7</f>
        <v>0</v>
      </c>
      <c r="H7" s="221">
        <f>switching_matrix!H7/$L7</f>
        <v>0</v>
      </c>
      <c r="I7" s="221">
        <f>switching_matrix!I7/$L7</f>
        <v>0</v>
      </c>
      <c r="J7" s="221">
        <f>switching_matrix!J7/$L7</f>
        <v>0</v>
      </c>
      <c r="K7" s="221">
        <f>switching_matrix!K7/$L7</f>
        <v>0</v>
      </c>
      <c r="L7" s="221">
        <f>SUM(switching_matrix!B7:K7)</f>
        <v>2.0304568527918783E-3</v>
      </c>
      <c r="M7" s="221">
        <f t="shared" si="0"/>
        <v>1</v>
      </c>
    </row>
    <row r="8" spans="1:13">
      <c r="A8" t="s">
        <v>59</v>
      </c>
      <c r="B8" s="221">
        <f>switching_matrix!B8/$L8</f>
        <v>0</v>
      </c>
      <c r="C8" s="221">
        <f>switching_matrix!C8/$L8</f>
        <v>0</v>
      </c>
      <c r="D8" s="221">
        <f>switching_matrix!D8/$L8</f>
        <v>0.33333333333333337</v>
      </c>
      <c r="E8" s="221">
        <f>switching_matrix!E8/$L8</f>
        <v>0.66666666666666674</v>
      </c>
      <c r="F8" s="221">
        <f>switching_matrix!F8/$L8</f>
        <v>0</v>
      </c>
      <c r="G8" s="221">
        <f>switching_matrix!G8/$L8</f>
        <v>0</v>
      </c>
      <c r="H8" s="221">
        <f>switching_matrix!H8/$L8</f>
        <v>0</v>
      </c>
      <c r="I8" s="221">
        <f>switching_matrix!I8/$L8</f>
        <v>0</v>
      </c>
      <c r="J8" s="221">
        <f>switching_matrix!J8/$L8</f>
        <v>0</v>
      </c>
      <c r="K8" s="221">
        <f>switching_matrix!K8/$L8</f>
        <v>0</v>
      </c>
      <c r="L8" s="221">
        <f>SUM(switching_matrix!B8:K8)</f>
        <v>6.0913705583756344E-3</v>
      </c>
      <c r="M8" s="221">
        <f t="shared" si="0"/>
        <v>1</v>
      </c>
    </row>
    <row r="9" spans="1:13">
      <c r="A9" t="s">
        <v>10</v>
      </c>
      <c r="B9" s="221">
        <f>switching_matrix!B9/$L9</f>
        <v>3.7037037037037042E-2</v>
      </c>
      <c r="C9" s="221">
        <f>switching_matrix!C9/$L9</f>
        <v>1.8518518518518521E-2</v>
      </c>
      <c r="D9" s="221">
        <f>switching_matrix!D9/$L9</f>
        <v>0.51851851851851849</v>
      </c>
      <c r="E9" s="221">
        <f>switching_matrix!E9/$L9</f>
        <v>0.29629629629629634</v>
      </c>
      <c r="F9" s="221">
        <f>switching_matrix!F9/$L9</f>
        <v>0.1111111111111111</v>
      </c>
      <c r="G9" s="221">
        <f>switching_matrix!G9/$L9</f>
        <v>1.8518518518518521E-2</v>
      </c>
      <c r="H9" s="221">
        <f>switching_matrix!H9/$L9</f>
        <v>0</v>
      </c>
      <c r="I9" s="221">
        <f>switching_matrix!I9/$L9</f>
        <v>0</v>
      </c>
      <c r="J9" s="221">
        <f>switching_matrix!J9/$L9</f>
        <v>0</v>
      </c>
      <c r="K9" s="221">
        <f>switching_matrix!K9/$L9</f>
        <v>0</v>
      </c>
      <c r="L9" s="221">
        <f>SUM(switching_matrix!B9:K9)</f>
        <v>5.4822335025380711E-2</v>
      </c>
      <c r="M9" s="221">
        <f t="shared" si="0"/>
        <v>1.0000000000000002</v>
      </c>
    </row>
    <row r="10" spans="1:13">
      <c r="A10" t="s">
        <v>60</v>
      </c>
      <c r="B10" s="221">
        <f>switching_matrix!B10/$L10</f>
        <v>0</v>
      </c>
      <c r="C10" s="221">
        <f>switching_matrix!C10/$L10</f>
        <v>0</v>
      </c>
      <c r="D10" s="221">
        <f>switching_matrix!D10/$L10</f>
        <v>0.73913043478260865</v>
      </c>
      <c r="E10" s="221">
        <f>switching_matrix!E10/$L10</f>
        <v>0.14492753623188404</v>
      </c>
      <c r="F10" s="221">
        <f>switching_matrix!F10/$L10</f>
        <v>5.7971014492753624E-2</v>
      </c>
      <c r="G10" s="221">
        <f>switching_matrix!G10/$L10</f>
        <v>5.7971014492753624E-2</v>
      </c>
      <c r="H10" s="221">
        <f>switching_matrix!H10/$L10</f>
        <v>0</v>
      </c>
      <c r="I10" s="221">
        <f>switching_matrix!I10/$L10</f>
        <v>0</v>
      </c>
      <c r="J10" s="221">
        <f>switching_matrix!J10/$L10</f>
        <v>0</v>
      </c>
      <c r="K10" s="221">
        <f>switching_matrix!K10/$L10</f>
        <v>0</v>
      </c>
      <c r="L10" s="221">
        <f>SUM(switching_matrix!B10:K10)</f>
        <v>7.0050761421319802E-2</v>
      </c>
      <c r="M10" s="221">
        <f t="shared" si="0"/>
        <v>1</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topLeftCell="A59" workbookViewId="0">
      <selection activeCell="N58" sqref="N58"/>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63</v>
      </c>
    </row>
    <row r="2" spans="1:13" s="11" customFormat="1">
      <c r="A2" s="4" t="s">
        <v>64</v>
      </c>
      <c r="B2" s="4" t="s">
        <v>65</v>
      </c>
      <c r="C2" s="5" t="s">
        <v>66</v>
      </c>
      <c r="D2" s="5" t="s">
        <v>67</v>
      </c>
      <c r="E2" s="5" t="s">
        <v>68</v>
      </c>
      <c r="F2" s="6" t="s">
        <v>69</v>
      </c>
      <c r="G2" s="7"/>
      <c r="H2" s="8" t="s">
        <v>70</v>
      </c>
      <c r="I2" s="5" t="s">
        <v>71</v>
      </c>
      <c r="J2" s="5" t="s">
        <v>72</v>
      </c>
      <c r="K2" s="9" t="s">
        <v>73</v>
      </c>
      <c r="L2" s="9"/>
      <c r="M2" s="10"/>
    </row>
    <row r="3" spans="1:13" s="15" customFormat="1" ht="60" customHeight="1">
      <c r="A3" s="12" t="s">
        <v>74</v>
      </c>
      <c r="B3" s="12" t="s">
        <v>75</v>
      </c>
      <c r="C3" s="12" t="s">
        <v>76</v>
      </c>
      <c r="D3" s="12" t="s">
        <v>77</v>
      </c>
      <c r="E3" s="12" t="s">
        <v>78</v>
      </c>
      <c r="F3" s="13" t="s">
        <v>79</v>
      </c>
      <c r="G3" s="13"/>
      <c r="H3" s="12" t="s">
        <v>80</v>
      </c>
      <c r="I3" s="12" t="s">
        <v>81</v>
      </c>
      <c r="J3" s="12" t="s">
        <v>82</v>
      </c>
      <c r="K3" s="14" t="s">
        <v>83</v>
      </c>
      <c r="L3" s="12"/>
      <c r="M3" s="12"/>
    </row>
    <row r="4" spans="1:13" s="17" customFormat="1" ht="40">
      <c r="A4" s="16"/>
      <c r="B4" s="16"/>
      <c r="C4" s="16"/>
      <c r="D4" s="16"/>
      <c r="E4" s="16"/>
      <c r="F4" s="2" t="s">
        <v>84</v>
      </c>
      <c r="G4" s="2"/>
      <c r="H4" s="16"/>
      <c r="I4" s="12"/>
      <c r="J4" s="12" t="s">
        <v>85</v>
      </c>
      <c r="K4" s="12"/>
      <c r="L4" s="16"/>
      <c r="M4" s="16"/>
    </row>
    <row r="5" spans="1:13" s="17" customFormat="1">
      <c r="A5" s="16"/>
      <c r="B5" s="16"/>
      <c r="C5" s="16"/>
      <c r="D5" s="16"/>
      <c r="E5" s="16"/>
      <c r="F5" s="12" t="s">
        <v>24</v>
      </c>
      <c r="G5" s="12">
        <v>468</v>
      </c>
      <c r="H5" s="16"/>
      <c r="I5" s="12"/>
      <c r="J5" s="12"/>
      <c r="K5" s="12"/>
      <c r="L5" s="16"/>
      <c r="M5" s="16"/>
    </row>
    <row r="6" spans="1:13" s="17" customFormat="1">
      <c r="A6" s="16"/>
      <c r="B6" s="16"/>
      <c r="C6" s="16"/>
      <c r="D6" s="16"/>
      <c r="E6" s="16"/>
      <c r="F6" s="2" t="s">
        <v>25</v>
      </c>
      <c r="G6" s="2">
        <v>10</v>
      </c>
      <c r="H6" s="16"/>
      <c r="I6" s="12"/>
      <c r="J6" s="12"/>
      <c r="K6" s="12"/>
      <c r="L6" s="16"/>
      <c r="M6" s="16"/>
    </row>
    <row r="7" spans="1:13" s="17" customFormat="1">
      <c r="A7" s="16"/>
      <c r="B7" s="16"/>
      <c r="C7" s="16"/>
      <c r="D7" s="16"/>
      <c r="E7" s="16"/>
      <c r="F7" s="2" t="s">
        <v>26</v>
      </c>
      <c r="G7" s="18">
        <v>2985</v>
      </c>
      <c r="H7" s="16"/>
      <c r="I7" s="12"/>
      <c r="J7" s="12"/>
      <c r="K7" s="12"/>
      <c r="L7" s="16"/>
      <c r="M7" s="16"/>
    </row>
    <row r="8" spans="1:13" s="17" customFormat="1">
      <c r="A8" s="16"/>
      <c r="B8" s="16"/>
      <c r="C8" s="16"/>
      <c r="D8" s="16"/>
      <c r="E8" s="16"/>
      <c r="F8" s="2" t="s">
        <v>27</v>
      </c>
      <c r="G8" s="2">
        <v>4.3</v>
      </c>
      <c r="H8" s="16"/>
      <c r="I8" s="12"/>
      <c r="J8" s="12"/>
      <c r="K8" s="12"/>
      <c r="L8" s="16"/>
      <c r="M8" s="16"/>
    </row>
    <row r="9" spans="1:13" s="17" customFormat="1">
      <c r="A9" s="16"/>
      <c r="B9" s="16"/>
      <c r="C9" s="16"/>
      <c r="D9" s="16"/>
      <c r="E9" s="16"/>
      <c r="F9" s="2" t="s">
        <v>86</v>
      </c>
      <c r="G9" s="2">
        <v>511</v>
      </c>
      <c r="H9" s="16"/>
      <c r="I9" s="12"/>
      <c r="J9" s="12"/>
      <c r="K9" s="12"/>
      <c r="L9" s="16"/>
      <c r="M9" s="16"/>
    </row>
    <row r="10" spans="1:13" s="17" customFormat="1">
      <c r="A10" s="16"/>
      <c r="B10" s="16"/>
      <c r="C10" s="16"/>
      <c r="D10" s="16"/>
      <c r="E10" s="16"/>
      <c r="F10" s="2" t="s">
        <v>87</v>
      </c>
      <c r="G10" s="2">
        <v>93</v>
      </c>
      <c r="H10" s="16"/>
      <c r="I10" s="12"/>
      <c r="J10" s="12"/>
      <c r="K10" s="12"/>
      <c r="L10" s="16"/>
      <c r="M10" s="16"/>
    </row>
    <row r="11" spans="1:13" s="17" customFormat="1">
      <c r="A11" s="16"/>
      <c r="B11" s="16"/>
      <c r="C11" s="16"/>
      <c r="D11" s="16"/>
      <c r="E11" s="16"/>
      <c r="F11" s="2" t="s">
        <v>88</v>
      </c>
      <c r="G11" s="2">
        <v>514</v>
      </c>
      <c r="H11" s="16"/>
      <c r="I11" s="12"/>
      <c r="J11" s="12"/>
      <c r="K11" s="12"/>
      <c r="L11" s="16"/>
      <c r="M11" s="16"/>
    </row>
    <row r="12" spans="1:13" s="16" customFormat="1" ht="50">
      <c r="F12" s="16" t="s">
        <v>89</v>
      </c>
      <c r="G12" s="16">
        <v>4590</v>
      </c>
      <c r="J12" s="12" t="s">
        <v>90</v>
      </c>
    </row>
    <row r="13" spans="1:13" s="17" customFormat="1" ht="50">
      <c r="A13" s="12" t="s">
        <v>91</v>
      </c>
      <c r="B13" s="12" t="s">
        <v>92</v>
      </c>
      <c r="C13" s="12" t="s">
        <v>93</v>
      </c>
      <c r="D13" s="12" t="s">
        <v>94</v>
      </c>
      <c r="E13" s="12" t="s">
        <v>95</v>
      </c>
      <c r="F13" s="12" t="s">
        <v>96</v>
      </c>
      <c r="H13" s="19" t="s">
        <v>97</v>
      </c>
      <c r="I13" s="12" t="s">
        <v>98</v>
      </c>
      <c r="J13" s="16"/>
      <c r="K13" s="16"/>
      <c r="L13" s="16"/>
      <c r="M13" s="16"/>
    </row>
    <row r="14" spans="1:13" s="17" customFormat="1">
      <c r="A14" s="16"/>
      <c r="B14" s="16"/>
      <c r="C14" s="16"/>
      <c r="D14" s="16"/>
      <c r="E14" s="16"/>
      <c r="F14" s="16"/>
      <c r="G14" s="16"/>
      <c r="J14" s="16"/>
      <c r="K14" s="16"/>
      <c r="L14" s="16"/>
      <c r="M14" s="16"/>
    </row>
    <row r="15" spans="1:13" ht="14.5" customHeight="1"/>
    <row r="17" spans="1:13" s="21" customFormat="1" ht="83.25" customHeight="1">
      <c r="A17" s="14" t="s">
        <v>99</v>
      </c>
      <c r="B17" s="14" t="s">
        <v>100</v>
      </c>
      <c r="C17" s="14" t="s">
        <v>101</v>
      </c>
      <c r="D17" s="12" t="s">
        <v>102</v>
      </c>
      <c r="E17" s="14" t="s">
        <v>103</v>
      </c>
      <c r="F17" s="20"/>
      <c r="G17" s="20"/>
      <c r="H17" s="20" t="s">
        <v>104</v>
      </c>
      <c r="I17" s="14" t="s">
        <v>105</v>
      </c>
      <c r="K17" s="16" t="s">
        <v>106</v>
      </c>
      <c r="L17" s="20"/>
      <c r="M17" s="20"/>
    </row>
    <row r="18" spans="1:13" s="15" customFormat="1" ht="40">
      <c r="A18" s="12"/>
      <c r="K18" s="16" t="s">
        <v>107</v>
      </c>
      <c r="L18" s="12"/>
      <c r="M18" s="12"/>
    </row>
    <row r="19" spans="1:13" ht="61">
      <c r="K19" s="16" t="s">
        <v>108</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24" customFormat="1" ht="23.25" customHeight="1">
      <c r="A2" s="22" t="s">
        <v>109</v>
      </c>
      <c r="B2" s="22"/>
      <c r="C2" s="22"/>
      <c r="D2" s="22"/>
      <c r="E2" s="22"/>
      <c r="F2" s="22"/>
      <c r="G2" s="22"/>
      <c r="H2" s="2"/>
      <c r="I2" s="2"/>
      <c r="J2" s="23"/>
      <c r="K2" s="23"/>
      <c r="L2" s="23"/>
      <c r="M2" s="23"/>
      <c r="N2" s="23"/>
      <c r="O2" s="23"/>
      <c r="P2" s="23"/>
    </row>
    <row r="3" spans="1:16" s="27" customFormat="1" ht="20">
      <c r="A3" s="25" t="s">
        <v>110</v>
      </c>
      <c r="B3" s="26" t="s">
        <v>111</v>
      </c>
      <c r="C3" s="26" t="s">
        <v>112</v>
      </c>
      <c r="D3" s="26" t="s">
        <v>113</v>
      </c>
      <c r="E3" s="26" t="s">
        <v>114</v>
      </c>
      <c r="F3" s="26" t="s">
        <v>115</v>
      </c>
      <c r="G3" s="26" t="s">
        <v>52</v>
      </c>
      <c r="J3" s="28"/>
      <c r="K3" s="28"/>
      <c r="L3" s="28"/>
      <c r="M3" s="28"/>
      <c r="N3" s="28"/>
      <c r="O3" s="28"/>
      <c r="P3" s="28"/>
    </row>
    <row r="4" spans="1:16" s="2" customFormat="1" ht="10">
      <c r="A4" s="29" t="s">
        <v>24</v>
      </c>
      <c r="B4" s="30">
        <v>5.6</v>
      </c>
      <c r="C4" s="30">
        <v>25.4</v>
      </c>
      <c r="D4" s="30">
        <v>20.100000000000001</v>
      </c>
      <c r="E4" s="30">
        <v>10.4</v>
      </c>
      <c r="F4" s="30">
        <v>8.5</v>
      </c>
      <c r="G4" s="30">
        <v>43.5</v>
      </c>
      <c r="J4" s="31"/>
      <c r="K4" s="32"/>
      <c r="L4" s="32"/>
      <c r="M4" s="32"/>
      <c r="N4" s="32"/>
      <c r="O4" s="32"/>
      <c r="P4" s="32"/>
    </row>
    <row r="5" spans="1:16" s="2" customFormat="1" ht="10">
      <c r="A5" s="29" t="s">
        <v>25</v>
      </c>
      <c r="B5" s="30">
        <v>1.1000000000000001</v>
      </c>
      <c r="C5" s="30">
        <v>8.8000000000000007</v>
      </c>
      <c r="D5" s="30">
        <v>7.7</v>
      </c>
      <c r="E5" s="30">
        <v>1.3</v>
      </c>
      <c r="F5" s="30">
        <v>0.8</v>
      </c>
      <c r="G5" s="30">
        <v>13.1</v>
      </c>
      <c r="J5" s="31"/>
      <c r="K5" s="32"/>
      <c r="L5" s="32"/>
      <c r="M5" s="32"/>
      <c r="N5" s="32"/>
      <c r="O5" s="32"/>
      <c r="P5" s="32"/>
    </row>
    <row r="6" spans="1:16" s="2" customFormat="1" ht="10">
      <c r="A6" s="29" t="s">
        <v>116</v>
      </c>
      <c r="B6" s="30">
        <v>1.5</v>
      </c>
      <c r="C6" s="30">
        <v>34.799999999999997</v>
      </c>
      <c r="D6" s="30">
        <v>26.9</v>
      </c>
      <c r="E6" s="30">
        <v>6.6</v>
      </c>
      <c r="F6" s="30">
        <v>5.7</v>
      </c>
      <c r="G6" s="30">
        <v>40.6</v>
      </c>
      <c r="J6" s="31"/>
      <c r="K6" s="32"/>
      <c r="L6" s="32"/>
      <c r="M6" s="32"/>
      <c r="N6" s="32"/>
      <c r="O6" s="32"/>
      <c r="P6" s="32"/>
    </row>
    <row r="7" spans="1:16" s="2" customFormat="1" ht="10">
      <c r="A7" s="29" t="s">
        <v>86</v>
      </c>
      <c r="B7" s="30">
        <v>7.6</v>
      </c>
      <c r="C7" s="30">
        <v>23.1</v>
      </c>
      <c r="D7" s="30">
        <v>2.6</v>
      </c>
      <c r="E7" s="30">
        <v>11.1</v>
      </c>
      <c r="F7" s="30">
        <v>12.7</v>
      </c>
      <c r="G7" s="30">
        <v>50.4</v>
      </c>
      <c r="J7" s="31"/>
      <c r="K7" s="32"/>
      <c r="L7" s="32"/>
      <c r="M7" s="32"/>
      <c r="N7" s="32"/>
      <c r="O7" s="32"/>
      <c r="P7" s="32"/>
    </row>
    <row r="8" spans="1:16" s="2" customFormat="1" ht="10">
      <c r="A8" s="29" t="s">
        <v>31</v>
      </c>
      <c r="B8" s="30">
        <v>17.399999999999999</v>
      </c>
      <c r="C8" s="30">
        <v>12.7</v>
      </c>
      <c r="D8" s="30">
        <v>1</v>
      </c>
      <c r="E8" s="30">
        <v>7.3</v>
      </c>
      <c r="F8" s="30">
        <v>6.6</v>
      </c>
      <c r="G8" s="30">
        <v>40.299999999999997</v>
      </c>
      <c r="J8" s="31"/>
      <c r="K8" s="32"/>
      <c r="L8" s="32"/>
      <c r="M8" s="32"/>
      <c r="N8" s="32"/>
      <c r="O8" s="32"/>
      <c r="P8" s="32"/>
    </row>
    <row r="9" spans="1:16" s="2" customFormat="1" ht="10">
      <c r="A9" s="29" t="s">
        <v>88</v>
      </c>
      <c r="B9" s="30">
        <v>15.3</v>
      </c>
      <c r="C9" s="30">
        <v>11.7</v>
      </c>
      <c r="D9" s="30">
        <v>1.1000000000000001</v>
      </c>
      <c r="E9" s="30">
        <v>7.8</v>
      </c>
      <c r="F9" s="30">
        <v>9.1999999999999993</v>
      </c>
      <c r="G9" s="30">
        <v>40</v>
      </c>
      <c r="J9" s="31"/>
      <c r="K9" s="32"/>
      <c r="L9" s="32"/>
      <c r="M9" s="32"/>
      <c r="N9" s="32"/>
      <c r="O9" s="32"/>
      <c r="P9" s="32"/>
    </row>
    <row r="10" spans="1:16" s="2" customFormat="1" ht="10">
      <c r="A10" s="29" t="s">
        <v>23</v>
      </c>
      <c r="B10" s="33">
        <v>7.2</v>
      </c>
      <c r="C10" s="33">
        <v>19.899999999999999</v>
      </c>
      <c r="D10" s="33">
        <v>10.4</v>
      </c>
      <c r="E10" s="33">
        <v>6.1</v>
      </c>
      <c r="F10" s="33">
        <v>7.8</v>
      </c>
      <c r="G10" s="33">
        <v>37.700000000000003</v>
      </c>
      <c r="J10" s="31"/>
      <c r="K10" s="34"/>
      <c r="L10" s="34"/>
      <c r="M10" s="34"/>
      <c r="N10" s="34"/>
      <c r="O10" s="34"/>
      <c r="P10" s="34"/>
    </row>
    <row r="11" spans="1:16" ht="26.25" customHeight="1">
      <c r="A11" s="35" t="s">
        <v>117</v>
      </c>
      <c r="B11" s="35"/>
      <c r="C11" s="35"/>
      <c r="D11" s="35"/>
      <c r="E11" s="35"/>
      <c r="F11" s="35"/>
      <c r="G11" s="35"/>
      <c r="J11" s="36"/>
      <c r="K11" s="36"/>
      <c r="L11" s="36"/>
      <c r="M11" s="36"/>
      <c r="N11" s="36"/>
      <c r="O11" s="36"/>
      <c r="P11" s="36"/>
    </row>
    <row r="14" spans="1:16" s="24" customFormat="1" ht="14.25" customHeight="1">
      <c r="A14" s="37" t="s">
        <v>118</v>
      </c>
      <c r="B14" s="37"/>
      <c r="C14" s="37"/>
      <c r="D14" s="37"/>
      <c r="E14" s="37"/>
      <c r="F14" s="37"/>
      <c r="G14" s="37"/>
      <c r="H14" s="37"/>
      <c r="I14" s="2"/>
      <c r="J14" s="2"/>
      <c r="K14" s="2"/>
    </row>
    <row r="15" spans="1:16">
      <c r="A15" s="38" t="s">
        <v>119</v>
      </c>
      <c r="B15" s="39" t="s">
        <v>120</v>
      </c>
      <c r="C15" s="40"/>
      <c r="D15" s="40"/>
      <c r="E15" s="40"/>
      <c r="F15" s="41" t="s">
        <v>121</v>
      </c>
      <c r="G15" s="41"/>
      <c r="H15" s="38" t="s">
        <v>23</v>
      </c>
    </row>
    <row r="16" spans="1:16">
      <c r="A16" s="38"/>
      <c r="B16" s="30" t="s">
        <v>24</v>
      </c>
      <c r="C16" s="30" t="s">
        <v>25</v>
      </c>
      <c r="D16" s="30" t="s">
        <v>116</v>
      </c>
      <c r="E16" s="30" t="s">
        <v>86</v>
      </c>
      <c r="F16" s="30" t="s">
        <v>31</v>
      </c>
      <c r="G16" s="30" t="s">
        <v>88</v>
      </c>
      <c r="H16" s="38"/>
    </row>
    <row r="17" spans="1:11">
      <c r="A17" s="42" t="s">
        <v>122</v>
      </c>
      <c r="B17" s="33">
        <v>11.6</v>
      </c>
      <c r="C17" s="33" t="s">
        <v>123</v>
      </c>
      <c r="D17" s="33">
        <v>10.7</v>
      </c>
      <c r="E17" s="33">
        <v>18.8</v>
      </c>
      <c r="F17" s="33" t="s">
        <v>123</v>
      </c>
      <c r="G17" s="33">
        <v>15.2</v>
      </c>
      <c r="H17" s="33">
        <v>18</v>
      </c>
    </row>
    <row r="20" spans="1:11">
      <c r="A20" s="43" t="s">
        <v>124</v>
      </c>
      <c r="B20" s="43"/>
      <c r="C20" s="43"/>
      <c r="D20" s="43"/>
      <c r="E20" s="43"/>
      <c r="F20" s="43"/>
      <c r="G20" s="43"/>
      <c r="H20" s="43"/>
      <c r="I20" s="43"/>
      <c r="J20" s="43"/>
    </row>
    <row r="21" spans="1:11">
      <c r="A21" s="38" t="s">
        <v>110</v>
      </c>
      <c r="B21" s="44" t="s">
        <v>125</v>
      </c>
      <c r="C21" s="45" t="s">
        <v>126</v>
      </c>
      <c r="D21" s="46" t="s">
        <v>127</v>
      </c>
      <c r="E21" s="47" t="s">
        <v>128</v>
      </c>
      <c r="F21" s="47"/>
      <c r="G21" s="47"/>
      <c r="H21" s="47"/>
      <c r="I21" s="47"/>
      <c r="J21" s="47"/>
      <c r="K21" s="47"/>
    </row>
    <row r="22" spans="1:11" ht="30">
      <c r="A22" s="38"/>
      <c r="B22" s="48"/>
      <c r="C22" s="49"/>
      <c r="D22" s="50"/>
      <c r="E22" s="51" t="s">
        <v>25</v>
      </c>
      <c r="F22" s="51" t="s">
        <v>24</v>
      </c>
      <c r="G22" s="51" t="s">
        <v>116</v>
      </c>
      <c r="H22" s="51" t="s">
        <v>129</v>
      </c>
      <c r="I22" s="51" t="s">
        <v>130</v>
      </c>
      <c r="J22" s="52" t="s">
        <v>131</v>
      </c>
      <c r="K22" s="52" t="s">
        <v>132</v>
      </c>
    </row>
    <row r="23" spans="1:11">
      <c r="A23" s="53" t="s">
        <v>133</v>
      </c>
      <c r="B23" s="30">
        <v>876</v>
      </c>
      <c r="C23" s="30">
        <v>73.400000000000006</v>
      </c>
      <c r="D23" s="33">
        <v>12.8</v>
      </c>
      <c r="E23" s="54">
        <v>0</v>
      </c>
      <c r="F23" s="54">
        <v>3.6</v>
      </c>
      <c r="G23" s="54">
        <v>4.0999999999999996</v>
      </c>
      <c r="H23" s="54">
        <v>1.8</v>
      </c>
      <c r="I23" s="54">
        <v>9.6</v>
      </c>
      <c r="J23" s="55">
        <v>0.9</v>
      </c>
      <c r="K23" s="55">
        <v>3.3</v>
      </c>
    </row>
    <row r="24" spans="1:11">
      <c r="A24" s="29" t="s">
        <v>24</v>
      </c>
      <c r="B24" s="30">
        <v>158</v>
      </c>
      <c r="C24" s="30">
        <v>48.8</v>
      </c>
      <c r="D24" s="30">
        <v>18</v>
      </c>
      <c r="E24" s="30">
        <v>0</v>
      </c>
      <c r="F24" s="30">
        <v>0</v>
      </c>
      <c r="G24" s="30">
        <v>22.9</v>
      </c>
      <c r="H24" s="30">
        <v>4</v>
      </c>
      <c r="I24" s="30">
        <v>26.9</v>
      </c>
      <c r="J24" s="30">
        <v>0.7</v>
      </c>
      <c r="K24" s="30">
        <v>5.6</v>
      </c>
    </row>
    <row r="25" spans="1:11">
      <c r="A25" s="29" t="s">
        <v>25</v>
      </c>
      <c r="B25" s="30" t="s">
        <v>123</v>
      </c>
      <c r="C25" s="30" t="s">
        <v>123</v>
      </c>
      <c r="D25" s="30" t="s">
        <v>123</v>
      </c>
      <c r="E25" s="30" t="s">
        <v>123</v>
      </c>
      <c r="F25" s="30" t="s">
        <v>123</v>
      </c>
      <c r="G25" s="30" t="s">
        <v>123</v>
      </c>
      <c r="H25" s="30" t="s">
        <v>123</v>
      </c>
      <c r="I25" s="30" t="s">
        <v>123</v>
      </c>
      <c r="J25" s="30" t="s">
        <v>123</v>
      </c>
      <c r="K25" s="30" t="s">
        <v>123</v>
      </c>
    </row>
    <row r="26" spans="1:11">
      <c r="A26" s="29" t="s">
        <v>116</v>
      </c>
      <c r="B26" s="30">
        <v>717</v>
      </c>
      <c r="C26" s="30">
        <v>78.8</v>
      </c>
      <c r="D26" s="30">
        <v>11.7</v>
      </c>
      <c r="E26" s="30">
        <v>0</v>
      </c>
      <c r="F26" s="30">
        <v>4.4000000000000004</v>
      </c>
      <c r="G26" s="30">
        <v>0</v>
      </c>
      <c r="H26" s="30">
        <v>1.4</v>
      </c>
      <c r="I26" s="30">
        <v>5.7</v>
      </c>
      <c r="J26" s="30">
        <v>1</v>
      </c>
      <c r="K26" s="30">
        <v>2.8</v>
      </c>
    </row>
    <row r="27" spans="1:11">
      <c r="A27" s="29" t="s">
        <v>86</v>
      </c>
      <c r="B27" s="30" t="s">
        <v>123</v>
      </c>
      <c r="C27" s="30" t="s">
        <v>123</v>
      </c>
      <c r="D27" s="30" t="s">
        <v>123</v>
      </c>
      <c r="E27" s="30" t="s">
        <v>123</v>
      </c>
      <c r="F27" s="30" t="s">
        <v>123</v>
      </c>
      <c r="G27" s="30" t="s">
        <v>123</v>
      </c>
      <c r="H27" s="30" t="s">
        <v>123</v>
      </c>
      <c r="I27" s="30" t="s">
        <v>123</v>
      </c>
      <c r="J27" s="30" t="s">
        <v>123</v>
      </c>
      <c r="K27" s="30" t="s">
        <v>123</v>
      </c>
    </row>
    <row r="28" spans="1:11">
      <c r="A28" s="29" t="s">
        <v>31</v>
      </c>
      <c r="B28" s="30" t="s">
        <v>123</v>
      </c>
      <c r="C28" s="30" t="s">
        <v>123</v>
      </c>
      <c r="D28" s="30" t="s">
        <v>123</v>
      </c>
      <c r="E28" s="30" t="s">
        <v>123</v>
      </c>
      <c r="F28" s="30" t="s">
        <v>123</v>
      </c>
      <c r="G28" s="30" t="s">
        <v>123</v>
      </c>
      <c r="H28" s="30" t="s">
        <v>123</v>
      </c>
      <c r="I28" s="30" t="s">
        <v>123</v>
      </c>
      <c r="J28" s="30" t="s">
        <v>123</v>
      </c>
      <c r="K28" s="30" t="s">
        <v>123</v>
      </c>
    </row>
    <row r="29" spans="1:11">
      <c r="A29" s="29" t="s">
        <v>88</v>
      </c>
      <c r="B29" s="30" t="s">
        <v>123</v>
      </c>
      <c r="C29" s="30" t="s">
        <v>123</v>
      </c>
      <c r="D29" s="30" t="s">
        <v>123</v>
      </c>
      <c r="E29" s="30" t="s">
        <v>123</v>
      </c>
      <c r="F29" s="30" t="s">
        <v>123</v>
      </c>
      <c r="G29" s="30" t="s">
        <v>123</v>
      </c>
      <c r="H29" s="30" t="s">
        <v>123</v>
      </c>
      <c r="I29" s="30" t="s">
        <v>123</v>
      </c>
      <c r="J29" s="30" t="s">
        <v>123</v>
      </c>
      <c r="K29" s="30" t="s">
        <v>123</v>
      </c>
    </row>
    <row r="30" spans="1:11">
      <c r="A30" s="56"/>
      <c r="B30" s="57"/>
      <c r="C30" s="58"/>
      <c r="D30" s="58"/>
      <c r="E30" s="58"/>
      <c r="F30" s="58"/>
      <c r="G30" s="58"/>
      <c r="H30" s="58"/>
      <c r="I30" s="58"/>
      <c r="J30" s="58"/>
      <c r="K30" s="58"/>
    </row>
    <row r="31" spans="1:11" ht="15" thickBot="1"/>
    <row r="32" spans="1:11" ht="15" thickBot="1">
      <c r="A32" s="59" t="s">
        <v>134</v>
      </c>
      <c r="B32" s="60"/>
      <c r="C32" s="60"/>
      <c r="D32" s="60"/>
      <c r="E32" s="60"/>
      <c r="F32" s="60"/>
      <c r="G32" s="60"/>
      <c r="H32" s="60"/>
      <c r="I32" s="60"/>
      <c r="J32" s="60"/>
      <c r="K32" s="61"/>
    </row>
    <row r="33" spans="1:12" ht="14.5" customHeight="1">
      <c r="A33" s="62" t="s">
        <v>135</v>
      </c>
      <c r="B33" s="62"/>
      <c r="C33" s="62"/>
      <c r="D33" s="62"/>
      <c r="E33" s="62"/>
      <c r="F33" s="62"/>
      <c r="G33" s="62"/>
      <c r="H33" s="62"/>
      <c r="I33" s="62"/>
      <c r="J33" s="62"/>
      <c r="K33" s="62"/>
    </row>
    <row r="34" spans="1:12" ht="15.75" customHeight="1">
      <c r="A34" s="63" t="s">
        <v>110</v>
      </c>
      <c r="B34" s="64" t="s">
        <v>136</v>
      </c>
      <c r="C34" s="65"/>
      <c r="D34" s="65"/>
      <c r="E34" s="65"/>
      <c r="F34" s="66"/>
      <c r="G34" s="67" t="s">
        <v>137</v>
      </c>
      <c r="H34" s="67"/>
      <c r="I34" s="67"/>
      <c r="J34" s="67"/>
      <c r="K34" s="67"/>
    </row>
    <row r="35" spans="1:12">
      <c r="A35" s="68"/>
      <c r="B35" s="69" t="s">
        <v>138</v>
      </c>
      <c r="C35" s="70"/>
      <c r="D35" s="71"/>
      <c r="E35" s="69" t="s">
        <v>139</v>
      </c>
      <c r="F35" s="71"/>
      <c r="G35" s="69" t="s">
        <v>138</v>
      </c>
      <c r="H35" s="70"/>
      <c r="I35" s="71"/>
      <c r="J35" s="69" t="s">
        <v>139</v>
      </c>
      <c r="K35" s="71"/>
    </row>
    <row r="36" spans="1:12">
      <c r="A36" s="72"/>
      <c r="B36" s="73">
        <v>12</v>
      </c>
      <c r="C36" s="73">
        <v>24</v>
      </c>
      <c r="D36" s="73">
        <v>36</v>
      </c>
      <c r="E36" s="73" t="s">
        <v>140</v>
      </c>
      <c r="F36" s="73" t="s">
        <v>141</v>
      </c>
      <c r="G36" s="73">
        <v>12</v>
      </c>
      <c r="H36" s="73">
        <v>24</v>
      </c>
      <c r="I36" s="73">
        <v>36</v>
      </c>
      <c r="J36" s="73" t="s">
        <v>140</v>
      </c>
      <c r="K36" s="73" t="s">
        <v>141</v>
      </c>
    </row>
    <row r="37" spans="1:12">
      <c r="A37" s="29" t="s">
        <v>24</v>
      </c>
      <c r="B37" s="30">
        <v>51.5</v>
      </c>
      <c r="C37" s="30">
        <v>76</v>
      </c>
      <c r="D37" s="30">
        <v>88.1</v>
      </c>
      <c r="E37" s="30">
        <v>50.6</v>
      </c>
      <c r="F37" s="58" t="s">
        <v>123</v>
      </c>
      <c r="G37" s="30">
        <v>51.5</v>
      </c>
      <c r="H37" s="30">
        <v>76</v>
      </c>
      <c r="I37" s="30">
        <v>88.1</v>
      </c>
      <c r="J37" s="30">
        <v>50.6</v>
      </c>
      <c r="K37" s="30" t="s">
        <v>123</v>
      </c>
    </row>
    <row r="38" spans="1:12">
      <c r="A38" s="29" t="s">
        <v>25</v>
      </c>
      <c r="B38" s="74" t="s">
        <v>123</v>
      </c>
      <c r="C38" s="74" t="s">
        <v>123</v>
      </c>
      <c r="D38" s="74" t="s">
        <v>123</v>
      </c>
      <c r="E38" s="74" t="s">
        <v>123</v>
      </c>
      <c r="F38" s="74" t="s">
        <v>123</v>
      </c>
      <c r="G38" s="74" t="s">
        <v>123</v>
      </c>
      <c r="H38" s="74" t="s">
        <v>123</v>
      </c>
      <c r="I38" s="74" t="s">
        <v>123</v>
      </c>
      <c r="J38" s="74" t="s">
        <v>123</v>
      </c>
      <c r="K38" s="74" t="s">
        <v>123</v>
      </c>
    </row>
    <row r="39" spans="1:12">
      <c r="A39" s="29" t="s">
        <v>116</v>
      </c>
      <c r="B39" s="30">
        <v>31.6</v>
      </c>
      <c r="C39" s="30">
        <v>61.8</v>
      </c>
      <c r="D39" s="30">
        <v>80.5</v>
      </c>
      <c r="E39" s="30">
        <v>44.1</v>
      </c>
      <c r="F39" s="30">
        <v>48.9</v>
      </c>
      <c r="G39" s="30">
        <v>31.6</v>
      </c>
      <c r="H39" s="30">
        <v>61.8</v>
      </c>
      <c r="I39" s="30">
        <v>80.5</v>
      </c>
      <c r="J39" s="30">
        <v>44.1</v>
      </c>
      <c r="K39" s="30">
        <v>48.9</v>
      </c>
    </row>
    <row r="40" spans="1:12">
      <c r="A40" s="29" t="s">
        <v>86</v>
      </c>
      <c r="B40" s="30">
        <v>56.5</v>
      </c>
      <c r="C40" s="30">
        <v>88.2</v>
      </c>
      <c r="D40" s="30">
        <v>96</v>
      </c>
      <c r="E40" s="30" t="s">
        <v>123</v>
      </c>
      <c r="F40" s="30" t="s">
        <v>123</v>
      </c>
      <c r="G40" s="30">
        <v>56.5</v>
      </c>
      <c r="H40" s="30">
        <v>88.2</v>
      </c>
      <c r="I40" s="30">
        <v>96</v>
      </c>
      <c r="J40" s="30" t="s">
        <v>123</v>
      </c>
      <c r="K40" s="30" t="s">
        <v>123</v>
      </c>
    </row>
    <row r="41" spans="1:12">
      <c r="A41" s="29" t="s">
        <v>31</v>
      </c>
      <c r="B41" s="30" t="s">
        <v>123</v>
      </c>
      <c r="C41" s="30" t="s">
        <v>123</v>
      </c>
      <c r="D41" s="30" t="s">
        <v>123</v>
      </c>
      <c r="E41" s="30" t="s">
        <v>123</v>
      </c>
      <c r="F41" s="30" t="s">
        <v>123</v>
      </c>
      <c r="G41" s="30" t="s">
        <v>123</v>
      </c>
      <c r="H41" s="30" t="s">
        <v>123</v>
      </c>
      <c r="I41" s="30" t="s">
        <v>123</v>
      </c>
      <c r="J41" s="30" t="s">
        <v>123</v>
      </c>
      <c r="K41" s="30" t="s">
        <v>123</v>
      </c>
    </row>
    <row r="42" spans="1:12">
      <c r="A42" s="29" t="s">
        <v>88</v>
      </c>
      <c r="B42" s="30">
        <v>37.799999999999997</v>
      </c>
      <c r="C42" s="30">
        <v>80.3</v>
      </c>
      <c r="D42" s="30">
        <v>93</v>
      </c>
      <c r="E42" s="30">
        <v>68.400000000000006</v>
      </c>
      <c r="F42" s="30" t="s">
        <v>123</v>
      </c>
      <c r="G42" s="30">
        <v>37.799999999999997</v>
      </c>
      <c r="H42" s="30">
        <v>80.3</v>
      </c>
      <c r="I42" s="30">
        <v>93</v>
      </c>
      <c r="J42" s="30">
        <v>68.400000000000006</v>
      </c>
      <c r="K42" s="30" t="s">
        <v>123</v>
      </c>
    </row>
    <row r="43" spans="1:12">
      <c r="A43" s="29" t="s">
        <v>23</v>
      </c>
      <c r="B43" s="30">
        <v>34.1</v>
      </c>
      <c r="C43" s="30">
        <v>63.4</v>
      </c>
      <c r="D43" s="30">
        <v>79.099999999999994</v>
      </c>
      <c r="E43" s="30">
        <v>43.4</v>
      </c>
      <c r="F43" s="30">
        <v>39.1</v>
      </c>
      <c r="G43" s="30">
        <v>34.1</v>
      </c>
      <c r="H43" s="30">
        <v>63.4</v>
      </c>
      <c r="I43" s="30">
        <v>79.099999999999994</v>
      </c>
      <c r="J43" s="30">
        <v>43.4</v>
      </c>
      <c r="K43" s="30">
        <v>39.1</v>
      </c>
    </row>
    <row r="44" spans="1:12">
      <c r="A44" s="75"/>
      <c r="B44" s="76"/>
      <c r="C44" s="76"/>
      <c r="D44" s="76"/>
      <c r="E44" s="76"/>
      <c r="F44" s="76"/>
      <c r="G44" s="76"/>
      <c r="H44" s="76"/>
      <c r="I44" s="76"/>
      <c r="J44" s="76"/>
      <c r="K44" s="76"/>
    </row>
    <row r="45" spans="1:12">
      <c r="A45" s="77" t="s">
        <v>142</v>
      </c>
      <c r="B45" s="77"/>
      <c r="C45" s="77"/>
      <c r="D45" s="77"/>
      <c r="E45" s="77"/>
      <c r="F45" s="77"/>
      <c r="G45" s="77"/>
      <c r="H45" s="77"/>
      <c r="I45" s="77"/>
      <c r="J45" s="77"/>
      <c r="K45" s="77"/>
      <c r="L45" s="78" t="s">
        <v>143</v>
      </c>
    </row>
    <row r="46" spans="1:12">
      <c r="A46" s="63" t="s">
        <v>110</v>
      </c>
      <c r="B46" s="64" t="s">
        <v>136</v>
      </c>
      <c r="C46" s="65"/>
      <c r="D46" s="65"/>
      <c r="E46" s="65"/>
      <c r="F46" s="66"/>
      <c r="G46" s="67" t="s">
        <v>137</v>
      </c>
      <c r="H46" s="67"/>
      <c r="I46" s="67"/>
      <c r="J46" s="67"/>
      <c r="K46" s="67"/>
      <c r="L46" s="2" t="s">
        <v>144</v>
      </c>
    </row>
    <row r="47" spans="1:12">
      <c r="A47" s="68"/>
      <c r="B47" s="69" t="s">
        <v>138</v>
      </c>
      <c r="C47" s="70"/>
      <c r="D47" s="71"/>
      <c r="E47" s="69" t="s">
        <v>139</v>
      </c>
      <c r="F47" s="71"/>
      <c r="G47" s="69" t="s">
        <v>138</v>
      </c>
      <c r="H47" s="70"/>
      <c r="I47" s="71"/>
      <c r="J47" s="69" t="s">
        <v>139</v>
      </c>
      <c r="K47" s="71"/>
    </row>
    <row r="48" spans="1:12">
      <c r="A48" s="72"/>
      <c r="B48" s="73">
        <v>12</v>
      </c>
      <c r="C48" s="73">
        <v>24</v>
      </c>
      <c r="D48" s="73">
        <v>36</v>
      </c>
      <c r="E48" s="73" t="s">
        <v>140</v>
      </c>
      <c r="F48" s="73" t="s">
        <v>141</v>
      </c>
      <c r="G48" s="73">
        <v>12</v>
      </c>
      <c r="H48" s="73">
        <v>24</v>
      </c>
      <c r="I48" s="73">
        <v>36</v>
      </c>
      <c r="J48" s="73" t="s">
        <v>140</v>
      </c>
      <c r="K48" s="73" t="s">
        <v>141</v>
      </c>
    </row>
    <row r="49" spans="1:11">
      <c r="A49" s="29" t="s">
        <v>24</v>
      </c>
      <c r="B49" s="79">
        <v>9.8000000000000007</v>
      </c>
      <c r="C49" s="30">
        <v>13.4</v>
      </c>
      <c r="D49" s="30">
        <v>15.4</v>
      </c>
      <c r="E49" s="30">
        <v>4</v>
      </c>
      <c r="F49" s="58" t="s">
        <v>123</v>
      </c>
      <c r="G49" s="30">
        <v>7.2</v>
      </c>
      <c r="H49" s="30">
        <v>8.6</v>
      </c>
      <c r="I49" s="30">
        <v>9.1</v>
      </c>
      <c r="J49" s="30">
        <v>2.7</v>
      </c>
      <c r="K49" s="30" t="s">
        <v>123</v>
      </c>
    </row>
    <row r="50" spans="1:11">
      <c r="A50" s="29" t="s">
        <v>25</v>
      </c>
      <c r="B50" s="80" t="s">
        <v>123</v>
      </c>
      <c r="C50" s="74" t="s">
        <v>123</v>
      </c>
      <c r="D50" s="74" t="s">
        <v>123</v>
      </c>
      <c r="E50" s="74" t="s">
        <v>123</v>
      </c>
      <c r="F50" s="74" t="s">
        <v>123</v>
      </c>
      <c r="G50" s="74" t="s">
        <v>123</v>
      </c>
      <c r="H50" s="74" t="s">
        <v>123</v>
      </c>
      <c r="I50" s="74" t="s">
        <v>123</v>
      </c>
      <c r="J50" s="74" t="s">
        <v>123</v>
      </c>
      <c r="K50" s="74" t="s">
        <v>123</v>
      </c>
    </row>
    <row r="51" spans="1:11">
      <c r="A51" s="29" t="s">
        <v>116</v>
      </c>
      <c r="B51" s="79">
        <v>1.7</v>
      </c>
      <c r="C51" s="30">
        <v>5.3</v>
      </c>
      <c r="D51" s="30">
        <v>8.8000000000000007</v>
      </c>
      <c r="E51" s="30">
        <v>3.6</v>
      </c>
      <c r="F51" s="30">
        <v>3.7</v>
      </c>
      <c r="G51" s="30">
        <v>1.4</v>
      </c>
      <c r="H51" s="30">
        <v>3.3</v>
      </c>
      <c r="I51" s="30">
        <v>4.5</v>
      </c>
      <c r="J51" s="30">
        <v>2.8</v>
      </c>
      <c r="K51" s="30">
        <v>3.1</v>
      </c>
    </row>
    <row r="52" spans="1:11">
      <c r="A52" s="29" t="s">
        <v>86</v>
      </c>
      <c r="B52" s="81">
        <v>5.7</v>
      </c>
      <c r="C52" s="30">
        <v>24.4</v>
      </c>
      <c r="D52" s="30">
        <v>37.799999999999997</v>
      </c>
      <c r="E52" s="30" t="s">
        <v>123</v>
      </c>
      <c r="F52" s="30" t="s">
        <v>123</v>
      </c>
      <c r="G52" s="30">
        <v>3.1</v>
      </c>
      <c r="H52" s="30">
        <v>8.1</v>
      </c>
      <c r="I52" s="30">
        <v>9.5</v>
      </c>
      <c r="J52" s="30" t="s">
        <v>123</v>
      </c>
      <c r="K52" s="30" t="s">
        <v>123</v>
      </c>
    </row>
    <row r="53" spans="1:11">
      <c r="A53" s="29" t="s">
        <v>31</v>
      </c>
      <c r="B53" s="79" t="s">
        <v>123</v>
      </c>
      <c r="C53" s="30" t="s">
        <v>123</v>
      </c>
      <c r="D53" s="30" t="s">
        <v>123</v>
      </c>
      <c r="E53" s="30" t="s">
        <v>123</v>
      </c>
      <c r="F53" s="30" t="s">
        <v>123</v>
      </c>
      <c r="G53" s="30" t="s">
        <v>123</v>
      </c>
      <c r="H53" s="30" t="s">
        <v>123</v>
      </c>
      <c r="I53" s="30" t="s">
        <v>123</v>
      </c>
      <c r="J53" s="30" t="s">
        <v>123</v>
      </c>
      <c r="K53" s="30" t="s">
        <v>123</v>
      </c>
    </row>
    <row r="54" spans="1:11">
      <c r="A54" s="29" t="s">
        <v>88</v>
      </c>
      <c r="B54" s="79">
        <v>12.3</v>
      </c>
      <c r="C54" s="30">
        <v>41.4</v>
      </c>
      <c r="D54" s="30">
        <v>54.4</v>
      </c>
      <c r="E54" s="30">
        <v>33.200000000000003</v>
      </c>
      <c r="F54" s="30" t="s">
        <v>123</v>
      </c>
      <c r="G54" s="30">
        <v>10.199999999999999</v>
      </c>
      <c r="H54" s="30">
        <v>25.1</v>
      </c>
      <c r="I54" s="30">
        <v>28.3</v>
      </c>
      <c r="J54" s="30">
        <v>24</v>
      </c>
      <c r="K54" s="30" t="s">
        <v>123</v>
      </c>
    </row>
    <row r="55" spans="1:11">
      <c r="A55" s="29" t="s">
        <v>23</v>
      </c>
      <c r="B55" s="79">
        <v>4.5</v>
      </c>
      <c r="C55" s="30">
        <v>11.6</v>
      </c>
      <c r="D55" s="30">
        <v>17.5</v>
      </c>
      <c r="E55" s="30">
        <v>7.1</v>
      </c>
      <c r="F55" s="30">
        <v>2.8</v>
      </c>
      <c r="G55" s="30">
        <v>3.7</v>
      </c>
      <c r="H55" s="30">
        <v>7.6</v>
      </c>
      <c r="I55" s="30">
        <v>9.6</v>
      </c>
      <c r="J55" s="30">
        <v>5.7</v>
      </c>
      <c r="K55" s="30">
        <v>2.4</v>
      </c>
    </row>
    <row r="57" spans="1:11">
      <c r="A57" s="82" t="s">
        <v>145</v>
      </c>
      <c r="B57" s="82"/>
      <c r="C57" s="82"/>
      <c r="D57" s="82"/>
      <c r="E57" s="82"/>
      <c r="F57" s="82"/>
      <c r="G57" s="82"/>
      <c r="H57" s="82"/>
      <c r="I57" s="82"/>
      <c r="J57" s="82"/>
      <c r="K57" s="82"/>
    </row>
    <row r="58" spans="1:11">
      <c r="A58" s="63" t="s">
        <v>110</v>
      </c>
      <c r="B58" s="64" t="s">
        <v>136</v>
      </c>
      <c r="C58" s="65"/>
      <c r="D58" s="65"/>
      <c r="E58" s="65"/>
      <c r="F58" s="66"/>
      <c r="G58" s="67" t="s">
        <v>137</v>
      </c>
      <c r="H58" s="67"/>
      <c r="I58" s="67"/>
      <c r="J58" s="67"/>
      <c r="K58" s="67"/>
    </row>
    <row r="59" spans="1:11">
      <c r="A59" s="68"/>
      <c r="B59" s="69" t="s">
        <v>138</v>
      </c>
      <c r="C59" s="70"/>
      <c r="D59" s="71"/>
      <c r="E59" s="69" t="s">
        <v>139</v>
      </c>
      <c r="F59" s="71"/>
      <c r="G59" s="69" t="s">
        <v>138</v>
      </c>
      <c r="H59" s="70"/>
      <c r="I59" s="71"/>
      <c r="J59" s="69" t="s">
        <v>139</v>
      </c>
      <c r="K59" s="71"/>
    </row>
    <row r="60" spans="1:11">
      <c r="A60" s="72"/>
      <c r="B60" s="73">
        <v>12</v>
      </c>
      <c r="C60" s="73">
        <v>24</v>
      </c>
      <c r="D60" s="73">
        <v>36</v>
      </c>
      <c r="E60" s="73" t="s">
        <v>140</v>
      </c>
      <c r="F60" s="73" t="s">
        <v>141</v>
      </c>
      <c r="G60" s="73">
        <v>12</v>
      </c>
      <c r="H60" s="73">
        <v>24</v>
      </c>
      <c r="I60" s="73">
        <v>36</v>
      </c>
      <c r="J60" s="73" t="s">
        <v>140</v>
      </c>
      <c r="K60" s="73" t="s">
        <v>141</v>
      </c>
    </row>
    <row r="61" spans="1:11">
      <c r="A61" s="29" t="s">
        <v>24</v>
      </c>
      <c r="B61" s="30">
        <v>30.4</v>
      </c>
      <c r="C61" s="30">
        <v>45.6</v>
      </c>
      <c r="D61" s="30">
        <v>57.3</v>
      </c>
      <c r="E61" s="30">
        <v>21.9</v>
      </c>
      <c r="F61" s="58" t="s">
        <v>123</v>
      </c>
      <c r="G61" s="30">
        <v>27.5</v>
      </c>
      <c r="H61" s="30">
        <v>36.9</v>
      </c>
      <c r="I61" s="30">
        <v>41</v>
      </c>
      <c r="J61" s="30">
        <v>19.5</v>
      </c>
      <c r="K61" s="30" t="s">
        <v>123</v>
      </c>
    </row>
    <row r="62" spans="1:11">
      <c r="A62" s="29" t="s">
        <v>25</v>
      </c>
      <c r="B62" s="74" t="s">
        <v>123</v>
      </c>
      <c r="C62" s="74" t="s">
        <v>123</v>
      </c>
      <c r="D62" s="74" t="s">
        <v>123</v>
      </c>
      <c r="E62" s="74" t="s">
        <v>123</v>
      </c>
      <c r="F62" s="74" t="s">
        <v>123</v>
      </c>
      <c r="G62" s="74" t="s">
        <v>123</v>
      </c>
      <c r="H62" s="74" t="s">
        <v>123</v>
      </c>
      <c r="I62" s="74" t="s">
        <v>123</v>
      </c>
      <c r="J62" s="74" t="s">
        <v>123</v>
      </c>
      <c r="K62" s="74" t="s">
        <v>123</v>
      </c>
    </row>
    <row r="63" spans="1:11">
      <c r="A63" s="29" t="s">
        <v>116</v>
      </c>
      <c r="B63" s="30">
        <v>16.600000000000001</v>
      </c>
      <c r="C63" s="30">
        <v>31.8</v>
      </c>
      <c r="D63" s="30">
        <v>46.9</v>
      </c>
      <c r="E63" s="30">
        <v>18.2</v>
      </c>
      <c r="F63" s="30">
        <v>22.1</v>
      </c>
      <c r="G63" s="30">
        <v>15.4</v>
      </c>
      <c r="H63" s="30">
        <v>26.3</v>
      </c>
      <c r="I63" s="30">
        <v>33.5</v>
      </c>
      <c r="J63" s="30">
        <v>15.8</v>
      </c>
      <c r="K63" s="30">
        <v>18.899999999999999</v>
      </c>
    </row>
    <row r="64" spans="1:11">
      <c r="A64" s="29" t="s">
        <v>86</v>
      </c>
      <c r="B64" s="83">
        <v>25.7</v>
      </c>
      <c r="C64" s="30">
        <v>36.799999999999997</v>
      </c>
      <c r="D64" s="30">
        <v>36.799999999999997</v>
      </c>
      <c r="E64" s="30" t="s">
        <v>123</v>
      </c>
      <c r="F64" s="30" t="s">
        <v>123</v>
      </c>
      <c r="G64" s="30">
        <v>22.6</v>
      </c>
      <c r="H64" s="30">
        <v>26.3</v>
      </c>
      <c r="I64" s="30">
        <v>26.3</v>
      </c>
      <c r="J64" s="30" t="s">
        <v>123</v>
      </c>
      <c r="K64" s="30" t="s">
        <v>123</v>
      </c>
    </row>
    <row r="65" spans="1:11">
      <c r="A65" s="29" t="s">
        <v>31</v>
      </c>
      <c r="B65" s="30" t="s">
        <v>123</v>
      </c>
      <c r="C65" s="30" t="s">
        <v>123</v>
      </c>
      <c r="D65" s="30" t="s">
        <v>123</v>
      </c>
      <c r="E65" s="30" t="s">
        <v>123</v>
      </c>
      <c r="F65" s="30" t="s">
        <v>123</v>
      </c>
      <c r="G65" s="30" t="s">
        <v>123</v>
      </c>
      <c r="H65" s="30" t="s">
        <v>123</v>
      </c>
      <c r="I65" s="30" t="s">
        <v>123</v>
      </c>
      <c r="J65" s="30" t="s">
        <v>123</v>
      </c>
      <c r="K65" s="30" t="s">
        <v>123</v>
      </c>
    </row>
    <row r="66" spans="1:11">
      <c r="A66" s="29" t="s">
        <v>88</v>
      </c>
      <c r="B66" s="30">
        <v>9.8000000000000007</v>
      </c>
      <c r="C66" s="30">
        <v>16.100000000000001</v>
      </c>
      <c r="D66" s="30">
        <v>16.100000000000001</v>
      </c>
      <c r="E66" s="30">
        <v>7</v>
      </c>
      <c r="F66" s="30" t="s">
        <v>123</v>
      </c>
      <c r="G66" s="30">
        <v>8.6</v>
      </c>
      <c r="H66" s="30">
        <v>11.8</v>
      </c>
      <c r="I66" s="30">
        <v>11.8</v>
      </c>
      <c r="J66" s="30">
        <v>5</v>
      </c>
      <c r="K66" s="30" t="s">
        <v>123</v>
      </c>
    </row>
    <row r="67" spans="1:11">
      <c r="A67" s="29" t="s">
        <v>23</v>
      </c>
      <c r="B67" s="30">
        <v>16.100000000000001</v>
      </c>
      <c r="C67" s="30">
        <v>28.4</v>
      </c>
      <c r="D67" s="30">
        <v>39.5</v>
      </c>
      <c r="E67" s="30">
        <v>14.8</v>
      </c>
      <c r="F67" s="30">
        <v>17</v>
      </c>
      <c r="G67" s="30">
        <v>14.8</v>
      </c>
      <c r="H67" s="30">
        <v>23</v>
      </c>
      <c r="I67" s="30">
        <v>27.9</v>
      </c>
      <c r="J67" s="30">
        <v>12.7</v>
      </c>
      <c r="K67" s="30">
        <v>15.1</v>
      </c>
    </row>
    <row r="69" spans="1:11">
      <c r="A69" s="82" t="s">
        <v>146</v>
      </c>
      <c r="B69" s="82"/>
      <c r="C69" s="82"/>
      <c r="D69" s="82"/>
      <c r="E69" s="82"/>
      <c r="F69" s="82"/>
      <c r="G69" s="82"/>
      <c r="H69" s="82"/>
      <c r="I69" s="82"/>
      <c r="J69" s="82"/>
      <c r="K69" s="82"/>
    </row>
    <row r="70" spans="1:11">
      <c r="A70" s="63" t="s">
        <v>110</v>
      </c>
      <c r="B70" s="64" t="s">
        <v>136</v>
      </c>
      <c r="C70" s="65"/>
      <c r="D70" s="65"/>
      <c r="E70" s="65"/>
      <c r="F70" s="66"/>
      <c r="G70" s="67" t="s">
        <v>137</v>
      </c>
      <c r="H70" s="67"/>
      <c r="I70" s="67"/>
      <c r="J70" s="67"/>
      <c r="K70" s="67"/>
    </row>
    <row r="71" spans="1:11">
      <c r="A71" s="68"/>
      <c r="B71" s="69" t="s">
        <v>138</v>
      </c>
      <c r="C71" s="70"/>
      <c r="D71" s="71"/>
      <c r="E71" s="69" t="s">
        <v>139</v>
      </c>
      <c r="F71" s="71"/>
      <c r="G71" s="69" t="s">
        <v>138</v>
      </c>
      <c r="H71" s="70"/>
      <c r="I71" s="71"/>
      <c r="J71" s="69" t="s">
        <v>139</v>
      </c>
      <c r="K71" s="71"/>
    </row>
    <row r="72" spans="1:11">
      <c r="A72" s="72"/>
      <c r="B72" s="73">
        <v>12</v>
      </c>
      <c r="C72" s="73">
        <v>24</v>
      </c>
      <c r="D72" s="73">
        <v>36</v>
      </c>
      <c r="E72" s="73" t="s">
        <v>140</v>
      </c>
      <c r="F72" s="73" t="s">
        <v>141</v>
      </c>
      <c r="G72" s="73">
        <v>12</v>
      </c>
      <c r="H72" s="73">
        <v>24</v>
      </c>
      <c r="I72" s="73">
        <v>36</v>
      </c>
      <c r="J72" s="73" t="s">
        <v>140</v>
      </c>
      <c r="K72" s="73" t="s">
        <v>141</v>
      </c>
    </row>
    <row r="73" spans="1:11">
      <c r="A73" s="29" t="s">
        <v>24</v>
      </c>
      <c r="B73" s="30">
        <v>24.3</v>
      </c>
      <c r="C73" s="30">
        <v>35.9</v>
      </c>
      <c r="D73" s="30">
        <v>46.5</v>
      </c>
      <c r="E73" s="30">
        <v>15.3</v>
      </c>
      <c r="F73" s="58" t="s">
        <v>123</v>
      </c>
      <c r="G73" s="30">
        <v>21.1</v>
      </c>
      <c r="H73" s="30">
        <v>27.6</v>
      </c>
      <c r="I73" s="30">
        <v>30.6</v>
      </c>
      <c r="J73" s="30">
        <v>13.3</v>
      </c>
      <c r="K73" s="30" t="s">
        <v>123</v>
      </c>
    </row>
    <row r="74" spans="1:11">
      <c r="A74" s="29" t="s">
        <v>25</v>
      </c>
      <c r="B74" s="74" t="s">
        <v>123</v>
      </c>
      <c r="C74" s="74" t="s">
        <v>123</v>
      </c>
      <c r="D74" s="74" t="s">
        <v>123</v>
      </c>
      <c r="E74" s="74" t="s">
        <v>123</v>
      </c>
      <c r="F74" s="74" t="s">
        <v>123</v>
      </c>
      <c r="G74" s="74" t="s">
        <v>123</v>
      </c>
      <c r="H74" s="74" t="s">
        <v>123</v>
      </c>
      <c r="I74" s="74" t="s">
        <v>123</v>
      </c>
      <c r="J74" s="74" t="s">
        <v>123</v>
      </c>
      <c r="K74" s="74" t="s">
        <v>123</v>
      </c>
    </row>
    <row r="75" spans="1:11">
      <c r="A75" s="29" t="s">
        <v>116</v>
      </c>
      <c r="B75" s="84" t="s">
        <v>147</v>
      </c>
      <c r="C75" s="85"/>
      <c r="D75" s="86"/>
      <c r="E75" s="30"/>
      <c r="F75" s="30"/>
      <c r="G75" s="30"/>
      <c r="H75" s="30"/>
      <c r="I75" s="30"/>
      <c r="J75" s="30"/>
      <c r="K75" s="30"/>
    </row>
    <row r="76" spans="1:11">
      <c r="A76" s="29" t="s">
        <v>86</v>
      </c>
      <c r="B76" s="83">
        <v>1.3</v>
      </c>
      <c r="C76" s="83">
        <v>1.3</v>
      </c>
      <c r="D76" s="83">
        <v>1.3</v>
      </c>
      <c r="E76" s="30" t="s">
        <v>123</v>
      </c>
      <c r="F76" s="30" t="s">
        <v>123</v>
      </c>
      <c r="G76" s="30">
        <v>1</v>
      </c>
      <c r="H76" s="30">
        <v>1</v>
      </c>
      <c r="I76" s="30">
        <v>1</v>
      </c>
      <c r="J76" s="30" t="s">
        <v>123</v>
      </c>
      <c r="K76" s="30" t="s">
        <v>123</v>
      </c>
    </row>
    <row r="77" spans="1:11">
      <c r="A77" s="29" t="s">
        <v>31</v>
      </c>
      <c r="B77" s="30" t="s">
        <v>123</v>
      </c>
      <c r="C77" s="30" t="s">
        <v>123</v>
      </c>
      <c r="D77" s="30" t="s">
        <v>123</v>
      </c>
      <c r="E77" s="30" t="s">
        <v>123</v>
      </c>
      <c r="F77" s="30" t="s">
        <v>123</v>
      </c>
      <c r="G77" s="30" t="s">
        <v>123</v>
      </c>
      <c r="H77" s="30" t="s">
        <v>123</v>
      </c>
      <c r="I77" s="30" t="s">
        <v>123</v>
      </c>
      <c r="J77" s="30" t="s">
        <v>123</v>
      </c>
      <c r="K77" s="30" t="s">
        <v>123</v>
      </c>
    </row>
    <row r="78" spans="1:11">
      <c r="A78" s="29" t="s">
        <v>88</v>
      </c>
      <c r="B78" s="30">
        <v>0.2</v>
      </c>
      <c r="C78" s="30">
        <v>0.2</v>
      </c>
      <c r="D78" s="30">
        <v>0.2</v>
      </c>
      <c r="E78" s="30" t="s">
        <v>123</v>
      </c>
      <c r="F78" s="30" t="s">
        <v>123</v>
      </c>
      <c r="G78" s="30">
        <v>0.1</v>
      </c>
      <c r="H78" s="30">
        <v>0.1</v>
      </c>
      <c r="I78" s="30">
        <v>0.1</v>
      </c>
      <c r="J78" s="30" t="s">
        <v>123</v>
      </c>
      <c r="K78" s="30" t="s">
        <v>123</v>
      </c>
    </row>
    <row r="79" spans="1:11">
      <c r="A79" s="29" t="s">
        <v>23</v>
      </c>
      <c r="B79" s="30">
        <v>11.6</v>
      </c>
      <c r="C79" s="30">
        <v>21.5</v>
      </c>
      <c r="D79" s="30">
        <v>31</v>
      </c>
      <c r="E79" s="30">
        <v>11.6</v>
      </c>
      <c r="F79" s="30">
        <v>13.6</v>
      </c>
      <c r="G79" s="30">
        <v>10.199999999999999</v>
      </c>
      <c r="H79" s="30">
        <v>16.399999999999999</v>
      </c>
      <c r="I79" s="30">
        <v>20.2</v>
      </c>
      <c r="J79" s="30">
        <v>9.6999999999999993</v>
      </c>
      <c r="K79" s="30">
        <v>11.8</v>
      </c>
    </row>
    <row r="81" spans="1:11">
      <c r="A81" s="82" t="s">
        <v>148</v>
      </c>
      <c r="B81" s="82"/>
      <c r="C81" s="82"/>
      <c r="D81" s="82"/>
      <c r="E81" s="82"/>
      <c r="F81" s="82"/>
      <c r="G81" s="82"/>
      <c r="H81" s="82"/>
      <c r="I81" s="82"/>
      <c r="J81" s="82"/>
      <c r="K81" s="82"/>
    </row>
    <row r="82" spans="1:11">
      <c r="A82" s="63" t="s">
        <v>110</v>
      </c>
      <c r="B82" s="64" t="s">
        <v>136</v>
      </c>
      <c r="C82" s="65"/>
      <c r="D82" s="65"/>
      <c r="E82" s="65"/>
      <c r="F82" s="66"/>
      <c r="G82" s="67" t="s">
        <v>137</v>
      </c>
      <c r="H82" s="67"/>
      <c r="I82" s="67"/>
      <c r="J82" s="67"/>
      <c r="K82" s="67"/>
    </row>
    <row r="83" spans="1:11">
      <c r="A83" s="68"/>
      <c r="B83" s="69" t="s">
        <v>138</v>
      </c>
      <c r="C83" s="70"/>
      <c r="D83" s="71"/>
      <c r="E83" s="69" t="s">
        <v>139</v>
      </c>
      <c r="F83" s="71"/>
      <c r="G83" s="69" t="s">
        <v>138</v>
      </c>
      <c r="H83" s="70"/>
      <c r="I83" s="71"/>
      <c r="J83" s="69" t="s">
        <v>139</v>
      </c>
      <c r="K83" s="71"/>
    </row>
    <row r="84" spans="1:11">
      <c r="A84" s="72"/>
      <c r="B84" s="73">
        <v>12</v>
      </c>
      <c r="C84" s="73">
        <v>24</v>
      </c>
      <c r="D84" s="73">
        <v>36</v>
      </c>
      <c r="E84" s="73" t="s">
        <v>140</v>
      </c>
      <c r="F84" s="73" t="s">
        <v>141</v>
      </c>
      <c r="G84" s="73">
        <v>12</v>
      </c>
      <c r="H84" s="73">
        <v>24</v>
      </c>
      <c r="I84" s="73">
        <v>36</v>
      </c>
      <c r="J84" s="73" t="s">
        <v>140</v>
      </c>
      <c r="K84" s="73" t="s">
        <v>141</v>
      </c>
    </row>
    <row r="85" spans="1:11">
      <c r="A85" s="29" t="s">
        <v>24</v>
      </c>
      <c r="B85" s="30">
        <v>14.9</v>
      </c>
      <c r="C85" s="30">
        <v>39.700000000000003</v>
      </c>
      <c r="D85" s="30">
        <v>53.3</v>
      </c>
      <c r="E85" s="30">
        <v>29.1</v>
      </c>
      <c r="F85" s="58" t="s">
        <v>123</v>
      </c>
      <c r="G85" s="30">
        <v>10.7</v>
      </c>
      <c r="H85" s="30">
        <v>22.3</v>
      </c>
      <c r="I85" s="30">
        <v>26.9</v>
      </c>
      <c r="J85" s="30">
        <v>23.9</v>
      </c>
      <c r="K85" s="30" t="s">
        <v>123</v>
      </c>
    </row>
    <row r="86" spans="1:11">
      <c r="A86" s="29" t="s">
        <v>25</v>
      </c>
      <c r="B86" s="74" t="s">
        <v>123</v>
      </c>
      <c r="C86" s="74" t="s">
        <v>123</v>
      </c>
      <c r="D86" s="74" t="s">
        <v>123</v>
      </c>
      <c r="E86" s="74" t="s">
        <v>123</v>
      </c>
      <c r="F86" s="74" t="s">
        <v>123</v>
      </c>
      <c r="G86" s="74" t="s">
        <v>123</v>
      </c>
      <c r="H86" s="74" t="s">
        <v>123</v>
      </c>
      <c r="I86" s="74" t="s">
        <v>123</v>
      </c>
      <c r="J86" s="74" t="s">
        <v>123</v>
      </c>
      <c r="K86" s="74" t="s">
        <v>123</v>
      </c>
    </row>
    <row r="87" spans="1:11">
      <c r="A87" s="29" t="s">
        <v>116</v>
      </c>
      <c r="B87" s="30">
        <v>9.1</v>
      </c>
      <c r="C87" s="30">
        <v>29.9</v>
      </c>
      <c r="D87" s="30">
        <v>47.5</v>
      </c>
      <c r="E87" s="30">
        <v>22.8</v>
      </c>
      <c r="F87" s="30">
        <v>25.2</v>
      </c>
      <c r="G87" s="30">
        <v>7.9</v>
      </c>
      <c r="H87" s="30">
        <v>21.3</v>
      </c>
      <c r="I87" s="30">
        <v>29.2</v>
      </c>
      <c r="J87" s="30">
        <v>19.600000000000001</v>
      </c>
      <c r="K87" s="30">
        <v>20.7</v>
      </c>
    </row>
    <row r="88" spans="1:11">
      <c r="A88" s="29" t="s">
        <v>86</v>
      </c>
      <c r="B88" s="83">
        <v>21.2</v>
      </c>
      <c r="C88" s="30">
        <v>61.8</v>
      </c>
      <c r="D88" s="30">
        <v>84.3</v>
      </c>
      <c r="E88" s="30" t="s">
        <v>123</v>
      </c>
      <c r="F88" s="30" t="s">
        <v>123</v>
      </c>
      <c r="G88" s="30">
        <v>14.4</v>
      </c>
      <c r="H88" s="30">
        <v>32.700000000000003</v>
      </c>
      <c r="I88" s="30">
        <v>29.1</v>
      </c>
      <c r="J88" s="30" t="s">
        <v>123</v>
      </c>
      <c r="K88" s="30" t="s">
        <v>123</v>
      </c>
    </row>
    <row r="89" spans="1:11">
      <c r="A89" s="29" t="s">
        <v>31</v>
      </c>
      <c r="B89" s="30" t="s">
        <v>123</v>
      </c>
      <c r="C89" s="30" t="s">
        <v>123</v>
      </c>
      <c r="D89" s="30" t="s">
        <v>123</v>
      </c>
      <c r="E89" s="30" t="s">
        <v>123</v>
      </c>
      <c r="F89" s="30" t="s">
        <v>123</v>
      </c>
      <c r="G89" s="30" t="s">
        <v>123</v>
      </c>
      <c r="H89" s="30" t="s">
        <v>123</v>
      </c>
      <c r="I89" s="30" t="s">
        <v>123</v>
      </c>
      <c r="J89" s="30" t="s">
        <v>123</v>
      </c>
      <c r="K89" s="30" t="s">
        <v>123</v>
      </c>
    </row>
    <row r="90" spans="1:11">
      <c r="A90" s="29" t="s">
        <v>88</v>
      </c>
      <c r="B90" s="30">
        <v>12.4</v>
      </c>
      <c r="C90" s="30">
        <v>49.8</v>
      </c>
      <c r="D90" s="30">
        <v>70</v>
      </c>
      <c r="E90" s="30">
        <v>42.7</v>
      </c>
      <c r="F90" s="30" t="s">
        <v>123</v>
      </c>
      <c r="G90" s="30">
        <v>10.5</v>
      </c>
      <c r="H90" s="30">
        <v>31.6</v>
      </c>
      <c r="I90" s="30">
        <v>38.200000000000003</v>
      </c>
      <c r="J90" s="30">
        <v>33.9</v>
      </c>
      <c r="K90" s="30" t="s">
        <v>123</v>
      </c>
    </row>
    <row r="91" spans="1:11">
      <c r="A91" s="29" t="s">
        <v>23</v>
      </c>
      <c r="B91" s="30">
        <v>9.9</v>
      </c>
      <c r="C91" s="30">
        <v>31.6</v>
      </c>
      <c r="D91" s="30">
        <v>46.1</v>
      </c>
      <c r="E91" s="30">
        <v>23.1</v>
      </c>
      <c r="F91" s="30">
        <v>19.2</v>
      </c>
      <c r="G91" s="30">
        <v>8.3000000000000007</v>
      </c>
      <c r="H91" s="30">
        <v>22</v>
      </c>
      <c r="I91" s="30">
        <v>28.7</v>
      </c>
      <c r="J91" s="30">
        <v>10</v>
      </c>
      <c r="K91" s="30">
        <v>16.600000000000001</v>
      </c>
    </row>
    <row r="93" spans="1:11">
      <c r="A93" s="82" t="s">
        <v>149</v>
      </c>
      <c r="B93" s="82"/>
      <c r="C93" s="82"/>
      <c r="D93" s="82"/>
      <c r="E93" s="82"/>
      <c r="F93" s="82"/>
      <c r="G93" s="82"/>
      <c r="H93" s="82"/>
      <c r="I93" s="82"/>
      <c r="J93" s="82"/>
      <c r="K93" s="82"/>
    </row>
    <row r="94" spans="1:11">
      <c r="A94" s="63" t="s">
        <v>110</v>
      </c>
      <c r="B94" s="64" t="s">
        <v>136</v>
      </c>
      <c r="C94" s="65"/>
      <c r="D94" s="65"/>
      <c r="E94" s="65"/>
      <c r="F94" s="66"/>
      <c r="G94" s="67" t="s">
        <v>137</v>
      </c>
      <c r="H94" s="67"/>
      <c r="I94" s="67"/>
      <c r="J94" s="67"/>
      <c r="K94" s="67"/>
    </row>
    <row r="95" spans="1:11">
      <c r="A95" s="68"/>
      <c r="B95" s="69" t="s">
        <v>138</v>
      </c>
      <c r="C95" s="70"/>
      <c r="D95" s="71"/>
      <c r="E95" s="69" t="s">
        <v>139</v>
      </c>
      <c r="F95" s="71"/>
      <c r="G95" s="69" t="s">
        <v>138</v>
      </c>
      <c r="H95" s="70"/>
      <c r="I95" s="71"/>
      <c r="J95" s="69" t="s">
        <v>139</v>
      </c>
      <c r="K95" s="71"/>
    </row>
    <row r="96" spans="1:11">
      <c r="A96" s="72"/>
      <c r="B96" s="73">
        <v>12</v>
      </c>
      <c r="C96" s="73">
        <v>24</v>
      </c>
      <c r="D96" s="73">
        <v>36</v>
      </c>
      <c r="E96" s="73" t="s">
        <v>140</v>
      </c>
      <c r="F96" s="73" t="s">
        <v>141</v>
      </c>
      <c r="G96" s="73">
        <v>12</v>
      </c>
      <c r="H96" s="73">
        <v>24</v>
      </c>
      <c r="I96" s="73">
        <v>36</v>
      </c>
      <c r="J96" s="73" t="s">
        <v>140</v>
      </c>
      <c r="K96" s="73" t="s">
        <v>141</v>
      </c>
    </row>
    <row r="97" spans="1:11">
      <c r="A97" s="29" t="s">
        <v>24</v>
      </c>
      <c r="B97" s="30">
        <v>8</v>
      </c>
      <c r="C97" s="30">
        <v>13.3</v>
      </c>
      <c r="D97" s="30">
        <v>21.5</v>
      </c>
      <c r="E97" s="30">
        <v>5.8</v>
      </c>
      <c r="F97" s="58" t="s">
        <v>123</v>
      </c>
      <c r="G97" s="30">
        <v>6.1</v>
      </c>
      <c r="H97" s="30">
        <v>8.1999999999999993</v>
      </c>
      <c r="I97" s="30">
        <v>9.9</v>
      </c>
      <c r="J97" s="30">
        <v>4.5</v>
      </c>
      <c r="K97" s="30" t="s">
        <v>123</v>
      </c>
    </row>
    <row r="98" spans="1:11">
      <c r="A98" s="29" t="s">
        <v>25</v>
      </c>
      <c r="B98" s="74" t="s">
        <v>123</v>
      </c>
      <c r="C98" s="74" t="s">
        <v>123</v>
      </c>
      <c r="D98" s="74" t="s">
        <v>123</v>
      </c>
      <c r="E98" s="74" t="s">
        <v>123</v>
      </c>
      <c r="F98" s="74" t="s">
        <v>123</v>
      </c>
      <c r="G98" s="74" t="s">
        <v>123</v>
      </c>
      <c r="H98" s="74" t="s">
        <v>123</v>
      </c>
      <c r="I98" s="74" t="s">
        <v>123</v>
      </c>
      <c r="J98" s="74" t="s">
        <v>123</v>
      </c>
      <c r="K98" s="74" t="s">
        <v>123</v>
      </c>
    </row>
    <row r="99" spans="1:11">
      <c r="A99" s="29" t="s">
        <v>116</v>
      </c>
      <c r="B99" s="30">
        <v>7.7</v>
      </c>
      <c r="C99" s="30">
        <v>14.2</v>
      </c>
      <c r="D99" s="30">
        <v>20.8</v>
      </c>
      <c r="E99" s="30">
        <v>7</v>
      </c>
      <c r="F99" s="30">
        <v>7.7</v>
      </c>
      <c r="G99" s="30">
        <v>6.8</v>
      </c>
      <c r="H99" s="30">
        <v>10.8</v>
      </c>
      <c r="I99" s="30">
        <v>13.1</v>
      </c>
      <c r="J99" s="30">
        <v>5.7</v>
      </c>
      <c r="K99" s="30">
        <v>6.1</v>
      </c>
    </row>
    <row r="100" spans="1:11">
      <c r="A100" s="29" t="s">
        <v>86</v>
      </c>
      <c r="B100" s="83">
        <v>19.100000000000001</v>
      </c>
      <c r="C100" s="30">
        <v>30.9</v>
      </c>
      <c r="D100" s="30">
        <v>30.9</v>
      </c>
      <c r="E100" s="30" t="s">
        <v>123</v>
      </c>
      <c r="F100" s="30" t="s">
        <v>123</v>
      </c>
      <c r="G100" s="30">
        <v>16.100000000000001</v>
      </c>
      <c r="H100" s="30">
        <v>20.9</v>
      </c>
      <c r="I100" s="30">
        <v>20.9</v>
      </c>
      <c r="J100" s="30" t="s">
        <v>123</v>
      </c>
      <c r="K100" s="30" t="s">
        <v>123</v>
      </c>
    </row>
    <row r="101" spans="1:11">
      <c r="A101" s="29" t="s">
        <v>31</v>
      </c>
      <c r="B101" s="30" t="s">
        <v>123</v>
      </c>
      <c r="C101" s="30" t="s">
        <v>123</v>
      </c>
      <c r="D101" s="30" t="s">
        <v>123</v>
      </c>
      <c r="E101" s="30" t="s">
        <v>123</v>
      </c>
      <c r="F101" s="30" t="s">
        <v>123</v>
      </c>
      <c r="G101" s="30" t="s">
        <v>123</v>
      </c>
      <c r="H101" s="30" t="s">
        <v>123</v>
      </c>
      <c r="I101" s="30" t="s">
        <v>123</v>
      </c>
      <c r="J101" s="30" t="s">
        <v>123</v>
      </c>
      <c r="K101" s="30" t="s">
        <v>123</v>
      </c>
    </row>
    <row r="102" spans="1:11">
      <c r="A102" s="29" t="s">
        <v>88</v>
      </c>
      <c r="B102" s="30">
        <v>9.4</v>
      </c>
      <c r="C102" s="30">
        <v>16.899999999999999</v>
      </c>
      <c r="D102" s="30">
        <v>35.1</v>
      </c>
      <c r="E102" s="30">
        <v>8.3000000000000007</v>
      </c>
      <c r="F102" s="30" t="s">
        <v>123</v>
      </c>
      <c r="G102" s="30">
        <v>8.3000000000000007</v>
      </c>
      <c r="H102" s="30">
        <v>11.7</v>
      </c>
      <c r="I102" s="30">
        <v>14.5</v>
      </c>
      <c r="J102" s="30">
        <v>5.5</v>
      </c>
      <c r="K102" s="30" t="s">
        <v>123</v>
      </c>
    </row>
    <row r="103" spans="1:11">
      <c r="A103" s="29" t="s">
        <v>23</v>
      </c>
      <c r="B103" s="30">
        <v>8.1999999999999993</v>
      </c>
      <c r="C103" s="30">
        <v>14</v>
      </c>
      <c r="D103" s="30">
        <v>19.7</v>
      </c>
      <c r="E103" s="30">
        <v>6</v>
      </c>
      <c r="F103" s="30">
        <v>5.8</v>
      </c>
      <c r="G103" s="30">
        <v>7.2</v>
      </c>
      <c r="H103" s="30">
        <v>10.6</v>
      </c>
      <c r="I103" s="30">
        <v>12.6</v>
      </c>
      <c r="J103" s="30">
        <v>4.9000000000000004</v>
      </c>
      <c r="K103" s="30">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0:J20"/>
    <mergeCell ref="A21:A22"/>
    <mergeCell ref="B21:B22"/>
    <mergeCell ref="C21:C22"/>
    <mergeCell ref="D21:D22"/>
    <mergeCell ref="E21:K21"/>
    <mergeCell ref="A2:G2"/>
    <mergeCell ref="J2:P2"/>
    <mergeCell ref="A11:G11"/>
    <mergeCell ref="J11:P11"/>
    <mergeCell ref="A14:H14"/>
    <mergeCell ref="A15:A16"/>
    <mergeCell ref="B15:E15"/>
    <mergeCell ref="F15:G15"/>
    <mergeCell ref="H15:H16"/>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6" customWidth="1"/>
    <col min="3" max="3" width="7.6640625" style="171" customWidth="1"/>
    <col min="4" max="5" width="5.6640625" style="58" customWidth="1"/>
    <col min="6" max="6" width="5.6640625" style="215" customWidth="1"/>
    <col min="7" max="7" width="5.6640625" style="216" customWidth="1"/>
    <col min="8" max="8" width="5.6640625" style="58" customWidth="1"/>
    <col min="9" max="9" width="5.6640625" style="171" customWidth="1"/>
    <col min="10" max="11" width="5.6640625" style="58" customWidth="1"/>
    <col min="12" max="12" width="5.6640625" style="171" customWidth="1"/>
    <col min="13" max="13" width="5.6640625" style="180" customWidth="1"/>
    <col min="14" max="14" width="5.6640625" style="2" customWidth="1"/>
    <col min="15" max="15" width="5.6640625" style="175" customWidth="1"/>
    <col min="16" max="17" width="5.6640625" style="147" customWidth="1"/>
    <col min="18" max="18" width="5.6640625" style="176" customWidth="1"/>
    <col min="19" max="20" width="5.6640625" style="147" customWidth="1"/>
    <col min="21" max="21" width="5.6640625" style="176" customWidth="1"/>
    <col min="22" max="23" width="5.6640625" style="147" customWidth="1"/>
    <col min="24" max="24" width="8.83203125" style="3"/>
    <col min="25" max="25" width="15.33203125" style="17" customWidth="1"/>
    <col min="26" max="28" width="15.33203125" style="157" customWidth="1"/>
    <col min="29" max="29" width="16.5" style="157" customWidth="1"/>
    <col min="30" max="31" width="15.33203125" style="157" customWidth="1"/>
    <col min="32" max="16384" width="8.83203125" style="3"/>
  </cols>
  <sheetData>
    <row r="1" spans="1:31">
      <c r="A1" s="87" t="s">
        <v>150</v>
      </c>
      <c r="B1" s="88"/>
      <c r="C1" s="88"/>
      <c r="D1" s="88"/>
      <c r="E1" s="88"/>
      <c r="F1" s="88"/>
      <c r="G1" s="88"/>
      <c r="H1" s="88"/>
      <c r="I1" s="88"/>
      <c r="J1" s="88"/>
      <c r="K1" s="88"/>
      <c r="L1" s="88"/>
      <c r="M1" s="88"/>
      <c r="N1" s="88"/>
      <c r="O1" s="88"/>
      <c r="P1" s="88"/>
      <c r="Q1" s="88"/>
      <c r="R1" s="88"/>
      <c r="S1" s="88"/>
      <c r="T1" s="88"/>
      <c r="U1" s="88"/>
      <c r="V1" s="88"/>
      <c r="W1" s="89"/>
      <c r="Y1" s="90" t="s">
        <v>151</v>
      </c>
      <c r="Z1" s="91"/>
      <c r="AA1" s="91"/>
      <c r="AB1" s="91"/>
      <c r="AC1" s="91"/>
      <c r="AD1" s="91"/>
      <c r="AE1" s="92"/>
    </row>
    <row r="2" spans="1:31">
      <c r="A2" s="93" t="s">
        <v>152</v>
      </c>
      <c r="B2" s="94"/>
      <c r="C2" s="95" t="s">
        <v>24</v>
      </c>
      <c r="D2" s="95"/>
      <c r="E2" s="95"/>
      <c r="F2" s="95" t="s">
        <v>25</v>
      </c>
      <c r="G2" s="95"/>
      <c r="H2" s="95"/>
      <c r="I2" s="95" t="s">
        <v>26</v>
      </c>
      <c r="J2" s="95"/>
      <c r="K2" s="95"/>
      <c r="L2" s="95" t="s">
        <v>153</v>
      </c>
      <c r="M2" s="95"/>
      <c r="N2" s="95"/>
      <c r="O2" s="95" t="s">
        <v>86</v>
      </c>
      <c r="P2" s="95"/>
      <c r="Q2" s="96"/>
      <c r="R2" s="97" t="s">
        <v>87</v>
      </c>
      <c r="S2" s="97"/>
      <c r="T2" s="97"/>
      <c r="U2" s="97" t="s">
        <v>88</v>
      </c>
      <c r="V2" s="97"/>
      <c r="W2" s="97"/>
      <c r="Y2" s="98" t="s">
        <v>110</v>
      </c>
      <c r="Z2" s="99" t="s">
        <v>122</v>
      </c>
      <c r="AA2" s="100"/>
      <c r="AB2" s="100"/>
      <c r="AC2" s="99" t="s">
        <v>154</v>
      </c>
      <c r="AD2" s="100"/>
      <c r="AE2" s="101"/>
    </row>
    <row r="3" spans="1:31" ht="20">
      <c r="A3" s="102"/>
      <c r="B3" s="103"/>
      <c r="C3" s="104" t="s">
        <v>155</v>
      </c>
      <c r="D3" s="105" t="s">
        <v>156</v>
      </c>
      <c r="E3" s="105"/>
      <c r="F3" s="106" t="s">
        <v>155</v>
      </c>
      <c r="G3" s="105" t="s">
        <v>156</v>
      </c>
      <c r="H3" s="105"/>
      <c r="I3" s="104" t="s">
        <v>155</v>
      </c>
      <c r="J3" s="105" t="s">
        <v>156</v>
      </c>
      <c r="K3" s="105"/>
      <c r="L3" s="104" t="s">
        <v>155</v>
      </c>
      <c r="M3" s="105" t="s">
        <v>156</v>
      </c>
      <c r="N3" s="105"/>
      <c r="O3" s="104" t="s">
        <v>155</v>
      </c>
      <c r="P3" s="105" t="s">
        <v>156</v>
      </c>
      <c r="Q3" s="105"/>
      <c r="R3" s="104" t="s">
        <v>155</v>
      </c>
      <c r="S3" s="105" t="s">
        <v>156</v>
      </c>
      <c r="T3" s="105"/>
      <c r="U3" s="104" t="s">
        <v>155</v>
      </c>
      <c r="V3" s="105" t="s">
        <v>156</v>
      </c>
      <c r="W3" s="105"/>
      <c r="X3" s="107"/>
      <c r="Y3" s="108"/>
      <c r="Z3" s="109">
        <v>12</v>
      </c>
      <c r="AA3" s="109">
        <v>24</v>
      </c>
      <c r="AB3" s="110">
        <v>36</v>
      </c>
      <c r="AC3" s="109">
        <v>12</v>
      </c>
      <c r="AD3" s="109">
        <v>24</v>
      </c>
      <c r="AE3" s="111">
        <v>36</v>
      </c>
    </row>
    <row r="4" spans="1:31">
      <c r="A4" s="112" t="s">
        <v>157</v>
      </c>
      <c r="B4" s="113"/>
      <c r="C4" s="114"/>
      <c r="D4" s="57"/>
      <c r="E4" s="115"/>
      <c r="F4" s="116"/>
      <c r="G4" s="117"/>
      <c r="H4" s="115"/>
      <c r="I4" s="114"/>
      <c r="J4" s="57"/>
      <c r="K4" s="115"/>
      <c r="L4" s="118"/>
      <c r="M4" s="119"/>
      <c r="N4" s="120"/>
      <c r="O4" s="118"/>
      <c r="P4" s="121"/>
      <c r="Q4" s="121"/>
      <c r="R4" s="122"/>
      <c r="S4" s="121"/>
      <c r="T4" s="123"/>
      <c r="U4" s="122"/>
      <c r="V4" s="121"/>
      <c r="W4" s="123"/>
      <c r="Y4" s="124" t="s">
        <v>24</v>
      </c>
      <c r="Z4" s="125" t="s">
        <v>158</v>
      </c>
      <c r="AA4" s="30">
        <v>14.9</v>
      </c>
      <c r="AB4" s="30">
        <v>16.7</v>
      </c>
      <c r="AC4" s="125" t="s">
        <v>159</v>
      </c>
      <c r="AD4" s="30">
        <v>10.3</v>
      </c>
      <c r="AE4" s="126">
        <v>14.8</v>
      </c>
    </row>
    <row r="5" spans="1:31">
      <c r="A5" s="127"/>
      <c r="B5" s="27" t="s">
        <v>160</v>
      </c>
      <c r="C5" s="128">
        <v>6.8</v>
      </c>
      <c r="D5" s="129">
        <v>5.5</v>
      </c>
      <c r="E5" s="130">
        <v>8.1</v>
      </c>
      <c r="F5" s="116" t="s">
        <v>123</v>
      </c>
      <c r="G5" s="131" t="s">
        <v>123</v>
      </c>
      <c r="H5" s="115" t="s">
        <v>123</v>
      </c>
      <c r="I5" s="128">
        <v>3.1</v>
      </c>
      <c r="J5" s="129">
        <v>2.2999999999999998</v>
      </c>
      <c r="K5" s="130">
        <v>3.9</v>
      </c>
      <c r="L5" s="116" t="s">
        <v>161</v>
      </c>
      <c r="M5" s="117">
        <v>0</v>
      </c>
      <c r="N5" s="115">
        <v>3.8</v>
      </c>
      <c r="O5" s="114">
        <v>4.2</v>
      </c>
      <c r="P5" s="132">
        <v>2.8</v>
      </c>
      <c r="Q5" s="132">
        <v>5.6</v>
      </c>
      <c r="R5" s="133">
        <v>18.7</v>
      </c>
      <c r="S5" s="134">
        <v>14.6</v>
      </c>
      <c r="T5" s="135">
        <v>22.8</v>
      </c>
      <c r="U5" s="136">
        <v>17.8</v>
      </c>
      <c r="V5" s="132">
        <v>14</v>
      </c>
      <c r="W5" s="137">
        <v>21.6</v>
      </c>
      <c r="Y5" s="124" t="s">
        <v>25</v>
      </c>
      <c r="Z5" s="138" t="s">
        <v>123</v>
      </c>
      <c r="AA5" s="74" t="s">
        <v>123</v>
      </c>
      <c r="AB5" s="74" t="s">
        <v>123</v>
      </c>
      <c r="AC5" s="125" t="s">
        <v>162</v>
      </c>
      <c r="AD5" s="30">
        <v>4.3</v>
      </c>
      <c r="AE5" s="126">
        <v>7.9</v>
      </c>
    </row>
    <row r="6" spans="1:31">
      <c r="A6" s="127"/>
      <c r="B6" s="27" t="s">
        <v>163</v>
      </c>
      <c r="C6" s="128">
        <v>3.7</v>
      </c>
      <c r="D6" s="129">
        <v>3</v>
      </c>
      <c r="E6" s="130">
        <v>4.4000000000000004</v>
      </c>
      <c r="F6" s="116">
        <v>0.5</v>
      </c>
      <c r="G6" s="117">
        <v>0</v>
      </c>
      <c r="H6" s="115">
        <v>1.1000000000000001</v>
      </c>
      <c r="I6" s="128">
        <v>1.3</v>
      </c>
      <c r="J6" s="139">
        <v>1</v>
      </c>
      <c r="K6" s="130">
        <v>1.7</v>
      </c>
      <c r="L6" s="114">
        <v>0.4</v>
      </c>
      <c r="M6" s="117">
        <v>0</v>
      </c>
      <c r="N6" s="115">
        <v>0.8</v>
      </c>
      <c r="O6" s="114">
        <v>2.8</v>
      </c>
      <c r="P6" s="140">
        <v>1.7</v>
      </c>
      <c r="Q6" s="132">
        <v>4</v>
      </c>
      <c r="R6" s="133">
        <v>10.3</v>
      </c>
      <c r="S6" s="134">
        <v>8.1</v>
      </c>
      <c r="T6" s="135">
        <v>12.5</v>
      </c>
      <c r="U6" s="136">
        <v>13</v>
      </c>
      <c r="V6" s="132">
        <v>10.3</v>
      </c>
      <c r="W6" s="137">
        <v>15.7</v>
      </c>
      <c r="Y6" s="124" t="s">
        <v>116</v>
      </c>
      <c r="Z6" s="125" t="s">
        <v>164</v>
      </c>
      <c r="AA6" s="30">
        <v>4.7</v>
      </c>
      <c r="AB6" s="30">
        <v>7.8</v>
      </c>
      <c r="AC6" s="125" t="s">
        <v>165</v>
      </c>
      <c r="AD6" s="30">
        <v>4</v>
      </c>
      <c r="AE6" s="126">
        <v>6.2</v>
      </c>
    </row>
    <row r="7" spans="1:31">
      <c r="A7" s="141" t="s">
        <v>166</v>
      </c>
      <c r="B7" s="113"/>
      <c r="C7" s="114"/>
      <c r="D7" s="57"/>
      <c r="E7" s="115"/>
      <c r="F7" s="116"/>
      <c r="G7" s="117"/>
      <c r="H7" s="115"/>
      <c r="I7" s="114"/>
      <c r="J7" s="57"/>
      <c r="K7" s="115"/>
      <c r="L7" s="114"/>
      <c r="M7" s="117"/>
      <c r="N7" s="115"/>
      <c r="O7" s="114"/>
      <c r="P7" s="132"/>
      <c r="Q7" s="132"/>
      <c r="R7" s="136"/>
      <c r="S7" s="132"/>
      <c r="T7" s="137"/>
      <c r="U7" s="136"/>
      <c r="V7" s="132"/>
      <c r="W7" s="137"/>
      <c r="Y7" s="124" t="s">
        <v>27</v>
      </c>
      <c r="Z7" s="125" t="s">
        <v>123</v>
      </c>
      <c r="AA7" s="30" t="s">
        <v>123</v>
      </c>
      <c r="AB7" s="30" t="s">
        <v>123</v>
      </c>
      <c r="AC7" s="125" t="s">
        <v>167</v>
      </c>
      <c r="AD7" s="30">
        <v>0.6</v>
      </c>
      <c r="AE7" s="126">
        <v>1.2</v>
      </c>
    </row>
    <row r="8" spans="1:31">
      <c r="A8" s="127"/>
      <c r="B8" s="27" t="s">
        <v>168</v>
      </c>
      <c r="C8" s="142">
        <v>9.1</v>
      </c>
      <c r="D8" s="32">
        <v>4.3</v>
      </c>
      <c r="E8" s="143">
        <v>14</v>
      </c>
      <c r="F8" s="116" t="s">
        <v>123</v>
      </c>
      <c r="G8" s="117" t="s">
        <v>123</v>
      </c>
      <c r="H8" s="115" t="s">
        <v>123</v>
      </c>
      <c r="I8" s="114">
        <v>2.4</v>
      </c>
      <c r="J8" s="57">
        <v>0.7</v>
      </c>
      <c r="K8" s="115">
        <v>4.0999999999999996</v>
      </c>
      <c r="L8" s="114" t="s">
        <v>123</v>
      </c>
      <c r="M8" s="117" t="s">
        <v>123</v>
      </c>
      <c r="N8" s="115" t="s">
        <v>123</v>
      </c>
      <c r="O8" s="128">
        <v>2.1</v>
      </c>
      <c r="P8" s="134">
        <v>1.1000000000000001</v>
      </c>
      <c r="Q8" s="134">
        <v>3</v>
      </c>
      <c r="R8" s="136">
        <v>13.6</v>
      </c>
      <c r="S8" s="132">
        <v>7.6</v>
      </c>
      <c r="T8" s="137">
        <v>19.7</v>
      </c>
      <c r="U8" s="136" t="s">
        <v>123</v>
      </c>
      <c r="V8" s="132" t="s">
        <v>123</v>
      </c>
      <c r="W8" s="137" t="s">
        <v>123</v>
      </c>
      <c r="Y8" s="124" t="s">
        <v>86</v>
      </c>
      <c r="Z8" s="125" t="s">
        <v>169</v>
      </c>
      <c r="AA8" s="30">
        <v>16.7</v>
      </c>
      <c r="AB8" s="30">
        <v>26.6</v>
      </c>
      <c r="AC8" s="125" t="s">
        <v>170</v>
      </c>
      <c r="AD8" s="30">
        <v>8.5</v>
      </c>
      <c r="AE8" s="126">
        <v>11.9</v>
      </c>
    </row>
    <row r="9" spans="1:31" ht="16.5" customHeight="1">
      <c r="A9" s="127"/>
      <c r="B9" s="27" t="s">
        <v>171</v>
      </c>
      <c r="C9" s="142">
        <v>4.5</v>
      </c>
      <c r="D9" s="32">
        <v>3.9</v>
      </c>
      <c r="E9" s="143">
        <v>5.0999999999999996</v>
      </c>
      <c r="F9" s="116">
        <v>1.3</v>
      </c>
      <c r="G9" s="117">
        <v>0</v>
      </c>
      <c r="H9" s="115">
        <v>2.9</v>
      </c>
      <c r="I9" s="114">
        <v>1.8</v>
      </c>
      <c r="J9" s="57">
        <v>1.5</v>
      </c>
      <c r="K9" s="115">
        <v>2.2000000000000002</v>
      </c>
      <c r="L9" s="114">
        <v>0.6</v>
      </c>
      <c r="M9" s="117">
        <v>0</v>
      </c>
      <c r="N9" s="115">
        <v>1.1000000000000001</v>
      </c>
      <c r="O9" s="128">
        <v>4.4000000000000004</v>
      </c>
      <c r="P9" s="134">
        <v>3.1</v>
      </c>
      <c r="Q9" s="134">
        <v>5.7</v>
      </c>
      <c r="R9" s="136">
        <v>12.9</v>
      </c>
      <c r="S9" s="132">
        <v>10.6</v>
      </c>
      <c r="T9" s="137">
        <v>15.2</v>
      </c>
      <c r="U9" s="136">
        <v>14.6</v>
      </c>
      <c r="V9" s="132">
        <v>12.2</v>
      </c>
      <c r="W9" s="137">
        <v>16.899999999999999</v>
      </c>
      <c r="Y9" s="124" t="s">
        <v>31</v>
      </c>
      <c r="Z9" s="125" t="s">
        <v>123</v>
      </c>
      <c r="AA9" s="30" t="s">
        <v>123</v>
      </c>
      <c r="AB9" s="30" t="s">
        <v>123</v>
      </c>
      <c r="AC9" s="144" t="s">
        <v>172</v>
      </c>
      <c r="AD9" s="30">
        <v>26.5</v>
      </c>
      <c r="AE9" s="126">
        <v>34.6</v>
      </c>
    </row>
    <row r="10" spans="1:31" ht="15.75" customHeight="1">
      <c r="A10" s="145" t="s">
        <v>173</v>
      </c>
      <c r="B10" s="146"/>
      <c r="C10" s="114"/>
      <c r="D10" s="57"/>
      <c r="E10" s="115"/>
      <c r="F10" s="116"/>
      <c r="G10" s="117"/>
      <c r="H10" s="115"/>
      <c r="I10" s="114"/>
      <c r="J10" s="57"/>
      <c r="K10" s="115"/>
      <c r="L10" s="114"/>
      <c r="M10" s="117"/>
      <c r="N10" s="115"/>
      <c r="O10" s="114"/>
      <c r="P10" s="132"/>
      <c r="R10" s="136"/>
      <c r="S10" s="132"/>
      <c r="T10" s="137"/>
      <c r="U10" s="136"/>
      <c r="V10" s="132"/>
      <c r="W10" s="137"/>
      <c r="Y10" s="124" t="s">
        <v>88</v>
      </c>
      <c r="Z10" s="125" t="s">
        <v>174</v>
      </c>
      <c r="AA10" s="30">
        <v>40.1</v>
      </c>
      <c r="AB10" s="30">
        <v>51.8</v>
      </c>
      <c r="AC10" s="125" t="s">
        <v>175</v>
      </c>
      <c r="AD10" s="30">
        <v>32.6</v>
      </c>
      <c r="AE10" s="126">
        <v>41</v>
      </c>
    </row>
    <row r="11" spans="1:31">
      <c r="A11" s="148"/>
      <c r="B11" s="27" t="s">
        <v>176</v>
      </c>
      <c r="C11" s="114">
        <v>5.3</v>
      </c>
      <c r="D11" s="57">
        <v>4.4000000000000004</v>
      </c>
      <c r="E11" s="115">
        <v>6.1</v>
      </c>
      <c r="F11" s="149" t="s">
        <v>177</v>
      </c>
      <c r="G11" s="117">
        <v>0</v>
      </c>
      <c r="H11" s="115">
        <v>6.4</v>
      </c>
      <c r="I11" s="128">
        <v>2.6</v>
      </c>
      <c r="J11" s="129">
        <v>2</v>
      </c>
      <c r="K11" s="130">
        <v>3.2</v>
      </c>
      <c r="L11" s="114">
        <v>1.1000000000000001</v>
      </c>
      <c r="M11" s="117">
        <v>0</v>
      </c>
      <c r="N11" s="115">
        <v>2.5</v>
      </c>
      <c r="O11" s="114">
        <v>3.4</v>
      </c>
      <c r="P11" s="132">
        <v>2.4</v>
      </c>
      <c r="Q11" s="132">
        <v>4.4000000000000004</v>
      </c>
      <c r="R11" s="136">
        <v>15.1</v>
      </c>
      <c r="S11" s="132">
        <v>11.9</v>
      </c>
      <c r="T11" s="137">
        <v>18.3</v>
      </c>
      <c r="U11" s="136">
        <v>14.8</v>
      </c>
      <c r="V11" s="132">
        <v>11.4</v>
      </c>
      <c r="W11" s="137">
        <v>18.2</v>
      </c>
      <c r="Y11" s="150" t="s">
        <v>178</v>
      </c>
      <c r="Z11" s="35"/>
      <c r="AA11" s="35"/>
      <c r="AB11" s="35"/>
      <c r="AC11" s="35"/>
      <c r="AD11" s="35"/>
      <c r="AE11" s="151"/>
    </row>
    <row r="12" spans="1:31" ht="15" thickBot="1">
      <c r="A12" s="148"/>
      <c r="B12" s="27" t="s">
        <v>179</v>
      </c>
      <c r="C12" s="114">
        <v>4.0999999999999996</v>
      </c>
      <c r="D12" s="57">
        <v>3.2</v>
      </c>
      <c r="E12" s="152">
        <v>5</v>
      </c>
      <c r="F12" s="116" t="s">
        <v>180</v>
      </c>
      <c r="G12" s="117">
        <v>0</v>
      </c>
      <c r="H12" s="115">
        <v>0.2</v>
      </c>
      <c r="I12" s="128">
        <v>1.4</v>
      </c>
      <c r="J12" s="129">
        <v>1</v>
      </c>
      <c r="K12" s="130">
        <v>1.8</v>
      </c>
      <c r="L12" s="114">
        <v>0.3</v>
      </c>
      <c r="M12" s="117">
        <v>0</v>
      </c>
      <c r="N12" s="115">
        <v>0.7</v>
      </c>
      <c r="O12" s="114">
        <v>3.8</v>
      </c>
      <c r="P12" s="132">
        <v>1.9</v>
      </c>
      <c r="Q12" s="132">
        <v>5.7</v>
      </c>
      <c r="R12" s="136">
        <v>10.8</v>
      </c>
      <c r="S12" s="132">
        <v>8.1999999999999993</v>
      </c>
      <c r="T12" s="137">
        <v>13.4</v>
      </c>
      <c r="U12" s="136">
        <v>14.3</v>
      </c>
      <c r="V12" s="132">
        <v>11.3</v>
      </c>
      <c r="W12" s="137">
        <v>17.399999999999999</v>
      </c>
      <c r="Y12" s="153" t="s">
        <v>181</v>
      </c>
      <c r="Z12" s="154"/>
      <c r="AA12" s="154"/>
      <c r="AB12" s="154"/>
      <c r="AC12" s="154"/>
      <c r="AD12" s="154"/>
      <c r="AE12" s="155"/>
    </row>
    <row r="13" spans="1:31" ht="14.5" customHeight="1">
      <c r="A13" s="141" t="s">
        <v>182</v>
      </c>
      <c r="B13" s="113"/>
      <c r="C13" s="114"/>
      <c r="D13" s="57"/>
      <c r="E13" s="115"/>
      <c r="F13" s="116"/>
      <c r="G13" s="117"/>
      <c r="H13" s="115"/>
      <c r="I13" s="114"/>
      <c r="J13" s="57"/>
      <c r="K13" s="115"/>
      <c r="L13" s="114"/>
      <c r="M13" s="117"/>
      <c r="N13" s="115"/>
      <c r="O13" s="114"/>
      <c r="P13" s="132"/>
      <c r="Q13" s="132"/>
      <c r="R13" s="136"/>
      <c r="S13" s="132"/>
      <c r="T13" s="137"/>
      <c r="U13" s="136"/>
      <c r="V13" s="132"/>
      <c r="W13" s="137"/>
      <c r="Y13" s="12"/>
      <c r="Z13" s="156"/>
    </row>
    <row r="14" spans="1:31">
      <c r="A14" s="148"/>
      <c r="B14" s="27" t="s">
        <v>183</v>
      </c>
      <c r="C14" s="114">
        <v>4.7</v>
      </c>
      <c r="D14" s="57">
        <v>4</v>
      </c>
      <c r="E14" s="115">
        <v>5.5</v>
      </c>
      <c r="F14" s="116" t="s">
        <v>184</v>
      </c>
      <c r="G14" s="117">
        <v>0</v>
      </c>
      <c r="H14" s="115">
        <v>4.0999999999999996</v>
      </c>
      <c r="I14" s="114">
        <v>2.2000000000000002</v>
      </c>
      <c r="J14" s="57">
        <v>1.7</v>
      </c>
      <c r="K14" s="115">
        <v>2.7</v>
      </c>
      <c r="L14" s="114">
        <v>1</v>
      </c>
      <c r="M14" s="117">
        <v>0</v>
      </c>
      <c r="N14" s="115">
        <v>2.1</v>
      </c>
      <c r="O14" s="114">
        <v>3.5</v>
      </c>
      <c r="P14" s="132">
        <v>2.5</v>
      </c>
      <c r="Q14" s="132">
        <v>4.4000000000000004</v>
      </c>
      <c r="R14" s="136">
        <v>13.8</v>
      </c>
      <c r="S14" s="132">
        <v>11</v>
      </c>
      <c r="T14" s="137">
        <v>16.5</v>
      </c>
      <c r="U14" s="136">
        <v>14.7</v>
      </c>
      <c r="V14" s="132">
        <v>11.9</v>
      </c>
      <c r="W14" s="137">
        <v>17.399999999999999</v>
      </c>
    </row>
    <row r="15" spans="1:31">
      <c r="A15" s="148"/>
      <c r="B15" s="27" t="s">
        <v>185</v>
      </c>
      <c r="C15" s="114">
        <v>4.8</v>
      </c>
      <c r="D15" s="57">
        <v>3.7</v>
      </c>
      <c r="E15" s="115">
        <v>5.9</v>
      </c>
      <c r="F15" s="116" t="s">
        <v>180</v>
      </c>
      <c r="G15" s="117">
        <v>0</v>
      </c>
      <c r="H15" s="115">
        <v>2.4</v>
      </c>
      <c r="I15" s="114">
        <v>1.4</v>
      </c>
      <c r="J15" s="57">
        <v>0.9</v>
      </c>
      <c r="K15" s="115">
        <v>1.8</v>
      </c>
      <c r="L15" s="114">
        <v>0.1</v>
      </c>
      <c r="M15" s="117">
        <v>0</v>
      </c>
      <c r="N15" s="115">
        <v>0.3</v>
      </c>
      <c r="O15" s="114">
        <v>3.8</v>
      </c>
      <c r="P15" s="132">
        <v>1.5</v>
      </c>
      <c r="Q15" s="132">
        <v>6.1</v>
      </c>
      <c r="R15" s="136">
        <v>11.6</v>
      </c>
      <c r="S15" s="132">
        <v>8.1</v>
      </c>
      <c r="T15" s="137">
        <v>15.1</v>
      </c>
      <c r="U15" s="136">
        <v>14.3</v>
      </c>
      <c r="V15" s="132">
        <v>10.4</v>
      </c>
      <c r="W15" s="137">
        <v>18.2</v>
      </c>
    </row>
    <row r="16" spans="1:31">
      <c r="A16" s="141" t="s">
        <v>186</v>
      </c>
      <c r="B16" s="113"/>
      <c r="C16" s="114"/>
      <c r="D16" s="57"/>
      <c r="E16" s="115"/>
      <c r="F16" s="116"/>
      <c r="G16" s="117"/>
      <c r="H16" s="115"/>
      <c r="I16" s="114"/>
      <c r="J16" s="57"/>
      <c r="K16" s="115"/>
      <c r="L16" s="114"/>
      <c r="M16" s="117"/>
      <c r="N16" s="115"/>
      <c r="O16" s="114"/>
      <c r="P16" s="132"/>
      <c r="Q16" s="132"/>
      <c r="R16" s="136"/>
      <c r="S16" s="132"/>
      <c r="T16" s="137"/>
      <c r="U16" s="136"/>
      <c r="V16" s="132"/>
      <c r="W16" s="137"/>
    </row>
    <row r="17" spans="1:23">
      <c r="A17" s="148"/>
      <c r="B17" s="27" t="s">
        <v>187</v>
      </c>
      <c r="C17" s="114">
        <v>4.5999999999999996</v>
      </c>
      <c r="D17" s="57">
        <v>3.7</v>
      </c>
      <c r="E17" s="115">
        <v>5.4</v>
      </c>
      <c r="F17" s="116" t="s">
        <v>123</v>
      </c>
      <c r="G17" s="117" t="s">
        <v>123</v>
      </c>
      <c r="H17" s="115" t="s">
        <v>123</v>
      </c>
      <c r="I17" s="114">
        <v>2.2000000000000002</v>
      </c>
      <c r="J17" s="57">
        <v>1.7</v>
      </c>
      <c r="K17" s="115">
        <v>2.7</v>
      </c>
      <c r="L17" s="114">
        <v>0.1</v>
      </c>
      <c r="M17" s="117">
        <v>0</v>
      </c>
      <c r="N17" s="115">
        <v>0.4</v>
      </c>
      <c r="O17" s="128">
        <v>6</v>
      </c>
      <c r="P17" s="134">
        <v>3.8</v>
      </c>
      <c r="Q17" s="134">
        <v>8.1999999999999993</v>
      </c>
      <c r="R17" s="133">
        <v>17.5</v>
      </c>
      <c r="S17" s="134">
        <v>13.9</v>
      </c>
      <c r="T17" s="135">
        <v>21.1</v>
      </c>
      <c r="U17" s="136">
        <v>15.8</v>
      </c>
      <c r="V17" s="132">
        <v>12.7</v>
      </c>
      <c r="W17" s="137">
        <v>18.8</v>
      </c>
    </row>
    <row r="18" spans="1:23">
      <c r="A18" s="148"/>
      <c r="B18" s="27" t="s">
        <v>188</v>
      </c>
      <c r="C18" s="114">
        <v>4.9000000000000004</v>
      </c>
      <c r="D18" s="57">
        <v>4</v>
      </c>
      <c r="E18" s="115">
        <v>5.8</v>
      </c>
      <c r="F18" s="158" t="s">
        <v>189</v>
      </c>
      <c r="G18" s="117">
        <v>0</v>
      </c>
      <c r="H18" s="115">
        <v>1.4</v>
      </c>
      <c r="I18" s="114">
        <v>1.6</v>
      </c>
      <c r="J18" s="57">
        <v>1.1000000000000001</v>
      </c>
      <c r="K18" s="115">
        <v>2</v>
      </c>
      <c r="L18" s="114">
        <v>0.9</v>
      </c>
      <c r="M18" s="117">
        <v>0</v>
      </c>
      <c r="N18" s="115">
        <v>1.8</v>
      </c>
      <c r="O18" s="128">
        <v>2.4</v>
      </c>
      <c r="P18" s="134">
        <v>1.6</v>
      </c>
      <c r="Q18" s="134">
        <v>3.2</v>
      </c>
      <c r="R18" s="133">
        <v>9</v>
      </c>
      <c r="S18" s="134">
        <v>6.6</v>
      </c>
      <c r="T18" s="135">
        <v>11.5</v>
      </c>
      <c r="U18" s="136">
        <v>13.2</v>
      </c>
      <c r="V18" s="132">
        <v>10.199999999999999</v>
      </c>
      <c r="W18" s="137">
        <v>16.2</v>
      </c>
    </row>
    <row r="19" spans="1:23">
      <c r="A19" s="141" t="s">
        <v>190</v>
      </c>
      <c r="B19" s="113"/>
      <c r="C19" s="114"/>
      <c r="D19" s="57"/>
      <c r="E19" s="115"/>
      <c r="F19" s="158"/>
      <c r="G19" s="117"/>
      <c r="H19" s="115"/>
      <c r="I19" s="114"/>
      <c r="J19" s="57"/>
      <c r="K19" s="115"/>
      <c r="L19" s="114"/>
      <c r="M19" s="117"/>
      <c r="N19" s="115"/>
      <c r="O19" s="114"/>
      <c r="P19" s="132"/>
      <c r="Q19" s="132"/>
      <c r="R19" s="159"/>
      <c r="S19" s="132"/>
      <c r="T19" s="137"/>
      <c r="U19" s="136"/>
      <c r="V19" s="132"/>
      <c r="W19" s="137"/>
    </row>
    <row r="20" spans="1:23">
      <c r="A20" s="148"/>
      <c r="B20" s="27" t="s">
        <v>191</v>
      </c>
      <c r="C20" s="114">
        <v>4.5999999999999996</v>
      </c>
      <c r="D20" s="57">
        <v>3.7</v>
      </c>
      <c r="E20" s="115">
        <v>5.6</v>
      </c>
      <c r="F20" s="116" t="s">
        <v>192</v>
      </c>
      <c r="G20" s="117">
        <v>0</v>
      </c>
      <c r="H20" s="115">
        <v>2.2000000000000002</v>
      </c>
      <c r="I20" s="114">
        <v>1.8</v>
      </c>
      <c r="J20" s="57">
        <v>1</v>
      </c>
      <c r="K20" s="115">
        <v>2.5</v>
      </c>
      <c r="L20" s="114">
        <v>0.7</v>
      </c>
      <c r="M20" s="117">
        <v>0</v>
      </c>
      <c r="N20" s="115">
        <v>1.6</v>
      </c>
      <c r="O20" s="128">
        <v>1.9</v>
      </c>
      <c r="P20" s="134">
        <v>1.2</v>
      </c>
      <c r="Q20" s="134">
        <v>2.7</v>
      </c>
      <c r="R20" s="133">
        <v>5.2</v>
      </c>
      <c r="S20" s="134">
        <v>2.7</v>
      </c>
      <c r="T20" s="135">
        <v>7.7</v>
      </c>
      <c r="U20" s="136">
        <v>11.9</v>
      </c>
      <c r="V20" s="132">
        <v>7.4</v>
      </c>
      <c r="W20" s="137">
        <v>16.399999999999999</v>
      </c>
    </row>
    <row r="21" spans="1:23">
      <c r="A21" s="148"/>
      <c r="B21" s="27" t="s">
        <v>193</v>
      </c>
      <c r="C21" s="114">
        <v>4.8</v>
      </c>
      <c r="D21" s="57">
        <v>4</v>
      </c>
      <c r="E21" s="115">
        <v>5.6</v>
      </c>
      <c r="F21" s="116" t="s">
        <v>194</v>
      </c>
      <c r="G21" s="117">
        <v>0</v>
      </c>
      <c r="H21" s="115">
        <v>4.5999999999999996</v>
      </c>
      <c r="I21" s="114">
        <v>1.9</v>
      </c>
      <c r="J21" s="57">
        <v>1.5</v>
      </c>
      <c r="K21" s="115">
        <v>2.2999999999999998</v>
      </c>
      <c r="L21" s="114">
        <v>0.5</v>
      </c>
      <c r="M21" s="117">
        <v>0</v>
      </c>
      <c r="N21" s="115">
        <v>1.2</v>
      </c>
      <c r="O21" s="128">
        <v>5.2</v>
      </c>
      <c r="P21" s="134">
        <v>3.6</v>
      </c>
      <c r="Q21" s="134">
        <v>6.8</v>
      </c>
      <c r="R21" s="133">
        <v>16.399999999999999</v>
      </c>
      <c r="S21" s="134">
        <v>13.5</v>
      </c>
      <c r="T21" s="135">
        <v>19.2</v>
      </c>
      <c r="U21" s="136">
        <v>15.3</v>
      </c>
      <c r="V21" s="132">
        <v>12.7</v>
      </c>
      <c r="W21" s="137">
        <v>17.899999999999999</v>
      </c>
    </row>
    <row r="22" spans="1:23">
      <c r="A22" s="160" t="s">
        <v>195</v>
      </c>
      <c r="B22" s="160"/>
      <c r="C22" s="114"/>
      <c r="D22" s="57"/>
      <c r="E22" s="115"/>
      <c r="F22" s="158"/>
      <c r="G22" s="117"/>
      <c r="H22" s="115"/>
      <c r="I22" s="114"/>
      <c r="J22" s="57"/>
      <c r="K22" s="115"/>
      <c r="L22" s="114"/>
      <c r="M22" s="117"/>
      <c r="N22" s="115"/>
      <c r="O22" s="114"/>
      <c r="P22" s="132"/>
      <c r="Q22" s="132"/>
      <c r="R22" s="136"/>
      <c r="S22" s="132"/>
      <c r="T22" s="137"/>
      <c r="U22" s="136"/>
      <c r="V22" s="132"/>
      <c r="W22" s="137"/>
    </row>
    <row r="23" spans="1:23" ht="20">
      <c r="A23" s="148"/>
      <c r="B23" s="27" t="s">
        <v>196</v>
      </c>
      <c r="C23" s="114">
        <v>5</v>
      </c>
      <c r="D23" s="57">
        <v>4.2</v>
      </c>
      <c r="E23" s="115">
        <v>5.9</v>
      </c>
      <c r="F23" s="149" t="s">
        <v>197</v>
      </c>
      <c r="G23" s="117">
        <v>0</v>
      </c>
      <c r="H23" s="115">
        <v>5</v>
      </c>
      <c r="I23" s="114">
        <v>1.9</v>
      </c>
      <c r="J23" s="57">
        <v>1.6</v>
      </c>
      <c r="K23" s="115">
        <v>2.2999999999999998</v>
      </c>
      <c r="L23" s="114">
        <v>0.1</v>
      </c>
      <c r="M23" s="117">
        <v>0</v>
      </c>
      <c r="N23" s="115">
        <v>0.2</v>
      </c>
      <c r="O23" s="128">
        <v>4.9000000000000004</v>
      </c>
      <c r="P23" s="134">
        <v>3.3</v>
      </c>
      <c r="Q23" s="134">
        <v>6.5</v>
      </c>
      <c r="R23" s="136">
        <v>14</v>
      </c>
      <c r="S23" s="132">
        <v>11.4</v>
      </c>
      <c r="T23" s="137">
        <v>16.7</v>
      </c>
      <c r="U23" s="136">
        <v>14.9</v>
      </c>
      <c r="V23" s="132">
        <v>12.4</v>
      </c>
      <c r="W23" s="137">
        <v>17.399999999999999</v>
      </c>
    </row>
    <row r="24" spans="1:23">
      <c r="A24" s="148"/>
      <c r="B24" s="27" t="s">
        <v>198</v>
      </c>
      <c r="C24" s="161">
        <v>4.4000000000000004</v>
      </c>
      <c r="D24" s="76">
        <v>3.5</v>
      </c>
      <c r="E24" s="162">
        <v>5.3</v>
      </c>
      <c r="F24" s="163" t="s">
        <v>192</v>
      </c>
      <c r="G24" s="164">
        <v>0</v>
      </c>
      <c r="H24" s="162">
        <v>2</v>
      </c>
      <c r="I24" s="161">
        <v>1.7</v>
      </c>
      <c r="J24" s="76">
        <v>1</v>
      </c>
      <c r="K24" s="162">
        <v>2.4</v>
      </c>
      <c r="L24" s="161">
        <v>1.3</v>
      </c>
      <c r="M24" s="164">
        <v>0</v>
      </c>
      <c r="N24" s="162">
        <v>2.7</v>
      </c>
      <c r="O24" s="165">
        <v>2.2999999999999998</v>
      </c>
      <c r="P24" s="166">
        <v>1.4</v>
      </c>
      <c r="Q24" s="166">
        <v>3.2</v>
      </c>
      <c r="R24" s="167">
        <v>11.1</v>
      </c>
      <c r="S24" s="168">
        <v>7.5</v>
      </c>
      <c r="T24" s="169">
        <v>14.7</v>
      </c>
      <c r="U24" s="167">
        <v>13.5</v>
      </c>
      <c r="V24" s="168">
        <v>8.4</v>
      </c>
      <c r="W24" s="169">
        <v>18.5</v>
      </c>
    </row>
    <row r="25" spans="1:23" ht="19" customHeight="1">
      <c r="A25" s="170" t="s">
        <v>199</v>
      </c>
      <c r="B25" s="170"/>
      <c r="C25" s="170"/>
      <c r="D25" s="170"/>
      <c r="E25" s="170"/>
      <c r="F25" s="170"/>
      <c r="G25" s="170"/>
      <c r="H25" s="170"/>
      <c r="I25" s="170"/>
      <c r="J25" s="170"/>
      <c r="K25" s="170"/>
      <c r="L25" s="170"/>
      <c r="M25" s="170"/>
      <c r="N25" s="170"/>
      <c r="O25" s="170"/>
      <c r="P25" s="170"/>
      <c r="Q25" s="170"/>
      <c r="R25" s="170"/>
      <c r="S25" s="170"/>
      <c r="T25" s="170"/>
      <c r="U25" s="170"/>
      <c r="V25" s="170"/>
      <c r="W25" s="170"/>
    </row>
    <row r="26" spans="1:23" ht="60">
      <c r="E26" s="172" t="s">
        <v>200</v>
      </c>
      <c r="F26" s="172" t="s">
        <v>201</v>
      </c>
      <c r="G26" s="173" t="s">
        <v>202</v>
      </c>
      <c r="H26" s="173" t="s">
        <v>203</v>
      </c>
      <c r="I26" s="173" t="s">
        <v>204</v>
      </c>
      <c r="J26" s="173" t="s">
        <v>205</v>
      </c>
      <c r="K26" s="172" t="s">
        <v>206</v>
      </c>
      <c r="L26" s="172" t="s">
        <v>207</v>
      </c>
      <c r="M26" s="174" t="s">
        <v>208</v>
      </c>
      <c r="N26" s="174" t="s">
        <v>209</v>
      </c>
    </row>
    <row r="27" spans="1:23" ht="31">
      <c r="B27" s="177" t="s">
        <v>210</v>
      </c>
      <c r="C27" s="107" t="s">
        <v>211</v>
      </c>
      <c r="D27" s="178">
        <f>((E27*F27)+(G27*H27)+(I27*J27)+(K27*L27)+(M27*N27))/(F27+H27+J27+L27+N27)</f>
        <v>2.1705003065303727</v>
      </c>
      <c r="E27" s="58">
        <f>C5/C6</f>
        <v>1.8378378378378377</v>
      </c>
      <c r="F27" s="179">
        <f>cprev2010.csv!E3</f>
        <v>5.5099024322553349E-2</v>
      </c>
      <c r="G27" s="58">
        <f>I5/I6</f>
        <v>2.3846153846153846</v>
      </c>
      <c r="H27" s="179">
        <f>cprev2010.csv!E5</f>
        <v>0.49177548693955797</v>
      </c>
      <c r="I27" s="58">
        <f>O5/O6</f>
        <v>1.5000000000000002</v>
      </c>
      <c r="J27" s="179">
        <f>cprev2010.csv!E7</f>
        <v>7.1500077140335794E-2</v>
      </c>
      <c r="K27" s="58">
        <f>R5/R6</f>
        <v>1.8155339805825241</v>
      </c>
      <c r="L27" s="179">
        <f>cprev2010.csv!E10</f>
        <v>1.5622360668676553E-2</v>
      </c>
      <c r="M27" s="58">
        <f>U5/U6</f>
        <v>1.3692307692307693</v>
      </c>
      <c r="N27" s="179">
        <f>cprev2010.csv!E11</f>
        <v>4.1784857860403271E-2</v>
      </c>
      <c r="P27" s="180"/>
    </row>
    <row r="29" spans="1:23">
      <c r="A29" s="87" t="s">
        <v>212</v>
      </c>
      <c r="B29" s="88"/>
      <c r="C29" s="88"/>
      <c r="D29" s="88"/>
      <c r="E29" s="88"/>
      <c r="F29" s="88"/>
      <c r="G29" s="88"/>
      <c r="H29" s="88"/>
      <c r="I29" s="88"/>
      <c r="J29" s="88"/>
      <c r="K29" s="88"/>
      <c r="L29" s="88"/>
      <c r="M29" s="88"/>
      <c r="N29" s="88"/>
      <c r="O29" s="88"/>
      <c r="P29" s="88"/>
      <c r="Q29" s="88"/>
      <c r="R29" s="88"/>
      <c r="S29" s="88"/>
      <c r="T29" s="88"/>
      <c r="U29" s="88"/>
      <c r="V29" s="88"/>
      <c r="W29" s="89"/>
    </row>
    <row r="30" spans="1:23">
      <c r="A30" s="181" t="s">
        <v>152</v>
      </c>
      <c r="B30" s="94"/>
      <c r="C30" s="182" t="s">
        <v>213</v>
      </c>
      <c r="D30" s="183"/>
      <c r="E30" s="183"/>
      <c r="F30" s="183"/>
      <c r="G30" s="183"/>
      <c r="H30" s="183"/>
      <c r="I30" s="183"/>
      <c r="J30" s="183"/>
      <c r="K30" s="183"/>
      <c r="L30" s="183"/>
      <c r="M30" s="183"/>
      <c r="N30" s="183"/>
      <c r="O30" s="183"/>
      <c r="P30" s="183"/>
      <c r="Q30" s="183"/>
      <c r="R30" s="183"/>
      <c r="S30" s="183"/>
      <c r="T30" s="183"/>
      <c r="U30" s="183"/>
      <c r="V30" s="183"/>
      <c r="W30" s="184"/>
    </row>
    <row r="31" spans="1:23">
      <c r="A31" s="185"/>
      <c r="B31" s="103"/>
      <c r="C31" s="186" t="s">
        <v>24</v>
      </c>
      <c r="D31" s="95"/>
      <c r="E31" s="95"/>
      <c r="F31" s="95" t="s">
        <v>25</v>
      </c>
      <c r="G31" s="95"/>
      <c r="H31" s="95"/>
      <c r="I31" s="95" t="s">
        <v>26</v>
      </c>
      <c r="J31" s="95"/>
      <c r="K31" s="95"/>
      <c r="L31" s="95" t="s">
        <v>153</v>
      </c>
      <c r="M31" s="95"/>
      <c r="N31" s="95"/>
      <c r="O31" s="95" t="s">
        <v>86</v>
      </c>
      <c r="P31" s="95"/>
      <c r="Q31" s="96"/>
      <c r="R31" s="97" t="s">
        <v>87</v>
      </c>
      <c r="S31" s="97"/>
      <c r="T31" s="97"/>
      <c r="U31" s="97" t="s">
        <v>88</v>
      </c>
      <c r="V31" s="97"/>
      <c r="W31" s="97"/>
    </row>
    <row r="32" spans="1:23">
      <c r="A32" s="187" t="s">
        <v>186</v>
      </c>
      <c r="B32" s="113"/>
      <c r="C32" s="118"/>
      <c r="D32" s="188"/>
      <c r="E32" s="120"/>
      <c r="F32" s="189"/>
      <c r="G32" s="119"/>
      <c r="H32" s="120"/>
      <c r="I32" s="118"/>
      <c r="J32" s="188"/>
      <c r="K32" s="120"/>
      <c r="L32" s="118"/>
      <c r="M32" s="119"/>
      <c r="N32" s="120"/>
      <c r="O32" s="118"/>
      <c r="P32" s="121"/>
      <c r="Q32" s="123"/>
      <c r="R32" s="122"/>
      <c r="S32" s="121"/>
      <c r="T32" s="123"/>
      <c r="U32" s="122"/>
      <c r="V32" s="121"/>
      <c r="W32" s="123"/>
    </row>
    <row r="33" spans="1:23">
      <c r="A33" s="190" t="s">
        <v>187</v>
      </c>
      <c r="B33" s="191"/>
      <c r="C33" s="114"/>
      <c r="D33" s="57"/>
      <c r="E33" s="115"/>
      <c r="F33" s="116"/>
      <c r="G33" s="117"/>
      <c r="H33" s="115"/>
      <c r="I33" s="114"/>
      <c r="J33" s="57"/>
      <c r="K33" s="115"/>
      <c r="L33" s="114"/>
      <c r="M33" s="117"/>
      <c r="N33" s="115"/>
      <c r="O33" s="114"/>
      <c r="P33" s="132"/>
      <c r="Q33" s="137"/>
      <c r="R33" s="136"/>
      <c r="S33" s="132"/>
      <c r="T33" s="137"/>
      <c r="U33" s="136"/>
      <c r="V33" s="132"/>
      <c r="W33" s="137"/>
    </row>
    <row r="34" spans="1:23">
      <c r="A34" s="192"/>
      <c r="B34" s="193" t="s">
        <v>157</v>
      </c>
      <c r="C34" s="114"/>
      <c r="D34" s="57"/>
      <c r="E34" s="115"/>
      <c r="F34" s="116"/>
      <c r="G34" s="117"/>
      <c r="H34" s="115"/>
      <c r="I34" s="114"/>
      <c r="J34" s="57"/>
      <c r="K34" s="115"/>
      <c r="L34" s="114"/>
      <c r="M34" s="117"/>
      <c r="N34" s="115"/>
      <c r="O34" s="114"/>
      <c r="P34" s="132"/>
      <c r="Q34" s="137"/>
      <c r="R34" s="136"/>
      <c r="S34" s="132"/>
      <c r="T34" s="137"/>
      <c r="U34" s="136"/>
      <c r="V34" s="132"/>
      <c r="W34" s="137"/>
    </row>
    <row r="35" spans="1:23">
      <c r="A35" s="192"/>
      <c r="B35" s="194" t="s">
        <v>160</v>
      </c>
      <c r="C35" s="114"/>
      <c r="D35" s="57">
        <v>6.9</v>
      </c>
      <c r="E35" s="115"/>
      <c r="F35" s="116"/>
      <c r="G35" s="117" t="s">
        <v>123</v>
      </c>
      <c r="H35" s="115"/>
      <c r="I35" s="114"/>
      <c r="J35" s="57">
        <v>3.3</v>
      </c>
      <c r="K35" s="115"/>
      <c r="L35" s="114"/>
      <c r="M35" s="117" t="s">
        <v>123</v>
      </c>
      <c r="N35" s="115"/>
      <c r="O35" s="114"/>
      <c r="P35" s="132">
        <v>7.5</v>
      </c>
      <c r="Q35" s="137"/>
      <c r="R35" s="136"/>
      <c r="S35" s="132">
        <v>26</v>
      </c>
      <c r="T35" s="137"/>
      <c r="U35" s="136"/>
      <c r="V35" s="132">
        <v>18.5</v>
      </c>
      <c r="W35" s="137"/>
    </row>
    <row r="36" spans="1:23">
      <c r="A36" s="192"/>
      <c r="B36" s="194" t="s">
        <v>163</v>
      </c>
      <c r="C36" s="114"/>
      <c r="D36" s="57">
        <v>3.3</v>
      </c>
      <c r="E36" s="115"/>
      <c r="F36" s="116"/>
      <c r="G36" s="117" t="s">
        <v>123</v>
      </c>
      <c r="H36" s="115"/>
      <c r="I36" s="114"/>
      <c r="J36" s="57">
        <v>1.7</v>
      </c>
      <c r="K36" s="115"/>
      <c r="L36" s="114"/>
      <c r="M36" s="117">
        <v>0.1</v>
      </c>
      <c r="N36" s="115"/>
      <c r="O36" s="114"/>
      <c r="P36" s="132">
        <v>4.5999999999999996</v>
      </c>
      <c r="Q36" s="137"/>
      <c r="R36" s="136"/>
      <c r="S36" s="132">
        <v>13.5</v>
      </c>
      <c r="T36" s="137"/>
      <c r="U36" s="136"/>
      <c r="V36" s="132">
        <v>14.3</v>
      </c>
      <c r="W36" s="137"/>
    </row>
    <row r="37" spans="1:23" ht="21">
      <c r="A37" s="192"/>
      <c r="B37" s="195" t="s">
        <v>214</v>
      </c>
      <c r="C37" s="114"/>
      <c r="D37" s="57"/>
      <c r="E37" s="115"/>
      <c r="F37" s="116"/>
      <c r="G37" s="117"/>
      <c r="H37" s="115"/>
      <c r="I37" s="114"/>
      <c r="J37" s="57"/>
      <c r="K37" s="115"/>
      <c r="L37" s="114"/>
      <c r="M37" s="117"/>
      <c r="N37" s="115"/>
      <c r="O37" s="114"/>
      <c r="P37" s="132"/>
      <c r="Q37" s="137"/>
      <c r="R37" s="136"/>
      <c r="S37" s="132"/>
      <c r="T37" s="137"/>
      <c r="U37" s="136"/>
      <c r="V37" s="132"/>
      <c r="W37" s="137"/>
    </row>
    <row r="38" spans="1:23">
      <c r="A38" s="196"/>
      <c r="B38" s="194" t="s">
        <v>183</v>
      </c>
      <c r="C38" s="114"/>
      <c r="D38" s="57">
        <v>4.5999999999999996</v>
      </c>
      <c r="E38" s="115"/>
      <c r="F38" s="116"/>
      <c r="G38" s="117" t="s">
        <v>123</v>
      </c>
      <c r="H38" s="115"/>
      <c r="I38" s="114"/>
      <c r="J38" s="57">
        <v>2.7</v>
      </c>
      <c r="K38" s="115"/>
      <c r="L38" s="114"/>
      <c r="M38" s="117" t="s">
        <v>215</v>
      </c>
      <c r="N38" s="115"/>
      <c r="O38" s="114"/>
      <c r="P38" s="132">
        <v>6.2</v>
      </c>
      <c r="Q38" s="137"/>
      <c r="R38" s="136"/>
      <c r="S38" s="132">
        <v>19.8</v>
      </c>
      <c r="T38" s="137"/>
      <c r="U38" s="136"/>
      <c r="V38" s="132">
        <v>15.2</v>
      </c>
      <c r="W38" s="137"/>
    </row>
    <row r="39" spans="1:23">
      <c r="A39" s="196"/>
      <c r="B39" s="194" t="s">
        <v>185</v>
      </c>
      <c r="C39" s="114"/>
      <c r="D39" s="57">
        <v>4.4000000000000004</v>
      </c>
      <c r="E39" s="115"/>
      <c r="F39" s="116"/>
      <c r="G39" s="117" t="s">
        <v>123</v>
      </c>
      <c r="H39" s="115"/>
      <c r="I39" s="114"/>
      <c r="J39" s="57">
        <v>1.4</v>
      </c>
      <c r="K39" s="115"/>
      <c r="L39" s="114"/>
      <c r="M39" s="117" t="s">
        <v>216</v>
      </c>
      <c r="N39" s="115"/>
      <c r="O39" s="114"/>
      <c r="P39" s="197" t="s">
        <v>217</v>
      </c>
      <c r="Q39" s="137"/>
      <c r="R39" s="136"/>
      <c r="S39" s="132">
        <v>13.7</v>
      </c>
      <c r="T39" s="137"/>
      <c r="U39" s="136"/>
      <c r="V39" s="132">
        <v>16.8</v>
      </c>
      <c r="W39" s="137"/>
    </row>
    <row r="40" spans="1:23">
      <c r="A40" s="192"/>
      <c r="B40" s="195" t="s">
        <v>195</v>
      </c>
      <c r="C40" s="114"/>
      <c r="D40" s="57"/>
      <c r="E40" s="115"/>
      <c r="F40" s="116"/>
      <c r="G40" s="117"/>
      <c r="H40" s="115"/>
      <c r="I40" s="114"/>
      <c r="J40" s="57"/>
      <c r="K40" s="115"/>
      <c r="L40" s="114"/>
      <c r="M40" s="117"/>
      <c r="N40" s="115"/>
      <c r="O40" s="114"/>
      <c r="P40" s="132"/>
      <c r="Q40" s="137"/>
      <c r="R40" s="136"/>
      <c r="S40" s="132"/>
      <c r="T40" s="137"/>
      <c r="U40" s="136"/>
      <c r="V40" s="132"/>
      <c r="W40" s="137"/>
    </row>
    <row r="41" spans="1:23" ht="20">
      <c r="A41" s="192"/>
      <c r="B41" s="194" t="s">
        <v>196</v>
      </c>
      <c r="D41" s="57">
        <v>5.0999999999999996</v>
      </c>
      <c r="E41" s="198"/>
      <c r="F41" s="116"/>
      <c r="G41" s="117" t="s">
        <v>123</v>
      </c>
      <c r="H41" s="115"/>
      <c r="I41" s="114"/>
      <c r="J41" s="57">
        <v>2.1</v>
      </c>
      <c r="K41" s="115"/>
      <c r="L41" s="114"/>
      <c r="M41" s="117" t="s">
        <v>218</v>
      </c>
      <c r="N41" s="115"/>
      <c r="O41" s="114"/>
      <c r="P41" s="132">
        <v>7.5</v>
      </c>
      <c r="Q41" s="137"/>
      <c r="R41" s="136"/>
      <c r="S41" s="132">
        <v>16.8</v>
      </c>
      <c r="T41" s="137"/>
      <c r="U41" s="136"/>
      <c r="V41" s="132">
        <v>16.399999999999999</v>
      </c>
      <c r="W41" s="137"/>
    </row>
    <row r="42" spans="1:23">
      <c r="A42" s="192"/>
      <c r="B42" s="194" t="s">
        <v>198</v>
      </c>
      <c r="D42" s="57">
        <v>3.6</v>
      </c>
      <c r="E42" s="198"/>
      <c r="F42" s="116"/>
      <c r="G42" s="117" t="s">
        <v>123</v>
      </c>
      <c r="H42" s="115"/>
      <c r="I42" s="114"/>
      <c r="J42" s="57">
        <v>2.4</v>
      </c>
      <c r="K42" s="115"/>
      <c r="L42" s="114"/>
      <c r="M42" s="117" t="s">
        <v>123</v>
      </c>
      <c r="N42" s="115"/>
      <c r="O42" s="114"/>
      <c r="P42" s="132">
        <v>3.1</v>
      </c>
      <c r="Q42" s="137"/>
      <c r="R42" s="136"/>
      <c r="S42" s="197" t="s">
        <v>219</v>
      </c>
      <c r="T42" s="137"/>
      <c r="U42" s="136"/>
      <c r="V42" s="132" t="s">
        <v>123</v>
      </c>
      <c r="W42" s="137"/>
    </row>
    <row r="43" spans="1:23">
      <c r="A43" s="199" t="s">
        <v>188</v>
      </c>
      <c r="B43" s="200"/>
      <c r="D43" s="201"/>
      <c r="E43" s="115"/>
      <c r="F43" s="116"/>
      <c r="G43" s="117"/>
      <c r="H43" s="115"/>
      <c r="I43" s="114"/>
      <c r="J43" s="57"/>
      <c r="K43" s="115"/>
      <c r="L43" s="114"/>
      <c r="M43" s="117"/>
      <c r="N43" s="115"/>
      <c r="O43" s="114"/>
      <c r="P43" s="132"/>
      <c r="Q43" s="137"/>
      <c r="R43" s="136"/>
      <c r="S43" s="132"/>
      <c r="T43" s="137"/>
      <c r="U43" s="136"/>
      <c r="V43" s="132"/>
      <c r="W43" s="137"/>
    </row>
    <row r="44" spans="1:23">
      <c r="A44" s="192"/>
      <c r="B44" s="193" t="s">
        <v>157</v>
      </c>
      <c r="D44" s="201"/>
      <c r="E44" s="115"/>
      <c r="F44" s="116"/>
      <c r="G44" s="117"/>
      <c r="H44" s="115"/>
      <c r="I44" s="114"/>
      <c r="J44" s="57"/>
      <c r="K44" s="115"/>
      <c r="L44" s="114"/>
      <c r="M44" s="117"/>
      <c r="N44" s="115"/>
      <c r="O44" s="114"/>
      <c r="P44" s="132"/>
      <c r="Q44" s="137"/>
      <c r="R44" s="136"/>
      <c r="S44" s="132"/>
      <c r="T44" s="137"/>
      <c r="U44" s="136"/>
      <c r="V44" s="132"/>
      <c r="W44" s="137"/>
    </row>
    <row r="45" spans="1:23">
      <c r="A45" s="192"/>
      <c r="B45" s="194" t="s">
        <v>160</v>
      </c>
      <c r="D45" s="57">
        <v>6.7</v>
      </c>
      <c r="E45" s="198"/>
      <c r="F45" s="116"/>
      <c r="G45" s="117" t="s">
        <v>123</v>
      </c>
      <c r="H45" s="115"/>
      <c r="I45" s="114"/>
      <c r="J45" s="57">
        <v>2.9</v>
      </c>
      <c r="K45" s="115"/>
      <c r="L45" s="114"/>
      <c r="M45" s="117" t="s">
        <v>123</v>
      </c>
      <c r="N45" s="115"/>
      <c r="O45" s="114"/>
      <c r="P45" s="132">
        <v>2.8</v>
      </c>
      <c r="Q45" s="137"/>
      <c r="R45" s="136"/>
      <c r="S45" s="132">
        <v>11.9</v>
      </c>
      <c r="T45" s="137"/>
      <c r="U45" s="136"/>
      <c r="V45" s="132">
        <v>16.899999999999999</v>
      </c>
      <c r="W45" s="137"/>
    </row>
    <row r="46" spans="1:23">
      <c r="A46" s="192"/>
      <c r="B46" s="194" t="s">
        <v>163</v>
      </c>
      <c r="D46" s="57">
        <v>4.0999999999999996</v>
      </c>
      <c r="E46" s="198"/>
      <c r="F46" s="116"/>
      <c r="G46" s="117">
        <v>0.6</v>
      </c>
      <c r="H46" s="115"/>
      <c r="I46" s="114"/>
      <c r="J46" s="57">
        <v>0.9</v>
      </c>
      <c r="K46" s="115"/>
      <c r="L46" s="114"/>
      <c r="M46" s="117" t="s">
        <v>220</v>
      </c>
      <c r="N46" s="115"/>
      <c r="O46" s="114"/>
      <c r="P46" s="132">
        <v>2</v>
      </c>
      <c r="Q46" s="137"/>
      <c r="R46" s="136"/>
      <c r="S46" s="132">
        <v>7.6</v>
      </c>
      <c r="T46" s="137"/>
      <c r="U46" s="136"/>
      <c r="V46" s="132">
        <v>11.6</v>
      </c>
      <c r="W46" s="137"/>
    </row>
    <row r="47" spans="1:23" ht="21">
      <c r="A47" s="192"/>
      <c r="B47" s="195" t="s">
        <v>214</v>
      </c>
      <c r="D47" s="201"/>
      <c r="E47" s="115"/>
      <c r="F47" s="116"/>
      <c r="G47" s="117"/>
      <c r="H47" s="115"/>
      <c r="I47" s="114"/>
      <c r="J47" s="57"/>
      <c r="K47" s="115"/>
      <c r="L47" s="114"/>
      <c r="M47" s="117"/>
      <c r="N47" s="115"/>
      <c r="O47" s="114"/>
      <c r="P47" s="132"/>
      <c r="Q47" s="137"/>
      <c r="R47" s="136"/>
      <c r="S47" s="132"/>
      <c r="T47" s="137"/>
      <c r="U47" s="136"/>
      <c r="V47" s="132"/>
      <c r="W47" s="137"/>
    </row>
    <row r="48" spans="1:23">
      <c r="A48" s="192"/>
      <c r="B48" s="194" t="s">
        <v>183</v>
      </c>
      <c r="D48" s="57">
        <v>4.8</v>
      </c>
      <c r="E48" s="198"/>
      <c r="F48" s="116"/>
      <c r="G48" s="117" t="s">
        <v>215</v>
      </c>
      <c r="H48" s="115"/>
      <c r="I48" s="114"/>
      <c r="J48" s="57">
        <v>1.7</v>
      </c>
      <c r="K48" s="115"/>
      <c r="L48" s="114"/>
      <c r="M48" s="117" t="s">
        <v>221</v>
      </c>
      <c r="N48" s="115"/>
      <c r="O48" s="114"/>
      <c r="P48" s="132">
        <v>2.2000000000000002</v>
      </c>
      <c r="Q48" s="137"/>
      <c r="R48" s="136"/>
      <c r="S48" s="132">
        <v>8.8000000000000007</v>
      </c>
      <c r="T48" s="137"/>
      <c r="U48" s="136"/>
      <c r="V48" s="132">
        <v>14.1</v>
      </c>
      <c r="W48" s="137"/>
    </row>
    <row r="49" spans="1:23">
      <c r="A49" s="192"/>
      <c r="B49" s="194" t="s">
        <v>185</v>
      </c>
      <c r="D49" s="57">
        <v>5.2</v>
      </c>
      <c r="E49" s="198"/>
      <c r="F49" s="116"/>
      <c r="G49" s="117" t="s">
        <v>222</v>
      </c>
      <c r="H49" s="115"/>
      <c r="I49" s="114"/>
      <c r="J49" s="57">
        <v>1.3</v>
      </c>
      <c r="K49" s="115"/>
      <c r="L49" s="114"/>
      <c r="M49" s="117" t="s">
        <v>223</v>
      </c>
      <c r="N49" s="115"/>
      <c r="O49" s="114"/>
      <c r="P49" s="132">
        <v>3.2</v>
      </c>
      <c r="Q49" s="137"/>
      <c r="R49" s="136"/>
      <c r="S49" s="132">
        <v>9.4</v>
      </c>
      <c r="T49" s="137"/>
      <c r="U49" s="136"/>
      <c r="V49" s="132">
        <v>11.3</v>
      </c>
      <c r="W49" s="137"/>
    </row>
    <row r="50" spans="1:23">
      <c r="A50" s="192"/>
      <c r="B50" s="195" t="s">
        <v>195</v>
      </c>
      <c r="D50" s="201"/>
      <c r="E50" s="115"/>
      <c r="F50" s="116"/>
      <c r="G50" s="117"/>
      <c r="H50" s="115"/>
      <c r="I50" s="114"/>
      <c r="J50" s="57"/>
      <c r="K50" s="115"/>
      <c r="L50" s="114"/>
      <c r="M50" s="117"/>
      <c r="N50" s="115"/>
      <c r="O50" s="114"/>
      <c r="P50" s="132"/>
      <c r="Q50" s="137"/>
      <c r="R50" s="136"/>
      <c r="S50" s="132"/>
      <c r="T50" s="137"/>
      <c r="U50" s="136"/>
      <c r="V50" s="132"/>
      <c r="W50" s="137"/>
    </row>
    <row r="51" spans="1:23" ht="20">
      <c r="A51" s="192"/>
      <c r="B51" s="194" t="s">
        <v>196</v>
      </c>
      <c r="D51" s="57">
        <v>4.9000000000000004</v>
      </c>
      <c r="E51" s="198"/>
      <c r="F51" s="116"/>
      <c r="G51" s="117" t="s">
        <v>123</v>
      </c>
      <c r="H51" s="115"/>
      <c r="I51" s="114"/>
      <c r="J51" s="57">
        <v>1.6</v>
      </c>
      <c r="K51" s="115"/>
      <c r="L51" s="114"/>
      <c r="M51" s="117" t="s">
        <v>223</v>
      </c>
      <c r="N51" s="115"/>
      <c r="O51" s="114"/>
      <c r="P51" s="132">
        <v>2.9</v>
      </c>
      <c r="Q51" s="137"/>
      <c r="R51" s="136"/>
      <c r="S51" s="132">
        <v>10</v>
      </c>
      <c r="T51" s="137"/>
      <c r="U51" s="136"/>
      <c r="V51" s="132">
        <v>12.7</v>
      </c>
      <c r="W51" s="137"/>
    </row>
    <row r="52" spans="1:23">
      <c r="A52" s="192"/>
      <c r="B52" s="194" t="s">
        <v>198</v>
      </c>
      <c r="D52" s="57">
        <v>4.9000000000000004</v>
      </c>
      <c r="E52" s="198"/>
      <c r="F52" s="116"/>
      <c r="G52" s="117" t="s">
        <v>192</v>
      </c>
      <c r="H52" s="115"/>
      <c r="I52" s="114"/>
      <c r="J52" s="57">
        <v>1.5</v>
      </c>
      <c r="K52" s="115"/>
      <c r="L52" s="114"/>
      <c r="M52" s="117" t="s">
        <v>224</v>
      </c>
      <c r="N52" s="115"/>
      <c r="O52" s="114"/>
      <c r="P52" s="132">
        <v>2.1</v>
      </c>
      <c r="Q52" s="137"/>
      <c r="R52" s="136"/>
      <c r="S52" s="132">
        <v>8.1</v>
      </c>
      <c r="T52" s="137"/>
      <c r="U52" s="136"/>
      <c r="V52" s="132">
        <v>14.4</v>
      </c>
      <c r="W52" s="137"/>
    </row>
    <row r="53" spans="1:23">
      <c r="A53" s="187" t="s">
        <v>190</v>
      </c>
      <c r="B53" s="113"/>
      <c r="D53" s="201"/>
      <c r="E53" s="115"/>
      <c r="F53" s="116"/>
      <c r="G53" s="117"/>
      <c r="H53" s="115"/>
      <c r="I53" s="114"/>
      <c r="J53" s="57"/>
      <c r="K53" s="115"/>
      <c r="L53" s="114"/>
      <c r="M53" s="117"/>
      <c r="N53" s="115"/>
      <c r="O53" s="114"/>
      <c r="P53" s="132"/>
      <c r="Q53" s="137"/>
      <c r="R53" s="136"/>
      <c r="S53" s="132"/>
      <c r="T53" s="137"/>
      <c r="U53" s="136"/>
      <c r="V53" s="132"/>
      <c r="W53" s="137"/>
    </row>
    <row r="54" spans="1:23">
      <c r="A54" s="202" t="s">
        <v>225</v>
      </c>
      <c r="B54" s="203"/>
      <c r="D54" s="201"/>
      <c r="E54" s="115"/>
      <c r="F54" s="116"/>
      <c r="G54" s="117"/>
      <c r="H54" s="115"/>
      <c r="I54" s="114"/>
      <c r="J54" s="57"/>
      <c r="K54" s="115"/>
      <c r="L54" s="114"/>
      <c r="M54" s="117"/>
      <c r="N54" s="115"/>
      <c r="O54" s="114"/>
      <c r="P54" s="132"/>
      <c r="Q54" s="137"/>
      <c r="R54" s="136"/>
      <c r="S54" s="132"/>
      <c r="T54" s="137"/>
      <c r="U54" s="136"/>
      <c r="V54" s="132"/>
      <c r="W54" s="137"/>
    </row>
    <row r="55" spans="1:23">
      <c r="A55" s="192"/>
      <c r="B55" s="195" t="s">
        <v>157</v>
      </c>
      <c r="D55" s="201"/>
      <c r="E55" s="115"/>
      <c r="F55" s="116"/>
      <c r="G55" s="117"/>
      <c r="H55" s="115"/>
      <c r="I55" s="114"/>
      <c r="J55" s="57"/>
      <c r="K55" s="115"/>
      <c r="L55" s="114"/>
      <c r="M55" s="117"/>
      <c r="N55" s="115"/>
      <c r="O55" s="114"/>
      <c r="P55" s="132"/>
      <c r="Q55" s="137"/>
      <c r="R55" s="136"/>
      <c r="S55" s="132"/>
      <c r="T55" s="137"/>
      <c r="U55" s="136"/>
      <c r="V55" s="132"/>
      <c r="W55" s="137"/>
    </row>
    <row r="56" spans="1:23">
      <c r="A56" s="192"/>
      <c r="B56" s="194" t="s">
        <v>160</v>
      </c>
      <c r="D56" s="57">
        <v>6.7</v>
      </c>
      <c r="E56" s="198"/>
      <c r="F56" s="116"/>
      <c r="G56" s="117" t="s">
        <v>123</v>
      </c>
      <c r="H56" s="115"/>
      <c r="I56" s="114"/>
      <c r="J56" s="57">
        <v>2.1</v>
      </c>
      <c r="K56" s="115"/>
      <c r="L56" s="114"/>
      <c r="M56" s="117" t="s">
        <v>123</v>
      </c>
      <c r="N56" s="115"/>
      <c r="O56" s="114"/>
      <c r="P56" s="132">
        <v>2</v>
      </c>
      <c r="Q56" s="137"/>
      <c r="R56" s="136"/>
      <c r="S56" s="132">
        <v>6.1</v>
      </c>
      <c r="T56" s="137"/>
      <c r="U56" s="136"/>
      <c r="V56" s="197" t="s">
        <v>226</v>
      </c>
      <c r="W56" s="137"/>
    </row>
    <row r="57" spans="1:23">
      <c r="A57" s="192"/>
      <c r="B57" s="194" t="s">
        <v>163</v>
      </c>
      <c r="D57" s="57">
        <v>3.6</v>
      </c>
      <c r="E57" s="198"/>
      <c r="F57" s="116"/>
      <c r="G57" s="117" t="s">
        <v>227</v>
      </c>
      <c r="H57" s="115"/>
      <c r="I57" s="114"/>
      <c r="J57" s="57">
        <v>1.5</v>
      </c>
      <c r="K57" s="115"/>
      <c r="L57" s="114"/>
      <c r="M57" s="117" t="s">
        <v>220</v>
      </c>
      <c r="N57" s="115"/>
      <c r="O57" s="114"/>
      <c r="P57" s="132">
        <v>1.7</v>
      </c>
      <c r="Q57" s="137"/>
      <c r="R57" s="136"/>
      <c r="S57" s="132">
        <v>4.5999999999999996</v>
      </c>
      <c r="T57" s="137"/>
      <c r="U57" s="136"/>
      <c r="V57" s="132">
        <v>12.2</v>
      </c>
      <c r="W57" s="137"/>
    </row>
    <row r="58" spans="1:23" ht="21">
      <c r="A58" s="192"/>
      <c r="B58" s="195" t="s">
        <v>214</v>
      </c>
      <c r="D58" s="201"/>
      <c r="E58" s="115"/>
      <c r="F58" s="116"/>
      <c r="G58" s="117"/>
      <c r="H58" s="115"/>
      <c r="I58" s="114"/>
      <c r="J58" s="57"/>
      <c r="K58" s="115"/>
      <c r="L58" s="114"/>
      <c r="M58" s="117"/>
      <c r="N58" s="115"/>
      <c r="O58" s="114"/>
      <c r="P58" s="132"/>
      <c r="Q58" s="137"/>
      <c r="R58" s="136"/>
      <c r="S58" s="132"/>
      <c r="T58" s="137"/>
      <c r="U58" s="136"/>
      <c r="V58" s="132"/>
      <c r="W58" s="137"/>
    </row>
    <row r="59" spans="1:23">
      <c r="A59" s="192"/>
      <c r="B59" s="194" t="s">
        <v>183</v>
      </c>
      <c r="D59" s="57">
        <v>4.4000000000000004</v>
      </c>
      <c r="E59" s="198"/>
      <c r="F59" s="116"/>
      <c r="G59" s="117" t="s">
        <v>215</v>
      </c>
      <c r="H59" s="115"/>
      <c r="I59" s="114"/>
      <c r="J59" s="57">
        <v>1.9</v>
      </c>
      <c r="K59" s="115"/>
      <c r="L59" s="114"/>
      <c r="M59" s="117" t="s">
        <v>228</v>
      </c>
      <c r="N59" s="115"/>
      <c r="O59" s="114"/>
      <c r="P59" s="132">
        <v>1.9</v>
      </c>
      <c r="Q59" s="137"/>
      <c r="R59" s="136"/>
      <c r="S59" s="132">
        <v>3.6</v>
      </c>
      <c r="T59" s="137"/>
      <c r="U59" s="136"/>
      <c r="V59" s="132">
        <v>12.6</v>
      </c>
      <c r="W59" s="137"/>
    </row>
    <row r="60" spans="1:23">
      <c r="A60" s="192"/>
      <c r="B60" s="194" t="s">
        <v>185</v>
      </c>
      <c r="D60" s="57">
        <v>5.3</v>
      </c>
      <c r="E60" s="198"/>
      <c r="F60" s="116"/>
      <c r="G60" s="117" t="s">
        <v>123</v>
      </c>
      <c r="H60" s="115"/>
      <c r="I60" s="114"/>
      <c r="J60" s="57">
        <v>1.6</v>
      </c>
      <c r="K60" s="115"/>
      <c r="L60" s="114"/>
      <c r="M60" s="117" t="s">
        <v>215</v>
      </c>
      <c r="N60" s="115"/>
      <c r="O60" s="114"/>
      <c r="P60" s="132">
        <v>2.2000000000000002</v>
      </c>
      <c r="Q60" s="137"/>
      <c r="R60" s="136"/>
      <c r="S60" s="197" t="s">
        <v>229</v>
      </c>
      <c r="T60" s="137"/>
      <c r="U60" s="136"/>
      <c r="V60" s="132" t="s">
        <v>123</v>
      </c>
      <c r="W60" s="137"/>
    </row>
    <row r="61" spans="1:23">
      <c r="A61" s="202" t="s">
        <v>193</v>
      </c>
      <c r="B61" s="203"/>
      <c r="D61" s="201"/>
      <c r="E61" s="115"/>
      <c r="F61" s="116"/>
      <c r="G61" s="117"/>
      <c r="H61" s="115"/>
      <c r="I61" s="114"/>
      <c r="J61" s="57"/>
      <c r="K61" s="115"/>
      <c r="L61" s="114"/>
      <c r="M61" s="117"/>
      <c r="N61" s="115"/>
      <c r="O61" s="114"/>
      <c r="P61" s="132"/>
      <c r="Q61" s="137"/>
      <c r="R61" s="136"/>
      <c r="S61" s="132"/>
      <c r="T61" s="137"/>
      <c r="U61" s="136"/>
      <c r="V61" s="132"/>
      <c r="W61" s="137"/>
    </row>
    <row r="62" spans="1:23">
      <c r="A62" s="192"/>
      <c r="B62" s="195" t="s">
        <v>157</v>
      </c>
      <c r="D62" s="201"/>
      <c r="E62" s="115"/>
      <c r="F62" s="116"/>
      <c r="G62" s="117"/>
      <c r="H62" s="115"/>
      <c r="I62" s="114"/>
      <c r="J62" s="57"/>
      <c r="K62" s="115"/>
      <c r="L62" s="114"/>
      <c r="M62" s="117"/>
      <c r="N62" s="115"/>
      <c r="O62" s="114"/>
      <c r="P62" s="132"/>
      <c r="Q62" s="137"/>
      <c r="R62" s="136"/>
      <c r="S62" s="132"/>
      <c r="T62" s="137"/>
      <c r="U62" s="136"/>
      <c r="V62" s="132"/>
      <c r="W62" s="137"/>
    </row>
    <row r="63" spans="1:23">
      <c r="A63" s="192"/>
      <c r="B63" s="194" t="s">
        <v>160</v>
      </c>
      <c r="D63" s="57">
        <v>6.9</v>
      </c>
      <c r="E63" s="198"/>
      <c r="F63" s="116"/>
      <c r="G63" s="117" t="s">
        <v>123</v>
      </c>
      <c r="H63" s="115"/>
      <c r="I63" s="114"/>
      <c r="J63" s="57">
        <v>3.5</v>
      </c>
      <c r="K63" s="115"/>
      <c r="L63" s="114"/>
      <c r="M63" s="117" t="s">
        <v>197</v>
      </c>
      <c r="N63" s="115"/>
      <c r="O63" s="114"/>
      <c r="P63" s="132">
        <v>6.9</v>
      </c>
      <c r="Q63" s="137"/>
      <c r="R63" s="136"/>
      <c r="S63" s="132">
        <v>24</v>
      </c>
      <c r="T63" s="137"/>
      <c r="U63" s="136"/>
      <c r="V63" s="132">
        <v>19.899999999999999</v>
      </c>
      <c r="W63" s="137"/>
    </row>
    <row r="64" spans="1:23">
      <c r="A64" s="192"/>
      <c r="B64" s="194" t="s">
        <v>163</v>
      </c>
      <c r="D64" s="57">
        <v>3.8</v>
      </c>
      <c r="E64" s="198"/>
      <c r="F64" s="116"/>
      <c r="G64" s="117" t="s">
        <v>215</v>
      </c>
      <c r="H64" s="115"/>
      <c r="I64" s="114"/>
      <c r="J64" s="57">
        <v>1.3</v>
      </c>
      <c r="K64" s="115"/>
      <c r="L64" s="114"/>
      <c r="M64" s="117" t="s">
        <v>230</v>
      </c>
      <c r="N64" s="115"/>
      <c r="O64" s="114"/>
      <c r="P64" s="132">
        <v>3.7</v>
      </c>
      <c r="Q64" s="137"/>
      <c r="R64" s="136"/>
      <c r="S64" s="132">
        <v>12.8</v>
      </c>
      <c r="T64" s="137"/>
      <c r="U64" s="136"/>
      <c r="V64" s="132">
        <v>13.2</v>
      </c>
      <c r="W64" s="137"/>
    </row>
    <row r="65" spans="1:23" ht="21">
      <c r="A65" s="192"/>
      <c r="B65" s="195" t="s">
        <v>214</v>
      </c>
      <c r="D65" s="201"/>
      <c r="E65" s="115"/>
      <c r="F65" s="116"/>
      <c r="G65" s="117"/>
      <c r="H65" s="115"/>
      <c r="I65" s="114"/>
      <c r="J65" s="57"/>
      <c r="K65" s="115"/>
      <c r="L65" s="114"/>
      <c r="M65" s="117"/>
      <c r="N65" s="115"/>
      <c r="O65" s="114"/>
      <c r="P65" s="132"/>
      <c r="Q65" s="137"/>
      <c r="R65" s="136"/>
      <c r="S65" s="132"/>
      <c r="T65" s="137"/>
      <c r="U65" s="136"/>
      <c r="V65" s="132"/>
      <c r="W65" s="137"/>
    </row>
    <row r="66" spans="1:23">
      <c r="A66" s="192"/>
      <c r="B66" s="194" t="s">
        <v>183</v>
      </c>
      <c r="D66" s="57">
        <v>4.9000000000000004</v>
      </c>
      <c r="E66" s="198"/>
      <c r="F66" s="116"/>
      <c r="G66" s="117" t="s">
        <v>123</v>
      </c>
      <c r="H66" s="115"/>
      <c r="I66" s="114"/>
      <c r="J66" s="57">
        <v>2.2999999999999998</v>
      </c>
      <c r="K66" s="115"/>
      <c r="L66" s="114"/>
      <c r="M66" s="117" t="s">
        <v>231</v>
      </c>
      <c r="N66" s="115"/>
      <c r="O66" s="114"/>
      <c r="P66" s="132">
        <v>5.3</v>
      </c>
      <c r="Q66" s="137"/>
      <c r="R66" s="136"/>
      <c r="S66" s="132">
        <v>19.2</v>
      </c>
      <c r="T66" s="137"/>
      <c r="U66" s="136"/>
      <c r="V66" s="132">
        <v>15.3</v>
      </c>
      <c r="W66" s="137"/>
    </row>
    <row r="67" spans="1:23">
      <c r="A67" s="192"/>
      <c r="B67" s="194" t="s">
        <v>185</v>
      </c>
      <c r="D67" s="57">
        <v>4.5999999999999996</v>
      </c>
      <c r="E67" s="198"/>
      <c r="F67" s="116"/>
      <c r="G67" s="117" t="s">
        <v>123</v>
      </c>
      <c r="H67" s="115"/>
      <c r="I67" s="114"/>
      <c r="J67" s="57">
        <v>1.3</v>
      </c>
      <c r="K67" s="115"/>
      <c r="L67" s="114"/>
      <c r="M67" s="117" t="s">
        <v>218</v>
      </c>
      <c r="N67" s="115"/>
      <c r="O67" s="114"/>
      <c r="P67" s="132">
        <v>4.8</v>
      </c>
      <c r="Q67" s="137"/>
      <c r="R67" s="136"/>
      <c r="S67" s="132">
        <v>12</v>
      </c>
      <c r="T67" s="137"/>
      <c r="U67" s="136"/>
      <c r="V67" s="132">
        <v>15.2</v>
      </c>
      <c r="W67" s="137"/>
    </row>
    <row r="68" spans="1:23">
      <c r="A68" s="204" t="s">
        <v>195</v>
      </c>
      <c r="B68" s="205"/>
      <c r="D68" s="201"/>
      <c r="E68" s="115"/>
      <c r="F68" s="116"/>
      <c r="G68" s="117"/>
      <c r="H68" s="115"/>
      <c r="I68" s="114"/>
      <c r="J68" s="57"/>
      <c r="K68" s="115"/>
      <c r="L68" s="114"/>
      <c r="M68" s="117"/>
      <c r="N68" s="115"/>
      <c r="O68" s="114"/>
      <c r="P68" s="132"/>
      <c r="Q68" s="137"/>
      <c r="R68" s="136"/>
      <c r="S68" s="132"/>
      <c r="T68" s="137"/>
      <c r="U68" s="136"/>
      <c r="V68" s="132"/>
      <c r="W68" s="137"/>
    </row>
    <row r="69" spans="1:23">
      <c r="A69" s="206" t="s">
        <v>196</v>
      </c>
      <c r="B69" s="207"/>
      <c r="D69" s="201"/>
      <c r="E69" s="115"/>
      <c r="F69" s="116"/>
      <c r="G69" s="117"/>
      <c r="H69" s="115"/>
      <c r="I69" s="114"/>
      <c r="J69" s="57"/>
      <c r="K69" s="115"/>
      <c r="L69" s="114"/>
      <c r="M69" s="117"/>
      <c r="N69" s="115"/>
      <c r="O69" s="114"/>
      <c r="P69" s="132"/>
      <c r="Q69" s="137"/>
      <c r="R69" s="136"/>
      <c r="S69" s="132"/>
      <c r="T69" s="137"/>
      <c r="U69" s="136"/>
      <c r="V69" s="132"/>
      <c r="W69" s="137"/>
    </row>
    <row r="70" spans="1:23">
      <c r="A70" s="192"/>
      <c r="B70" s="195" t="s">
        <v>157</v>
      </c>
      <c r="D70" s="201"/>
      <c r="E70" s="115"/>
      <c r="F70" s="116"/>
      <c r="G70" s="117"/>
      <c r="H70" s="115"/>
      <c r="I70" s="114"/>
      <c r="J70" s="57"/>
      <c r="K70" s="115"/>
      <c r="L70" s="114"/>
      <c r="M70" s="117"/>
      <c r="N70" s="115"/>
      <c r="O70" s="114"/>
      <c r="P70" s="132"/>
      <c r="Q70" s="137"/>
      <c r="R70" s="136"/>
      <c r="S70" s="132"/>
      <c r="T70" s="137"/>
      <c r="U70" s="136"/>
      <c r="V70" s="132"/>
      <c r="W70" s="137"/>
    </row>
    <row r="71" spans="1:23">
      <c r="A71" s="192"/>
      <c r="B71" s="194" t="s">
        <v>160</v>
      </c>
      <c r="D71" s="57">
        <v>7.2</v>
      </c>
      <c r="E71" s="198"/>
      <c r="F71" s="116"/>
      <c r="G71" s="117" t="s">
        <v>123</v>
      </c>
      <c r="H71" s="115"/>
      <c r="I71" s="114"/>
      <c r="J71" s="57">
        <v>3.3</v>
      </c>
      <c r="K71" s="115"/>
      <c r="L71" s="114"/>
      <c r="M71" s="117" t="s">
        <v>123</v>
      </c>
      <c r="N71" s="115"/>
      <c r="O71" s="114"/>
      <c r="P71" s="132">
        <v>6</v>
      </c>
      <c r="Q71" s="137"/>
      <c r="R71" s="136"/>
      <c r="S71" s="132">
        <v>19.8</v>
      </c>
      <c r="T71" s="137"/>
      <c r="U71" s="136"/>
      <c r="V71" s="132">
        <v>18.899999999999999</v>
      </c>
      <c r="W71" s="137"/>
    </row>
    <row r="72" spans="1:23">
      <c r="A72" s="192"/>
      <c r="B72" s="194" t="s">
        <v>163</v>
      </c>
      <c r="D72" s="57">
        <v>4</v>
      </c>
      <c r="E72" s="198"/>
      <c r="F72" s="116"/>
      <c r="G72" s="117" t="s">
        <v>215</v>
      </c>
      <c r="H72" s="115"/>
      <c r="I72" s="114"/>
      <c r="J72" s="57">
        <v>1.3</v>
      </c>
      <c r="K72" s="115"/>
      <c r="L72" s="114"/>
      <c r="M72" s="117" t="s">
        <v>218</v>
      </c>
      <c r="N72" s="115"/>
      <c r="O72" s="114"/>
      <c r="P72" s="132">
        <v>3.9</v>
      </c>
      <c r="Q72" s="137"/>
      <c r="R72" s="136"/>
      <c r="S72" s="132">
        <v>11.3</v>
      </c>
      <c r="T72" s="137"/>
      <c r="U72" s="136"/>
      <c r="V72" s="132">
        <v>13.1</v>
      </c>
      <c r="W72" s="137"/>
    </row>
    <row r="73" spans="1:23" ht="21">
      <c r="A73" s="192"/>
      <c r="B73" s="208" t="s">
        <v>214</v>
      </c>
      <c r="D73" s="57"/>
      <c r="E73" s="198"/>
      <c r="F73" s="116"/>
      <c r="G73" s="117"/>
      <c r="H73" s="115"/>
      <c r="I73" s="114"/>
      <c r="J73" s="57"/>
      <c r="K73" s="115"/>
      <c r="L73" s="114"/>
      <c r="M73" s="117"/>
      <c r="N73" s="115"/>
      <c r="O73" s="114"/>
      <c r="P73" s="132"/>
      <c r="Q73" s="137"/>
      <c r="R73" s="136"/>
      <c r="S73" s="132"/>
      <c r="T73" s="137"/>
      <c r="U73" s="136"/>
      <c r="V73" s="132"/>
      <c r="W73" s="137"/>
    </row>
    <row r="74" spans="1:23">
      <c r="A74" s="192"/>
      <c r="B74" s="194" t="s">
        <v>183</v>
      </c>
      <c r="D74" s="57">
        <v>5</v>
      </c>
      <c r="E74" s="198"/>
      <c r="F74" s="116"/>
      <c r="G74" s="117" t="s">
        <v>123</v>
      </c>
      <c r="H74" s="115"/>
      <c r="I74" s="114"/>
      <c r="J74" s="57">
        <v>2.2000000000000002</v>
      </c>
      <c r="K74" s="115"/>
      <c r="L74" s="114"/>
      <c r="M74" s="117" t="s">
        <v>223</v>
      </c>
      <c r="N74" s="115"/>
      <c r="O74" s="114"/>
      <c r="P74" s="132">
        <v>4.9000000000000004</v>
      </c>
      <c r="Q74" s="137"/>
      <c r="R74" s="136"/>
      <c r="S74" s="132">
        <v>16.399999999999999</v>
      </c>
      <c r="T74" s="137"/>
      <c r="U74" s="136"/>
      <c r="V74" s="132">
        <v>14.7</v>
      </c>
      <c r="W74" s="137"/>
    </row>
    <row r="75" spans="1:23">
      <c r="A75" s="192"/>
      <c r="B75" s="194" t="s">
        <v>185</v>
      </c>
      <c r="D75" s="57">
        <v>5.2</v>
      </c>
      <c r="E75" s="198"/>
      <c r="F75" s="116"/>
      <c r="G75" s="117" t="s">
        <v>123</v>
      </c>
      <c r="H75" s="115"/>
      <c r="I75" s="114"/>
      <c r="J75" s="57">
        <v>1.5</v>
      </c>
      <c r="K75" s="115"/>
      <c r="L75" s="114"/>
      <c r="M75" s="117" t="s">
        <v>218</v>
      </c>
      <c r="N75" s="115"/>
      <c r="O75" s="114"/>
      <c r="P75" s="132">
        <v>4.9000000000000004</v>
      </c>
      <c r="Q75" s="137"/>
      <c r="R75" s="136"/>
      <c r="S75" s="132">
        <v>10.3</v>
      </c>
      <c r="T75" s="137"/>
      <c r="U75" s="136"/>
      <c r="V75" s="132">
        <v>15.2</v>
      </c>
      <c r="W75" s="137"/>
    </row>
    <row r="76" spans="1:23">
      <c r="A76" s="199" t="s">
        <v>198</v>
      </c>
      <c r="B76" s="200"/>
      <c r="D76" s="201"/>
      <c r="E76" s="115"/>
      <c r="F76" s="116"/>
      <c r="G76" s="117"/>
      <c r="H76" s="115"/>
      <c r="I76" s="114"/>
      <c r="J76" s="57"/>
      <c r="K76" s="115"/>
      <c r="L76" s="114"/>
      <c r="M76" s="117"/>
      <c r="N76" s="115"/>
      <c r="O76" s="114"/>
      <c r="P76" s="132"/>
      <c r="Q76" s="137"/>
      <c r="R76" s="136"/>
      <c r="S76" s="132"/>
      <c r="T76" s="137"/>
      <c r="U76" s="136"/>
      <c r="V76" s="132"/>
      <c r="W76" s="137"/>
    </row>
    <row r="77" spans="1:23">
      <c r="A77" s="192"/>
      <c r="B77" s="195" t="s">
        <v>157</v>
      </c>
      <c r="D77" s="201"/>
      <c r="E77" s="115"/>
      <c r="F77" s="116"/>
      <c r="G77" s="117"/>
      <c r="H77" s="115"/>
      <c r="I77" s="114"/>
      <c r="J77" s="57"/>
      <c r="K77" s="115"/>
      <c r="L77" s="114"/>
      <c r="M77" s="117"/>
      <c r="N77" s="115"/>
      <c r="O77" s="114"/>
      <c r="P77" s="132"/>
      <c r="Q77" s="137"/>
      <c r="R77" s="136"/>
      <c r="S77" s="132"/>
      <c r="T77" s="137"/>
      <c r="U77" s="136"/>
      <c r="V77" s="132"/>
      <c r="W77" s="137"/>
    </row>
    <row r="78" spans="1:23">
      <c r="A78" s="192"/>
      <c r="B78" s="194" t="s">
        <v>160</v>
      </c>
      <c r="D78" s="57">
        <v>6.3</v>
      </c>
      <c r="E78" s="198"/>
      <c r="F78" s="116"/>
      <c r="G78" s="117" t="s">
        <v>123</v>
      </c>
      <c r="H78" s="115"/>
      <c r="I78" s="114"/>
      <c r="J78" s="57">
        <v>2.5</v>
      </c>
      <c r="K78" s="115"/>
      <c r="L78" s="114"/>
      <c r="M78" s="117" t="s">
        <v>123</v>
      </c>
      <c r="N78" s="115"/>
      <c r="O78" s="114"/>
      <c r="P78" s="132">
        <v>2.8</v>
      </c>
      <c r="Q78" s="137"/>
      <c r="R78" s="136"/>
      <c r="S78" s="132">
        <v>16.399999999999999</v>
      </c>
      <c r="T78" s="137"/>
      <c r="U78" s="136"/>
      <c r="V78" s="197" t="s">
        <v>232</v>
      </c>
      <c r="W78" s="137"/>
    </row>
    <row r="79" spans="1:23">
      <c r="A79" s="192"/>
      <c r="B79" s="194" t="s">
        <v>163</v>
      </c>
      <c r="D79" s="57">
        <v>3.4</v>
      </c>
      <c r="E79" s="198"/>
      <c r="F79" s="116"/>
      <c r="G79" s="117" t="s">
        <v>192</v>
      </c>
      <c r="H79" s="115"/>
      <c r="I79" s="114"/>
      <c r="J79" s="57">
        <v>1.3</v>
      </c>
      <c r="K79" s="115"/>
      <c r="L79" s="114"/>
      <c r="M79" s="117" t="s">
        <v>233</v>
      </c>
      <c r="N79" s="115"/>
      <c r="O79" s="114"/>
      <c r="P79" s="132">
        <v>1.7</v>
      </c>
      <c r="Q79" s="137"/>
      <c r="R79" s="136"/>
      <c r="S79" s="132">
        <v>8.4</v>
      </c>
      <c r="T79" s="137"/>
      <c r="U79" s="136"/>
      <c r="V79" s="132">
        <v>12.5</v>
      </c>
      <c r="W79" s="137"/>
    </row>
    <row r="80" spans="1:23" ht="21">
      <c r="A80" s="192"/>
      <c r="B80" s="195" t="s">
        <v>214</v>
      </c>
      <c r="D80" s="201"/>
      <c r="E80" s="115"/>
      <c r="F80" s="116"/>
      <c r="G80" s="117"/>
      <c r="H80" s="115"/>
      <c r="I80" s="114"/>
      <c r="J80" s="57"/>
      <c r="K80" s="115"/>
      <c r="L80" s="114"/>
      <c r="M80" s="117"/>
      <c r="N80" s="115"/>
      <c r="O80" s="114"/>
      <c r="P80" s="132"/>
      <c r="Q80" s="137"/>
      <c r="R80" s="136"/>
      <c r="S80" s="132"/>
      <c r="T80" s="137"/>
      <c r="U80" s="136"/>
      <c r="V80" s="132"/>
      <c r="W80" s="137"/>
    </row>
    <row r="81" spans="1:23">
      <c r="A81" s="192"/>
      <c r="B81" s="194" t="s">
        <v>183</v>
      </c>
      <c r="D81" s="57">
        <v>4.5</v>
      </c>
      <c r="E81" s="198"/>
      <c r="F81" s="116"/>
      <c r="G81" s="117" t="s">
        <v>215</v>
      </c>
      <c r="H81" s="115"/>
      <c r="I81" s="114"/>
      <c r="J81" s="57">
        <v>2.2000000000000002</v>
      </c>
      <c r="K81" s="115"/>
      <c r="L81" s="114"/>
      <c r="M81" s="117" t="s">
        <v>234</v>
      </c>
      <c r="N81" s="115"/>
      <c r="O81" s="114"/>
      <c r="P81" s="132">
        <v>2.2999999999999998</v>
      </c>
      <c r="Q81" s="137"/>
      <c r="R81" s="136"/>
      <c r="S81" s="132">
        <v>9.4</v>
      </c>
      <c r="T81" s="137"/>
      <c r="U81" s="136"/>
      <c r="V81" s="132">
        <v>14.6</v>
      </c>
      <c r="W81" s="137"/>
    </row>
    <row r="82" spans="1:23">
      <c r="A82" s="192"/>
      <c r="B82" s="194" t="s">
        <v>185</v>
      </c>
      <c r="D82" s="57">
        <v>4.2</v>
      </c>
      <c r="E82" s="198"/>
      <c r="F82" s="116"/>
      <c r="G82" s="117" t="s">
        <v>123</v>
      </c>
      <c r="H82" s="115"/>
      <c r="I82" s="114"/>
      <c r="J82" s="57">
        <v>0.5</v>
      </c>
      <c r="K82" s="115"/>
      <c r="L82" s="114"/>
      <c r="M82" s="117" t="s">
        <v>215</v>
      </c>
      <c r="N82" s="115"/>
      <c r="O82" s="114"/>
      <c r="P82" s="132">
        <v>2.1</v>
      </c>
      <c r="Q82" s="137"/>
      <c r="R82" s="136"/>
      <c r="S82" s="197" t="s">
        <v>235</v>
      </c>
      <c r="T82" s="137"/>
      <c r="U82" s="136"/>
      <c r="V82" s="132" t="s">
        <v>123</v>
      </c>
      <c r="W82" s="137"/>
    </row>
    <row r="83" spans="1:23">
      <c r="A83" s="209" t="s">
        <v>173</v>
      </c>
      <c r="B83" s="146"/>
      <c r="C83" s="114"/>
      <c r="D83" s="57"/>
      <c r="E83" s="115"/>
      <c r="F83" s="116"/>
      <c r="G83" s="117"/>
      <c r="H83" s="115"/>
      <c r="I83" s="114"/>
      <c r="J83" s="57"/>
      <c r="K83" s="115"/>
      <c r="L83" s="114"/>
      <c r="M83" s="117"/>
      <c r="N83" s="115"/>
      <c r="O83" s="114"/>
      <c r="P83" s="132"/>
      <c r="Q83" s="137"/>
      <c r="R83" s="136"/>
      <c r="S83" s="132"/>
      <c r="T83" s="137"/>
      <c r="U83" s="136"/>
      <c r="V83" s="132"/>
      <c r="W83" s="137"/>
    </row>
    <row r="84" spans="1:23">
      <c r="A84" s="206" t="s">
        <v>176</v>
      </c>
      <c r="B84" s="207"/>
      <c r="C84" s="114"/>
      <c r="D84" s="57"/>
      <c r="E84" s="115"/>
      <c r="F84" s="116"/>
      <c r="G84" s="117"/>
      <c r="H84" s="115"/>
      <c r="I84" s="114"/>
      <c r="J84" s="57"/>
      <c r="K84" s="115"/>
      <c r="L84" s="114"/>
      <c r="M84" s="117"/>
      <c r="N84" s="115"/>
      <c r="O84" s="114"/>
      <c r="P84" s="132"/>
      <c r="Q84" s="137"/>
      <c r="R84" s="136"/>
      <c r="S84" s="132"/>
      <c r="T84" s="137"/>
      <c r="U84" s="136"/>
      <c r="V84" s="132"/>
      <c r="W84" s="137"/>
    </row>
    <row r="85" spans="1:23">
      <c r="A85" s="192"/>
      <c r="B85" s="195" t="s">
        <v>157</v>
      </c>
      <c r="C85" s="114"/>
      <c r="D85" s="57"/>
      <c r="E85" s="115"/>
      <c r="F85" s="116"/>
      <c r="G85" s="117"/>
      <c r="H85" s="115"/>
      <c r="I85" s="114"/>
      <c r="J85" s="57"/>
      <c r="K85" s="115"/>
      <c r="L85" s="114"/>
      <c r="M85" s="117"/>
      <c r="N85" s="115"/>
      <c r="O85" s="114"/>
      <c r="P85" s="132"/>
      <c r="Q85" s="137"/>
      <c r="R85" s="136"/>
      <c r="S85" s="132"/>
      <c r="T85" s="137"/>
      <c r="U85" s="136"/>
      <c r="V85" s="132"/>
      <c r="W85" s="137"/>
    </row>
    <row r="86" spans="1:23">
      <c r="A86" s="192"/>
      <c r="B86" s="194" t="s">
        <v>160</v>
      </c>
      <c r="C86" s="114"/>
      <c r="D86" s="57">
        <v>6.4</v>
      </c>
      <c r="E86" s="115"/>
      <c r="F86" s="116"/>
      <c r="G86" s="117" t="s">
        <v>123</v>
      </c>
      <c r="H86" s="115"/>
      <c r="I86" s="114"/>
      <c r="J86" s="57">
        <v>3.3</v>
      </c>
      <c r="K86" s="115"/>
      <c r="L86" s="114"/>
      <c r="M86" s="117" t="s">
        <v>236</v>
      </c>
      <c r="N86" s="115"/>
      <c r="O86" s="114"/>
      <c r="P86" s="132">
        <v>3.9</v>
      </c>
      <c r="Q86" s="137"/>
      <c r="R86" s="136"/>
      <c r="S86" s="132">
        <v>18</v>
      </c>
      <c r="T86" s="137"/>
      <c r="U86" s="136"/>
      <c r="V86" s="132">
        <v>16.8</v>
      </c>
      <c r="W86" s="137"/>
    </row>
    <row r="87" spans="1:23">
      <c r="A87" s="192"/>
      <c r="B87" s="194" t="s">
        <v>163</v>
      </c>
      <c r="C87" s="114"/>
      <c r="D87" s="57">
        <v>3.8</v>
      </c>
      <c r="E87" s="115"/>
      <c r="F87" s="116"/>
      <c r="G87" s="117" t="s">
        <v>237</v>
      </c>
      <c r="H87" s="115"/>
      <c r="I87" s="114"/>
      <c r="J87" s="57">
        <v>1.3</v>
      </c>
      <c r="K87" s="115"/>
      <c r="L87" s="114"/>
      <c r="M87" s="117" t="s">
        <v>189</v>
      </c>
      <c r="N87" s="115"/>
      <c r="O87" s="114"/>
      <c r="P87" s="132">
        <v>2.4</v>
      </c>
      <c r="Q87" s="137"/>
      <c r="R87" s="136"/>
      <c r="S87" s="132">
        <v>11.2</v>
      </c>
      <c r="T87" s="137"/>
      <c r="U87" s="136"/>
      <c r="V87" s="132">
        <v>11</v>
      </c>
      <c r="W87" s="137"/>
    </row>
    <row r="88" spans="1:23" ht="21">
      <c r="A88" s="192"/>
      <c r="B88" s="195" t="s">
        <v>214</v>
      </c>
      <c r="C88" s="114"/>
      <c r="D88" s="57"/>
      <c r="E88" s="115"/>
      <c r="F88" s="116"/>
      <c r="G88" s="117"/>
      <c r="H88" s="115"/>
      <c r="I88" s="114"/>
      <c r="J88" s="57"/>
      <c r="K88" s="115"/>
      <c r="L88" s="114"/>
      <c r="M88" s="117"/>
      <c r="N88" s="115"/>
      <c r="O88" s="114"/>
      <c r="P88" s="132"/>
      <c r="Q88" s="137"/>
      <c r="R88" s="136"/>
      <c r="S88" s="132"/>
      <c r="T88" s="137"/>
      <c r="U88" s="136"/>
      <c r="V88" s="132"/>
      <c r="W88" s="137"/>
    </row>
    <row r="89" spans="1:23">
      <c r="A89" s="192"/>
      <c r="B89" s="194" t="s">
        <v>183</v>
      </c>
      <c r="C89" s="114"/>
      <c r="D89" s="57">
        <v>5.2</v>
      </c>
      <c r="E89" s="115"/>
      <c r="F89" s="116"/>
      <c r="G89" s="117" t="s">
        <v>238</v>
      </c>
      <c r="H89" s="115"/>
      <c r="I89" s="114"/>
      <c r="J89" s="57">
        <v>2.7</v>
      </c>
      <c r="K89" s="115"/>
      <c r="L89" s="114"/>
      <c r="M89" s="117" t="s">
        <v>184</v>
      </c>
      <c r="N89" s="115"/>
      <c r="O89" s="114"/>
      <c r="P89" s="132">
        <v>3.4</v>
      </c>
      <c r="Q89" s="137"/>
      <c r="R89" s="136"/>
      <c r="S89" s="132">
        <v>14.3</v>
      </c>
      <c r="T89" s="137"/>
      <c r="U89" s="136"/>
      <c r="V89" s="132">
        <v>14.9</v>
      </c>
      <c r="W89" s="137"/>
    </row>
    <row r="90" spans="1:23">
      <c r="A90" s="192"/>
      <c r="B90" s="194" t="s">
        <v>185</v>
      </c>
      <c r="C90" s="114"/>
      <c r="D90" s="57">
        <v>5.9</v>
      </c>
      <c r="E90" s="115"/>
      <c r="F90" s="116"/>
      <c r="G90" s="117" t="s">
        <v>123</v>
      </c>
      <c r="H90" s="115"/>
      <c r="I90" s="114"/>
      <c r="J90" s="57">
        <v>1.3</v>
      </c>
      <c r="K90" s="115"/>
      <c r="L90" s="114"/>
      <c r="M90" s="117" t="s">
        <v>123</v>
      </c>
      <c r="N90" s="115"/>
      <c r="O90" s="114"/>
      <c r="P90" s="197" t="s">
        <v>239</v>
      </c>
      <c r="Q90" s="137"/>
      <c r="R90" s="136"/>
      <c r="S90" s="132" t="s">
        <v>123</v>
      </c>
      <c r="T90" s="137"/>
      <c r="U90" s="136"/>
      <c r="V90" s="132" t="s">
        <v>123</v>
      </c>
      <c r="W90" s="137"/>
    </row>
    <row r="91" spans="1:23">
      <c r="A91" s="192"/>
      <c r="B91" s="195" t="s">
        <v>195</v>
      </c>
      <c r="C91" s="114"/>
      <c r="D91" s="57"/>
      <c r="E91" s="115"/>
      <c r="F91" s="116"/>
      <c r="G91" s="117"/>
      <c r="H91" s="115"/>
      <c r="I91" s="114"/>
      <c r="J91" s="57"/>
      <c r="K91" s="115"/>
      <c r="L91" s="114"/>
      <c r="M91" s="117"/>
      <c r="N91" s="115"/>
      <c r="O91" s="114"/>
      <c r="P91" s="132"/>
      <c r="Q91" s="137"/>
      <c r="R91" s="136"/>
      <c r="S91" s="132"/>
      <c r="T91" s="137"/>
      <c r="U91" s="136"/>
      <c r="V91" s="132"/>
      <c r="W91" s="137"/>
    </row>
    <row r="92" spans="1:23" ht="20">
      <c r="A92" s="192"/>
      <c r="B92" s="194" t="s">
        <v>196</v>
      </c>
      <c r="C92" s="114"/>
      <c r="D92" s="57">
        <v>5.9</v>
      </c>
      <c r="E92" s="115"/>
      <c r="F92" s="116"/>
      <c r="G92" s="117" t="s">
        <v>123</v>
      </c>
      <c r="H92" s="115"/>
      <c r="I92" s="114"/>
      <c r="J92" s="57">
        <v>2.9</v>
      </c>
      <c r="K92" s="115"/>
      <c r="L92" s="114"/>
      <c r="M92" s="117" t="s">
        <v>215</v>
      </c>
      <c r="N92" s="115"/>
      <c r="O92" s="114"/>
      <c r="P92" s="132">
        <v>5</v>
      </c>
      <c r="Q92" s="137"/>
      <c r="R92" s="136"/>
      <c r="S92" s="132">
        <v>16.899999999999999</v>
      </c>
      <c r="T92" s="137"/>
      <c r="U92" s="136"/>
      <c r="V92" s="132">
        <v>16.600000000000001</v>
      </c>
      <c r="W92" s="137"/>
    </row>
    <row r="93" spans="1:23">
      <c r="A93" s="192"/>
      <c r="B93" s="194" t="s">
        <v>198</v>
      </c>
      <c r="C93" s="114"/>
      <c r="D93" s="57">
        <v>4.8</v>
      </c>
      <c r="E93" s="115"/>
      <c r="F93" s="116"/>
      <c r="G93" s="117" t="s">
        <v>222</v>
      </c>
      <c r="H93" s="115"/>
      <c r="I93" s="114"/>
      <c r="J93" s="57">
        <v>1.9</v>
      </c>
      <c r="K93" s="115"/>
      <c r="L93" s="114"/>
      <c r="M93" s="117" t="s">
        <v>240</v>
      </c>
      <c r="N93" s="115"/>
      <c r="O93" s="114"/>
      <c r="P93" s="132">
        <v>2.2999999999999998</v>
      </c>
      <c r="Q93" s="137"/>
      <c r="R93" s="136"/>
      <c r="S93" s="132">
        <v>12.8</v>
      </c>
      <c r="T93" s="137"/>
      <c r="U93" s="136"/>
      <c r="V93" s="132">
        <v>11.4</v>
      </c>
      <c r="W93" s="137"/>
    </row>
    <row r="94" spans="1:23">
      <c r="A94" s="199" t="s">
        <v>179</v>
      </c>
      <c r="B94" s="200"/>
      <c r="C94" s="114"/>
      <c r="D94" s="57"/>
      <c r="E94" s="115"/>
      <c r="F94" s="116"/>
      <c r="G94" s="117"/>
      <c r="H94" s="115"/>
      <c r="I94" s="114"/>
      <c r="J94" s="57"/>
      <c r="K94" s="115"/>
      <c r="L94" s="114"/>
      <c r="M94" s="117"/>
      <c r="N94" s="115"/>
      <c r="O94" s="114"/>
      <c r="P94" s="132"/>
      <c r="Q94" s="137"/>
      <c r="R94" s="136"/>
      <c r="S94" s="132"/>
      <c r="T94" s="137"/>
      <c r="U94" s="136"/>
      <c r="V94" s="132"/>
      <c r="W94" s="137"/>
    </row>
    <row r="95" spans="1:23">
      <c r="A95" s="192"/>
      <c r="B95" s="195" t="s">
        <v>157</v>
      </c>
      <c r="C95" s="114"/>
      <c r="D95" s="57"/>
      <c r="E95" s="115"/>
      <c r="F95" s="116"/>
      <c r="G95" s="117"/>
      <c r="H95" s="115"/>
      <c r="I95" s="114"/>
      <c r="J95" s="57"/>
      <c r="K95" s="115"/>
      <c r="L95" s="114"/>
      <c r="M95" s="117"/>
      <c r="N95" s="115"/>
      <c r="O95" s="114"/>
      <c r="P95" s="132"/>
      <c r="Q95" s="137"/>
      <c r="R95" s="136"/>
      <c r="S95" s="132"/>
      <c r="T95" s="137"/>
      <c r="U95" s="136"/>
      <c r="V95" s="132"/>
      <c r="W95" s="137"/>
    </row>
    <row r="96" spans="1:23">
      <c r="A96" s="192"/>
      <c r="B96" s="194" t="s">
        <v>160</v>
      </c>
      <c r="C96" s="114"/>
      <c r="D96" s="57">
        <v>12</v>
      </c>
      <c r="E96" s="115"/>
      <c r="F96" s="116"/>
      <c r="G96" s="117" t="s">
        <v>123</v>
      </c>
      <c r="H96" s="115"/>
      <c r="I96" s="114"/>
      <c r="J96" s="57">
        <v>1.9</v>
      </c>
      <c r="K96" s="115"/>
      <c r="L96" s="114"/>
      <c r="M96" s="117" t="s">
        <v>123</v>
      </c>
      <c r="N96" s="115"/>
      <c r="O96" s="114"/>
      <c r="P96" s="132" t="s">
        <v>123</v>
      </c>
      <c r="Q96" s="137"/>
      <c r="R96" s="136"/>
      <c r="S96" s="132" t="s">
        <v>123</v>
      </c>
      <c r="T96" s="137"/>
      <c r="U96" s="136"/>
      <c r="V96" s="132" t="s">
        <v>123</v>
      </c>
      <c r="W96" s="137"/>
    </row>
    <row r="97" spans="1:23">
      <c r="A97" s="192"/>
      <c r="B97" s="194" t="s">
        <v>163</v>
      </c>
      <c r="C97" s="114"/>
      <c r="D97" s="57">
        <v>3.6</v>
      </c>
      <c r="E97" s="115"/>
      <c r="F97" s="116"/>
      <c r="G97" s="117" t="s">
        <v>215</v>
      </c>
      <c r="H97" s="115"/>
      <c r="I97" s="114"/>
      <c r="J97" s="57">
        <v>1.3</v>
      </c>
      <c r="K97" s="115"/>
      <c r="L97" s="114"/>
      <c r="M97" s="117" t="s">
        <v>230</v>
      </c>
      <c r="N97" s="115"/>
      <c r="O97" s="114"/>
      <c r="P97" s="132">
        <v>3.3</v>
      </c>
      <c r="Q97" s="137"/>
      <c r="R97" s="136"/>
      <c r="S97" s="132">
        <v>10</v>
      </c>
      <c r="T97" s="137"/>
      <c r="U97" s="136"/>
      <c r="V97" s="132">
        <v>13.6</v>
      </c>
      <c r="W97" s="137"/>
    </row>
    <row r="98" spans="1:23" ht="21">
      <c r="A98" s="192"/>
      <c r="B98" s="195" t="s">
        <v>214</v>
      </c>
      <c r="C98" s="114"/>
      <c r="D98" s="57"/>
      <c r="E98" s="115"/>
      <c r="F98" s="116"/>
      <c r="G98" s="117"/>
      <c r="H98" s="115"/>
      <c r="I98" s="114"/>
      <c r="J98" s="57"/>
      <c r="K98" s="115"/>
      <c r="L98" s="114"/>
      <c r="M98" s="117"/>
      <c r="N98" s="115"/>
      <c r="O98" s="114"/>
      <c r="P98" s="132"/>
      <c r="Q98" s="137"/>
      <c r="R98" s="136"/>
      <c r="S98" s="132"/>
      <c r="T98" s="137"/>
      <c r="U98" s="136"/>
      <c r="V98" s="132"/>
      <c r="W98" s="137"/>
    </row>
    <row r="99" spans="1:23">
      <c r="A99" s="192"/>
      <c r="B99" s="194" t="s">
        <v>183</v>
      </c>
      <c r="C99" s="114"/>
      <c r="D99" s="57">
        <v>3.6</v>
      </c>
      <c r="E99" s="115"/>
      <c r="F99" s="116"/>
      <c r="G99" s="117" t="s">
        <v>123</v>
      </c>
      <c r="H99" s="115"/>
      <c r="I99" s="114"/>
      <c r="J99" s="57">
        <v>1.4</v>
      </c>
      <c r="K99" s="115"/>
      <c r="L99" s="114"/>
      <c r="M99" s="117" t="s">
        <v>241</v>
      </c>
      <c r="N99" s="115"/>
      <c r="O99" s="114"/>
      <c r="P99" s="132">
        <v>3.9</v>
      </c>
      <c r="Q99" s="137"/>
      <c r="R99" s="136"/>
      <c r="S99" s="132">
        <v>12.3</v>
      </c>
      <c r="T99" s="137"/>
      <c r="U99" s="136"/>
      <c r="V99" s="132">
        <v>14.3</v>
      </c>
      <c r="W99" s="137"/>
    </row>
    <row r="100" spans="1:23">
      <c r="A100" s="192"/>
      <c r="B100" s="194" t="s">
        <v>185</v>
      </c>
      <c r="C100" s="114"/>
      <c r="D100" s="57">
        <v>4.5</v>
      </c>
      <c r="E100" s="115"/>
      <c r="F100" s="116"/>
      <c r="G100" s="117" t="s">
        <v>180</v>
      </c>
      <c r="H100" s="115"/>
      <c r="I100" s="114"/>
      <c r="J100" s="57">
        <v>1.4</v>
      </c>
      <c r="K100" s="115"/>
      <c r="L100" s="114"/>
      <c r="M100" s="117" t="s">
        <v>218</v>
      </c>
      <c r="N100" s="115"/>
      <c r="O100" s="114"/>
      <c r="P100" s="132">
        <v>3.7</v>
      </c>
      <c r="Q100" s="137"/>
      <c r="R100" s="136"/>
      <c r="S100" s="132">
        <v>10</v>
      </c>
      <c r="T100" s="137"/>
      <c r="U100" s="136"/>
      <c r="V100" s="132">
        <v>14.5</v>
      </c>
      <c r="W100" s="137"/>
    </row>
    <row r="101" spans="1:23">
      <c r="A101" s="192"/>
      <c r="B101" s="195" t="s">
        <v>195</v>
      </c>
      <c r="C101" s="114"/>
      <c r="D101" s="57"/>
      <c r="E101" s="115"/>
      <c r="F101" s="116"/>
      <c r="G101" s="117"/>
      <c r="H101" s="115"/>
      <c r="I101" s="114"/>
      <c r="J101" s="57"/>
      <c r="K101" s="115"/>
      <c r="L101" s="114"/>
      <c r="M101" s="117"/>
      <c r="N101" s="115"/>
      <c r="O101" s="114"/>
      <c r="P101" s="132"/>
      <c r="Q101" s="137"/>
      <c r="R101" s="136"/>
      <c r="S101" s="132"/>
      <c r="T101" s="137"/>
      <c r="U101" s="136"/>
      <c r="V101" s="132"/>
      <c r="W101" s="137"/>
    </row>
    <row r="102" spans="1:23" ht="20">
      <c r="A102" s="192"/>
      <c r="B102" s="194" t="s">
        <v>196</v>
      </c>
      <c r="C102" s="114"/>
      <c r="D102" s="57">
        <v>4.4000000000000004</v>
      </c>
      <c r="E102" s="115"/>
      <c r="F102" s="116"/>
      <c r="G102" s="117" t="s">
        <v>215</v>
      </c>
      <c r="H102" s="115"/>
      <c r="I102" s="114"/>
      <c r="J102" s="57">
        <v>1.4</v>
      </c>
      <c r="K102" s="115"/>
      <c r="L102" s="114"/>
      <c r="M102" s="117" t="s">
        <v>218</v>
      </c>
      <c r="N102" s="115"/>
      <c r="O102" s="114"/>
      <c r="P102" s="132">
        <v>4.5999999999999996</v>
      </c>
      <c r="Q102" s="137"/>
      <c r="R102" s="136"/>
      <c r="S102" s="132">
        <v>11.8</v>
      </c>
      <c r="T102" s="137"/>
      <c r="U102" s="136"/>
      <c r="V102" s="132">
        <v>13.9</v>
      </c>
      <c r="W102" s="137"/>
    </row>
    <row r="103" spans="1:23">
      <c r="A103" s="192"/>
      <c r="B103" s="194" t="s">
        <v>198</v>
      </c>
      <c r="C103" s="114"/>
      <c r="D103" s="57">
        <v>3.5</v>
      </c>
      <c r="E103" s="115"/>
      <c r="F103" s="116"/>
      <c r="G103" s="117" t="s">
        <v>123</v>
      </c>
      <c r="H103" s="115"/>
      <c r="I103" s="114"/>
      <c r="J103" s="57">
        <v>1.4</v>
      </c>
      <c r="K103" s="115"/>
      <c r="L103" s="114"/>
      <c r="M103" s="117" t="s">
        <v>242</v>
      </c>
      <c r="N103" s="115"/>
      <c r="O103" s="114"/>
      <c r="P103" s="132">
        <v>2.2000000000000002</v>
      </c>
      <c r="Q103" s="137"/>
      <c r="R103" s="136"/>
      <c r="S103" s="132">
        <v>7.7</v>
      </c>
      <c r="T103" s="137"/>
      <c r="U103" s="136"/>
      <c r="V103" s="197" t="s">
        <v>243</v>
      </c>
      <c r="W103" s="137"/>
    </row>
    <row r="104" spans="1:23">
      <c r="A104" s="187" t="s">
        <v>182</v>
      </c>
      <c r="B104" s="113"/>
      <c r="C104" s="114"/>
      <c r="D104" s="57"/>
      <c r="E104" s="115"/>
      <c r="F104" s="116"/>
      <c r="G104" s="117"/>
      <c r="H104" s="115"/>
      <c r="I104" s="114"/>
      <c r="J104" s="57"/>
      <c r="K104" s="115"/>
      <c r="L104" s="114"/>
      <c r="M104" s="117"/>
      <c r="N104" s="115"/>
      <c r="O104" s="114"/>
      <c r="P104" s="132"/>
      <c r="Q104" s="137"/>
      <c r="R104" s="136"/>
      <c r="S104" s="132"/>
      <c r="T104" s="137"/>
      <c r="U104" s="136"/>
      <c r="V104" s="132"/>
      <c r="W104" s="137"/>
    </row>
    <row r="105" spans="1:23">
      <c r="A105" s="202" t="s">
        <v>183</v>
      </c>
      <c r="B105" s="203"/>
      <c r="C105" s="114"/>
      <c r="D105" s="57"/>
      <c r="E105" s="115"/>
      <c r="F105" s="116"/>
      <c r="G105" s="117"/>
      <c r="H105" s="115"/>
      <c r="I105" s="114"/>
      <c r="J105" s="57"/>
      <c r="K105" s="115"/>
      <c r="L105" s="114"/>
      <c r="M105" s="117"/>
      <c r="N105" s="115"/>
      <c r="O105" s="114"/>
      <c r="P105" s="132"/>
      <c r="Q105" s="137"/>
      <c r="R105" s="136"/>
      <c r="S105" s="132"/>
      <c r="T105" s="137"/>
      <c r="U105" s="136"/>
      <c r="V105" s="132"/>
      <c r="W105" s="137"/>
    </row>
    <row r="106" spans="1:23">
      <c r="A106" s="192"/>
      <c r="B106" s="195" t="s">
        <v>157</v>
      </c>
      <c r="C106" s="114"/>
      <c r="D106" s="57"/>
      <c r="E106" s="115"/>
      <c r="F106" s="116"/>
      <c r="G106" s="117"/>
      <c r="H106" s="115"/>
      <c r="I106" s="114"/>
      <c r="J106" s="57"/>
      <c r="K106" s="115"/>
      <c r="L106" s="114"/>
      <c r="M106" s="117"/>
      <c r="N106" s="115"/>
      <c r="O106" s="114"/>
      <c r="P106" s="132"/>
      <c r="Q106" s="137"/>
      <c r="R106" s="136"/>
      <c r="S106" s="132"/>
      <c r="T106" s="137"/>
      <c r="U106" s="136"/>
      <c r="V106" s="132"/>
      <c r="W106" s="137"/>
    </row>
    <row r="107" spans="1:23">
      <c r="A107" s="192"/>
      <c r="B107" s="194" t="s">
        <v>160</v>
      </c>
      <c r="C107" s="114"/>
      <c r="D107" s="57">
        <v>6.7</v>
      </c>
      <c r="E107" s="115"/>
      <c r="F107" s="116"/>
      <c r="G107" s="117" t="s">
        <v>123</v>
      </c>
      <c r="H107" s="115"/>
      <c r="I107" s="114"/>
      <c r="J107" s="57">
        <v>3.2</v>
      </c>
      <c r="K107" s="115"/>
      <c r="L107" s="114"/>
      <c r="M107" s="117" t="s">
        <v>244</v>
      </c>
      <c r="N107" s="115"/>
      <c r="O107" s="114"/>
      <c r="P107" s="132">
        <v>4.3</v>
      </c>
      <c r="Q107" s="137"/>
      <c r="R107" s="136"/>
      <c r="S107" s="132">
        <v>17.899999999999999</v>
      </c>
      <c r="T107" s="137"/>
      <c r="U107" s="136"/>
      <c r="V107" s="132">
        <v>17.600000000000001</v>
      </c>
      <c r="W107" s="137"/>
    </row>
    <row r="108" spans="1:23">
      <c r="A108" s="192"/>
      <c r="B108" s="194" t="s">
        <v>163</v>
      </c>
      <c r="C108" s="114"/>
      <c r="D108" s="57">
        <v>3.1</v>
      </c>
      <c r="E108" s="115"/>
      <c r="F108" s="116"/>
      <c r="G108" s="117" t="s">
        <v>215</v>
      </c>
      <c r="H108" s="115"/>
      <c r="I108" s="114"/>
      <c r="J108" s="57">
        <v>1.3</v>
      </c>
      <c r="K108" s="115"/>
      <c r="L108" s="114"/>
      <c r="M108" s="117" t="s">
        <v>245</v>
      </c>
      <c r="N108" s="115"/>
      <c r="O108" s="114"/>
      <c r="P108" s="132">
        <v>2.2000000000000002</v>
      </c>
      <c r="Q108" s="137"/>
      <c r="R108" s="136"/>
      <c r="S108" s="132">
        <v>10.199999999999999</v>
      </c>
      <c r="T108" s="137"/>
      <c r="U108" s="136"/>
      <c r="V108" s="132">
        <v>12.3</v>
      </c>
      <c r="W108" s="137"/>
    </row>
    <row r="109" spans="1:23">
      <c r="A109" s="210" t="s">
        <v>185</v>
      </c>
      <c r="B109" s="211"/>
      <c r="C109" s="114"/>
      <c r="D109" s="57"/>
      <c r="E109" s="115"/>
      <c r="F109" s="116"/>
      <c r="G109" s="117"/>
      <c r="H109" s="115"/>
      <c r="I109" s="114"/>
      <c r="J109" s="57"/>
      <c r="K109" s="115"/>
      <c r="L109" s="114"/>
      <c r="M109" s="117"/>
      <c r="N109" s="115"/>
      <c r="O109" s="114"/>
      <c r="P109" s="132"/>
      <c r="Q109" s="137"/>
      <c r="R109" s="136"/>
      <c r="S109" s="132"/>
      <c r="T109" s="137"/>
      <c r="U109" s="136"/>
      <c r="V109" s="132"/>
      <c r="W109" s="137"/>
    </row>
    <row r="110" spans="1:23">
      <c r="A110" s="192"/>
      <c r="B110" s="195" t="s">
        <v>157</v>
      </c>
      <c r="C110" s="114"/>
      <c r="D110" s="57"/>
      <c r="E110" s="115"/>
      <c r="F110" s="116"/>
      <c r="G110" s="117"/>
      <c r="H110" s="115"/>
      <c r="I110" s="114"/>
      <c r="J110" s="57"/>
      <c r="K110" s="115"/>
      <c r="L110" s="114"/>
      <c r="M110" s="117"/>
      <c r="N110" s="115"/>
      <c r="O110" s="114"/>
      <c r="P110" s="132"/>
      <c r="Q110" s="137"/>
      <c r="R110" s="136"/>
      <c r="S110" s="132"/>
      <c r="T110" s="137"/>
      <c r="U110" s="136"/>
      <c r="V110" s="132"/>
      <c r="W110" s="137"/>
    </row>
    <row r="111" spans="1:23">
      <c r="A111" s="192"/>
      <c r="B111" s="194" t="s">
        <v>160</v>
      </c>
      <c r="C111" s="114"/>
      <c r="D111" s="57">
        <v>8</v>
      </c>
      <c r="E111" s="115"/>
      <c r="F111" s="116"/>
      <c r="G111" s="117" t="s">
        <v>123</v>
      </c>
      <c r="H111" s="115"/>
      <c r="I111" s="114"/>
      <c r="J111" s="57">
        <v>1.8</v>
      </c>
      <c r="K111" s="115"/>
      <c r="L111" s="114"/>
      <c r="M111" s="117" t="s">
        <v>123</v>
      </c>
      <c r="N111" s="115"/>
      <c r="O111" s="114"/>
      <c r="P111" s="132" t="s">
        <v>123</v>
      </c>
      <c r="Q111" s="137"/>
      <c r="R111" s="136"/>
      <c r="S111" s="132" t="s">
        <v>123</v>
      </c>
      <c r="T111" s="137"/>
      <c r="U111" s="136"/>
      <c r="V111" s="132" t="s">
        <v>123</v>
      </c>
      <c r="W111" s="137"/>
    </row>
    <row r="112" spans="1:23">
      <c r="A112" s="212"/>
      <c r="B112" s="213" t="s">
        <v>163</v>
      </c>
      <c r="C112" s="161"/>
      <c r="D112" s="76">
        <v>4.5</v>
      </c>
      <c r="E112" s="162"/>
      <c r="F112" s="214"/>
      <c r="G112" s="164" t="s">
        <v>227</v>
      </c>
      <c r="H112" s="162"/>
      <c r="I112" s="161"/>
      <c r="J112" s="76">
        <v>1.3</v>
      </c>
      <c r="K112" s="162"/>
      <c r="L112" s="161"/>
      <c r="M112" s="164" t="s">
        <v>218</v>
      </c>
      <c r="N112" s="162"/>
      <c r="O112" s="161"/>
      <c r="P112" s="168">
        <v>4</v>
      </c>
      <c r="Q112" s="169"/>
      <c r="R112" s="167"/>
      <c r="S112" s="168">
        <v>10.4</v>
      </c>
      <c r="T112" s="169"/>
      <c r="U112" s="167"/>
      <c r="V112" s="168">
        <v>13.9</v>
      </c>
      <c r="W112" s="169"/>
    </row>
    <row r="113" spans="1:23" ht="18" customHeight="1">
      <c r="A113" s="170" t="s">
        <v>199</v>
      </c>
      <c r="B113" s="170"/>
      <c r="C113" s="170"/>
      <c r="D113" s="170"/>
      <c r="E113" s="170"/>
      <c r="F113" s="170"/>
      <c r="G113" s="170"/>
      <c r="H113" s="170"/>
      <c r="I113" s="170"/>
      <c r="J113" s="170"/>
      <c r="K113" s="170"/>
      <c r="L113" s="170"/>
      <c r="M113" s="170"/>
      <c r="N113" s="170"/>
      <c r="O113" s="170"/>
      <c r="P113" s="170"/>
      <c r="Q113" s="170"/>
      <c r="R113" s="170"/>
      <c r="S113" s="170"/>
      <c r="T113" s="170"/>
      <c r="U113" s="170"/>
      <c r="V113" s="170"/>
      <c r="W113" s="170"/>
    </row>
  </sheetData>
  <mergeCells count="56">
    <mergeCell ref="A109:B109"/>
    <mergeCell ref="A113:W113"/>
    <mergeCell ref="A76:B76"/>
    <mergeCell ref="A83:B83"/>
    <mergeCell ref="A84:B84"/>
    <mergeCell ref="A94:B94"/>
    <mergeCell ref="A104:B104"/>
    <mergeCell ref="A105:B105"/>
    <mergeCell ref="A43:B43"/>
    <mergeCell ref="A53:B53"/>
    <mergeCell ref="A54:B54"/>
    <mergeCell ref="A61:B61"/>
    <mergeCell ref="A68:B68"/>
    <mergeCell ref="A69:B69"/>
    <mergeCell ref="L31:N31"/>
    <mergeCell ref="O31:Q31"/>
    <mergeCell ref="R31:T31"/>
    <mergeCell ref="U31:W31"/>
    <mergeCell ref="A32:B32"/>
    <mergeCell ref="A33:B33"/>
    <mergeCell ref="A16:B16"/>
    <mergeCell ref="A19:B19"/>
    <mergeCell ref="A22:B22"/>
    <mergeCell ref="A25:W25"/>
    <mergeCell ref="A29:W29"/>
    <mergeCell ref="A30:B31"/>
    <mergeCell ref="C30:W30"/>
    <mergeCell ref="C31:E31"/>
    <mergeCell ref="F31:H31"/>
    <mergeCell ref="I31:K31"/>
    <mergeCell ref="A4:B4"/>
    <mergeCell ref="A7:B7"/>
    <mergeCell ref="A10:B10"/>
    <mergeCell ref="Y11:AE11"/>
    <mergeCell ref="Y12:AE12"/>
    <mergeCell ref="A13:B13"/>
    <mergeCell ref="Y2:Y3"/>
    <mergeCell ref="Z2:AB2"/>
    <mergeCell ref="AC2:AE2"/>
    <mergeCell ref="D3:E3"/>
    <mergeCell ref="G3:H3"/>
    <mergeCell ref="J3:K3"/>
    <mergeCell ref="M3:N3"/>
    <mergeCell ref="P3:Q3"/>
    <mergeCell ref="S3:T3"/>
    <mergeCell ref="V3:W3"/>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43" t="s">
        <v>246</v>
      </c>
      <c r="B1" s="43"/>
      <c r="C1" s="43"/>
      <c r="D1" s="43"/>
    </row>
    <row r="2" spans="1:4">
      <c r="A2" s="98" t="s">
        <v>110</v>
      </c>
      <c r="B2" s="99" t="s">
        <v>122</v>
      </c>
      <c r="C2" s="100"/>
      <c r="D2" s="100"/>
    </row>
    <row r="3" spans="1:4">
      <c r="A3" s="108"/>
      <c r="B3" s="109">
        <v>12</v>
      </c>
      <c r="C3" s="109"/>
      <c r="D3" s="110"/>
    </row>
    <row r="4" spans="1:4">
      <c r="A4" s="124" t="s">
        <v>24</v>
      </c>
      <c r="B4" s="125">
        <v>5.5</v>
      </c>
      <c r="C4" s="30"/>
      <c r="D4" s="30"/>
    </row>
    <row r="5" spans="1:4">
      <c r="A5" s="124" t="s">
        <v>25</v>
      </c>
      <c r="B5" s="125" t="s">
        <v>123</v>
      </c>
      <c r="C5" s="30"/>
      <c r="D5" s="30"/>
    </row>
    <row r="6" spans="1:4">
      <c r="A6" s="124" t="s">
        <v>116</v>
      </c>
      <c r="B6" s="125">
        <v>1.4</v>
      </c>
      <c r="C6" s="30"/>
      <c r="D6" s="30"/>
    </row>
    <row r="7" spans="1:4">
      <c r="A7" s="124" t="s">
        <v>27</v>
      </c>
      <c r="B7" s="125" t="s">
        <v>123</v>
      </c>
      <c r="C7" s="30"/>
      <c r="D7" s="30"/>
    </row>
    <row r="8" spans="1:4">
      <c r="A8" s="124" t="s">
        <v>86</v>
      </c>
      <c r="B8" s="125">
        <v>2.6</v>
      </c>
      <c r="C8" s="30"/>
      <c r="D8" s="30"/>
    </row>
    <row r="9" spans="1:4">
      <c r="A9" s="124" t="s">
        <v>247</v>
      </c>
      <c r="B9" s="125">
        <v>0</v>
      </c>
      <c r="C9" s="30"/>
      <c r="D9" s="30"/>
    </row>
    <row r="10" spans="1:4">
      <c r="A10" s="124" t="s">
        <v>248</v>
      </c>
      <c r="B10" s="125" t="s">
        <v>123</v>
      </c>
      <c r="C10" s="30"/>
      <c r="D10" s="30"/>
    </row>
    <row r="11" spans="1:4">
      <c r="A11" s="124" t="s">
        <v>31</v>
      </c>
      <c r="B11" s="125" t="s">
        <v>123</v>
      </c>
      <c r="C11" s="30"/>
      <c r="D11" s="30"/>
    </row>
    <row r="12" spans="1:4">
      <c r="A12" s="124" t="s">
        <v>88</v>
      </c>
      <c r="B12" s="125">
        <v>10.8</v>
      </c>
      <c r="C12" s="30"/>
      <c r="D12" s="30"/>
    </row>
    <row r="13" spans="1:4">
      <c r="A13" s="217" t="s">
        <v>249</v>
      </c>
      <c r="B13" s="125">
        <v>11.8</v>
      </c>
      <c r="C13" s="30"/>
      <c r="D13" s="30"/>
    </row>
    <row r="14" spans="1:4">
      <c r="A14" s="2" t="s">
        <v>250</v>
      </c>
    </row>
    <row r="15" spans="1:4">
      <c r="A15" s="218" t="s">
        <v>251</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219" bestFit="1" customWidth="1"/>
    <col min="2" max="16384" width="10.83203125" style="219"/>
  </cols>
  <sheetData>
    <row r="1" spans="1:5">
      <c r="A1" s="219" t="s">
        <v>252</v>
      </c>
      <c r="B1" s="219" t="s">
        <v>253</v>
      </c>
      <c r="C1" s="219" t="s">
        <v>254</v>
      </c>
      <c r="D1" s="219" t="s">
        <v>255</v>
      </c>
      <c r="E1" s="219" t="s">
        <v>256</v>
      </c>
    </row>
    <row r="2" spans="1:5">
      <c r="A2" s="219" t="s">
        <v>257</v>
      </c>
      <c r="B2" s="219">
        <v>14868</v>
      </c>
      <c r="C2" s="219">
        <v>23020</v>
      </c>
      <c r="D2" s="219">
        <v>0.64587313000000002</v>
      </c>
      <c r="E2" s="219" t="s">
        <v>123</v>
      </c>
    </row>
    <row r="3" spans="1:5">
      <c r="A3" s="219" t="s">
        <v>11</v>
      </c>
      <c r="B3" s="219">
        <v>428</v>
      </c>
      <c r="C3" s="219">
        <v>20262</v>
      </c>
      <c r="D3" s="219">
        <v>2.1123283999999999E-2</v>
      </c>
      <c r="E3" s="220">
        <f>D3/SUM(D$3:D$12)</f>
        <v>5.5099024322553349E-2</v>
      </c>
    </row>
    <row r="4" spans="1:5">
      <c r="A4" s="219" t="s">
        <v>25</v>
      </c>
      <c r="B4" s="219">
        <v>32</v>
      </c>
      <c r="C4" s="219">
        <v>13262</v>
      </c>
      <c r="D4" s="219">
        <v>2.4129092E-3</v>
      </c>
      <c r="E4" s="220">
        <f t="shared" ref="E4:E12" si="0">D4/SUM(D$3:D$12)</f>
        <v>6.2939523370945894E-3</v>
      </c>
    </row>
    <row r="5" spans="1:5">
      <c r="A5" s="219" t="s">
        <v>258</v>
      </c>
      <c r="B5" s="219">
        <v>4340</v>
      </c>
      <c r="C5" s="219">
        <v>23020</v>
      </c>
      <c r="D5" s="219">
        <v>0.18853170999999999</v>
      </c>
      <c r="E5" s="220">
        <f t="shared" si="0"/>
        <v>0.49177548693955797</v>
      </c>
    </row>
    <row r="6" spans="1:5">
      <c r="A6" s="219" t="s">
        <v>55</v>
      </c>
      <c r="B6" s="219">
        <v>289</v>
      </c>
      <c r="C6" s="219">
        <v>20581</v>
      </c>
      <c r="D6" s="219">
        <v>1.4042078E-2</v>
      </c>
      <c r="E6" s="220">
        <f t="shared" si="0"/>
        <v>3.6628054485334349E-2</v>
      </c>
    </row>
    <row r="7" spans="1:5">
      <c r="A7" s="219" t="s">
        <v>259</v>
      </c>
      <c r="B7" s="219">
        <v>631</v>
      </c>
      <c r="C7" s="219">
        <v>23020</v>
      </c>
      <c r="D7" s="219">
        <v>2.7410947000000001E-2</v>
      </c>
      <c r="E7" s="220">
        <f t="shared" si="0"/>
        <v>7.1500077140335794E-2</v>
      </c>
    </row>
    <row r="8" spans="1:5">
      <c r="A8" s="219" t="s">
        <v>260</v>
      </c>
      <c r="B8" s="219">
        <v>1720</v>
      </c>
      <c r="C8" s="219">
        <v>17980</v>
      </c>
      <c r="D8" s="219">
        <v>9.5661848999999993E-2</v>
      </c>
      <c r="E8" s="220">
        <f t="shared" si="0"/>
        <v>0.24952912363396834</v>
      </c>
    </row>
    <row r="9" spans="1:5">
      <c r="A9" s="219" t="s">
        <v>261</v>
      </c>
      <c r="B9" s="219">
        <v>26</v>
      </c>
      <c r="C9" s="219">
        <v>11454</v>
      </c>
      <c r="D9" s="219">
        <v>2.2699492999999999E-3</v>
      </c>
      <c r="E9" s="220">
        <f t="shared" si="0"/>
        <v>5.9210486253777088E-3</v>
      </c>
    </row>
    <row r="10" spans="1:5">
      <c r="A10" s="219" t="s">
        <v>262</v>
      </c>
      <c r="B10" s="219">
        <v>129</v>
      </c>
      <c r="C10" s="219">
        <v>21539</v>
      </c>
      <c r="D10" s="219">
        <v>5.9891362E-3</v>
      </c>
      <c r="E10" s="220">
        <f t="shared" si="0"/>
        <v>1.5622360668676553E-2</v>
      </c>
    </row>
    <row r="11" spans="1:5">
      <c r="A11" s="219" t="s">
        <v>10</v>
      </c>
      <c r="B11" s="219">
        <v>350</v>
      </c>
      <c r="C11" s="219">
        <v>21849</v>
      </c>
      <c r="D11" s="219">
        <v>1.6019038999999999E-2</v>
      </c>
      <c r="E11" s="220">
        <f t="shared" si="0"/>
        <v>4.1784857860403271E-2</v>
      </c>
    </row>
    <row r="12" spans="1:5">
      <c r="A12" s="219" t="s">
        <v>249</v>
      </c>
      <c r="B12" s="219">
        <v>207</v>
      </c>
      <c r="C12" s="219">
        <v>20891</v>
      </c>
      <c r="D12" s="219">
        <v>9.9085727999999994E-3</v>
      </c>
      <c r="E12" s="220">
        <f t="shared" si="0"/>
        <v>2.5846013986697832E-2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Notes</vt:lpstr>
      <vt:lpstr>Age_spec fertility</vt:lpstr>
      <vt:lpstr>Total Pop</vt:lpstr>
      <vt:lpstr>Interpolated Pop Structure</vt:lpstr>
      <vt:lpstr>Mortality Rate</vt:lpstr>
      <vt:lpstr>Prob_NND_days</vt:lpstr>
      <vt:lpstr>irate1</vt:lpstr>
      <vt:lpstr>irate1_</vt:lpstr>
      <vt:lpstr>irate2</vt:lpstr>
      <vt:lpstr>irate2_</vt:lpstr>
      <vt:lpstr>Discontinuation</vt:lpstr>
      <vt:lpstr>Discontinuation by age</vt:lpstr>
      <vt:lpstr>Failure</vt:lpstr>
      <vt:lpstr>Switching</vt:lpstr>
      <vt:lpstr>switching_matrix</vt:lpstr>
      <vt:lpstr>switching_matrix (n)</vt:lpstr>
      <vt:lpstr>switching_matrix (2)</vt:lpstr>
      <vt:lpstr>contraception_failure_discontin</vt:lpstr>
      <vt:lpstr>lit summary</vt:lpstr>
      <vt:lpstr>WHO</vt:lpstr>
      <vt:lpstr>Guttmacher</vt:lpstr>
      <vt:lpstr>USAID</vt:lpstr>
      <vt:lpstr>cprev2010.csv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2019-07-10T13:04:07Z</dcterms:modified>
</cp:coreProperties>
</file>