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COVID-19/san_diego_hhs/"/>
    </mc:Choice>
  </mc:AlternateContent>
  <xr:revisionPtr revIDLastSave="693" documentId="6_{8264C50F-D168-4A47-B503-51B1522C6D1F}" xr6:coauthVersionLast="45" xr6:coauthVersionMax="45" xr10:uidLastSave="{5A2A15A7-B459-40D8-A966-4654F19C1D12}"/>
  <bookViews>
    <workbookView xWindow="4670" yWindow="2040" windowWidth="28800" windowHeight="15460" tabRatio="916" xr2:uid="{876D358D-FA02-4066-A297-447374110D3F}"/>
  </bookViews>
  <sheets>
    <sheet name="pivotChart" sheetId="4" r:id="rId1"/>
    <sheet name="summarizedData" sheetId="9" r:id="rId2"/>
    <sheet name="compiledData" sheetId="8" r:id="rId3"/>
    <sheet name="rawData" sheetId="1" r:id="rId4"/>
    <sheet name="test" sheetId="12" r:id="rId5"/>
    <sheet name="casesByCity" sheetId="6" r:id="rId6"/>
    <sheet name="casesByZip" sheetId="11" r:id="rId7"/>
    <sheet name="ZipCodes" sheetId="7" r:id="rId8"/>
    <sheet name="rawData_Source" sheetId="5" r:id="rId9"/>
  </sheets>
  <definedNames>
    <definedName name="ExternalData_1" localSheetId="2" hidden="1">'compiledData'!$A$1:$F$31</definedName>
    <definedName name="ExternalData_2" localSheetId="1" hidden="1">summarizedData!$A$1:$D$121</definedName>
    <definedName name="flagPreparerReviewer" localSheetId="6">#REF!</definedName>
    <definedName name="flagPreparerReviewer" localSheetId="4">#REF!</definedName>
    <definedName name="flagPreparerReviewer">#REF!</definedName>
    <definedName name="IPNotation" localSheetId="6">#REF!</definedName>
    <definedName name="IPNotation" localSheetId="4">#REF!</definedName>
    <definedName name="IPNotation">#REF!</definedName>
    <definedName name="Preparer" localSheetId="6">#REF!</definedName>
    <definedName name="Preparer" localSheetId="4">#REF!</definedName>
    <definedName name="Preparer">#REF!</definedName>
    <definedName name="Reviewer" localSheetId="4">#REF!</definedName>
    <definedName name="Reviewer">#REF!</definedName>
    <definedName name="test" localSheetId="6" hidden="1">{"Control_DataContact",#N/A,FALSE,"Control"}</definedName>
    <definedName name="test" localSheetId="4" hidden="1">{"Control_DataContact",#N/A,FALSE,"Control"}</definedName>
    <definedName name="test" localSheetId="7" hidden="1">{"Control_DataContact",#N/A,FALSE,"Control"}</definedName>
    <definedName name="test" hidden="1">{"Control_DataContact",#N/A,FALSE,"Control"}</definedName>
    <definedName name="test1" localSheetId="6" hidden="1">{"Sch.D_P_1Gas",#N/A,FALSE,"Sch.D";"Sch.D_P_2Elec",#N/A,FALSE,"Sch.D"}</definedName>
    <definedName name="test1" localSheetId="4" hidden="1">{"Sch.D_P_1Gas",#N/A,FALSE,"Sch.D";"Sch.D_P_2Elec",#N/A,FALSE,"Sch.D"}</definedName>
    <definedName name="test1" localSheetId="7" hidden="1">{"Sch.D_P_1Gas",#N/A,FALSE,"Sch.D";"Sch.D_P_2Elec",#N/A,FALSE,"Sch.D"}</definedName>
    <definedName name="test1" hidden="1">{"Sch.D_P_1Gas",#N/A,FALSE,"Sch.D";"Sch.D_P_2Elec",#N/A,FALSE,"Sch.D"}</definedName>
    <definedName name="test3" localSheetId="6" hidden="1">{"Sch.E_PayrollExp",#N/A,TRUE,"Sch.E,F,G,H";"Sch.F_PayrollTaxes",#N/A,TRUE,"Sch.E,F,G,H";"Sch.G_IncentComp",#N/A,TRUE,"Sch.E,F,G,H";"Sch.H_P1_EmplBeneSum",#N/A,TRUE,"Sch.E,F,G,H"}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7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 localSheetId="4">#REF!</definedName>
    <definedName name="USDDisplay">#REF!</definedName>
    <definedName name="USDRound" localSheetId="4">#REF!</definedName>
    <definedName name="USDRound">#REF!</definedName>
    <definedName name="wrn.AllSummarySheets." localSheetId="6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7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6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7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6" hidden="1">{"Control_P1",#N/A,FALSE,"Control";"Control_P2",#N/A,FALSE,"Control";"Control_P3",#N/A,FALSE,"Control";"Control_P4",#N/A,FALSE,"Control"}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7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6" hidden="1">{"Control_DataContact",#N/A,FALSE,"Control"}</definedName>
    <definedName name="wrn.Data_Contact." localSheetId="4" hidden="1">{"Control_DataContact",#N/A,FALSE,"Control"}</definedName>
    <definedName name="wrn.Data_Contact." localSheetId="7" hidden="1">{"Control_DataContact",#N/A,FALSE,"Control"}</definedName>
    <definedName name="wrn.Data_Contact." hidden="1">{"Control_DataContact",#N/A,FALSE,"Control"}</definedName>
    <definedName name="wrn.Est_2003." localSheetId="6" hidden="1">{"Est_Pg1",#N/A,FALSE,"Estimate2003";"Est_Pg2",#N/A,FALSE,"Estimate2003";"Est_Pg3",#N/A,FALSE,"Estimate2003";"Escalation,",#N/A,FALSE,"Escalation"}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7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6" hidden="1">{"Alberta",#N/A,FALSE,"Pivot Data";#N/A,#N/A,FALSE,"Pivot Data";"HiddenColumns",#N/A,FALSE,"Pivot Data"}</definedName>
    <definedName name="wrn.MyTestReport." localSheetId="4" hidden="1">{"Alberta",#N/A,FALSE,"Pivot Data";#N/A,#N/A,FALSE,"Pivot Data";"HiddenColumns",#N/A,FALSE,"Pivot Data"}</definedName>
    <definedName name="wrn.MyTestReport." localSheetId="7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6" hidden="1">{"Sch.A_CWC_Summary",#N/A,FALSE,"Sch.A,B";"Sch.B_LLSummary",#N/A,FALSE,"Sch.A,B"}</definedName>
    <definedName name="wrn.Sch.A._.B." localSheetId="4" hidden="1">{"Sch.A_CWC_Summary",#N/A,FALSE,"Sch.A,B";"Sch.B_LLSummary",#N/A,FALSE,"Sch.A,B"}</definedName>
    <definedName name="wrn.Sch.A._.B." localSheetId="7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6" hidden="1">{"Sch.C_Rev_lag",#N/A,FALSE,"Sch.C"}</definedName>
    <definedName name="wrn.Sch.C." localSheetId="4" hidden="1">{"Sch.C_Rev_lag",#N/A,FALSE,"Sch.C"}</definedName>
    <definedName name="wrn.Sch.C." localSheetId="7" hidden="1">{"Sch.C_Rev_lag",#N/A,FALSE,"Sch.C"}</definedName>
    <definedName name="wrn.Sch.C." hidden="1">{"Sch.C_Rev_lag",#N/A,FALSE,"Sch.C"}</definedName>
    <definedName name="wrn.Sch.D." localSheetId="6" hidden="1">{"Sch.D1_GasPurch",#N/A,FALSE,"Sch.D";"Sch.D2_ElecPurch",#N/A,FALSE,"Sch.D"}</definedName>
    <definedName name="wrn.Sch.D." localSheetId="4" hidden="1">{"Sch.D1_GasPurch",#N/A,FALSE,"Sch.D";"Sch.D2_ElecPurch",#N/A,FALSE,"Sch.D"}</definedName>
    <definedName name="wrn.Sch.D." localSheetId="7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6" hidden="1">{"Sch.E_PayrollExp",#N/A,TRUE,"Sch.E,F";"Sch.F_FICA",#N/A,TRUE,"Sch.E,F"}</definedName>
    <definedName name="wrn.Sch.E._.F." localSheetId="4" hidden="1">{"Sch.E_PayrollExp",#N/A,TRUE,"Sch.E,F";"Sch.F_FICA",#N/A,TRUE,"Sch.E,F"}</definedName>
    <definedName name="wrn.Sch.E._.F." localSheetId="7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6" hidden="1">{"Sch.G_ICP",#N/A,FALSE,"Sch.G"}</definedName>
    <definedName name="wrn.Sch.G." localSheetId="4" hidden="1">{"Sch.G_ICP",#N/A,FALSE,"Sch.G"}</definedName>
    <definedName name="wrn.Sch.G." localSheetId="7" hidden="1">{"Sch.G_ICP",#N/A,FALSE,"Sch.G"}</definedName>
    <definedName name="wrn.Sch.G." hidden="1">{"Sch.G_ICP",#N/A,FALSE,"Sch.G"}</definedName>
    <definedName name="wrn.Sch.H." localSheetId="6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7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6" hidden="1">{"Sch.I_Goods&amp;Svcs",#N/A,FALSE,"Sch.I"}</definedName>
    <definedName name="wrn.Sch.I." localSheetId="4" hidden="1">{"Sch.I_Goods&amp;Svcs",#N/A,FALSE,"Sch.I"}</definedName>
    <definedName name="wrn.Sch.I." localSheetId="7" hidden="1">{"Sch.I_Goods&amp;Svcs",#N/A,FALSE,"Sch.I"}</definedName>
    <definedName name="wrn.Sch.I." hidden="1">{"Sch.I_Goods&amp;Svcs",#N/A,FALSE,"Sch.I"}</definedName>
    <definedName name="wrn.Sch.J." localSheetId="6" hidden="1">{"Sch.J_CorpChgs",#N/A,FALSE,"Sch.J"}</definedName>
    <definedName name="wrn.Sch.J." localSheetId="4" hidden="1">{"Sch.J_CorpChgs",#N/A,FALSE,"Sch.J"}</definedName>
    <definedName name="wrn.Sch.J." localSheetId="7" hidden="1">{"Sch.J_CorpChgs",#N/A,FALSE,"Sch.J"}</definedName>
    <definedName name="wrn.Sch.J." hidden="1">{"Sch.J_CorpChgs",#N/A,FALSE,"Sch.J"}</definedName>
    <definedName name="wrn.Sch.K." localSheetId="6" hidden="1">{"Sch.K_P1_PropLease",#N/A,FALSE,"Sch.K";"Sch.K_P2_PropLease",#N/A,FALSE,"Sch.K"}</definedName>
    <definedName name="wrn.Sch.K." localSheetId="4" hidden="1">{"Sch.K_P1_PropLease",#N/A,FALSE,"Sch.K";"Sch.K_P2_PropLease",#N/A,FALSE,"Sch.K"}</definedName>
    <definedName name="wrn.Sch.K." localSheetId="7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6" hidden="1">{"Sch.L_MaterialIssue",#N/A,FALSE,"Sch.L"}</definedName>
    <definedName name="wrn.Sch.L." localSheetId="4" hidden="1">{"Sch.L_MaterialIssue",#N/A,FALSE,"Sch.L"}</definedName>
    <definedName name="wrn.Sch.L." localSheetId="7" hidden="1">{"Sch.L_MaterialIssue",#N/A,FALSE,"Sch.L"}</definedName>
    <definedName name="wrn.Sch.L." hidden="1">{"Sch.L_MaterialIssue",#N/A,FALSE,"Sch.L"}</definedName>
    <definedName name="wrn.Sch.M." localSheetId="6" hidden="1">{"Sch.M_Prop&amp;FFTaxes",#N/A,FALSE,"Sch.M"}</definedName>
    <definedName name="wrn.Sch.M." localSheetId="4" hidden="1">{"Sch.M_Prop&amp;FFTaxes",#N/A,FALSE,"Sch.M"}</definedName>
    <definedName name="wrn.Sch.M." localSheetId="7" hidden="1">{"Sch.M_Prop&amp;FFTaxes",#N/A,FALSE,"Sch.M"}</definedName>
    <definedName name="wrn.Sch.M." hidden="1">{"Sch.M_Prop&amp;FFTaxes",#N/A,FALSE,"Sch.M"}</definedName>
    <definedName name="wrn.Sch.N." localSheetId="6" hidden="1">{"Sch.N_IncTaxes",#N/A,FALSE,"Sch. N, O"}</definedName>
    <definedName name="wrn.Sch.N." localSheetId="4" hidden="1">{"Sch.N_IncTaxes",#N/A,FALSE,"Sch. N, O"}</definedName>
    <definedName name="wrn.Sch.N." localSheetId="7" hidden="1">{"Sch.N_IncTaxes",#N/A,FALSE,"Sch. N, O"}</definedName>
    <definedName name="wrn.Sch.N." hidden="1">{"Sch.N_IncTaxes",#N/A,FALSE,"Sch. N, O"}</definedName>
    <definedName name="wrn.Sch.O." localSheetId="6" hidden="1">{"Sch.O1_FedITDeferred",#N/A,FALSE,"Sch. N, O";"Sch_O2_Depreciation",#N/A,FALSE,"Sch. N, O";"Sch_O3_AmortInsurance",#N/A,FALSE,"Sch.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7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6" hidden="1">{"Sch.P_BS_Bal",#N/A,FALSE,"WP-BS Elem"}</definedName>
    <definedName name="wrn.Sch.P." localSheetId="4" hidden="1">{"Sch.P_BS_Bal",#N/A,FALSE,"WP-BS Elem"}</definedName>
    <definedName name="wrn.Sch.P." localSheetId="7" hidden="1">{"Sch.P_BS_Bal",#N/A,FALSE,"WP-BS Elem"}</definedName>
    <definedName name="wrn.Sch.P." hidden="1">{"Sch.P_BS_Bal",#N/A,FALSE,"WP-BS Elem"}</definedName>
    <definedName name="wrn.Sch.P._.Accts." localSheetId="6" hidden="1">{"Sch.P_BS_Accts",#N/A,FALSE,"WP-BS Elem"}</definedName>
    <definedName name="wrn.Sch.P._.Accts." localSheetId="4" hidden="1">{"Sch.P_BS_Accts",#N/A,FALSE,"WP-BS Elem"}</definedName>
    <definedName name="wrn.Sch.P._.Accts." localSheetId="7" hidden="1">{"Sch.P_BS_Accts",#N/A,FALSE,"WP-BS Elem"}</definedName>
    <definedName name="wrn.Sch.P._.Accts." hidden="1">{"Sch.P_BS_Accts",#N/A,FALSE,"WP-BS Elem"}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2" i="6" l="1"/>
  <c r="H363" i="6"/>
  <c r="H364" i="6"/>
  <c r="H365" i="6"/>
  <c r="H366" i="6"/>
  <c r="H367" i="6"/>
  <c r="H368" i="6"/>
  <c r="H369" i="6"/>
  <c r="H370" i="6"/>
  <c r="I370" i="6" s="1"/>
  <c r="H371" i="6"/>
  <c r="H372" i="6"/>
  <c r="I372" i="6" s="1"/>
  <c r="H373" i="6"/>
  <c r="H374" i="6"/>
  <c r="I374" i="6" s="1"/>
  <c r="H375" i="6"/>
  <c r="I375" i="6" s="1"/>
  <c r="H376" i="6"/>
  <c r="H377" i="6"/>
  <c r="H378" i="6"/>
  <c r="H379" i="6"/>
  <c r="H380" i="6"/>
  <c r="H381" i="6"/>
  <c r="H382" i="6"/>
  <c r="I382" i="6" s="1"/>
  <c r="H383" i="6"/>
  <c r="H384" i="6"/>
  <c r="I384" i="6" s="1"/>
  <c r="H385" i="6"/>
  <c r="H386" i="6"/>
  <c r="I386" i="6" s="1"/>
  <c r="H387" i="6"/>
  <c r="I387" i="6" s="1"/>
  <c r="H388" i="6"/>
  <c r="I388" i="6" s="1"/>
  <c r="H389" i="6"/>
  <c r="I389" i="6" s="1"/>
  <c r="H390" i="6"/>
  <c r="H391" i="6"/>
  <c r="H392" i="6"/>
  <c r="H393" i="6"/>
  <c r="I393" i="6" s="1"/>
  <c r="I362" i="6"/>
  <c r="I363" i="6"/>
  <c r="I364" i="6"/>
  <c r="I365" i="6"/>
  <c r="I366" i="6"/>
  <c r="I367" i="6"/>
  <c r="I368" i="6"/>
  <c r="I369" i="6"/>
  <c r="I371" i="6"/>
  <c r="I373" i="6"/>
  <c r="I376" i="6"/>
  <c r="I377" i="6"/>
  <c r="I378" i="6"/>
  <c r="I379" i="6"/>
  <c r="I380" i="6"/>
  <c r="I381" i="6"/>
  <c r="I383" i="6"/>
  <c r="I385" i="6"/>
  <c r="I390" i="6"/>
  <c r="I391" i="6"/>
  <c r="I392" i="6"/>
  <c r="D393" i="6"/>
  <c r="B393" i="6"/>
  <c r="D392" i="6"/>
  <c r="B392" i="6"/>
  <c r="D391" i="6"/>
  <c r="B391" i="6"/>
  <c r="D390" i="6"/>
  <c r="B390" i="6"/>
  <c r="D389" i="6"/>
  <c r="B389" i="6"/>
  <c r="D388" i="6"/>
  <c r="B388" i="6"/>
  <c r="D387" i="6"/>
  <c r="B387" i="6"/>
  <c r="D386" i="6"/>
  <c r="B386" i="6"/>
  <c r="D385" i="6"/>
  <c r="B385" i="6"/>
  <c r="D384" i="6"/>
  <c r="B384" i="6"/>
  <c r="D383" i="6"/>
  <c r="B383" i="6"/>
  <c r="D382" i="6"/>
  <c r="B382" i="6"/>
  <c r="D381" i="6"/>
  <c r="B381" i="6"/>
  <c r="D380" i="6"/>
  <c r="B380" i="6"/>
  <c r="D379" i="6"/>
  <c r="B379" i="6"/>
  <c r="D378" i="6"/>
  <c r="B378" i="6"/>
  <c r="D377" i="6"/>
  <c r="B377" i="6"/>
  <c r="D376" i="6"/>
  <c r="B376" i="6"/>
  <c r="D375" i="6"/>
  <c r="B375" i="6"/>
  <c r="D374" i="6"/>
  <c r="B374" i="6"/>
  <c r="D373" i="6"/>
  <c r="B373" i="6"/>
  <c r="D372" i="6"/>
  <c r="B372" i="6"/>
  <c r="D371" i="6"/>
  <c r="B371" i="6"/>
  <c r="D370" i="6"/>
  <c r="B370" i="6"/>
  <c r="D369" i="6"/>
  <c r="B369" i="6"/>
  <c r="D368" i="6"/>
  <c r="B368" i="6"/>
  <c r="D367" i="6"/>
  <c r="B367" i="6"/>
  <c r="D366" i="6"/>
  <c r="B366" i="6"/>
  <c r="D365" i="6"/>
  <c r="B365" i="6"/>
  <c r="D364" i="6"/>
  <c r="B364" i="6"/>
  <c r="D363" i="6"/>
  <c r="B363" i="6"/>
  <c r="D362" i="6"/>
  <c r="B362" i="6"/>
  <c r="D361" i="6"/>
  <c r="B361" i="6"/>
  <c r="H361" i="6"/>
  <c r="I361" i="6" s="1"/>
  <c r="B25" i="12"/>
  <c r="D451" i="11"/>
  <c r="D452" i="11"/>
  <c r="D453" i="11"/>
  <c r="D454" i="11"/>
  <c r="D455" i="11"/>
  <c r="D456" i="11"/>
  <c r="D457" i="11"/>
  <c r="D458" i="11"/>
  <c r="D459" i="11"/>
  <c r="D460" i="11"/>
  <c r="D461" i="11"/>
  <c r="E461" i="11" s="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E473" i="11" s="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E485" i="11" s="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E497" i="11" s="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E509" i="11" s="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E521" i="11" s="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E533" i="11" s="1"/>
  <c r="D534" i="11"/>
  <c r="E534" i="11" s="1"/>
  <c r="D535" i="11"/>
  <c r="E535" i="11" s="1"/>
  <c r="D536" i="11"/>
  <c r="D537" i="11"/>
  <c r="E537" i="11" s="1"/>
  <c r="D538" i="11"/>
  <c r="E538" i="11" s="1"/>
  <c r="D539" i="11"/>
  <c r="D540" i="11"/>
  <c r="E540" i="11" s="1"/>
  <c r="D541" i="11"/>
  <c r="E541" i="11" s="1"/>
  <c r="D542" i="11"/>
  <c r="E542" i="11" s="1"/>
  <c r="D543" i="11"/>
  <c r="E451" i="11"/>
  <c r="E452" i="11"/>
  <c r="E453" i="11"/>
  <c r="E454" i="11"/>
  <c r="E455" i="11"/>
  <c r="E456" i="11"/>
  <c r="E457" i="11"/>
  <c r="E458" i="11"/>
  <c r="E459" i="11"/>
  <c r="E460" i="11"/>
  <c r="E462" i="11"/>
  <c r="E463" i="11"/>
  <c r="E464" i="11"/>
  <c r="E465" i="11"/>
  <c r="E466" i="11"/>
  <c r="E467" i="11"/>
  <c r="E468" i="11"/>
  <c r="E469" i="11"/>
  <c r="E470" i="11"/>
  <c r="E471" i="11"/>
  <c r="E472" i="11"/>
  <c r="E474" i="11"/>
  <c r="E475" i="11"/>
  <c r="E476" i="11"/>
  <c r="E477" i="11"/>
  <c r="E478" i="11"/>
  <c r="E479" i="11"/>
  <c r="E480" i="11"/>
  <c r="E481" i="11"/>
  <c r="E482" i="11"/>
  <c r="E483" i="11"/>
  <c r="E484" i="11"/>
  <c r="E486" i="11"/>
  <c r="E487" i="11"/>
  <c r="E488" i="11"/>
  <c r="E489" i="11"/>
  <c r="E490" i="11"/>
  <c r="E491" i="11"/>
  <c r="E492" i="11"/>
  <c r="E493" i="11"/>
  <c r="E494" i="11"/>
  <c r="E495" i="11"/>
  <c r="E496" i="11"/>
  <c r="E498" i="11"/>
  <c r="E499" i="11"/>
  <c r="E500" i="11"/>
  <c r="E501" i="11"/>
  <c r="E502" i="11"/>
  <c r="E503" i="11"/>
  <c r="E504" i="11"/>
  <c r="E505" i="11"/>
  <c r="E506" i="11"/>
  <c r="E507" i="11"/>
  <c r="E508" i="11"/>
  <c r="E510" i="11"/>
  <c r="E511" i="11"/>
  <c r="E512" i="11"/>
  <c r="E513" i="11"/>
  <c r="E514" i="11"/>
  <c r="E515" i="11"/>
  <c r="E516" i="11"/>
  <c r="E517" i="11"/>
  <c r="E518" i="11"/>
  <c r="E519" i="11"/>
  <c r="E520" i="11"/>
  <c r="E522" i="11"/>
  <c r="E523" i="11"/>
  <c r="E524" i="11"/>
  <c r="E525" i="11"/>
  <c r="E526" i="11"/>
  <c r="E527" i="11"/>
  <c r="E528" i="11"/>
  <c r="E529" i="11"/>
  <c r="E530" i="11"/>
  <c r="E531" i="11"/>
  <c r="E532" i="11"/>
  <c r="E536" i="11"/>
  <c r="E539" i="11"/>
  <c r="E543" i="11"/>
  <c r="D450" i="11"/>
  <c r="E450" i="11" s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593" i="1"/>
  <c r="H329" i="6" l="1"/>
  <c r="I329" i="6" s="1"/>
  <c r="H330" i="6"/>
  <c r="H331" i="6"/>
  <c r="I331" i="6" s="1"/>
  <c r="H332" i="6"/>
  <c r="I332" i="6" s="1"/>
  <c r="H333" i="6"/>
  <c r="H334" i="6"/>
  <c r="I334" i="6" s="1"/>
  <c r="H335" i="6"/>
  <c r="H336" i="6"/>
  <c r="H337" i="6"/>
  <c r="H338" i="6"/>
  <c r="H339" i="6"/>
  <c r="I339" i="6" s="1"/>
  <c r="H340" i="6"/>
  <c r="H341" i="6"/>
  <c r="I341" i="6" s="1"/>
  <c r="H342" i="6"/>
  <c r="I342" i="6" s="1"/>
  <c r="H343" i="6"/>
  <c r="I343" i="6" s="1"/>
  <c r="H344" i="6"/>
  <c r="I344" i="6" s="1"/>
  <c r="H345" i="6"/>
  <c r="H346" i="6"/>
  <c r="I346" i="6" s="1"/>
  <c r="H347" i="6"/>
  <c r="H348" i="6"/>
  <c r="I348" i="6" s="1"/>
  <c r="H349" i="6"/>
  <c r="H350" i="6"/>
  <c r="H351" i="6"/>
  <c r="I351" i="6" s="1"/>
  <c r="H352" i="6"/>
  <c r="H353" i="6"/>
  <c r="I353" i="6" s="1"/>
  <c r="H354" i="6"/>
  <c r="I354" i="6" s="1"/>
  <c r="H355" i="6"/>
  <c r="I355" i="6" s="1"/>
  <c r="H356" i="6"/>
  <c r="I356" i="6" s="1"/>
  <c r="H357" i="6"/>
  <c r="H358" i="6"/>
  <c r="I358" i="6" s="1"/>
  <c r="H359" i="6"/>
  <c r="I359" i="6" s="1"/>
  <c r="H360" i="6"/>
  <c r="I360" i="6" s="1"/>
  <c r="I330" i="6"/>
  <c r="I333" i="6"/>
  <c r="I335" i="6"/>
  <c r="I336" i="6"/>
  <c r="I337" i="6"/>
  <c r="I338" i="6"/>
  <c r="I340" i="6"/>
  <c r="I345" i="6"/>
  <c r="I347" i="6"/>
  <c r="I349" i="6"/>
  <c r="I350" i="6"/>
  <c r="I352" i="6"/>
  <c r="I357" i="6"/>
  <c r="D360" i="6"/>
  <c r="B360" i="6"/>
  <c r="D359" i="6"/>
  <c r="B359" i="6"/>
  <c r="D358" i="6"/>
  <c r="B358" i="6"/>
  <c r="D357" i="6"/>
  <c r="B357" i="6"/>
  <c r="D356" i="6"/>
  <c r="B356" i="6"/>
  <c r="D355" i="6"/>
  <c r="B355" i="6"/>
  <c r="D354" i="6"/>
  <c r="B354" i="6"/>
  <c r="D353" i="6"/>
  <c r="B353" i="6"/>
  <c r="D352" i="6"/>
  <c r="B352" i="6"/>
  <c r="D351" i="6"/>
  <c r="B351" i="6"/>
  <c r="D350" i="6"/>
  <c r="B350" i="6"/>
  <c r="D349" i="6"/>
  <c r="B349" i="6"/>
  <c r="D348" i="6"/>
  <c r="B348" i="6"/>
  <c r="D347" i="6"/>
  <c r="B347" i="6"/>
  <c r="D346" i="6"/>
  <c r="B346" i="6"/>
  <c r="D345" i="6"/>
  <c r="B345" i="6"/>
  <c r="D344" i="6"/>
  <c r="B344" i="6"/>
  <c r="D343" i="6"/>
  <c r="B343" i="6"/>
  <c r="D342" i="6"/>
  <c r="B342" i="6"/>
  <c r="D341" i="6"/>
  <c r="B341" i="6"/>
  <c r="D340" i="6"/>
  <c r="B340" i="6"/>
  <c r="D339" i="6"/>
  <c r="B339" i="6"/>
  <c r="D338" i="6"/>
  <c r="B338" i="6"/>
  <c r="D337" i="6"/>
  <c r="B337" i="6"/>
  <c r="D336" i="6"/>
  <c r="B336" i="6"/>
  <c r="D335" i="6"/>
  <c r="B335" i="6"/>
  <c r="D334" i="6"/>
  <c r="B334" i="6"/>
  <c r="D333" i="6"/>
  <c r="B333" i="6"/>
  <c r="D332" i="6"/>
  <c r="B332" i="6"/>
  <c r="D331" i="6"/>
  <c r="B331" i="6"/>
  <c r="D330" i="6"/>
  <c r="B330" i="6"/>
  <c r="D329" i="6"/>
  <c r="B329" i="6"/>
  <c r="D328" i="6"/>
  <c r="B328" i="6"/>
  <c r="H328" i="6"/>
  <c r="I328" i="6" s="1"/>
  <c r="D359" i="11"/>
  <c r="D360" i="11"/>
  <c r="D361" i="11"/>
  <c r="D362" i="11"/>
  <c r="D363" i="11"/>
  <c r="D364" i="11"/>
  <c r="D365" i="11"/>
  <c r="D366" i="11"/>
  <c r="D367" i="11"/>
  <c r="D368" i="11"/>
  <c r="D369" i="11"/>
  <c r="E369" i="11" s="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E381" i="11" s="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E393" i="11" s="1"/>
  <c r="D394" i="11"/>
  <c r="D395" i="11"/>
  <c r="D396" i="11"/>
  <c r="D397" i="11"/>
  <c r="D398" i="11"/>
  <c r="D399" i="11"/>
  <c r="D400" i="11"/>
  <c r="D401" i="11"/>
  <c r="E401" i="11" s="1"/>
  <c r="D402" i="11"/>
  <c r="D403" i="11"/>
  <c r="D404" i="11"/>
  <c r="D405" i="11"/>
  <c r="E405" i="11" s="1"/>
  <c r="D406" i="11"/>
  <c r="D407" i="11"/>
  <c r="D408" i="11"/>
  <c r="D409" i="11"/>
  <c r="D410" i="11"/>
  <c r="D411" i="11"/>
  <c r="D412" i="11"/>
  <c r="D413" i="11"/>
  <c r="E413" i="11" s="1"/>
  <c r="D414" i="11"/>
  <c r="D415" i="11"/>
  <c r="D416" i="11"/>
  <c r="D417" i="11"/>
  <c r="E417" i="11" s="1"/>
  <c r="D418" i="11"/>
  <c r="D419" i="11"/>
  <c r="D420" i="11"/>
  <c r="D421" i="11"/>
  <c r="D422" i="11"/>
  <c r="D423" i="11"/>
  <c r="D424" i="11"/>
  <c r="D425" i="11"/>
  <c r="E425" i="11" s="1"/>
  <c r="D426" i="11"/>
  <c r="D427" i="11"/>
  <c r="D428" i="11"/>
  <c r="D429" i="11"/>
  <c r="E429" i="11" s="1"/>
  <c r="D430" i="11"/>
  <c r="D431" i="11"/>
  <c r="E431" i="11" s="1"/>
  <c r="D432" i="11"/>
  <c r="E432" i="11" s="1"/>
  <c r="D433" i="11"/>
  <c r="E433" i="11" s="1"/>
  <c r="D434" i="11"/>
  <c r="D435" i="11"/>
  <c r="D436" i="11"/>
  <c r="D437" i="11"/>
  <c r="E437" i="11" s="1"/>
  <c r="D438" i="11"/>
  <c r="D439" i="11"/>
  <c r="E439" i="11" s="1"/>
  <c r="D440" i="11"/>
  <c r="E440" i="11" s="1"/>
  <c r="D441" i="11"/>
  <c r="E441" i="11" s="1"/>
  <c r="D442" i="11"/>
  <c r="E442" i="11" s="1"/>
  <c r="D443" i="11"/>
  <c r="E443" i="11" s="1"/>
  <c r="D444" i="11"/>
  <c r="E444" i="11" s="1"/>
  <c r="D445" i="11"/>
  <c r="E445" i="11" s="1"/>
  <c r="D446" i="11"/>
  <c r="E446" i="11" s="1"/>
  <c r="D447" i="11"/>
  <c r="E447" i="11" s="1"/>
  <c r="D448" i="11"/>
  <c r="E448" i="11" s="1"/>
  <c r="D449" i="11"/>
  <c r="E449" i="11" s="1"/>
  <c r="E359" i="11"/>
  <c r="E360" i="11"/>
  <c r="E361" i="11"/>
  <c r="E362" i="11"/>
  <c r="E363" i="11"/>
  <c r="E364" i="11"/>
  <c r="E365" i="11"/>
  <c r="E366" i="11"/>
  <c r="E367" i="11"/>
  <c r="E368" i="11"/>
  <c r="E370" i="11"/>
  <c r="E371" i="11"/>
  <c r="E372" i="11"/>
  <c r="E373" i="11"/>
  <c r="E374" i="11"/>
  <c r="E375" i="11"/>
  <c r="E376" i="11"/>
  <c r="E377" i="11"/>
  <c r="E378" i="11"/>
  <c r="E379" i="11"/>
  <c r="E380" i="11"/>
  <c r="E382" i="11"/>
  <c r="E383" i="11"/>
  <c r="E384" i="11"/>
  <c r="E385" i="11"/>
  <c r="E386" i="11"/>
  <c r="E387" i="11"/>
  <c r="E388" i="11"/>
  <c r="E389" i="11"/>
  <c r="E390" i="11"/>
  <c r="E391" i="11"/>
  <c r="E392" i="11"/>
  <c r="E394" i="11"/>
  <c r="E395" i="11"/>
  <c r="E396" i="11"/>
  <c r="E397" i="11"/>
  <c r="E398" i="11"/>
  <c r="E399" i="11"/>
  <c r="E400" i="11"/>
  <c r="E402" i="11"/>
  <c r="E403" i="11"/>
  <c r="E404" i="11"/>
  <c r="E406" i="11"/>
  <c r="E407" i="11"/>
  <c r="E408" i="11"/>
  <c r="E409" i="11"/>
  <c r="E410" i="11"/>
  <c r="E411" i="11"/>
  <c r="E412" i="11"/>
  <c r="E414" i="11"/>
  <c r="E415" i="11"/>
  <c r="E416" i="11"/>
  <c r="E418" i="11"/>
  <c r="E419" i="11"/>
  <c r="E420" i="11"/>
  <c r="E421" i="11"/>
  <c r="E422" i="11"/>
  <c r="E423" i="11"/>
  <c r="E424" i="11"/>
  <c r="E426" i="11"/>
  <c r="E427" i="11"/>
  <c r="E428" i="11"/>
  <c r="E430" i="11"/>
  <c r="E434" i="11"/>
  <c r="E435" i="11"/>
  <c r="E436" i="11"/>
  <c r="E438" i="11"/>
  <c r="D358" i="11"/>
  <c r="E358" i="11" s="1"/>
  <c r="D357" i="11"/>
  <c r="E357" i="11" s="1"/>
  <c r="D356" i="11"/>
  <c r="E356" i="11" s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79" i="1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D355" i="11"/>
  <c r="E355" i="11" s="1"/>
  <c r="D354" i="11"/>
  <c r="E354" i="11" s="1"/>
  <c r="D353" i="11"/>
  <c r="E353" i="11" s="1"/>
  <c r="D352" i="11"/>
  <c r="E352" i="11" s="1"/>
  <c r="D351" i="11"/>
  <c r="E351" i="11" s="1"/>
  <c r="D350" i="11"/>
  <c r="E350" i="11" s="1"/>
  <c r="D261" i="11"/>
  <c r="E261" i="11" s="1"/>
  <c r="D262" i="11"/>
  <c r="E262" i="11" s="1"/>
  <c r="D263" i="11"/>
  <c r="E263" i="11" s="1"/>
  <c r="D264" i="11"/>
  <c r="E264" i="11" s="1"/>
  <c r="D265" i="11"/>
  <c r="E265" i="11" s="1"/>
  <c r="D266" i="11"/>
  <c r="E266" i="11" s="1"/>
  <c r="D267" i="11"/>
  <c r="E267" i="11" s="1"/>
  <c r="D268" i="11"/>
  <c r="E268" i="11" s="1"/>
  <c r="D269" i="11"/>
  <c r="E269" i="11" s="1"/>
  <c r="D270" i="11"/>
  <c r="E270" i="11" s="1"/>
  <c r="D271" i="11"/>
  <c r="E271" i="11" s="1"/>
  <c r="D272" i="11"/>
  <c r="E272" i="11" s="1"/>
  <c r="D273" i="11"/>
  <c r="E273" i="11" s="1"/>
  <c r="D274" i="11"/>
  <c r="E274" i="11" s="1"/>
  <c r="D275" i="11"/>
  <c r="E275" i="11" s="1"/>
  <c r="D276" i="11"/>
  <c r="E276" i="11" s="1"/>
  <c r="D277" i="11"/>
  <c r="E277" i="11" s="1"/>
  <c r="D278" i="11"/>
  <c r="E278" i="11" s="1"/>
  <c r="D279" i="11"/>
  <c r="E279" i="11" s="1"/>
  <c r="D280" i="11"/>
  <c r="E280" i="11" s="1"/>
  <c r="D281" i="11"/>
  <c r="E281" i="11" s="1"/>
  <c r="D282" i="11"/>
  <c r="E282" i="11" s="1"/>
  <c r="D283" i="11"/>
  <c r="E283" i="11" s="1"/>
  <c r="D284" i="11"/>
  <c r="E284" i="11" s="1"/>
  <c r="D285" i="11"/>
  <c r="E285" i="11" s="1"/>
  <c r="D286" i="11"/>
  <c r="E286" i="11" s="1"/>
  <c r="D287" i="11"/>
  <c r="E287" i="11" s="1"/>
  <c r="D288" i="11"/>
  <c r="E288" i="11" s="1"/>
  <c r="D289" i="11"/>
  <c r="E289" i="11" s="1"/>
  <c r="D290" i="11"/>
  <c r="E290" i="11" s="1"/>
  <c r="D291" i="11"/>
  <c r="E291" i="11" s="1"/>
  <c r="D292" i="11"/>
  <c r="E292" i="11" s="1"/>
  <c r="D293" i="11"/>
  <c r="E293" i="11" s="1"/>
  <c r="D294" i="11"/>
  <c r="E294" i="11" s="1"/>
  <c r="D295" i="11"/>
  <c r="E295" i="11" s="1"/>
  <c r="D296" i="11"/>
  <c r="E296" i="11" s="1"/>
  <c r="D297" i="11"/>
  <c r="E297" i="11" s="1"/>
  <c r="D298" i="11"/>
  <c r="E298" i="11" s="1"/>
  <c r="D299" i="11"/>
  <c r="E299" i="11" s="1"/>
  <c r="D300" i="11"/>
  <c r="E300" i="11" s="1"/>
  <c r="D301" i="11"/>
  <c r="E301" i="11" s="1"/>
  <c r="D302" i="11"/>
  <c r="E302" i="11" s="1"/>
  <c r="D303" i="11"/>
  <c r="E303" i="11" s="1"/>
  <c r="D304" i="11"/>
  <c r="E304" i="11" s="1"/>
  <c r="D305" i="11"/>
  <c r="E305" i="11" s="1"/>
  <c r="D306" i="11"/>
  <c r="E306" i="11" s="1"/>
  <c r="D307" i="11"/>
  <c r="E307" i="11" s="1"/>
  <c r="D308" i="11"/>
  <c r="E308" i="11" s="1"/>
  <c r="D309" i="11"/>
  <c r="E309" i="11" s="1"/>
  <c r="D310" i="11"/>
  <c r="E310" i="11" s="1"/>
  <c r="D311" i="11"/>
  <c r="E311" i="11" s="1"/>
  <c r="D312" i="11"/>
  <c r="E312" i="11" s="1"/>
  <c r="D313" i="11"/>
  <c r="E313" i="11" s="1"/>
  <c r="D314" i="11"/>
  <c r="E314" i="11" s="1"/>
  <c r="D315" i="11"/>
  <c r="E315" i="11" s="1"/>
  <c r="D316" i="11"/>
  <c r="E316" i="11" s="1"/>
  <c r="D317" i="11"/>
  <c r="E317" i="11" s="1"/>
  <c r="D318" i="11"/>
  <c r="E318" i="11" s="1"/>
  <c r="D319" i="11"/>
  <c r="E319" i="11" s="1"/>
  <c r="D320" i="11"/>
  <c r="E320" i="11" s="1"/>
  <c r="D321" i="11"/>
  <c r="E321" i="11" s="1"/>
  <c r="D322" i="11"/>
  <c r="E322" i="11" s="1"/>
  <c r="D323" i="11"/>
  <c r="E323" i="11" s="1"/>
  <c r="D324" i="11"/>
  <c r="E324" i="11" s="1"/>
  <c r="D325" i="11"/>
  <c r="E325" i="11" s="1"/>
  <c r="D326" i="11"/>
  <c r="E326" i="11" s="1"/>
  <c r="D327" i="11"/>
  <c r="E327" i="11" s="1"/>
  <c r="D328" i="11"/>
  <c r="E328" i="11" s="1"/>
  <c r="D329" i="11"/>
  <c r="E329" i="11" s="1"/>
  <c r="D330" i="11"/>
  <c r="E330" i="11" s="1"/>
  <c r="D331" i="11"/>
  <c r="E331" i="11" s="1"/>
  <c r="D332" i="11"/>
  <c r="E332" i="11" s="1"/>
  <c r="D333" i="11"/>
  <c r="E333" i="11" s="1"/>
  <c r="D334" i="11"/>
  <c r="E334" i="11" s="1"/>
  <c r="D335" i="11"/>
  <c r="E335" i="11" s="1"/>
  <c r="D336" i="11"/>
  <c r="E336" i="11" s="1"/>
  <c r="D337" i="11"/>
  <c r="E337" i="11" s="1"/>
  <c r="D338" i="11"/>
  <c r="E338" i="11" s="1"/>
  <c r="D339" i="11"/>
  <c r="E339" i="11" s="1"/>
  <c r="D340" i="11"/>
  <c r="E340" i="11" s="1"/>
  <c r="D341" i="11"/>
  <c r="E341" i="11" s="1"/>
  <c r="D342" i="11"/>
  <c r="E342" i="11" s="1"/>
  <c r="D343" i="11"/>
  <c r="E343" i="11" s="1"/>
  <c r="D344" i="11"/>
  <c r="E344" i="11" s="1"/>
  <c r="D345" i="11"/>
  <c r="E345" i="11" s="1"/>
  <c r="D346" i="11"/>
  <c r="E346" i="11" s="1"/>
  <c r="D347" i="11"/>
  <c r="E347" i="11" s="1"/>
  <c r="D348" i="11"/>
  <c r="E348" i="11" s="1"/>
  <c r="D349" i="11"/>
  <c r="E349" i="11" s="1"/>
  <c r="D260" i="11"/>
  <c r="E260" i="11" s="1"/>
  <c r="B325" i="6"/>
  <c r="B324" i="6"/>
  <c r="B323" i="6"/>
  <c r="B322" i="6"/>
  <c r="B321" i="6"/>
  <c r="B320" i="6"/>
  <c r="B319" i="6"/>
  <c r="B318" i="6"/>
  <c r="B317" i="6"/>
  <c r="B316" i="6"/>
  <c r="B315" i="6"/>
  <c r="D325" i="6"/>
  <c r="H325" i="6"/>
  <c r="I325" i="6" s="1"/>
  <c r="D322" i="6"/>
  <c r="H322" i="6"/>
  <c r="I322" i="6" s="1"/>
  <c r="D318" i="6"/>
  <c r="H318" i="6"/>
  <c r="I318" i="6" s="1"/>
  <c r="D315" i="6"/>
  <c r="H315" i="6"/>
  <c r="I315" i="6" s="1"/>
  <c r="D316" i="6"/>
  <c r="H316" i="6"/>
  <c r="I316" i="6" s="1"/>
  <c r="D313" i="6"/>
  <c r="B313" i="6"/>
  <c r="H313" i="6"/>
  <c r="I313" i="6" s="1"/>
  <c r="H296" i="6"/>
  <c r="I296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306" i="6"/>
  <c r="I306" i="6" s="1"/>
  <c r="H307" i="6"/>
  <c r="I307" i="6" s="1"/>
  <c r="H308" i="6"/>
  <c r="I308" i="6" s="1"/>
  <c r="H309" i="6"/>
  <c r="I309" i="6" s="1"/>
  <c r="H310" i="6"/>
  <c r="I310" i="6" s="1"/>
  <c r="H311" i="6"/>
  <c r="I311" i="6" s="1"/>
  <c r="H312" i="6"/>
  <c r="I312" i="6" s="1"/>
  <c r="H314" i="6"/>
  <c r="I314" i="6" s="1"/>
  <c r="H317" i="6"/>
  <c r="I317" i="6" s="1"/>
  <c r="H319" i="6"/>
  <c r="I319" i="6" s="1"/>
  <c r="H320" i="6"/>
  <c r="I320" i="6" s="1"/>
  <c r="H321" i="6"/>
  <c r="I321" i="6" s="1"/>
  <c r="H323" i="6"/>
  <c r="I323" i="6" s="1"/>
  <c r="H324" i="6"/>
  <c r="I324" i="6" s="1"/>
  <c r="H326" i="6"/>
  <c r="I326" i="6" s="1"/>
  <c r="H327" i="6"/>
  <c r="I327" i="6" s="1"/>
  <c r="D327" i="6"/>
  <c r="B327" i="6"/>
  <c r="D326" i="6"/>
  <c r="B326" i="6"/>
  <c r="D324" i="6"/>
  <c r="D323" i="6"/>
  <c r="D321" i="6"/>
  <c r="D320" i="6"/>
  <c r="D319" i="6"/>
  <c r="D317" i="6"/>
  <c r="D314" i="6"/>
  <c r="B314" i="6"/>
  <c r="D312" i="6"/>
  <c r="B312" i="6"/>
  <c r="D311" i="6"/>
  <c r="B311" i="6"/>
  <c r="D310" i="6"/>
  <c r="B310" i="6"/>
  <c r="D309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D302" i="6"/>
  <c r="B302" i="6"/>
  <c r="D301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H295" i="6"/>
  <c r="I295" i="6" s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65" i="1"/>
  <c r="D255" i="11" l="1"/>
  <c r="E255" i="11" s="1"/>
  <c r="D218" i="11"/>
  <c r="E218" i="11" s="1"/>
  <c r="D177" i="11"/>
  <c r="E177" i="11" s="1"/>
  <c r="D178" i="11"/>
  <c r="E178" i="11" s="1"/>
  <c r="D171" i="11"/>
  <c r="E171" i="11" s="1"/>
  <c r="D172" i="11"/>
  <c r="D173" i="11"/>
  <c r="D174" i="11"/>
  <c r="D175" i="11"/>
  <c r="E175" i="11" s="1"/>
  <c r="D176" i="11"/>
  <c r="E176" i="11" s="1"/>
  <c r="D179" i="11"/>
  <c r="E179" i="11" s="1"/>
  <c r="D180" i="11"/>
  <c r="E180" i="11" s="1"/>
  <c r="D181" i="11"/>
  <c r="D182" i="11"/>
  <c r="D183" i="11"/>
  <c r="E183" i="11" s="1"/>
  <c r="D184" i="11"/>
  <c r="D185" i="11"/>
  <c r="E185" i="11" s="1"/>
  <c r="D186" i="11"/>
  <c r="D187" i="11"/>
  <c r="D188" i="11"/>
  <c r="D189" i="11"/>
  <c r="E189" i="11" s="1"/>
  <c r="D190" i="11"/>
  <c r="E190" i="11" s="1"/>
  <c r="D191" i="11"/>
  <c r="E191" i="11" s="1"/>
  <c r="D192" i="11"/>
  <c r="E192" i="11" s="1"/>
  <c r="D193" i="11"/>
  <c r="D194" i="11"/>
  <c r="E194" i="11" s="1"/>
  <c r="D195" i="11"/>
  <c r="E195" i="11" s="1"/>
  <c r="D196" i="11"/>
  <c r="D197" i="11"/>
  <c r="E197" i="11" s="1"/>
  <c r="D198" i="11"/>
  <c r="D199" i="11"/>
  <c r="D200" i="11"/>
  <c r="D201" i="11"/>
  <c r="E201" i="11" s="1"/>
  <c r="D202" i="11"/>
  <c r="E202" i="11" s="1"/>
  <c r="D203" i="11"/>
  <c r="E203" i="11" s="1"/>
  <c r="D204" i="11"/>
  <c r="E204" i="11" s="1"/>
  <c r="D205" i="11"/>
  <c r="D206" i="11"/>
  <c r="E206" i="11" s="1"/>
  <c r="D207" i="11"/>
  <c r="E207" i="11" s="1"/>
  <c r="D208" i="11"/>
  <c r="D209" i="11"/>
  <c r="E209" i="11" s="1"/>
  <c r="D210" i="11"/>
  <c r="E210" i="11" s="1"/>
  <c r="D211" i="11"/>
  <c r="D212" i="11"/>
  <c r="D213" i="11"/>
  <c r="E213" i="11" s="1"/>
  <c r="D214" i="11"/>
  <c r="E214" i="11" s="1"/>
  <c r="D215" i="11"/>
  <c r="E215" i="11" s="1"/>
  <c r="D216" i="11"/>
  <c r="E216" i="11" s="1"/>
  <c r="D217" i="11"/>
  <c r="D219" i="11"/>
  <c r="E219" i="11" s="1"/>
  <c r="D220" i="11"/>
  <c r="E220" i="11" s="1"/>
  <c r="D221" i="11"/>
  <c r="D222" i="11"/>
  <c r="E222" i="11" s="1"/>
  <c r="D223" i="11"/>
  <c r="E223" i="11" s="1"/>
  <c r="D224" i="11"/>
  <c r="D225" i="11"/>
  <c r="D226" i="11"/>
  <c r="E226" i="11" s="1"/>
  <c r="D227" i="11"/>
  <c r="E227" i="11" s="1"/>
  <c r="D228" i="11"/>
  <c r="E228" i="11" s="1"/>
  <c r="D229" i="11"/>
  <c r="E229" i="11" s="1"/>
  <c r="D230" i="11"/>
  <c r="D231" i="11"/>
  <c r="E231" i="11" s="1"/>
  <c r="D232" i="11"/>
  <c r="E232" i="11" s="1"/>
  <c r="D233" i="11"/>
  <c r="E233" i="11" s="1"/>
  <c r="D234" i="11"/>
  <c r="E234" i="11" s="1"/>
  <c r="D235" i="11"/>
  <c r="E235" i="11" s="1"/>
  <c r="D236" i="11"/>
  <c r="E236" i="11" s="1"/>
  <c r="D237" i="11"/>
  <c r="D238" i="11"/>
  <c r="E238" i="11" s="1"/>
  <c r="D239" i="11"/>
  <c r="E239" i="11" s="1"/>
  <c r="D240" i="11"/>
  <c r="E240" i="11" s="1"/>
  <c r="D241" i="11"/>
  <c r="E241" i="11" s="1"/>
  <c r="D242" i="11"/>
  <c r="E242" i="11" s="1"/>
  <c r="D243" i="11"/>
  <c r="E243" i="11" s="1"/>
  <c r="D244" i="11"/>
  <c r="E244" i="11" s="1"/>
  <c r="D245" i="11"/>
  <c r="E245" i="11" s="1"/>
  <c r="D246" i="11"/>
  <c r="E246" i="11" s="1"/>
  <c r="D247" i="11"/>
  <c r="E247" i="11" s="1"/>
  <c r="D248" i="11"/>
  <c r="E248" i="11" s="1"/>
  <c r="D249" i="11"/>
  <c r="E249" i="11" s="1"/>
  <c r="D250" i="11"/>
  <c r="E250" i="11" s="1"/>
  <c r="D251" i="11"/>
  <c r="E251" i="11" s="1"/>
  <c r="D252" i="11"/>
  <c r="E252" i="11" s="1"/>
  <c r="D253" i="11"/>
  <c r="E253" i="11" s="1"/>
  <c r="D254" i="11"/>
  <c r="E254" i="11" s="1"/>
  <c r="D256" i="11"/>
  <c r="E256" i="11" s="1"/>
  <c r="D257" i="11"/>
  <c r="E257" i="11" s="1"/>
  <c r="D258" i="11"/>
  <c r="E258" i="11" s="1"/>
  <c r="D259" i="11"/>
  <c r="E259" i="11" s="1"/>
  <c r="E172" i="11"/>
  <c r="E173" i="11"/>
  <c r="E174" i="11"/>
  <c r="E181" i="11"/>
  <c r="E182" i="11"/>
  <c r="E184" i="11"/>
  <c r="E186" i="11"/>
  <c r="E187" i="11"/>
  <c r="E188" i="11"/>
  <c r="E193" i="11"/>
  <c r="E196" i="11"/>
  <c r="E198" i="11"/>
  <c r="E199" i="11"/>
  <c r="E200" i="11"/>
  <c r="E205" i="11"/>
  <c r="E208" i="11"/>
  <c r="E211" i="11"/>
  <c r="E212" i="11"/>
  <c r="E217" i="11"/>
  <c r="E221" i="11"/>
  <c r="E224" i="11"/>
  <c r="E225" i="11"/>
  <c r="E230" i="11"/>
  <c r="E237" i="11"/>
  <c r="D170" i="11"/>
  <c r="E170" i="11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277" i="6"/>
  <c r="I277" i="6" s="1"/>
  <c r="H278" i="6"/>
  <c r="I278" i="6" s="1"/>
  <c r="H279" i="6"/>
  <c r="I279" i="6" s="1"/>
  <c r="H280" i="6"/>
  <c r="I280" i="6" s="1"/>
  <c r="H281" i="6"/>
  <c r="I281" i="6" s="1"/>
  <c r="H282" i="6"/>
  <c r="I282" i="6" s="1"/>
  <c r="H283" i="6"/>
  <c r="I283" i="6" s="1"/>
  <c r="H284" i="6"/>
  <c r="I284" i="6" s="1"/>
  <c r="H285" i="6"/>
  <c r="I285" i="6" s="1"/>
  <c r="H286" i="6"/>
  <c r="I286" i="6" s="1"/>
  <c r="H287" i="6"/>
  <c r="I287" i="6" s="1"/>
  <c r="H288" i="6"/>
  <c r="I288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I294" i="6" s="1"/>
  <c r="D294" i="6"/>
  <c r="B294" i="6"/>
  <c r="D293" i="6"/>
  <c r="B293" i="6"/>
  <c r="D292" i="6"/>
  <c r="B292" i="6"/>
  <c r="D291" i="6"/>
  <c r="B291" i="6"/>
  <c r="D290" i="6"/>
  <c r="B290" i="6"/>
  <c r="D289" i="6"/>
  <c r="B289" i="6"/>
  <c r="D288" i="6"/>
  <c r="B288" i="6"/>
  <c r="D287" i="6"/>
  <c r="B287" i="6"/>
  <c r="D286" i="6"/>
  <c r="B286" i="6"/>
  <c r="D285" i="6"/>
  <c r="B285" i="6"/>
  <c r="D284" i="6"/>
  <c r="B284" i="6"/>
  <c r="D283" i="6"/>
  <c r="B283" i="6"/>
  <c r="D282" i="6"/>
  <c r="B282" i="6"/>
  <c r="D281" i="6"/>
  <c r="B281" i="6"/>
  <c r="D280" i="6"/>
  <c r="B280" i="6"/>
  <c r="D279" i="6"/>
  <c r="B279" i="6"/>
  <c r="D278" i="6"/>
  <c r="B278" i="6"/>
  <c r="D277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D270" i="6"/>
  <c r="B270" i="6"/>
  <c r="D269" i="6"/>
  <c r="B269" i="6"/>
  <c r="D268" i="6"/>
  <c r="B268" i="6"/>
  <c r="H268" i="6"/>
  <c r="I268" i="6" s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51" i="1"/>
  <c r="B262" i="6" l="1"/>
  <c r="D262" i="6"/>
  <c r="H262" i="6"/>
  <c r="I262" i="6" s="1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3" i="6"/>
  <c r="B264" i="6"/>
  <c r="B265" i="6"/>
  <c r="B266" i="6"/>
  <c r="B267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3" i="6"/>
  <c r="I263" i="6" s="1"/>
  <c r="H264" i="6"/>
  <c r="I264" i="6" s="1"/>
  <c r="H265" i="6"/>
  <c r="I265" i="6" s="1"/>
  <c r="H266" i="6"/>
  <c r="I266" i="6" s="1"/>
  <c r="H267" i="6"/>
  <c r="I267" i="6" s="1"/>
  <c r="I253" i="6"/>
  <c r="B241" i="6"/>
  <c r="D241" i="6"/>
  <c r="H241" i="6"/>
  <c r="I241" i="6" s="1"/>
  <c r="D166" i="11"/>
  <c r="E166" i="11" s="1"/>
  <c r="D164" i="11"/>
  <c r="E164" i="11" s="1"/>
  <c r="D131" i="11"/>
  <c r="E131" i="11" s="1"/>
  <c r="D119" i="11"/>
  <c r="E119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D95" i="11"/>
  <c r="E95" i="11" s="1"/>
  <c r="D96" i="11"/>
  <c r="E96" i="11" s="1"/>
  <c r="D97" i="1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D120" i="11"/>
  <c r="E120" i="11" s="1"/>
  <c r="D121" i="11"/>
  <c r="E121" i="11" s="1"/>
  <c r="D122" i="11"/>
  <c r="D123" i="11"/>
  <c r="E123" i="11" s="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2" i="11"/>
  <c r="D133" i="11"/>
  <c r="E133" i="11" s="1"/>
  <c r="D134" i="11"/>
  <c r="E134" i="11" s="1"/>
  <c r="D135" i="11"/>
  <c r="E135" i="11" s="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5" i="11"/>
  <c r="E165" i="11" s="1"/>
  <c r="D167" i="11"/>
  <c r="E167" i="11" s="1"/>
  <c r="D168" i="11"/>
  <c r="E168" i="11" s="1"/>
  <c r="D169" i="11"/>
  <c r="E169" i="11" s="1"/>
  <c r="E94" i="11"/>
  <c r="E97" i="11"/>
  <c r="E106" i="11"/>
  <c r="E118" i="11"/>
  <c r="E122" i="11"/>
  <c r="E132" i="11"/>
  <c r="D84" i="11"/>
  <c r="E84" i="11" s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37" i="1"/>
  <c r="D2" i="11" l="1"/>
  <c r="E2" i="11" s="1"/>
  <c r="D3" i="11"/>
  <c r="E3" i="11" s="1"/>
  <c r="D4" i="11"/>
  <c r="E4" i="11" s="1"/>
  <c r="D5" i="11"/>
  <c r="E5" i="11" s="1"/>
  <c r="D6" i="11"/>
  <c r="E6" i="11" s="1"/>
  <c r="D7" i="11"/>
  <c r="E7" i="11" s="1"/>
  <c r="D8" i="11"/>
  <c r="E8" i="11" s="1"/>
  <c r="D9" i="11"/>
  <c r="E9" i="11" s="1"/>
  <c r="D10" i="11"/>
  <c r="E10" i="11" s="1"/>
  <c r="D11" i="11"/>
  <c r="E11" i="11" s="1"/>
  <c r="D12" i="11"/>
  <c r="E12" i="11" s="1"/>
  <c r="D13" i="11"/>
  <c r="E13" i="11" s="1"/>
  <c r="D14" i="11"/>
  <c r="E14" i="11" s="1"/>
  <c r="D15" i="11"/>
  <c r="E15" i="11" s="1"/>
  <c r="D16" i="11"/>
  <c r="E16" i="11" s="1"/>
  <c r="D17" i="11"/>
  <c r="E17" i="11" s="1"/>
  <c r="D18" i="11"/>
  <c r="E18" i="11" s="1"/>
  <c r="D19" i="11"/>
  <c r="E19" i="11" s="1"/>
  <c r="D20" i="11"/>
  <c r="E20" i="11" s="1"/>
  <c r="D21" i="11"/>
  <c r="E21" i="11" s="1"/>
  <c r="D22" i="11"/>
  <c r="E22" i="11" s="1"/>
  <c r="D23" i="11"/>
  <c r="E23" i="11" s="1"/>
  <c r="D24" i="11"/>
  <c r="E24" i="11" s="1"/>
  <c r="D25" i="11"/>
  <c r="E25" i="11" s="1"/>
  <c r="D26" i="11"/>
  <c r="E26" i="11" s="1"/>
  <c r="D27" i="11"/>
  <c r="E27" i="11" s="1"/>
  <c r="D28" i="11"/>
  <c r="E28" i="11" s="1"/>
  <c r="D29" i="11"/>
  <c r="E29" i="11" s="1"/>
  <c r="D30" i="11"/>
  <c r="E30" i="11" s="1"/>
  <c r="D31" i="11"/>
  <c r="E31" i="11" s="1"/>
  <c r="D32" i="11"/>
  <c r="E32" i="11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B222" i="6"/>
  <c r="D239" i="6"/>
  <c r="B239" i="6"/>
  <c r="H239" i="6"/>
  <c r="I239" i="6" s="1"/>
  <c r="D222" i="6"/>
  <c r="H222" i="6"/>
  <c r="I222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40" i="6"/>
  <c r="I240" i="6" s="1"/>
  <c r="D240" i="6"/>
  <c r="B240" i="6"/>
  <c r="D238" i="6"/>
  <c r="B238" i="6"/>
  <c r="D237" i="6"/>
  <c r="B237" i="6"/>
  <c r="D236" i="6"/>
  <c r="B236" i="6"/>
  <c r="D235" i="6"/>
  <c r="B235" i="6"/>
  <c r="D234" i="6"/>
  <c r="B234" i="6"/>
  <c r="D233" i="6"/>
  <c r="B233" i="6"/>
  <c r="D232" i="6"/>
  <c r="B232" i="6"/>
  <c r="D231" i="6"/>
  <c r="B231" i="6"/>
  <c r="D230" i="6"/>
  <c r="B230" i="6"/>
  <c r="D229" i="6"/>
  <c r="B229" i="6"/>
  <c r="D228" i="6"/>
  <c r="B228" i="6"/>
  <c r="D227" i="6"/>
  <c r="B227" i="6"/>
  <c r="D226" i="6"/>
  <c r="B226" i="6"/>
  <c r="D225" i="6"/>
  <c r="B225" i="6"/>
  <c r="D224" i="6"/>
  <c r="B224" i="6"/>
  <c r="D223" i="6"/>
  <c r="B223" i="6"/>
  <c r="D221" i="6"/>
  <c r="B221" i="6"/>
  <c r="D220" i="6"/>
  <c r="B220" i="6"/>
  <c r="D219" i="6"/>
  <c r="B219" i="6"/>
  <c r="D218" i="6"/>
  <c r="B218" i="6"/>
  <c r="D217" i="6"/>
  <c r="B217" i="6"/>
  <c r="D216" i="6"/>
  <c r="B216" i="6"/>
  <c r="D215" i="6"/>
  <c r="B215" i="6"/>
  <c r="H215" i="6"/>
  <c r="I215" i="6" s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23" i="1"/>
  <c r="H192" i="6" l="1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D214" i="6"/>
  <c r="B214" i="6"/>
  <c r="D213" i="6"/>
  <c r="B213" i="6"/>
  <c r="D212" i="6"/>
  <c r="B212" i="6"/>
  <c r="D211" i="6"/>
  <c r="B211" i="6"/>
  <c r="D210" i="6"/>
  <c r="B210" i="6"/>
  <c r="D209" i="6"/>
  <c r="B209" i="6"/>
  <c r="D208" i="6"/>
  <c r="B208" i="6"/>
  <c r="D207" i="6"/>
  <c r="B207" i="6"/>
  <c r="D206" i="6"/>
  <c r="B206" i="6"/>
  <c r="D205" i="6"/>
  <c r="B205" i="6"/>
  <c r="D204" i="6"/>
  <c r="B204" i="6"/>
  <c r="D203" i="6"/>
  <c r="B203" i="6"/>
  <c r="D202" i="6"/>
  <c r="B202" i="6"/>
  <c r="D201" i="6"/>
  <c r="B201" i="6"/>
  <c r="D200" i="6"/>
  <c r="B200" i="6"/>
  <c r="D199" i="6"/>
  <c r="B199" i="6"/>
  <c r="D198" i="6"/>
  <c r="B198" i="6"/>
  <c r="D197" i="6"/>
  <c r="B197" i="6"/>
  <c r="D196" i="6"/>
  <c r="B196" i="6"/>
  <c r="D195" i="6"/>
  <c r="B195" i="6"/>
  <c r="D194" i="6"/>
  <c r="B194" i="6"/>
  <c r="D193" i="6"/>
  <c r="B193" i="6"/>
  <c r="D192" i="6"/>
  <c r="B192" i="6"/>
  <c r="D191" i="6"/>
  <c r="B191" i="6"/>
  <c r="H191" i="6"/>
  <c r="I191" i="6" s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09" i="1"/>
  <c r="H168" i="6" l="1"/>
  <c r="I168" i="6" s="1"/>
  <c r="H169" i="6"/>
  <c r="I169" i="6" s="1"/>
  <c r="H170" i="6"/>
  <c r="I170" i="6" s="1"/>
  <c r="H171" i="6"/>
  <c r="I171" i="6" s="1"/>
  <c r="H172" i="6"/>
  <c r="I172" i="6" s="1"/>
  <c r="H173" i="6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I173" i="6"/>
  <c r="D190" i="6"/>
  <c r="B190" i="6"/>
  <c r="D189" i="6"/>
  <c r="B189" i="6"/>
  <c r="D188" i="6"/>
  <c r="B188" i="6"/>
  <c r="D187" i="6"/>
  <c r="B187" i="6"/>
  <c r="D186" i="6"/>
  <c r="B186" i="6"/>
  <c r="D185" i="6"/>
  <c r="B185" i="6"/>
  <c r="D184" i="6"/>
  <c r="B184" i="6"/>
  <c r="D183" i="6"/>
  <c r="B183" i="6"/>
  <c r="D182" i="6"/>
  <c r="B182" i="6"/>
  <c r="D181" i="6"/>
  <c r="B181" i="6"/>
  <c r="D180" i="6"/>
  <c r="B180" i="6"/>
  <c r="D179" i="6"/>
  <c r="B179" i="6"/>
  <c r="D178" i="6"/>
  <c r="B178" i="6"/>
  <c r="D177" i="6"/>
  <c r="B177" i="6"/>
  <c r="D176" i="6"/>
  <c r="B176" i="6"/>
  <c r="D175" i="6"/>
  <c r="B175" i="6"/>
  <c r="D174" i="6"/>
  <c r="B174" i="6"/>
  <c r="D173" i="6"/>
  <c r="B173" i="6"/>
  <c r="D172" i="6"/>
  <c r="B172" i="6"/>
  <c r="D171" i="6"/>
  <c r="B171" i="6"/>
  <c r="D170" i="6"/>
  <c r="B170" i="6"/>
  <c r="D169" i="6"/>
  <c r="B169" i="6"/>
  <c r="D168" i="6"/>
  <c r="B168" i="6"/>
  <c r="D167" i="6"/>
  <c r="B167" i="6"/>
  <c r="H167" i="6"/>
  <c r="I167" i="6" s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495" i="1"/>
  <c r="H144" i="6" l="1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D166" i="6"/>
  <c r="B166" i="6"/>
  <c r="D165" i="6"/>
  <c r="B165" i="6"/>
  <c r="D164" i="6"/>
  <c r="B164" i="6"/>
  <c r="D163" i="6"/>
  <c r="B163" i="6"/>
  <c r="D162" i="6"/>
  <c r="B162" i="6"/>
  <c r="D161" i="6"/>
  <c r="B161" i="6"/>
  <c r="D160" i="6"/>
  <c r="B160" i="6"/>
  <c r="D159" i="6"/>
  <c r="B159" i="6"/>
  <c r="D158" i="6"/>
  <c r="B158" i="6"/>
  <c r="D157" i="6"/>
  <c r="B157" i="6"/>
  <c r="D156" i="6"/>
  <c r="B156" i="6"/>
  <c r="D155" i="6"/>
  <c r="B155" i="6"/>
  <c r="D154" i="6"/>
  <c r="B154" i="6"/>
  <c r="D153" i="6"/>
  <c r="B153" i="6"/>
  <c r="D152" i="6"/>
  <c r="B152" i="6"/>
  <c r="D151" i="6"/>
  <c r="B151" i="6"/>
  <c r="D150" i="6"/>
  <c r="B150" i="6"/>
  <c r="D149" i="6"/>
  <c r="B149" i="6"/>
  <c r="D148" i="6"/>
  <c r="B148" i="6"/>
  <c r="D147" i="6"/>
  <c r="B147" i="6"/>
  <c r="D146" i="6"/>
  <c r="B146" i="6"/>
  <c r="D145" i="6"/>
  <c r="B145" i="6"/>
  <c r="D144" i="6"/>
  <c r="B144" i="6"/>
  <c r="D143" i="6"/>
  <c r="B143" i="6"/>
  <c r="H143" i="6"/>
  <c r="I143" i="6" s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81" i="1"/>
  <c r="D121" i="6" l="1"/>
  <c r="B121" i="6"/>
  <c r="H121" i="6"/>
  <c r="I121" i="6" s="1"/>
  <c r="B122" i="6"/>
  <c r="D122" i="6"/>
  <c r="H122" i="6"/>
  <c r="I122" i="6" s="1"/>
  <c r="H120" i="6" l="1"/>
  <c r="I120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D142" i="6"/>
  <c r="B142" i="6"/>
  <c r="D141" i="6"/>
  <c r="B141" i="6"/>
  <c r="D140" i="6"/>
  <c r="B140" i="6"/>
  <c r="D139" i="6"/>
  <c r="B139" i="6"/>
  <c r="D138" i="6"/>
  <c r="B138" i="6"/>
  <c r="D137" i="6"/>
  <c r="B137" i="6"/>
  <c r="D136" i="6"/>
  <c r="B136" i="6"/>
  <c r="D135" i="6"/>
  <c r="B135" i="6"/>
  <c r="D134" i="6"/>
  <c r="B134" i="6"/>
  <c r="D133" i="6"/>
  <c r="B133" i="6"/>
  <c r="D132" i="6"/>
  <c r="B132" i="6"/>
  <c r="D131" i="6"/>
  <c r="B131" i="6"/>
  <c r="D130" i="6"/>
  <c r="B130" i="6"/>
  <c r="D129" i="6"/>
  <c r="B129" i="6"/>
  <c r="D128" i="6"/>
  <c r="B128" i="6"/>
  <c r="D127" i="6"/>
  <c r="B127" i="6"/>
  <c r="D126" i="6"/>
  <c r="B126" i="6"/>
  <c r="D125" i="6"/>
  <c r="B125" i="6"/>
  <c r="D124" i="6"/>
  <c r="B124" i="6"/>
  <c r="D123" i="6"/>
  <c r="B123" i="6"/>
  <c r="D120" i="6"/>
  <c r="B120" i="6"/>
  <c r="D119" i="6"/>
  <c r="B119" i="6"/>
  <c r="H119" i="6"/>
  <c r="I119" i="6" s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67" i="1"/>
  <c r="H97" i="6" l="1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D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D98" i="6"/>
  <c r="B98" i="6"/>
  <c r="D97" i="6"/>
  <c r="B97" i="6"/>
  <c r="D96" i="6"/>
  <c r="B96" i="6"/>
  <c r="H96" i="6"/>
  <c r="I96" i="6" s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39" i="1"/>
  <c r="K428" i="1" l="1"/>
  <c r="K429" i="1"/>
  <c r="K430" i="1"/>
  <c r="K431" i="1"/>
  <c r="K432" i="1"/>
  <c r="K433" i="1"/>
  <c r="K434" i="1"/>
  <c r="K435" i="1"/>
  <c r="K436" i="1"/>
  <c r="K437" i="1"/>
  <c r="K438" i="1"/>
  <c r="K427" i="1"/>
  <c r="K416" i="1"/>
  <c r="K417" i="1"/>
  <c r="K418" i="1"/>
  <c r="K419" i="1"/>
  <c r="K420" i="1"/>
  <c r="K421" i="1"/>
  <c r="K422" i="1"/>
  <c r="K423" i="1"/>
  <c r="K424" i="1"/>
  <c r="K425" i="1"/>
  <c r="K426" i="1"/>
  <c r="K415" i="1"/>
  <c r="K404" i="1"/>
  <c r="K405" i="1"/>
  <c r="K406" i="1"/>
  <c r="K407" i="1"/>
  <c r="K408" i="1"/>
  <c r="K409" i="1"/>
  <c r="K410" i="1"/>
  <c r="K411" i="1"/>
  <c r="K412" i="1"/>
  <c r="K413" i="1"/>
  <c r="K414" i="1"/>
  <c r="K403" i="1"/>
  <c r="K392" i="1"/>
  <c r="K393" i="1"/>
  <c r="K394" i="1"/>
  <c r="K395" i="1"/>
  <c r="K396" i="1"/>
  <c r="K397" i="1"/>
  <c r="K398" i="1"/>
  <c r="K399" i="1"/>
  <c r="K400" i="1"/>
  <c r="K401" i="1"/>
  <c r="K402" i="1"/>
  <c r="K391" i="1"/>
  <c r="D92" i="6" l="1"/>
  <c r="B92" i="6"/>
  <c r="H92" i="6"/>
  <c r="I92" i="6" s="1"/>
  <c r="B88" i="6"/>
  <c r="D88" i="6"/>
  <c r="H88" i="6"/>
  <c r="I88" i="6" s="1"/>
  <c r="B77" i="6"/>
  <c r="D77" i="6"/>
  <c r="H77" i="6"/>
  <c r="I77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9" i="6"/>
  <c r="I89" i="6" s="1"/>
  <c r="H90" i="6"/>
  <c r="I90" i="6" s="1"/>
  <c r="H91" i="6"/>
  <c r="I91" i="6" s="1"/>
  <c r="H93" i="6"/>
  <c r="I93" i="6" s="1"/>
  <c r="H94" i="6"/>
  <c r="I94" i="6" s="1"/>
  <c r="H95" i="6"/>
  <c r="I95" i="6" s="1"/>
  <c r="D95" i="6"/>
  <c r="B95" i="6"/>
  <c r="D94" i="6"/>
  <c r="B94" i="6"/>
  <c r="D93" i="6"/>
  <c r="B93" i="6"/>
  <c r="D91" i="6"/>
  <c r="B91" i="6"/>
  <c r="D90" i="6"/>
  <c r="B90" i="6"/>
  <c r="D89" i="6"/>
  <c r="B89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H70" i="6"/>
  <c r="I70" i="6" s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63" i="1"/>
  <c r="H48" i="6" l="1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H47" i="6"/>
  <c r="I47" i="6" s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35" i="1"/>
  <c r="B44" i="6" l="1"/>
  <c r="D44" i="6"/>
  <c r="H44" i="6"/>
  <c r="I44" i="6" s="1"/>
  <c r="B39" i="6"/>
  <c r="D39" i="6"/>
  <c r="H39" i="6"/>
  <c r="I39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40" i="6"/>
  <c r="I40" i="6" s="1"/>
  <c r="H41" i="6"/>
  <c r="I41" i="6" s="1"/>
  <c r="H42" i="6"/>
  <c r="I42" i="6" s="1"/>
  <c r="H43" i="6"/>
  <c r="I43" i="6" s="1"/>
  <c r="H45" i="6"/>
  <c r="I45" i="6" s="1"/>
  <c r="H46" i="6"/>
  <c r="I46" i="6" s="1"/>
  <c r="D46" i="6"/>
  <c r="B46" i="6"/>
  <c r="D45" i="6"/>
  <c r="B45" i="6"/>
  <c r="D43" i="6"/>
  <c r="B43" i="6"/>
  <c r="D42" i="6"/>
  <c r="B42" i="6"/>
  <c r="D41" i="6"/>
  <c r="B41" i="6"/>
  <c r="D40" i="6"/>
  <c r="B40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H24" i="6"/>
  <c r="I24" i="6" s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07" i="1"/>
  <c r="H2" i="6" l="1"/>
  <c r="I2" i="6" s="1"/>
  <c r="H3" i="6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D23" i="6" l="1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K266" i="1" l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65" i="1"/>
  <c r="K224" i="1" l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23" i="1"/>
  <c r="K182" i="1" l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81" i="1"/>
  <c r="K169" i="1" l="1"/>
  <c r="K170" i="1"/>
  <c r="K171" i="1"/>
  <c r="K172" i="1"/>
  <c r="K173" i="1"/>
  <c r="K174" i="1"/>
  <c r="K175" i="1"/>
  <c r="K176" i="1"/>
  <c r="K177" i="1"/>
  <c r="K178" i="1"/>
  <c r="K179" i="1"/>
  <c r="K180" i="1"/>
  <c r="K160" i="1"/>
  <c r="K161" i="1"/>
  <c r="K162" i="1"/>
  <c r="K163" i="1"/>
  <c r="K164" i="1"/>
  <c r="K165" i="1"/>
  <c r="K166" i="1"/>
  <c r="K167" i="1"/>
  <c r="K168" i="1"/>
  <c r="K159" i="1"/>
  <c r="K150" i="1"/>
  <c r="K151" i="1"/>
  <c r="K152" i="1"/>
  <c r="K153" i="1"/>
  <c r="K154" i="1"/>
  <c r="K155" i="1"/>
  <c r="K156" i="1"/>
  <c r="K157" i="1"/>
  <c r="K158" i="1"/>
  <c r="K149" i="1"/>
  <c r="K148" i="1"/>
  <c r="K147" i="1"/>
  <c r="K146" i="1"/>
  <c r="K145" i="1"/>
  <c r="K144" i="1"/>
  <c r="K143" i="1"/>
  <c r="K142" i="1"/>
  <c r="K141" i="1"/>
  <c r="K140" i="1"/>
  <c r="K139" i="1"/>
  <c r="K116" i="1" l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15" i="1"/>
  <c r="K92" i="1" l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91" i="1"/>
  <c r="K90" i="1" l="1"/>
  <c r="K89" i="1" l="1"/>
  <c r="K88" i="1"/>
  <c r="K87" i="1"/>
  <c r="K86" i="1"/>
  <c r="K63" i="1" l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2" i="1"/>
  <c r="K51" i="1" l="1"/>
  <c r="K52" i="1"/>
  <c r="K53" i="1"/>
  <c r="K54" i="1"/>
  <c r="K55" i="1"/>
  <c r="K56" i="1"/>
  <c r="K57" i="1"/>
  <c r="K58" i="1"/>
  <c r="K59" i="1"/>
  <c r="K60" i="1"/>
  <c r="K61" i="1"/>
  <c r="K50" i="1"/>
  <c r="K39" i="1"/>
  <c r="K40" i="1"/>
  <c r="K41" i="1"/>
  <c r="K42" i="1"/>
  <c r="K43" i="1"/>
  <c r="K44" i="1"/>
  <c r="K45" i="1"/>
  <c r="K46" i="1"/>
  <c r="K47" i="1"/>
  <c r="K48" i="1"/>
  <c r="K49" i="1"/>
  <c r="K38" i="1"/>
  <c r="K37" i="1"/>
  <c r="K36" i="1"/>
  <c r="K35" i="1"/>
  <c r="K27" i="1"/>
  <c r="K28" i="1"/>
  <c r="K29" i="1"/>
  <c r="K30" i="1"/>
  <c r="K31" i="1"/>
  <c r="K32" i="1"/>
  <c r="K33" i="1"/>
  <c r="K34" i="1"/>
  <c r="K26" i="1"/>
  <c r="K23" i="1"/>
  <c r="K24" i="1"/>
  <c r="K25" i="1"/>
  <c r="K22" i="1"/>
  <c r="K19" i="1"/>
  <c r="K20" i="1"/>
  <c r="K21" i="1"/>
  <c r="K18" i="1"/>
  <c r="K17" i="1"/>
  <c r="K16" i="1"/>
  <c r="K15" i="1"/>
  <c r="K14" i="1" l="1"/>
  <c r="K2" i="1" l="1"/>
  <c r="K3" i="1"/>
  <c r="K4" i="1"/>
  <c r="K5" i="1"/>
  <c r="K6" i="1"/>
  <c r="K7" i="1"/>
  <c r="K8" i="1"/>
  <c r="K9" i="1"/>
  <c r="K10" i="1"/>
  <c r="K11" i="1"/>
  <c r="K12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36246-7F96-46BC-99FD-1AA1CD313AE1}" keepAlive="1" name="Query - compiledData" description="Connection to the 'compiledData' query in the workbook." type="5" refreshedVersion="6" background="1" saveData="1">
    <dbPr connection="Provider=Microsoft.Mashup.OleDb.1;Data Source=$Workbook$;Location=compiledData;Extended Properties=&quot;&quot;" command="SELECT * FROM [compiledData]"/>
  </connection>
  <connection id="2" xr16:uid="{145A895C-3B62-4340-B51D-13F28C4C1049}" keepAlive="1" name="Query - rawData" description="Connection to the 'rawData' query in the workbook." type="5" refreshedVersion="6" background="1" saveData="1">
    <dbPr connection="Provider=Microsoft.Mashup.OleDb.1;Data Source=$Workbook$;Location=rawData;Extended Properties=&quot;&quot;" command="SELECT * FROM [rawData]"/>
  </connection>
  <connection id="3" xr16:uid="{A49624B0-B6C2-4BAD-9D9E-0DD24FCB9F05}" keepAlive="1" name="Query - summarizedData" description="Connection to the 'summarizedData' query in the workbook." type="5" refreshedVersion="6" background="1" saveData="1">
    <dbPr connection="Provider=Microsoft.Mashup.OleDb.1;Data Source=$Workbook$;Location=summarizedData;Extended Properties=&quot;&quot;" command="SELECT * FROM [summarizedData]"/>
  </connection>
</connections>
</file>

<file path=xl/sharedStrings.xml><?xml version="1.0" encoding="utf-8"?>
<sst xmlns="http://schemas.openxmlformats.org/spreadsheetml/2006/main" count="3923" uniqueCount="314">
  <si>
    <t>Row Labels</t>
  </si>
  <si>
    <t>Sum of Status_Count</t>
  </si>
  <si>
    <t>Grand Total</t>
  </si>
  <si>
    <r>
      <t>Source:</t>
    </r>
    <r>
      <rPr>
        <sz val="11"/>
        <color theme="1"/>
        <rFont val="Calibri"/>
        <family val="2"/>
        <scheme val="minor"/>
      </rPr>
      <t xml:space="preserve"> https://www.sandiegocounty.gov/content/sdc/hhsa/programs/phs/community_epidemiology/dc/2019-nCoV/status.html</t>
    </r>
  </si>
  <si>
    <t>Date</t>
  </si>
  <si>
    <t>Source</t>
  </si>
  <si>
    <t>Status</t>
  </si>
  <si>
    <t>Age_Group</t>
  </si>
  <si>
    <t>Gender</t>
  </si>
  <si>
    <t>Status_Count</t>
  </si>
  <si>
    <t>Gender_Count</t>
  </si>
  <si>
    <t>Hospitalized_Count</t>
  </si>
  <si>
    <t>Deaths_Count</t>
  </si>
  <si>
    <t>Positive</t>
  </si>
  <si>
    <t>San Diego County Residents</t>
  </si>
  <si>
    <t>Positive (confirmed cases)</t>
  </si>
  <si>
    <t>Age Unknown</t>
  </si>
  <si>
    <t>Presumptive Positive</t>
  </si>
  <si>
    <t>Pending Results</t>
  </si>
  <si>
    <t>Negative</t>
  </si>
  <si>
    <t>Federal Quarantine</t>
  </si>
  <si>
    <t>Non-San Diego County Residents</t>
  </si>
  <si>
    <t>0-17 Years</t>
  </si>
  <si>
    <t>18-64 Years</t>
  </si>
  <si>
    <t>65+ Years</t>
  </si>
  <si>
    <t>Female</t>
  </si>
  <si>
    <t>Male</t>
  </si>
  <si>
    <t>Unknown</t>
  </si>
  <si>
    <t xml:space="preserve"> 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</si>
  <si>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</si>
  <si>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</si>
  <si>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</si>
  <si>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</si>
  <si>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</si>
  <si>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</si>
  <si>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</si>
  <si>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</si>
  <si>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</si>
  <si>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Intensive Care</t>
  </si>
  <si>
    <t>City</t>
  </si>
  <si>
    <t>County</t>
  </si>
  <si>
    <t>Type</t>
  </si>
  <si>
    <t>Count</t>
  </si>
  <si>
    <t>Incorporated City</t>
  </si>
  <si>
    <t>Chula Vista</t>
  </si>
  <si>
    <t>Del Mar</t>
  </si>
  <si>
    <t>El Cajon</t>
  </si>
  <si>
    <t>Encinitas</t>
  </si>
  <si>
    <t>Escondido</t>
  </si>
  <si>
    <t>La Mesa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</si>
  <si>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</si>
  <si>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</si>
  <si>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</si>
  <si>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</si>
  <si>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</si>
  <si>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</si>
  <si>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</si>
  <si>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</si>
  <si>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Fallbrook</t>
  </si>
  <si>
    <t>Unincorporated</t>
  </si>
  <si>
    <t>Lakeside</t>
  </si>
  <si>
    <t>Ramona</t>
  </si>
  <si>
    <t>Rancho Santa Fe</t>
  </si>
  <si>
    <t>Non-Resident</t>
  </si>
  <si>
    <t>State</t>
  </si>
  <si>
    <t>California</t>
  </si>
  <si>
    <t>Country</t>
  </si>
  <si>
    <t>Carlsbad</t>
  </si>
  <si>
    <t>City Not Recorded</t>
  </si>
  <si>
    <t>ZIP Code</t>
  </si>
  <si>
    <t>Classification</t>
  </si>
  <si>
    <t>Population</t>
  </si>
  <si>
    <t>Timezone</t>
  </si>
  <si>
    <t>Area Code(s)</t>
  </si>
  <si>
    <t>91901</t>
  </si>
  <si>
    <t>General</t>
  </si>
  <si>
    <t>Alpine</t>
  </si>
  <si>
    <t>Pacific</t>
  </si>
  <si>
    <t>91902</t>
  </si>
  <si>
    <t>Bonita</t>
  </si>
  <si>
    <t>91903</t>
  </si>
  <si>
    <t>P.O. Box</t>
  </si>
  <si>
    <t>91905</t>
  </si>
  <si>
    <t>Boulevard</t>
  </si>
  <si>
    <t>619/760</t>
  </si>
  <si>
    <t>91906</t>
  </si>
  <si>
    <t>Campo</t>
  </si>
  <si>
    <t>91908</t>
  </si>
  <si>
    <t>91909</t>
  </si>
  <si>
    <t>91910</t>
  </si>
  <si>
    <t>91911</t>
  </si>
  <si>
    <t>91912</t>
  </si>
  <si>
    <t>91913</t>
  </si>
  <si>
    <t>91914</t>
  </si>
  <si>
    <t>91915</t>
  </si>
  <si>
    <t>91916</t>
  </si>
  <si>
    <t>Descanso</t>
  </si>
  <si>
    <t>91917</t>
  </si>
  <si>
    <t>Dulzura</t>
  </si>
  <si>
    <t>91921</t>
  </si>
  <si>
    <t>91931</t>
  </si>
  <si>
    <t>Guatay</t>
  </si>
  <si>
    <t>91932</t>
  </si>
  <si>
    <t>Imperial Beach</t>
  </si>
  <si>
    <t>91933</t>
  </si>
  <si>
    <t>91934</t>
  </si>
  <si>
    <t>Jacumba</t>
  </si>
  <si>
    <t>91935</t>
  </si>
  <si>
    <t>Jamul</t>
  </si>
  <si>
    <t>91941</t>
  </si>
  <si>
    <t>91942</t>
  </si>
  <si>
    <t>91943</t>
  </si>
  <si>
    <t>91944</t>
  </si>
  <si>
    <t>91945</t>
  </si>
  <si>
    <t>Lemon Grove</t>
  </si>
  <si>
    <t>619/858</t>
  </si>
  <si>
    <t>91946</t>
  </si>
  <si>
    <t>91948</t>
  </si>
  <si>
    <t>Mount Laguna</t>
  </si>
  <si>
    <t>91950</t>
  </si>
  <si>
    <t>91951</t>
  </si>
  <si>
    <t>91962</t>
  </si>
  <si>
    <t>Pine Valley</t>
  </si>
  <si>
    <t>91963</t>
  </si>
  <si>
    <t>Potrero</t>
  </si>
  <si>
    <t>91976</t>
  </si>
  <si>
    <t>Spring Valley</t>
  </si>
  <si>
    <t>91977</t>
  </si>
  <si>
    <t>91978</t>
  </si>
  <si>
    <t>91979</t>
  </si>
  <si>
    <t>91980</t>
  </si>
  <si>
    <t>Tecate</t>
  </si>
  <si>
    <t>91987</t>
  </si>
  <si>
    <t>Unique</t>
  </si>
  <si>
    <t>92003</t>
  </si>
  <si>
    <t>Bonsall</t>
  </si>
  <si>
    <t>92004</t>
  </si>
  <si>
    <t>Borrego Springs</t>
  </si>
  <si>
    <t>760/442</t>
  </si>
  <si>
    <t>92007</t>
  </si>
  <si>
    <t>Cardiff By The Sea</t>
  </si>
  <si>
    <t>92008</t>
  </si>
  <si>
    <t>92009</t>
  </si>
  <si>
    <t>92010</t>
  </si>
  <si>
    <t>442/760</t>
  </si>
  <si>
    <t>92011</t>
  </si>
  <si>
    <t>92013</t>
  </si>
  <si>
    <t>92014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</si>
  <si>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</si>
  <si>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</si>
  <si>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</si>
  <si>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</si>
  <si>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</si>
  <si>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</si>
  <si>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</si>
  <si>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</si>
  <si>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</si>
  <si>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</si>
  <si>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</si>
  <si>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</si>
  <si>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92030</t>
  </si>
  <si>
    <t>92033</t>
  </si>
  <si>
    <t>92036</t>
  </si>
  <si>
    <t>Julian</t>
  </si>
  <si>
    <t>92037</t>
  </si>
  <si>
    <t>La Jolla</t>
  </si>
  <si>
    <t>92038</t>
  </si>
  <si>
    <t>92039</t>
  </si>
  <si>
    <t>92040</t>
  </si>
  <si>
    <t>92046</t>
  </si>
  <si>
    <t>92049</t>
  </si>
  <si>
    <t>92051</t>
  </si>
  <si>
    <t>92052</t>
  </si>
  <si>
    <t>92054</t>
  </si>
  <si>
    <t>92055</t>
  </si>
  <si>
    <t>Camp Pendleton</t>
  </si>
  <si>
    <t>92056</t>
  </si>
  <si>
    <t>92057</t>
  </si>
  <si>
    <t>92058</t>
  </si>
  <si>
    <t>92059</t>
  </si>
  <si>
    <t>Pala</t>
  </si>
  <si>
    <t>92060</t>
  </si>
  <si>
    <t>Palomar Mountain</t>
  </si>
  <si>
    <t>92061</t>
  </si>
  <si>
    <t>Pauma Valley</t>
  </si>
  <si>
    <t>92064</t>
  </si>
  <si>
    <t>92065</t>
  </si>
  <si>
    <t>92066</t>
  </si>
  <si>
    <t>Ranchita</t>
  </si>
  <si>
    <t>92067</t>
  </si>
  <si>
    <t>92068</t>
  </si>
  <si>
    <t>San Luis Rey</t>
  </si>
  <si>
    <t>92069</t>
  </si>
  <si>
    <t>92070</t>
  </si>
  <si>
    <t>Santa Ysabel</t>
  </si>
  <si>
    <t>92071</t>
  </si>
  <si>
    <t>92072</t>
  </si>
  <si>
    <t>92074</t>
  </si>
  <si>
    <t>92075</t>
  </si>
  <si>
    <t>92078</t>
  </si>
  <si>
    <t>92079</t>
  </si>
  <si>
    <t>92081</t>
  </si>
  <si>
    <t>92082</t>
  </si>
  <si>
    <t>Valley Center</t>
  </si>
  <si>
    <t>92083</t>
  </si>
  <si>
    <t>92084</t>
  </si>
  <si>
    <t>92085</t>
  </si>
  <si>
    <t>92086</t>
  </si>
  <si>
    <t>Warner Springs</t>
  </si>
  <si>
    <t>92088</t>
  </si>
  <si>
    <t>92091</t>
  </si>
  <si>
    <t>92092</t>
  </si>
  <si>
    <t>92093</t>
  </si>
  <si>
    <t>92096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</si>
  <si>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</si>
  <si>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</si>
  <si>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</si>
  <si>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</si>
  <si>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</si>
  <si>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</si>
  <si>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</si>
  <si>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</si>
  <si>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858/619</t>
  </si>
  <si>
    <t>92109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</si>
  <si>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</si>
  <si>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</si>
  <si>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</si>
  <si>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</si>
  <si>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</si>
  <si>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</si>
  <si>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</si>
  <si>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</si>
  <si>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92118</t>
  </si>
  <si>
    <t>Coronado</t>
  </si>
  <si>
    <t>92119</t>
  </si>
  <si>
    <t>92120</t>
  </si>
  <si>
    <t>92121</t>
  </si>
  <si>
    <t>858/619/760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</si>
  <si>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</si>
  <si>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</si>
  <si>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</si>
  <si>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</si>
  <si>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</si>
  <si>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</si>
  <si>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</si>
  <si>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</si>
  <si>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</si>
  <si>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92132</t>
  </si>
  <si>
    <t>92134</t>
  </si>
  <si>
    <t>92135</t>
  </si>
  <si>
    <t>92136</t>
  </si>
  <si>
    <t>92137</t>
  </si>
  <si>
    <t>92138</t>
  </si>
  <si>
    <t>92139</t>
  </si>
  <si>
    <t>92140</t>
  </si>
  <si>
    <t>619/858/760</t>
  </si>
  <si>
    <t>92142</t>
  </si>
  <si>
    <t>92143</t>
  </si>
  <si>
    <t>San Ysidro</t>
  </si>
  <si>
    <t>92145</t>
  </si>
  <si>
    <t>92147</t>
  </si>
  <si>
    <t>92149</t>
  </si>
  <si>
    <t>92150</t>
  </si>
  <si>
    <t>92152</t>
  </si>
  <si>
    <t>92153</t>
  </si>
  <si>
    <t>92154</t>
  </si>
  <si>
    <t>92155</t>
  </si>
  <si>
    <t>92158</t>
  </si>
  <si>
    <t>92159</t>
  </si>
  <si>
    <t>92160</t>
  </si>
  <si>
    <t>92161</t>
  </si>
  <si>
    <t>92163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</si>
  <si>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</si>
  <si>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</si>
  <si>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</si>
  <si>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</si>
  <si>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</si>
  <si>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</si>
  <si>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</si>
  <si>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</si>
  <si>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</si>
  <si>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</si>
  <si>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</si>
  <si>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</si>
  <si>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</si>
  <si>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92178</t>
  </si>
  <si>
    <t>92179</t>
  </si>
  <si>
    <t>92182</t>
  </si>
  <si>
    <t>92186</t>
  </si>
  <si>
    <t>92187</t>
  </si>
  <si>
    <t>92191</t>
  </si>
  <si>
    <t>92192</t>
  </si>
  <si>
    <t>92193</t>
  </si>
  <si>
    <t>92195</t>
  </si>
  <si>
    <t>92196</t>
  </si>
  <si>
    <t>92197</t>
  </si>
  <si>
    <t>92198</t>
  </si>
  <si>
    <t>92199</t>
  </si>
  <si>
    <t>CasesPer100K</t>
  </si>
  <si>
    <t>NoIntervention</t>
  </si>
  <si>
    <t>Hospitalized</t>
  </si>
  <si>
    <t>IntensiveCare</t>
  </si>
  <si>
    <t>Deceased</t>
  </si>
  <si>
    <t>Total</t>
  </si>
  <si>
    <t>CategorySortOrder</t>
  </si>
  <si>
    <t>Category</t>
  </si>
  <si>
    <t>CaseCount</t>
  </si>
  <si>
    <t>Other</t>
  </si>
  <si>
    <t>Zip Code</t>
  </si>
  <si>
    <t>Case Count</t>
  </si>
  <si>
    <t>CasesPer10K</t>
  </si>
  <si>
    <t>TestCount</t>
  </si>
  <si>
    <t>Unknown*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</si>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</sst>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/>
    <xf numFmtId="164" fontId="0" fillId="0" borderId="0" xfId="0" applyNumberFormat="1" applyAlignment="1">
      <alignment vertical="top"/>
    </xf>
    <xf numFmtId="164" fontId="1" fillId="0" borderId="0" xfId="0" applyNumberFormat="1" applyFon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vertical="top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numFmt numFmtId="19" formatCode="mm/dd/yyyy"/>
    </dxf>
    <dxf>
      <numFmt numFmtId="19" formatCode="mm/dd/yyyy"/>
    </dxf>
    <dxf>
      <numFmt numFmtId="0" formatCode="General"/>
    </dxf>
    <dxf>
      <numFmt numFmtId="0" formatCode="General"/>
    </dxf>
    <dxf>
      <numFmt numFmtId="27" formatCode="mm/dd/yyyy\ h:mm"/>
    </dxf>
    <dxf>
      <numFmt numFmtId="0" formatCode="General"/>
    </dxf>
    <dxf>
      <numFmt numFmtId="0" formatCode="General"/>
    </dxf>
    <dxf>
      <numFmt numFmtId="27" formatCode="mm/dd/yyyy\ h:mm"/>
    </dxf>
    <dxf>
      <numFmt numFmtId="27" formatCode="mm/dd/yyyy\ h:mm"/>
    </dxf>
    <dxf>
      <numFmt numFmtId="27" formatCode="mm/dd/yyyy\ h:mm"/>
    </dxf>
    <dxf>
      <numFmt numFmtId="19" formatCode="mm/dd/yyyy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mm/dd/yy;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[covid19_sandiegohhs.xlsx]pivotChart!PivotTable1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pivotChart!$A$2:$A$32</c:f>
              <c:strCache>
                <c:ptCount val="30"/>
                <c:pt idx="0">
                  <c:v>03/06/2020</c:v>
                </c:pt>
                <c:pt idx="1">
                  <c:v>03/07/2020</c:v>
                </c:pt>
                <c:pt idx="2">
                  <c:v>03/08/2020</c:v>
                </c:pt>
                <c:pt idx="3">
                  <c:v>03/09/2020</c:v>
                </c:pt>
                <c:pt idx="4">
                  <c:v>03/10/2020</c:v>
                </c:pt>
                <c:pt idx="5">
                  <c:v>03/12/2020</c:v>
                </c:pt>
                <c:pt idx="6">
                  <c:v>03/13/2020</c:v>
                </c:pt>
                <c:pt idx="7">
                  <c:v>03/14/2020</c:v>
                </c:pt>
                <c:pt idx="8">
                  <c:v>03/15/2020</c:v>
                </c:pt>
                <c:pt idx="9">
                  <c:v>03/16/2020</c:v>
                </c:pt>
                <c:pt idx="10">
                  <c:v>03/17/2020</c:v>
                </c:pt>
                <c:pt idx="11">
                  <c:v>03/18/2020</c:v>
                </c:pt>
                <c:pt idx="12">
                  <c:v>03/19/2020</c:v>
                </c:pt>
                <c:pt idx="13">
                  <c:v>03/20/2020</c:v>
                </c:pt>
                <c:pt idx="14">
                  <c:v>03/21/2020</c:v>
                </c:pt>
                <c:pt idx="15">
                  <c:v>03/22/2020</c:v>
                </c:pt>
                <c:pt idx="16">
                  <c:v>03/23/2020</c:v>
                </c:pt>
                <c:pt idx="17">
                  <c:v>03/24/2020</c:v>
                </c:pt>
                <c:pt idx="18">
                  <c:v>03/25/2020</c:v>
                </c:pt>
                <c:pt idx="19">
                  <c:v>03/26/2020</c:v>
                </c:pt>
                <c:pt idx="20">
                  <c:v>03/27/2020</c:v>
                </c:pt>
                <c:pt idx="21">
                  <c:v>03/28/2020</c:v>
                </c:pt>
                <c:pt idx="22">
                  <c:v>03/29/2020</c:v>
                </c:pt>
                <c:pt idx="23">
                  <c:v>03/30/2020</c:v>
                </c:pt>
                <c:pt idx="24">
                  <c:v>03/31/2020</c:v>
                </c:pt>
                <c:pt idx="25">
                  <c:v>04/01/2020</c:v>
                </c:pt>
                <c:pt idx="26">
                  <c:v>04/02/2020</c:v>
                </c:pt>
                <c:pt idx="27">
                  <c:v>04/03/2020</c:v>
                </c:pt>
                <c:pt idx="28">
                  <c:v>04/04/2020</c:v>
                </c:pt>
                <c:pt idx="29">
                  <c:v>04/05/2020</c:v>
                </c:pt>
              </c:strCache>
            </c:strRef>
          </c:cat>
          <c:val>
            <c:numRef>
              <c:f>pivotChart!$B$2:$B$32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14</c:v>
                </c:pt>
                <c:pt idx="8">
                  <c:v>33</c:v>
                </c:pt>
                <c:pt idx="9">
                  <c:v>47</c:v>
                </c:pt>
                <c:pt idx="10">
                  <c:v>51</c:v>
                </c:pt>
                <c:pt idx="11">
                  <c:v>67</c:v>
                </c:pt>
                <c:pt idx="12">
                  <c:v>89</c:v>
                </c:pt>
                <c:pt idx="13">
                  <c:v>110</c:v>
                </c:pt>
                <c:pt idx="14">
                  <c:v>135</c:v>
                </c:pt>
                <c:pt idx="15">
                  <c:v>178</c:v>
                </c:pt>
                <c:pt idx="16">
                  <c:v>213</c:v>
                </c:pt>
                <c:pt idx="17">
                  <c:v>226</c:v>
                </c:pt>
                <c:pt idx="18">
                  <c:v>277</c:v>
                </c:pt>
                <c:pt idx="19">
                  <c:v>341</c:v>
                </c:pt>
                <c:pt idx="20">
                  <c:v>417</c:v>
                </c:pt>
                <c:pt idx="21">
                  <c:v>488</c:v>
                </c:pt>
                <c:pt idx="22">
                  <c:v>519</c:v>
                </c:pt>
                <c:pt idx="23">
                  <c:v>603</c:v>
                </c:pt>
                <c:pt idx="24">
                  <c:v>734</c:v>
                </c:pt>
                <c:pt idx="25">
                  <c:v>849</c:v>
                </c:pt>
                <c:pt idx="26">
                  <c:v>966</c:v>
                </c:pt>
                <c:pt idx="27">
                  <c:v>1112</c:v>
                </c:pt>
                <c:pt idx="28">
                  <c:v>1209</c:v>
                </c:pt>
                <c:pt idx="29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DC4-81F3-DC219931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38895"/>
        <c:axId val="1106567951"/>
      </c:barChart>
      <c:valAx>
        <c:axId val="1106567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38895"/>
        <c:crosses val="max"/>
        <c:crossBetween val="between"/>
      </c:valAx>
      <c:catAx>
        <c:axId val="1099938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6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82550</xdr:rowOff>
    </xdr:from>
    <xdr:to>
      <xdr:col>21</xdr:col>
      <xdr:colOff>425450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092D9-BF5D-40A9-859B-74467C3A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. Vanderbilt" refreshedDate="43926.803178819442" backgroundQuery="1" createdVersion="6" refreshedVersion="6" minRefreshableVersion="3" recordCount="294" xr:uid="{CEABF993-2DC5-4D1E-8F98-A904087F4E25}">
  <cacheSource type="external" connectionId="2"/>
  <cacheFields count="11">
    <cacheField name="Date" numFmtId="0">
      <sharedItems containsSemiMixedTypes="0" containsNonDate="0" containsDate="1" containsString="0" minDate="2012-03-11T00:00:00" maxDate="2020-04-06T00:00:00" count="32">
        <d v="2020-03-13T00:00:00"/>
        <d v="2020-03-15T00:00:00"/>
        <d v="2020-03-12T00:00:00"/>
        <d v="2020-03-06T00:00:00"/>
        <d v="2020-03-16T00:00:00"/>
        <d v="2020-03-14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07T00:00:00"/>
        <d v="2020-03-08T00:00:00"/>
        <d v="2020-03-09T00:00:00"/>
        <d v="2020-03-10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12-03-11T00:00:00" u="1"/>
        <d v="2020-03-11T00:00:00" u="1"/>
      </sharedItems>
    </cacheField>
    <cacheField name="Source" numFmtId="0">
      <sharedItems count="2">
        <s v="San Diego County Residents"/>
        <s v="Unknown"/>
      </sharedItems>
    </cacheField>
    <cacheField name="Status" numFmtId="0">
      <sharedItems count="1">
        <s v="Positive (confirmed cases)"/>
      </sharedItems>
    </cacheField>
    <cacheField name="Age_Group" numFmtId="0">
      <sharedItems containsBlank="1" count="14">
        <s v="Age Unknown"/>
        <s v="0-17 Years"/>
        <s v="18-64 Years"/>
        <s v="65+ Years"/>
        <m/>
        <s v="0-9 Years"/>
        <s v="10-19 Years"/>
        <s v="20-29 Years"/>
        <s v="30-39 Years"/>
        <s v="40-49 Years"/>
        <s v="50-59 Years"/>
        <s v="60-69 Years"/>
        <s v="70-79 Years"/>
        <s v="80+ Years"/>
      </sharedItems>
    </cacheField>
    <cacheField name="Sex" numFmtId="0">
      <sharedItems containsBlank="1" count="5">
        <m/>
        <s v="Female"/>
        <s v="Male"/>
        <s v="Unknown"/>
        <s v=""/>
      </sharedItems>
    </cacheField>
    <cacheField name="Status_Count" numFmtId="0">
      <sharedItems containsString="0" containsBlank="1" containsNumber="1" containsInteger="1" minValue="0" maxValue="286"/>
    </cacheField>
    <cacheField name="Gender_Count" numFmtId="0">
      <sharedItems containsString="0" containsBlank="1" containsNumber="1" containsInteger="1" minValue="0" maxValue="710"/>
    </cacheField>
    <cacheField name="Hospitalized_Count" numFmtId="0">
      <sharedItems containsString="0" containsBlank="1" containsNumber="1" containsInteger="1" minValue="0" maxValue="249"/>
    </cacheField>
    <cacheField name="Intensive Care" numFmtId="0">
      <sharedItems containsString="0" containsBlank="1" containsNumber="1" containsInteger="1" minValue="12" maxValue="94" count="17">
        <m/>
        <n v="12"/>
        <n v="14"/>
        <n v="17"/>
        <n v="20"/>
        <n v="28"/>
        <n v="31"/>
        <n v="38"/>
        <n v="42"/>
        <n v="47"/>
        <n v="51"/>
        <n v="56"/>
        <n v="65"/>
        <n v="70"/>
        <n v="85"/>
        <n v="89"/>
        <n v="94"/>
      </sharedItems>
    </cacheField>
    <cacheField name="Deaths_Count" numFmtId="0">
      <sharedItems containsString="0" containsBlank="1" containsNumber="1" containsInteger="1" minValue="0" maxValue="19" count="13">
        <m/>
        <n v="0"/>
        <n v="1"/>
        <n v="2"/>
        <n v="3"/>
        <n v="5"/>
        <n v="7"/>
        <n v="9"/>
        <n v="15"/>
        <n v="16"/>
        <n v="17"/>
        <n v="18"/>
        <n v="19"/>
      </sharedItems>
    </cacheField>
    <cacheField name="Positive" numFmtId="0">
      <sharedItems count="1"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x v="0"/>
    <x v="0"/>
    <x v="0"/>
    <x v="0"/>
    <x v="0"/>
    <n v="0"/>
    <m/>
    <m/>
    <x v="0"/>
    <x v="0"/>
    <x v="0"/>
  </r>
  <r>
    <x v="1"/>
    <x v="0"/>
    <x v="0"/>
    <x v="1"/>
    <x v="0"/>
    <n v="0"/>
    <m/>
    <m/>
    <x v="0"/>
    <x v="0"/>
    <x v="0"/>
  </r>
  <r>
    <x v="1"/>
    <x v="0"/>
    <x v="0"/>
    <x v="2"/>
    <x v="0"/>
    <n v="26"/>
    <m/>
    <m/>
    <x v="0"/>
    <x v="0"/>
    <x v="0"/>
  </r>
  <r>
    <x v="1"/>
    <x v="0"/>
    <x v="0"/>
    <x v="3"/>
    <x v="0"/>
    <n v="7"/>
    <m/>
    <m/>
    <x v="0"/>
    <x v="0"/>
    <x v="0"/>
  </r>
  <r>
    <x v="1"/>
    <x v="0"/>
    <x v="0"/>
    <x v="0"/>
    <x v="0"/>
    <n v="0"/>
    <m/>
    <m/>
    <x v="0"/>
    <x v="0"/>
    <x v="0"/>
  </r>
  <r>
    <x v="1"/>
    <x v="0"/>
    <x v="0"/>
    <x v="4"/>
    <x v="1"/>
    <m/>
    <n v="17"/>
    <m/>
    <x v="0"/>
    <x v="0"/>
    <x v="0"/>
  </r>
  <r>
    <x v="1"/>
    <x v="0"/>
    <x v="0"/>
    <x v="4"/>
    <x v="2"/>
    <m/>
    <n v="16"/>
    <m/>
    <x v="0"/>
    <x v="0"/>
    <x v="0"/>
  </r>
  <r>
    <x v="1"/>
    <x v="0"/>
    <x v="0"/>
    <x v="4"/>
    <x v="3"/>
    <m/>
    <n v="0"/>
    <m/>
    <x v="0"/>
    <x v="0"/>
    <x v="0"/>
  </r>
  <r>
    <x v="1"/>
    <x v="0"/>
    <x v="0"/>
    <x v="4"/>
    <x v="0"/>
    <m/>
    <m/>
    <n v="8"/>
    <x v="0"/>
    <x v="1"/>
    <x v="0"/>
  </r>
  <r>
    <x v="2"/>
    <x v="0"/>
    <x v="0"/>
    <x v="0"/>
    <x v="0"/>
    <n v="0"/>
    <m/>
    <m/>
    <x v="0"/>
    <x v="0"/>
    <x v="0"/>
  </r>
  <r>
    <x v="3"/>
    <x v="0"/>
    <x v="0"/>
    <x v="0"/>
    <x v="0"/>
    <n v="0"/>
    <m/>
    <m/>
    <x v="0"/>
    <x v="0"/>
    <x v="0"/>
  </r>
  <r>
    <x v="4"/>
    <x v="0"/>
    <x v="0"/>
    <x v="1"/>
    <x v="0"/>
    <n v="0"/>
    <m/>
    <m/>
    <x v="0"/>
    <x v="0"/>
    <x v="0"/>
  </r>
  <r>
    <x v="4"/>
    <x v="0"/>
    <x v="0"/>
    <x v="2"/>
    <x v="0"/>
    <n v="39"/>
    <m/>
    <m/>
    <x v="0"/>
    <x v="0"/>
    <x v="0"/>
  </r>
  <r>
    <x v="4"/>
    <x v="0"/>
    <x v="0"/>
    <x v="3"/>
    <x v="0"/>
    <n v="8"/>
    <m/>
    <m/>
    <x v="0"/>
    <x v="0"/>
    <x v="0"/>
  </r>
  <r>
    <x v="4"/>
    <x v="0"/>
    <x v="0"/>
    <x v="0"/>
    <x v="0"/>
    <n v="0"/>
    <m/>
    <m/>
    <x v="0"/>
    <x v="0"/>
    <x v="0"/>
  </r>
  <r>
    <x v="4"/>
    <x v="0"/>
    <x v="0"/>
    <x v="4"/>
    <x v="1"/>
    <m/>
    <n v="17"/>
    <m/>
    <x v="0"/>
    <x v="0"/>
    <x v="0"/>
  </r>
  <r>
    <x v="4"/>
    <x v="0"/>
    <x v="0"/>
    <x v="4"/>
    <x v="2"/>
    <m/>
    <n v="30"/>
    <m/>
    <x v="0"/>
    <x v="0"/>
    <x v="0"/>
  </r>
  <r>
    <x v="4"/>
    <x v="0"/>
    <x v="0"/>
    <x v="4"/>
    <x v="3"/>
    <m/>
    <n v="0"/>
    <m/>
    <x v="0"/>
    <x v="0"/>
    <x v="0"/>
  </r>
  <r>
    <x v="4"/>
    <x v="0"/>
    <x v="0"/>
    <x v="4"/>
    <x v="0"/>
    <m/>
    <m/>
    <n v="8"/>
    <x v="0"/>
    <x v="1"/>
    <x v="0"/>
  </r>
  <r>
    <x v="5"/>
    <x v="1"/>
    <x v="0"/>
    <x v="0"/>
    <x v="0"/>
    <n v="14"/>
    <m/>
    <m/>
    <x v="0"/>
    <x v="0"/>
    <x v="0"/>
  </r>
  <r>
    <x v="0"/>
    <x v="1"/>
    <x v="0"/>
    <x v="0"/>
    <x v="4"/>
    <n v="9"/>
    <m/>
    <m/>
    <x v="0"/>
    <x v="0"/>
    <x v="0"/>
  </r>
  <r>
    <x v="2"/>
    <x v="1"/>
    <x v="0"/>
    <x v="0"/>
    <x v="0"/>
    <n v="4"/>
    <m/>
    <m/>
    <x v="0"/>
    <x v="0"/>
    <x v="0"/>
  </r>
  <r>
    <x v="6"/>
    <x v="0"/>
    <x v="0"/>
    <x v="1"/>
    <x v="0"/>
    <n v="0"/>
    <m/>
    <m/>
    <x v="0"/>
    <x v="0"/>
    <x v="0"/>
  </r>
  <r>
    <x v="6"/>
    <x v="0"/>
    <x v="0"/>
    <x v="2"/>
    <x v="0"/>
    <n v="43"/>
    <m/>
    <m/>
    <x v="0"/>
    <x v="0"/>
    <x v="0"/>
  </r>
  <r>
    <x v="6"/>
    <x v="0"/>
    <x v="0"/>
    <x v="3"/>
    <x v="0"/>
    <n v="8"/>
    <m/>
    <m/>
    <x v="0"/>
    <x v="0"/>
    <x v="0"/>
  </r>
  <r>
    <x v="6"/>
    <x v="0"/>
    <x v="0"/>
    <x v="0"/>
    <x v="0"/>
    <n v="0"/>
    <m/>
    <m/>
    <x v="0"/>
    <x v="0"/>
    <x v="0"/>
  </r>
  <r>
    <x v="6"/>
    <x v="0"/>
    <x v="0"/>
    <x v="4"/>
    <x v="1"/>
    <m/>
    <n v="17"/>
    <m/>
    <x v="0"/>
    <x v="0"/>
    <x v="0"/>
  </r>
  <r>
    <x v="6"/>
    <x v="0"/>
    <x v="0"/>
    <x v="4"/>
    <x v="2"/>
    <m/>
    <n v="34"/>
    <m/>
    <x v="0"/>
    <x v="0"/>
    <x v="0"/>
  </r>
  <r>
    <x v="6"/>
    <x v="0"/>
    <x v="0"/>
    <x v="4"/>
    <x v="3"/>
    <m/>
    <n v="0"/>
    <m/>
    <x v="0"/>
    <x v="0"/>
    <x v="0"/>
  </r>
  <r>
    <x v="6"/>
    <x v="0"/>
    <x v="0"/>
    <x v="4"/>
    <x v="0"/>
    <m/>
    <m/>
    <n v="8"/>
    <x v="0"/>
    <x v="1"/>
    <x v="0"/>
  </r>
  <r>
    <x v="7"/>
    <x v="0"/>
    <x v="0"/>
    <x v="1"/>
    <x v="0"/>
    <n v="0"/>
    <m/>
    <m/>
    <x v="0"/>
    <x v="0"/>
    <x v="0"/>
  </r>
  <r>
    <x v="7"/>
    <x v="0"/>
    <x v="0"/>
    <x v="2"/>
    <x v="0"/>
    <n v="57"/>
    <m/>
    <m/>
    <x v="0"/>
    <x v="0"/>
    <x v="0"/>
  </r>
  <r>
    <x v="7"/>
    <x v="0"/>
    <x v="0"/>
    <x v="3"/>
    <x v="0"/>
    <n v="10"/>
    <m/>
    <m/>
    <x v="0"/>
    <x v="0"/>
    <x v="0"/>
  </r>
  <r>
    <x v="7"/>
    <x v="0"/>
    <x v="0"/>
    <x v="0"/>
    <x v="0"/>
    <n v="0"/>
    <m/>
    <m/>
    <x v="0"/>
    <x v="0"/>
    <x v="0"/>
  </r>
  <r>
    <x v="7"/>
    <x v="0"/>
    <x v="0"/>
    <x v="4"/>
    <x v="1"/>
    <m/>
    <n v="22"/>
    <m/>
    <x v="0"/>
    <x v="0"/>
    <x v="0"/>
  </r>
  <r>
    <x v="7"/>
    <x v="0"/>
    <x v="0"/>
    <x v="4"/>
    <x v="2"/>
    <m/>
    <n v="45"/>
    <m/>
    <x v="0"/>
    <x v="0"/>
    <x v="0"/>
  </r>
  <r>
    <x v="7"/>
    <x v="0"/>
    <x v="0"/>
    <x v="4"/>
    <x v="3"/>
    <m/>
    <n v="0"/>
    <m/>
    <x v="0"/>
    <x v="0"/>
    <x v="0"/>
  </r>
  <r>
    <x v="7"/>
    <x v="0"/>
    <x v="0"/>
    <x v="4"/>
    <x v="0"/>
    <m/>
    <m/>
    <n v="9"/>
    <x v="0"/>
    <x v="1"/>
    <x v="0"/>
  </r>
  <r>
    <x v="8"/>
    <x v="0"/>
    <x v="0"/>
    <x v="5"/>
    <x v="0"/>
    <n v="0"/>
    <m/>
    <m/>
    <x v="0"/>
    <x v="0"/>
    <x v="0"/>
  </r>
  <r>
    <x v="8"/>
    <x v="0"/>
    <x v="0"/>
    <x v="6"/>
    <x v="0"/>
    <n v="1"/>
    <m/>
    <m/>
    <x v="0"/>
    <x v="0"/>
    <x v="0"/>
  </r>
  <r>
    <x v="8"/>
    <x v="0"/>
    <x v="0"/>
    <x v="7"/>
    <x v="0"/>
    <n v="17"/>
    <m/>
    <m/>
    <x v="0"/>
    <x v="0"/>
    <x v="0"/>
  </r>
  <r>
    <x v="8"/>
    <x v="0"/>
    <x v="0"/>
    <x v="8"/>
    <x v="0"/>
    <n v="22"/>
    <m/>
    <m/>
    <x v="0"/>
    <x v="0"/>
    <x v="0"/>
  </r>
  <r>
    <x v="8"/>
    <x v="0"/>
    <x v="0"/>
    <x v="9"/>
    <x v="0"/>
    <n v="22"/>
    <m/>
    <m/>
    <x v="0"/>
    <x v="0"/>
    <x v="0"/>
  </r>
  <r>
    <x v="8"/>
    <x v="0"/>
    <x v="0"/>
    <x v="10"/>
    <x v="0"/>
    <n v="13"/>
    <m/>
    <m/>
    <x v="0"/>
    <x v="0"/>
    <x v="0"/>
  </r>
  <r>
    <x v="8"/>
    <x v="0"/>
    <x v="0"/>
    <x v="11"/>
    <x v="0"/>
    <n v="3"/>
    <m/>
    <m/>
    <x v="0"/>
    <x v="0"/>
    <x v="0"/>
  </r>
  <r>
    <x v="8"/>
    <x v="0"/>
    <x v="0"/>
    <x v="12"/>
    <x v="0"/>
    <n v="10"/>
    <m/>
    <m/>
    <x v="0"/>
    <x v="0"/>
    <x v="0"/>
  </r>
  <r>
    <x v="8"/>
    <x v="0"/>
    <x v="0"/>
    <x v="13"/>
    <x v="0"/>
    <n v="1"/>
    <m/>
    <m/>
    <x v="0"/>
    <x v="0"/>
    <x v="0"/>
  </r>
  <r>
    <x v="8"/>
    <x v="0"/>
    <x v="0"/>
    <x v="0"/>
    <x v="0"/>
    <n v="0"/>
    <m/>
    <m/>
    <x v="0"/>
    <x v="0"/>
    <x v="0"/>
  </r>
  <r>
    <x v="8"/>
    <x v="0"/>
    <x v="0"/>
    <x v="4"/>
    <x v="1"/>
    <m/>
    <n v="30"/>
    <m/>
    <x v="0"/>
    <x v="0"/>
    <x v="0"/>
  </r>
  <r>
    <x v="8"/>
    <x v="0"/>
    <x v="0"/>
    <x v="4"/>
    <x v="2"/>
    <m/>
    <n v="57"/>
    <m/>
    <x v="0"/>
    <x v="0"/>
    <x v="0"/>
  </r>
  <r>
    <x v="8"/>
    <x v="0"/>
    <x v="0"/>
    <x v="4"/>
    <x v="3"/>
    <m/>
    <n v="2"/>
    <m/>
    <x v="0"/>
    <x v="0"/>
    <x v="0"/>
  </r>
  <r>
    <x v="8"/>
    <x v="0"/>
    <x v="0"/>
    <x v="4"/>
    <x v="0"/>
    <m/>
    <m/>
    <n v="11"/>
    <x v="0"/>
    <x v="1"/>
    <x v="0"/>
  </r>
  <r>
    <x v="9"/>
    <x v="0"/>
    <x v="0"/>
    <x v="5"/>
    <x v="0"/>
    <n v="0"/>
    <m/>
    <m/>
    <x v="0"/>
    <x v="0"/>
    <x v="0"/>
  </r>
  <r>
    <x v="9"/>
    <x v="0"/>
    <x v="0"/>
    <x v="6"/>
    <x v="0"/>
    <n v="1"/>
    <m/>
    <m/>
    <x v="0"/>
    <x v="0"/>
    <x v="0"/>
  </r>
  <r>
    <x v="9"/>
    <x v="0"/>
    <x v="0"/>
    <x v="7"/>
    <x v="0"/>
    <n v="21"/>
    <m/>
    <m/>
    <x v="0"/>
    <x v="0"/>
    <x v="0"/>
  </r>
  <r>
    <x v="9"/>
    <x v="0"/>
    <x v="0"/>
    <x v="8"/>
    <x v="0"/>
    <n v="29"/>
    <m/>
    <m/>
    <x v="0"/>
    <x v="0"/>
    <x v="0"/>
  </r>
  <r>
    <x v="9"/>
    <x v="0"/>
    <x v="0"/>
    <x v="9"/>
    <x v="0"/>
    <n v="27"/>
    <m/>
    <m/>
    <x v="0"/>
    <x v="0"/>
    <x v="0"/>
  </r>
  <r>
    <x v="9"/>
    <x v="0"/>
    <x v="0"/>
    <x v="10"/>
    <x v="0"/>
    <n v="14"/>
    <m/>
    <m/>
    <x v="0"/>
    <x v="0"/>
    <x v="0"/>
  </r>
  <r>
    <x v="9"/>
    <x v="0"/>
    <x v="0"/>
    <x v="11"/>
    <x v="0"/>
    <n v="5"/>
    <m/>
    <m/>
    <x v="0"/>
    <x v="0"/>
    <x v="0"/>
  </r>
  <r>
    <x v="9"/>
    <x v="0"/>
    <x v="0"/>
    <x v="12"/>
    <x v="0"/>
    <n v="10"/>
    <m/>
    <m/>
    <x v="0"/>
    <x v="0"/>
    <x v="0"/>
  </r>
  <r>
    <x v="9"/>
    <x v="0"/>
    <x v="0"/>
    <x v="13"/>
    <x v="0"/>
    <n v="2"/>
    <m/>
    <m/>
    <x v="0"/>
    <x v="0"/>
    <x v="0"/>
  </r>
  <r>
    <x v="9"/>
    <x v="0"/>
    <x v="0"/>
    <x v="0"/>
    <x v="0"/>
    <n v="1"/>
    <m/>
    <m/>
    <x v="0"/>
    <x v="0"/>
    <x v="0"/>
  </r>
  <r>
    <x v="9"/>
    <x v="0"/>
    <x v="0"/>
    <x v="4"/>
    <x v="1"/>
    <m/>
    <n v="37"/>
    <m/>
    <x v="0"/>
    <x v="0"/>
    <x v="0"/>
  </r>
  <r>
    <x v="9"/>
    <x v="0"/>
    <x v="0"/>
    <x v="4"/>
    <x v="2"/>
    <m/>
    <n v="72"/>
    <m/>
    <x v="0"/>
    <x v="0"/>
    <x v="0"/>
  </r>
  <r>
    <x v="9"/>
    <x v="0"/>
    <x v="0"/>
    <x v="4"/>
    <x v="3"/>
    <m/>
    <n v="1"/>
    <m/>
    <x v="0"/>
    <x v="0"/>
    <x v="0"/>
  </r>
  <r>
    <x v="9"/>
    <x v="0"/>
    <x v="0"/>
    <x v="4"/>
    <x v="0"/>
    <m/>
    <m/>
    <n v="18"/>
    <x v="0"/>
    <x v="1"/>
    <x v="0"/>
  </r>
  <r>
    <x v="10"/>
    <x v="0"/>
    <x v="0"/>
    <x v="5"/>
    <x v="0"/>
    <n v="0"/>
    <m/>
    <m/>
    <x v="0"/>
    <x v="0"/>
    <x v="0"/>
  </r>
  <r>
    <x v="10"/>
    <x v="0"/>
    <x v="0"/>
    <x v="6"/>
    <x v="0"/>
    <n v="2"/>
    <m/>
    <m/>
    <x v="0"/>
    <x v="0"/>
    <x v="0"/>
  </r>
  <r>
    <x v="10"/>
    <x v="0"/>
    <x v="0"/>
    <x v="7"/>
    <x v="0"/>
    <n v="27"/>
    <m/>
    <m/>
    <x v="0"/>
    <x v="0"/>
    <x v="0"/>
  </r>
  <r>
    <x v="10"/>
    <x v="0"/>
    <x v="0"/>
    <x v="8"/>
    <x v="0"/>
    <n v="37"/>
    <m/>
    <m/>
    <x v="0"/>
    <x v="0"/>
    <x v="0"/>
  </r>
  <r>
    <x v="10"/>
    <x v="0"/>
    <x v="0"/>
    <x v="9"/>
    <x v="0"/>
    <n v="29"/>
    <m/>
    <m/>
    <x v="0"/>
    <x v="0"/>
    <x v="0"/>
  </r>
  <r>
    <x v="10"/>
    <x v="0"/>
    <x v="0"/>
    <x v="10"/>
    <x v="0"/>
    <n v="18"/>
    <m/>
    <m/>
    <x v="0"/>
    <x v="0"/>
    <x v="0"/>
  </r>
  <r>
    <x v="10"/>
    <x v="0"/>
    <x v="0"/>
    <x v="11"/>
    <x v="0"/>
    <n v="8"/>
    <m/>
    <m/>
    <x v="0"/>
    <x v="0"/>
    <x v="0"/>
  </r>
  <r>
    <x v="10"/>
    <x v="0"/>
    <x v="0"/>
    <x v="12"/>
    <x v="0"/>
    <n v="11"/>
    <m/>
    <m/>
    <x v="0"/>
    <x v="0"/>
    <x v="0"/>
  </r>
  <r>
    <x v="10"/>
    <x v="0"/>
    <x v="0"/>
    <x v="13"/>
    <x v="0"/>
    <n v="2"/>
    <m/>
    <m/>
    <x v="0"/>
    <x v="0"/>
    <x v="0"/>
  </r>
  <r>
    <x v="10"/>
    <x v="0"/>
    <x v="0"/>
    <x v="0"/>
    <x v="0"/>
    <n v="1"/>
    <m/>
    <m/>
    <x v="0"/>
    <x v="0"/>
    <x v="0"/>
  </r>
  <r>
    <x v="10"/>
    <x v="0"/>
    <x v="0"/>
    <x v="4"/>
    <x v="1"/>
    <m/>
    <n v="45"/>
    <m/>
    <x v="0"/>
    <x v="0"/>
    <x v="0"/>
  </r>
  <r>
    <x v="10"/>
    <x v="0"/>
    <x v="0"/>
    <x v="4"/>
    <x v="2"/>
    <m/>
    <n v="89"/>
    <m/>
    <x v="0"/>
    <x v="0"/>
    <x v="0"/>
  </r>
  <r>
    <x v="10"/>
    <x v="0"/>
    <x v="0"/>
    <x v="4"/>
    <x v="3"/>
    <m/>
    <n v="1"/>
    <m/>
    <x v="0"/>
    <x v="0"/>
    <x v="0"/>
  </r>
  <r>
    <x v="10"/>
    <x v="0"/>
    <x v="0"/>
    <x v="4"/>
    <x v="0"/>
    <m/>
    <m/>
    <n v="25"/>
    <x v="1"/>
    <x v="1"/>
    <x v="0"/>
  </r>
  <r>
    <x v="11"/>
    <x v="0"/>
    <x v="0"/>
    <x v="5"/>
    <x v="0"/>
    <n v="0"/>
    <m/>
    <m/>
    <x v="0"/>
    <x v="0"/>
    <x v="0"/>
  </r>
  <r>
    <x v="11"/>
    <x v="0"/>
    <x v="0"/>
    <x v="6"/>
    <x v="0"/>
    <n v="2"/>
    <m/>
    <m/>
    <x v="0"/>
    <x v="0"/>
    <x v="0"/>
  </r>
  <r>
    <x v="11"/>
    <x v="0"/>
    <x v="0"/>
    <x v="7"/>
    <x v="0"/>
    <n v="38"/>
    <m/>
    <m/>
    <x v="0"/>
    <x v="0"/>
    <x v="0"/>
  </r>
  <r>
    <x v="11"/>
    <x v="0"/>
    <x v="0"/>
    <x v="8"/>
    <x v="0"/>
    <n v="49"/>
    <m/>
    <m/>
    <x v="0"/>
    <x v="0"/>
    <x v="0"/>
  </r>
  <r>
    <x v="11"/>
    <x v="0"/>
    <x v="0"/>
    <x v="9"/>
    <x v="0"/>
    <n v="33"/>
    <m/>
    <m/>
    <x v="0"/>
    <x v="0"/>
    <x v="0"/>
  </r>
  <r>
    <x v="11"/>
    <x v="0"/>
    <x v="0"/>
    <x v="10"/>
    <x v="0"/>
    <n v="27"/>
    <m/>
    <m/>
    <x v="0"/>
    <x v="0"/>
    <x v="0"/>
  </r>
  <r>
    <x v="11"/>
    <x v="0"/>
    <x v="0"/>
    <x v="11"/>
    <x v="0"/>
    <n v="10"/>
    <m/>
    <m/>
    <x v="0"/>
    <x v="0"/>
    <x v="0"/>
  </r>
  <r>
    <x v="11"/>
    <x v="0"/>
    <x v="0"/>
    <x v="12"/>
    <x v="0"/>
    <n v="15"/>
    <m/>
    <m/>
    <x v="0"/>
    <x v="0"/>
    <x v="0"/>
  </r>
  <r>
    <x v="11"/>
    <x v="0"/>
    <x v="0"/>
    <x v="13"/>
    <x v="0"/>
    <n v="3"/>
    <m/>
    <m/>
    <x v="0"/>
    <x v="0"/>
    <x v="0"/>
  </r>
  <r>
    <x v="11"/>
    <x v="0"/>
    <x v="0"/>
    <x v="0"/>
    <x v="0"/>
    <n v="1"/>
    <m/>
    <m/>
    <x v="0"/>
    <x v="0"/>
    <x v="0"/>
  </r>
  <r>
    <x v="11"/>
    <x v="0"/>
    <x v="0"/>
    <x v="4"/>
    <x v="1"/>
    <m/>
    <n v="61"/>
    <m/>
    <x v="0"/>
    <x v="0"/>
    <x v="0"/>
  </r>
  <r>
    <x v="11"/>
    <x v="0"/>
    <x v="0"/>
    <x v="4"/>
    <x v="2"/>
    <m/>
    <n v="116"/>
    <m/>
    <x v="0"/>
    <x v="0"/>
    <x v="0"/>
  </r>
  <r>
    <x v="11"/>
    <x v="0"/>
    <x v="0"/>
    <x v="4"/>
    <x v="3"/>
    <m/>
    <n v="1"/>
    <m/>
    <x v="0"/>
    <x v="0"/>
    <x v="0"/>
  </r>
  <r>
    <x v="11"/>
    <x v="0"/>
    <x v="0"/>
    <x v="4"/>
    <x v="0"/>
    <m/>
    <m/>
    <n v="32"/>
    <x v="2"/>
    <x v="2"/>
    <x v="0"/>
  </r>
  <r>
    <x v="12"/>
    <x v="0"/>
    <x v="0"/>
    <x v="5"/>
    <x v="0"/>
    <n v="0"/>
    <m/>
    <m/>
    <x v="0"/>
    <x v="0"/>
    <x v="0"/>
  </r>
  <r>
    <x v="12"/>
    <x v="0"/>
    <x v="0"/>
    <x v="6"/>
    <x v="0"/>
    <n v="2"/>
    <m/>
    <m/>
    <x v="0"/>
    <x v="0"/>
    <x v="0"/>
  </r>
  <r>
    <x v="12"/>
    <x v="0"/>
    <x v="0"/>
    <x v="7"/>
    <x v="0"/>
    <n v="46"/>
    <m/>
    <m/>
    <x v="0"/>
    <x v="0"/>
    <x v="0"/>
  </r>
  <r>
    <x v="12"/>
    <x v="0"/>
    <x v="0"/>
    <x v="8"/>
    <x v="0"/>
    <n v="59"/>
    <m/>
    <m/>
    <x v="0"/>
    <x v="0"/>
    <x v="0"/>
  </r>
  <r>
    <x v="12"/>
    <x v="0"/>
    <x v="0"/>
    <x v="9"/>
    <x v="0"/>
    <n v="39"/>
    <m/>
    <m/>
    <x v="0"/>
    <x v="0"/>
    <x v="0"/>
  </r>
  <r>
    <x v="12"/>
    <x v="0"/>
    <x v="0"/>
    <x v="10"/>
    <x v="0"/>
    <n v="32"/>
    <m/>
    <m/>
    <x v="0"/>
    <x v="0"/>
    <x v="0"/>
  </r>
  <r>
    <x v="12"/>
    <x v="0"/>
    <x v="0"/>
    <x v="11"/>
    <x v="0"/>
    <n v="13"/>
    <m/>
    <m/>
    <x v="0"/>
    <x v="0"/>
    <x v="0"/>
  </r>
  <r>
    <x v="12"/>
    <x v="0"/>
    <x v="0"/>
    <x v="12"/>
    <x v="0"/>
    <n v="15"/>
    <m/>
    <m/>
    <x v="0"/>
    <x v="0"/>
    <x v="0"/>
  </r>
  <r>
    <x v="12"/>
    <x v="0"/>
    <x v="0"/>
    <x v="13"/>
    <x v="0"/>
    <n v="6"/>
    <m/>
    <m/>
    <x v="0"/>
    <x v="0"/>
    <x v="0"/>
  </r>
  <r>
    <x v="12"/>
    <x v="0"/>
    <x v="0"/>
    <x v="0"/>
    <x v="0"/>
    <n v="1"/>
    <m/>
    <m/>
    <x v="0"/>
    <x v="0"/>
    <x v="0"/>
  </r>
  <r>
    <x v="12"/>
    <x v="0"/>
    <x v="0"/>
    <x v="4"/>
    <x v="1"/>
    <m/>
    <n v="78"/>
    <m/>
    <x v="0"/>
    <x v="0"/>
    <x v="0"/>
  </r>
  <r>
    <x v="12"/>
    <x v="0"/>
    <x v="0"/>
    <x v="4"/>
    <x v="2"/>
    <m/>
    <n v="134"/>
    <m/>
    <x v="0"/>
    <x v="0"/>
    <x v="0"/>
  </r>
  <r>
    <x v="12"/>
    <x v="0"/>
    <x v="0"/>
    <x v="4"/>
    <x v="3"/>
    <m/>
    <n v="1"/>
    <m/>
    <x v="0"/>
    <x v="0"/>
    <x v="0"/>
  </r>
  <r>
    <x v="12"/>
    <x v="0"/>
    <x v="0"/>
    <x v="4"/>
    <x v="0"/>
    <m/>
    <m/>
    <n v="34"/>
    <x v="3"/>
    <x v="2"/>
    <x v="0"/>
  </r>
  <r>
    <x v="13"/>
    <x v="0"/>
    <x v="0"/>
    <x v="5"/>
    <x v="0"/>
    <n v="2"/>
    <m/>
    <n v="0"/>
    <x v="0"/>
    <x v="0"/>
    <x v="0"/>
  </r>
  <r>
    <x v="13"/>
    <x v="0"/>
    <x v="0"/>
    <x v="6"/>
    <x v="0"/>
    <n v="2"/>
    <m/>
    <n v="0"/>
    <x v="0"/>
    <x v="0"/>
    <x v="0"/>
  </r>
  <r>
    <x v="13"/>
    <x v="0"/>
    <x v="0"/>
    <x v="7"/>
    <x v="0"/>
    <n v="46"/>
    <m/>
    <n v="5"/>
    <x v="0"/>
    <x v="0"/>
    <x v="0"/>
  </r>
  <r>
    <x v="13"/>
    <x v="0"/>
    <x v="0"/>
    <x v="8"/>
    <x v="0"/>
    <n v="63"/>
    <m/>
    <n v="8"/>
    <x v="0"/>
    <x v="0"/>
    <x v="0"/>
  </r>
  <r>
    <x v="13"/>
    <x v="0"/>
    <x v="0"/>
    <x v="9"/>
    <x v="0"/>
    <n v="41"/>
    <m/>
    <n v="5"/>
    <x v="0"/>
    <x v="0"/>
    <x v="0"/>
  </r>
  <r>
    <x v="13"/>
    <x v="0"/>
    <x v="0"/>
    <x v="10"/>
    <x v="0"/>
    <n v="33"/>
    <m/>
    <n v="11"/>
    <x v="0"/>
    <x v="0"/>
    <x v="0"/>
  </r>
  <r>
    <x v="13"/>
    <x v="0"/>
    <x v="0"/>
    <x v="11"/>
    <x v="0"/>
    <n v="17"/>
    <m/>
    <n v="6"/>
    <x v="0"/>
    <x v="0"/>
    <x v="0"/>
  </r>
  <r>
    <x v="13"/>
    <x v="0"/>
    <x v="0"/>
    <x v="12"/>
    <x v="0"/>
    <n v="15"/>
    <m/>
    <n v="5"/>
    <x v="0"/>
    <x v="0"/>
    <x v="0"/>
  </r>
  <r>
    <x v="13"/>
    <x v="0"/>
    <x v="0"/>
    <x v="13"/>
    <x v="0"/>
    <n v="7"/>
    <m/>
    <n v="4"/>
    <x v="0"/>
    <x v="0"/>
    <x v="0"/>
  </r>
  <r>
    <x v="13"/>
    <x v="0"/>
    <x v="0"/>
    <x v="0"/>
    <x v="0"/>
    <n v="0"/>
    <m/>
    <n v="0"/>
    <x v="0"/>
    <x v="0"/>
    <x v="0"/>
  </r>
  <r>
    <x v="13"/>
    <x v="0"/>
    <x v="0"/>
    <x v="4"/>
    <x v="1"/>
    <m/>
    <n v="80"/>
    <m/>
    <x v="0"/>
    <x v="0"/>
    <x v="0"/>
  </r>
  <r>
    <x v="13"/>
    <x v="0"/>
    <x v="0"/>
    <x v="4"/>
    <x v="2"/>
    <m/>
    <n v="146"/>
    <m/>
    <x v="0"/>
    <x v="0"/>
    <x v="0"/>
  </r>
  <r>
    <x v="13"/>
    <x v="0"/>
    <x v="0"/>
    <x v="4"/>
    <x v="3"/>
    <m/>
    <n v="0"/>
    <m/>
    <x v="0"/>
    <x v="0"/>
    <x v="0"/>
  </r>
  <r>
    <x v="13"/>
    <x v="0"/>
    <x v="0"/>
    <x v="4"/>
    <x v="0"/>
    <m/>
    <m/>
    <m/>
    <x v="4"/>
    <x v="3"/>
    <x v="0"/>
  </r>
  <r>
    <x v="14"/>
    <x v="0"/>
    <x v="0"/>
    <x v="5"/>
    <x v="0"/>
    <n v="2"/>
    <m/>
    <n v="0"/>
    <x v="0"/>
    <x v="0"/>
    <x v="0"/>
  </r>
  <r>
    <x v="14"/>
    <x v="0"/>
    <x v="0"/>
    <x v="6"/>
    <x v="0"/>
    <n v="2"/>
    <m/>
    <n v="0"/>
    <x v="0"/>
    <x v="0"/>
    <x v="0"/>
  </r>
  <r>
    <x v="14"/>
    <x v="0"/>
    <x v="0"/>
    <x v="7"/>
    <x v="0"/>
    <n v="55"/>
    <m/>
    <n v="5"/>
    <x v="0"/>
    <x v="0"/>
    <x v="0"/>
  </r>
  <r>
    <x v="14"/>
    <x v="0"/>
    <x v="0"/>
    <x v="8"/>
    <x v="0"/>
    <n v="74"/>
    <m/>
    <n v="9"/>
    <x v="0"/>
    <x v="0"/>
    <x v="0"/>
  </r>
  <r>
    <x v="14"/>
    <x v="0"/>
    <x v="0"/>
    <x v="9"/>
    <x v="0"/>
    <n v="51"/>
    <m/>
    <n v="6"/>
    <x v="0"/>
    <x v="0"/>
    <x v="0"/>
  </r>
  <r>
    <x v="14"/>
    <x v="0"/>
    <x v="0"/>
    <x v="10"/>
    <x v="0"/>
    <n v="40"/>
    <m/>
    <n v="12"/>
    <x v="0"/>
    <x v="0"/>
    <x v="0"/>
  </r>
  <r>
    <x v="14"/>
    <x v="0"/>
    <x v="0"/>
    <x v="11"/>
    <x v="0"/>
    <n v="23"/>
    <m/>
    <n v="10"/>
    <x v="0"/>
    <x v="0"/>
    <x v="0"/>
  </r>
  <r>
    <x v="14"/>
    <x v="0"/>
    <x v="0"/>
    <x v="12"/>
    <x v="0"/>
    <n v="19"/>
    <m/>
    <n v="8"/>
    <x v="0"/>
    <x v="0"/>
    <x v="0"/>
  </r>
  <r>
    <x v="14"/>
    <x v="0"/>
    <x v="0"/>
    <x v="13"/>
    <x v="0"/>
    <n v="11"/>
    <m/>
    <n v="7"/>
    <x v="0"/>
    <x v="0"/>
    <x v="0"/>
  </r>
  <r>
    <x v="14"/>
    <x v="0"/>
    <x v="0"/>
    <x v="0"/>
    <x v="0"/>
    <n v="0"/>
    <m/>
    <n v="0"/>
    <x v="0"/>
    <x v="0"/>
    <x v="0"/>
  </r>
  <r>
    <x v="14"/>
    <x v="0"/>
    <x v="0"/>
    <x v="4"/>
    <x v="1"/>
    <m/>
    <n v="107"/>
    <m/>
    <x v="0"/>
    <x v="0"/>
    <x v="0"/>
  </r>
  <r>
    <x v="14"/>
    <x v="0"/>
    <x v="0"/>
    <x v="4"/>
    <x v="2"/>
    <m/>
    <n v="170"/>
    <m/>
    <x v="0"/>
    <x v="0"/>
    <x v="0"/>
  </r>
  <r>
    <x v="14"/>
    <x v="0"/>
    <x v="0"/>
    <x v="4"/>
    <x v="3"/>
    <m/>
    <n v="0"/>
    <m/>
    <x v="0"/>
    <x v="0"/>
    <x v="0"/>
  </r>
  <r>
    <x v="14"/>
    <x v="0"/>
    <x v="0"/>
    <x v="4"/>
    <x v="0"/>
    <m/>
    <m/>
    <n v="57"/>
    <x v="5"/>
    <x v="3"/>
    <x v="0"/>
  </r>
  <r>
    <x v="15"/>
    <x v="0"/>
    <x v="0"/>
    <x v="0"/>
    <x v="0"/>
    <n v="0"/>
    <m/>
    <m/>
    <x v="0"/>
    <x v="0"/>
    <x v="0"/>
  </r>
  <r>
    <x v="16"/>
    <x v="0"/>
    <x v="0"/>
    <x v="0"/>
    <x v="0"/>
    <n v="0"/>
    <m/>
    <m/>
    <x v="0"/>
    <x v="0"/>
    <x v="0"/>
  </r>
  <r>
    <x v="17"/>
    <x v="0"/>
    <x v="0"/>
    <x v="0"/>
    <x v="0"/>
    <n v="0"/>
    <m/>
    <m/>
    <x v="0"/>
    <x v="0"/>
    <x v="0"/>
  </r>
  <r>
    <x v="18"/>
    <x v="0"/>
    <x v="0"/>
    <x v="0"/>
    <x v="0"/>
    <n v="0"/>
    <m/>
    <m/>
    <x v="0"/>
    <x v="0"/>
    <x v="0"/>
  </r>
  <r>
    <x v="19"/>
    <x v="0"/>
    <x v="0"/>
    <x v="5"/>
    <x v="0"/>
    <n v="3"/>
    <m/>
    <n v="0"/>
    <x v="0"/>
    <x v="0"/>
    <x v="0"/>
  </r>
  <r>
    <x v="19"/>
    <x v="0"/>
    <x v="0"/>
    <x v="6"/>
    <x v="0"/>
    <n v="3"/>
    <m/>
    <n v="0"/>
    <x v="0"/>
    <x v="0"/>
    <x v="0"/>
  </r>
  <r>
    <x v="19"/>
    <x v="0"/>
    <x v="0"/>
    <x v="7"/>
    <x v="0"/>
    <n v="66"/>
    <m/>
    <n v="5"/>
    <x v="0"/>
    <x v="0"/>
    <x v="0"/>
  </r>
  <r>
    <x v="19"/>
    <x v="0"/>
    <x v="0"/>
    <x v="8"/>
    <x v="0"/>
    <n v="89"/>
    <m/>
    <n v="11"/>
    <x v="0"/>
    <x v="0"/>
    <x v="0"/>
  </r>
  <r>
    <x v="19"/>
    <x v="0"/>
    <x v="0"/>
    <x v="9"/>
    <x v="0"/>
    <n v="61"/>
    <m/>
    <n v="8"/>
    <x v="0"/>
    <x v="0"/>
    <x v="0"/>
  </r>
  <r>
    <x v="19"/>
    <x v="0"/>
    <x v="0"/>
    <x v="10"/>
    <x v="0"/>
    <n v="53"/>
    <m/>
    <n v="17"/>
    <x v="0"/>
    <x v="0"/>
    <x v="0"/>
  </r>
  <r>
    <x v="19"/>
    <x v="0"/>
    <x v="0"/>
    <x v="11"/>
    <x v="0"/>
    <n v="26"/>
    <m/>
    <n v="10"/>
    <x v="0"/>
    <x v="0"/>
    <x v="0"/>
  </r>
  <r>
    <x v="19"/>
    <x v="0"/>
    <x v="0"/>
    <x v="12"/>
    <x v="0"/>
    <n v="25"/>
    <m/>
    <n v="9"/>
    <x v="0"/>
    <x v="0"/>
    <x v="0"/>
  </r>
  <r>
    <x v="19"/>
    <x v="0"/>
    <x v="0"/>
    <x v="13"/>
    <x v="0"/>
    <n v="14"/>
    <m/>
    <n v="9"/>
    <x v="0"/>
    <x v="0"/>
    <x v="0"/>
  </r>
  <r>
    <x v="19"/>
    <x v="0"/>
    <x v="0"/>
    <x v="0"/>
    <x v="0"/>
    <n v="1"/>
    <m/>
    <n v="0"/>
    <x v="0"/>
    <x v="0"/>
    <x v="0"/>
  </r>
  <r>
    <x v="19"/>
    <x v="0"/>
    <x v="0"/>
    <x v="4"/>
    <x v="1"/>
    <m/>
    <n v="134"/>
    <m/>
    <x v="0"/>
    <x v="0"/>
    <x v="0"/>
  </r>
  <r>
    <x v="19"/>
    <x v="0"/>
    <x v="0"/>
    <x v="4"/>
    <x v="2"/>
    <m/>
    <n v="207"/>
    <m/>
    <x v="0"/>
    <x v="0"/>
    <x v="0"/>
  </r>
  <r>
    <x v="19"/>
    <x v="0"/>
    <x v="0"/>
    <x v="4"/>
    <x v="3"/>
    <m/>
    <n v="0"/>
    <m/>
    <x v="0"/>
    <x v="0"/>
    <x v="0"/>
  </r>
  <r>
    <x v="19"/>
    <x v="0"/>
    <x v="0"/>
    <x v="4"/>
    <x v="0"/>
    <m/>
    <m/>
    <n v="69"/>
    <x v="6"/>
    <x v="4"/>
    <x v="0"/>
  </r>
  <r>
    <x v="20"/>
    <x v="0"/>
    <x v="0"/>
    <x v="5"/>
    <x v="0"/>
    <n v="3"/>
    <m/>
    <n v="0"/>
    <x v="0"/>
    <x v="0"/>
    <x v="0"/>
  </r>
  <r>
    <x v="20"/>
    <x v="0"/>
    <x v="0"/>
    <x v="6"/>
    <x v="0"/>
    <n v="4"/>
    <m/>
    <n v="1"/>
    <x v="0"/>
    <x v="0"/>
    <x v="0"/>
  </r>
  <r>
    <x v="20"/>
    <x v="0"/>
    <x v="0"/>
    <x v="7"/>
    <x v="0"/>
    <n v="84"/>
    <m/>
    <n v="5"/>
    <x v="0"/>
    <x v="0"/>
    <x v="0"/>
  </r>
  <r>
    <x v="20"/>
    <x v="0"/>
    <x v="0"/>
    <x v="8"/>
    <x v="0"/>
    <n v="106"/>
    <m/>
    <n v="13"/>
    <x v="0"/>
    <x v="0"/>
    <x v="0"/>
  </r>
  <r>
    <x v="20"/>
    <x v="0"/>
    <x v="0"/>
    <x v="9"/>
    <x v="0"/>
    <n v="73"/>
    <m/>
    <n v="13"/>
    <x v="0"/>
    <x v="0"/>
    <x v="0"/>
  </r>
  <r>
    <x v="20"/>
    <x v="0"/>
    <x v="0"/>
    <x v="10"/>
    <x v="0"/>
    <n v="65"/>
    <m/>
    <n v="18"/>
    <x v="0"/>
    <x v="0"/>
    <x v="0"/>
  </r>
  <r>
    <x v="20"/>
    <x v="0"/>
    <x v="0"/>
    <x v="11"/>
    <x v="0"/>
    <n v="31"/>
    <m/>
    <n v="10"/>
    <x v="0"/>
    <x v="0"/>
    <x v="0"/>
  </r>
  <r>
    <x v="20"/>
    <x v="0"/>
    <x v="0"/>
    <x v="12"/>
    <x v="0"/>
    <n v="29"/>
    <m/>
    <n v="11"/>
    <x v="0"/>
    <x v="0"/>
    <x v="0"/>
  </r>
  <r>
    <x v="20"/>
    <x v="0"/>
    <x v="0"/>
    <x v="13"/>
    <x v="0"/>
    <n v="20"/>
    <m/>
    <n v="14"/>
    <x v="0"/>
    <x v="0"/>
    <x v="0"/>
  </r>
  <r>
    <x v="20"/>
    <x v="0"/>
    <x v="0"/>
    <x v="0"/>
    <x v="0"/>
    <n v="2"/>
    <m/>
    <n v="0"/>
    <x v="0"/>
    <x v="0"/>
    <x v="0"/>
  </r>
  <r>
    <x v="20"/>
    <x v="0"/>
    <x v="0"/>
    <x v="4"/>
    <x v="1"/>
    <m/>
    <n v="166"/>
    <m/>
    <x v="0"/>
    <x v="0"/>
    <x v="0"/>
  </r>
  <r>
    <x v="20"/>
    <x v="0"/>
    <x v="0"/>
    <x v="4"/>
    <x v="2"/>
    <m/>
    <n v="249"/>
    <m/>
    <x v="0"/>
    <x v="0"/>
    <x v="0"/>
  </r>
  <r>
    <x v="20"/>
    <x v="0"/>
    <x v="0"/>
    <x v="4"/>
    <x v="3"/>
    <m/>
    <n v="2"/>
    <m/>
    <x v="0"/>
    <x v="0"/>
    <x v="0"/>
  </r>
  <r>
    <x v="20"/>
    <x v="0"/>
    <x v="0"/>
    <x v="4"/>
    <x v="0"/>
    <m/>
    <m/>
    <n v="85"/>
    <x v="7"/>
    <x v="5"/>
    <x v="0"/>
  </r>
  <r>
    <x v="21"/>
    <x v="0"/>
    <x v="0"/>
    <x v="5"/>
    <x v="0"/>
    <n v="3"/>
    <m/>
    <n v="0"/>
    <x v="0"/>
    <x v="0"/>
    <x v="0"/>
  </r>
  <r>
    <x v="21"/>
    <x v="0"/>
    <x v="0"/>
    <x v="6"/>
    <x v="0"/>
    <n v="5"/>
    <m/>
    <n v="1"/>
    <x v="0"/>
    <x v="0"/>
    <x v="0"/>
  </r>
  <r>
    <x v="21"/>
    <x v="0"/>
    <x v="0"/>
    <x v="7"/>
    <x v="0"/>
    <n v="102"/>
    <m/>
    <n v="5"/>
    <x v="0"/>
    <x v="0"/>
    <x v="0"/>
  </r>
  <r>
    <x v="21"/>
    <x v="0"/>
    <x v="0"/>
    <x v="8"/>
    <x v="0"/>
    <n v="118"/>
    <m/>
    <n v="14"/>
    <x v="0"/>
    <x v="0"/>
    <x v="0"/>
  </r>
  <r>
    <x v="21"/>
    <x v="0"/>
    <x v="0"/>
    <x v="9"/>
    <x v="0"/>
    <n v="85"/>
    <m/>
    <n v="15"/>
    <x v="0"/>
    <x v="0"/>
    <x v="0"/>
  </r>
  <r>
    <x v="21"/>
    <x v="0"/>
    <x v="0"/>
    <x v="10"/>
    <x v="0"/>
    <n v="74"/>
    <m/>
    <n v="21"/>
    <x v="0"/>
    <x v="0"/>
    <x v="0"/>
  </r>
  <r>
    <x v="21"/>
    <x v="0"/>
    <x v="0"/>
    <x v="11"/>
    <x v="0"/>
    <n v="36"/>
    <m/>
    <n v="12"/>
    <x v="0"/>
    <x v="0"/>
    <x v="0"/>
  </r>
  <r>
    <x v="21"/>
    <x v="0"/>
    <x v="0"/>
    <x v="12"/>
    <x v="0"/>
    <n v="38"/>
    <m/>
    <n v="13"/>
    <x v="0"/>
    <x v="0"/>
    <x v="0"/>
  </r>
  <r>
    <x v="21"/>
    <x v="0"/>
    <x v="0"/>
    <x v="13"/>
    <x v="0"/>
    <n v="25"/>
    <m/>
    <n v="15"/>
    <x v="0"/>
    <x v="0"/>
    <x v="0"/>
  </r>
  <r>
    <x v="21"/>
    <x v="0"/>
    <x v="0"/>
    <x v="0"/>
    <x v="0"/>
    <n v="2"/>
    <m/>
    <n v="0"/>
    <x v="0"/>
    <x v="0"/>
    <x v="0"/>
  </r>
  <r>
    <x v="21"/>
    <x v="0"/>
    <x v="0"/>
    <x v="4"/>
    <x v="1"/>
    <m/>
    <n v="206"/>
    <m/>
    <x v="0"/>
    <x v="0"/>
    <x v="0"/>
  </r>
  <r>
    <x v="21"/>
    <x v="0"/>
    <x v="0"/>
    <x v="4"/>
    <x v="2"/>
    <m/>
    <n v="280"/>
    <m/>
    <x v="0"/>
    <x v="0"/>
    <x v="0"/>
  </r>
  <r>
    <x v="21"/>
    <x v="0"/>
    <x v="0"/>
    <x v="4"/>
    <x v="3"/>
    <m/>
    <n v="2"/>
    <m/>
    <x v="0"/>
    <x v="0"/>
    <x v="0"/>
  </r>
  <r>
    <x v="21"/>
    <x v="0"/>
    <x v="0"/>
    <x v="4"/>
    <x v="0"/>
    <m/>
    <m/>
    <n v="96"/>
    <x v="8"/>
    <x v="6"/>
    <x v="0"/>
  </r>
  <r>
    <x v="22"/>
    <x v="0"/>
    <x v="0"/>
    <x v="5"/>
    <x v="0"/>
    <n v="4"/>
    <m/>
    <n v="0"/>
    <x v="0"/>
    <x v="0"/>
    <x v="0"/>
  </r>
  <r>
    <x v="22"/>
    <x v="0"/>
    <x v="0"/>
    <x v="6"/>
    <x v="0"/>
    <n v="6"/>
    <m/>
    <n v="1"/>
    <x v="0"/>
    <x v="0"/>
    <x v="0"/>
  </r>
  <r>
    <x v="22"/>
    <x v="0"/>
    <x v="0"/>
    <x v="7"/>
    <x v="0"/>
    <n v="107"/>
    <m/>
    <n v="5"/>
    <x v="0"/>
    <x v="0"/>
    <x v="0"/>
  </r>
  <r>
    <x v="22"/>
    <x v="0"/>
    <x v="0"/>
    <x v="8"/>
    <x v="0"/>
    <n v="130"/>
    <m/>
    <n v="15"/>
    <x v="0"/>
    <x v="0"/>
    <x v="0"/>
  </r>
  <r>
    <x v="22"/>
    <x v="0"/>
    <x v="0"/>
    <x v="9"/>
    <x v="0"/>
    <n v="90"/>
    <m/>
    <n v="15"/>
    <x v="0"/>
    <x v="0"/>
    <x v="0"/>
  </r>
  <r>
    <x v="22"/>
    <x v="0"/>
    <x v="0"/>
    <x v="10"/>
    <x v="0"/>
    <n v="79"/>
    <m/>
    <n v="23"/>
    <x v="0"/>
    <x v="0"/>
    <x v="0"/>
  </r>
  <r>
    <x v="22"/>
    <x v="0"/>
    <x v="0"/>
    <x v="11"/>
    <x v="0"/>
    <n v="37"/>
    <m/>
    <n v="13"/>
    <x v="0"/>
    <x v="0"/>
    <x v="0"/>
  </r>
  <r>
    <x v="22"/>
    <x v="0"/>
    <x v="0"/>
    <x v="12"/>
    <x v="0"/>
    <n v="39"/>
    <m/>
    <n v="15"/>
    <x v="0"/>
    <x v="0"/>
    <x v="0"/>
  </r>
  <r>
    <x v="22"/>
    <x v="0"/>
    <x v="0"/>
    <x v="13"/>
    <x v="0"/>
    <n v="26"/>
    <m/>
    <n v="19"/>
    <x v="0"/>
    <x v="0"/>
    <x v="0"/>
  </r>
  <r>
    <x v="22"/>
    <x v="0"/>
    <x v="0"/>
    <x v="0"/>
    <x v="0"/>
    <n v="1"/>
    <m/>
    <n v="0"/>
    <x v="0"/>
    <x v="0"/>
    <x v="0"/>
  </r>
  <r>
    <x v="22"/>
    <x v="0"/>
    <x v="0"/>
    <x v="4"/>
    <x v="1"/>
    <m/>
    <n v="219"/>
    <m/>
    <x v="0"/>
    <x v="0"/>
    <x v="0"/>
  </r>
  <r>
    <x v="22"/>
    <x v="0"/>
    <x v="0"/>
    <x v="4"/>
    <x v="2"/>
    <m/>
    <n v="298"/>
    <m/>
    <x v="0"/>
    <x v="0"/>
    <x v="0"/>
  </r>
  <r>
    <x v="22"/>
    <x v="0"/>
    <x v="0"/>
    <x v="4"/>
    <x v="3"/>
    <m/>
    <n v="2"/>
    <m/>
    <x v="0"/>
    <x v="0"/>
    <x v="0"/>
  </r>
  <r>
    <x v="22"/>
    <x v="0"/>
    <x v="0"/>
    <x v="4"/>
    <x v="0"/>
    <m/>
    <m/>
    <n v="106"/>
    <x v="9"/>
    <x v="6"/>
    <x v="0"/>
  </r>
  <r>
    <x v="23"/>
    <x v="0"/>
    <x v="0"/>
    <x v="5"/>
    <x v="0"/>
    <n v="4"/>
    <m/>
    <n v="0"/>
    <x v="0"/>
    <x v="0"/>
    <x v="0"/>
  </r>
  <r>
    <x v="23"/>
    <x v="0"/>
    <x v="0"/>
    <x v="6"/>
    <x v="0"/>
    <n v="6"/>
    <m/>
    <n v="1"/>
    <x v="0"/>
    <x v="0"/>
    <x v="0"/>
  </r>
  <r>
    <x v="23"/>
    <x v="0"/>
    <x v="0"/>
    <x v="7"/>
    <x v="0"/>
    <n v="121"/>
    <m/>
    <n v="6"/>
    <x v="0"/>
    <x v="0"/>
    <x v="0"/>
  </r>
  <r>
    <x v="23"/>
    <x v="0"/>
    <x v="0"/>
    <x v="8"/>
    <x v="0"/>
    <n v="148"/>
    <m/>
    <n v="17"/>
    <x v="0"/>
    <x v="0"/>
    <x v="0"/>
  </r>
  <r>
    <x v="23"/>
    <x v="0"/>
    <x v="0"/>
    <x v="9"/>
    <x v="0"/>
    <n v="105"/>
    <m/>
    <n v="17"/>
    <x v="0"/>
    <x v="0"/>
    <x v="0"/>
  </r>
  <r>
    <x v="23"/>
    <x v="0"/>
    <x v="0"/>
    <x v="10"/>
    <x v="0"/>
    <n v="91"/>
    <m/>
    <n v="25"/>
    <x v="0"/>
    <x v="0"/>
    <x v="0"/>
  </r>
  <r>
    <x v="23"/>
    <x v="0"/>
    <x v="0"/>
    <x v="11"/>
    <x v="0"/>
    <n v="52"/>
    <m/>
    <n v="15"/>
    <x v="0"/>
    <x v="0"/>
    <x v="0"/>
  </r>
  <r>
    <x v="23"/>
    <x v="0"/>
    <x v="0"/>
    <x v="12"/>
    <x v="0"/>
    <n v="45"/>
    <m/>
    <n v="17"/>
    <x v="0"/>
    <x v="0"/>
    <x v="0"/>
  </r>
  <r>
    <x v="23"/>
    <x v="0"/>
    <x v="0"/>
    <x v="13"/>
    <x v="0"/>
    <n v="29"/>
    <m/>
    <n v="20"/>
    <x v="0"/>
    <x v="0"/>
    <x v="0"/>
  </r>
  <r>
    <x v="23"/>
    <x v="0"/>
    <x v="0"/>
    <x v="0"/>
    <x v="0"/>
    <n v="2"/>
    <m/>
    <n v="0"/>
    <x v="0"/>
    <x v="0"/>
    <x v="0"/>
  </r>
  <r>
    <x v="23"/>
    <x v="0"/>
    <x v="0"/>
    <x v="4"/>
    <x v="1"/>
    <m/>
    <n v="256"/>
    <m/>
    <x v="0"/>
    <x v="0"/>
    <x v="0"/>
  </r>
  <r>
    <x v="23"/>
    <x v="0"/>
    <x v="0"/>
    <x v="4"/>
    <x v="2"/>
    <m/>
    <n v="345"/>
    <m/>
    <x v="0"/>
    <x v="0"/>
    <x v="0"/>
  </r>
  <r>
    <x v="23"/>
    <x v="0"/>
    <x v="0"/>
    <x v="4"/>
    <x v="3"/>
    <m/>
    <n v="2"/>
    <m/>
    <x v="0"/>
    <x v="0"/>
    <x v="0"/>
  </r>
  <r>
    <x v="23"/>
    <x v="0"/>
    <x v="0"/>
    <x v="4"/>
    <x v="0"/>
    <m/>
    <m/>
    <n v="118"/>
    <x v="10"/>
    <x v="6"/>
    <x v="0"/>
  </r>
  <r>
    <x v="24"/>
    <x v="0"/>
    <x v="0"/>
    <x v="5"/>
    <x v="0"/>
    <n v="5"/>
    <m/>
    <n v="0"/>
    <x v="0"/>
    <x v="0"/>
    <x v="0"/>
  </r>
  <r>
    <x v="24"/>
    <x v="0"/>
    <x v="0"/>
    <x v="6"/>
    <x v="0"/>
    <n v="7"/>
    <m/>
    <n v="1"/>
    <x v="0"/>
    <x v="0"/>
    <x v="0"/>
  </r>
  <r>
    <x v="24"/>
    <x v="0"/>
    <x v="0"/>
    <x v="7"/>
    <x v="0"/>
    <n v="144"/>
    <m/>
    <n v="8"/>
    <x v="0"/>
    <x v="0"/>
    <x v="0"/>
  </r>
  <r>
    <x v="24"/>
    <x v="0"/>
    <x v="0"/>
    <x v="8"/>
    <x v="0"/>
    <n v="174"/>
    <m/>
    <n v="17"/>
    <x v="0"/>
    <x v="0"/>
    <x v="0"/>
  </r>
  <r>
    <x v="24"/>
    <x v="0"/>
    <x v="0"/>
    <x v="9"/>
    <x v="0"/>
    <n v="130"/>
    <m/>
    <n v="18"/>
    <x v="0"/>
    <x v="0"/>
    <x v="0"/>
  </r>
  <r>
    <x v="24"/>
    <x v="0"/>
    <x v="0"/>
    <x v="10"/>
    <x v="0"/>
    <n v="116"/>
    <m/>
    <n v="27"/>
    <x v="0"/>
    <x v="0"/>
    <x v="0"/>
  </r>
  <r>
    <x v="24"/>
    <x v="0"/>
    <x v="0"/>
    <x v="11"/>
    <x v="0"/>
    <n v="74"/>
    <m/>
    <n v="20"/>
    <x v="0"/>
    <x v="0"/>
    <x v="0"/>
  </r>
  <r>
    <x v="24"/>
    <x v="0"/>
    <x v="0"/>
    <x v="12"/>
    <x v="0"/>
    <n v="49"/>
    <m/>
    <n v="22"/>
    <x v="0"/>
    <x v="0"/>
    <x v="0"/>
  </r>
  <r>
    <x v="24"/>
    <x v="0"/>
    <x v="0"/>
    <x v="13"/>
    <x v="0"/>
    <n v="34"/>
    <m/>
    <n v="23"/>
    <x v="0"/>
    <x v="0"/>
    <x v="0"/>
  </r>
  <r>
    <x v="24"/>
    <x v="0"/>
    <x v="0"/>
    <x v="0"/>
    <x v="0"/>
    <n v="1"/>
    <m/>
    <n v="0"/>
    <x v="0"/>
    <x v="0"/>
    <x v="0"/>
  </r>
  <r>
    <x v="24"/>
    <x v="0"/>
    <x v="0"/>
    <x v="4"/>
    <x v="1"/>
    <m/>
    <n v="317"/>
    <m/>
    <x v="0"/>
    <x v="0"/>
    <x v="0"/>
  </r>
  <r>
    <x v="24"/>
    <x v="0"/>
    <x v="0"/>
    <x v="4"/>
    <x v="2"/>
    <m/>
    <n v="414"/>
    <m/>
    <x v="0"/>
    <x v="0"/>
    <x v="0"/>
  </r>
  <r>
    <x v="24"/>
    <x v="0"/>
    <x v="0"/>
    <x v="4"/>
    <x v="3"/>
    <m/>
    <n v="3"/>
    <m/>
    <x v="0"/>
    <x v="0"/>
    <x v="0"/>
  </r>
  <r>
    <x v="24"/>
    <x v="0"/>
    <x v="0"/>
    <x v="4"/>
    <x v="0"/>
    <m/>
    <m/>
    <n v="136"/>
    <x v="11"/>
    <x v="7"/>
    <x v="0"/>
  </r>
  <r>
    <x v="25"/>
    <x v="0"/>
    <x v="0"/>
    <x v="5"/>
    <x v="0"/>
    <n v="6"/>
    <m/>
    <n v="0"/>
    <x v="0"/>
    <x v="0"/>
    <x v="0"/>
  </r>
  <r>
    <x v="25"/>
    <x v="0"/>
    <x v="0"/>
    <x v="6"/>
    <x v="0"/>
    <n v="8"/>
    <m/>
    <n v="1"/>
    <x v="0"/>
    <x v="0"/>
    <x v="0"/>
  </r>
  <r>
    <x v="25"/>
    <x v="0"/>
    <x v="0"/>
    <x v="7"/>
    <x v="0"/>
    <n v="163"/>
    <m/>
    <n v="10"/>
    <x v="0"/>
    <x v="0"/>
    <x v="0"/>
  </r>
  <r>
    <x v="25"/>
    <x v="0"/>
    <x v="0"/>
    <x v="8"/>
    <x v="0"/>
    <n v="194"/>
    <m/>
    <n v="18"/>
    <x v="0"/>
    <x v="0"/>
    <x v="0"/>
  </r>
  <r>
    <x v="25"/>
    <x v="0"/>
    <x v="0"/>
    <x v="9"/>
    <x v="0"/>
    <n v="154"/>
    <m/>
    <n v="19"/>
    <x v="0"/>
    <x v="0"/>
    <x v="0"/>
  </r>
  <r>
    <x v="25"/>
    <x v="0"/>
    <x v="0"/>
    <x v="10"/>
    <x v="0"/>
    <n v="125"/>
    <m/>
    <n v="31"/>
    <x v="0"/>
    <x v="0"/>
    <x v="0"/>
  </r>
  <r>
    <x v="25"/>
    <x v="0"/>
    <x v="0"/>
    <x v="11"/>
    <x v="0"/>
    <n v="93"/>
    <m/>
    <n v="27"/>
    <x v="0"/>
    <x v="0"/>
    <x v="0"/>
  </r>
  <r>
    <x v="25"/>
    <x v="0"/>
    <x v="0"/>
    <x v="12"/>
    <x v="0"/>
    <n v="62"/>
    <m/>
    <n v="27"/>
    <x v="0"/>
    <x v="0"/>
    <x v="0"/>
  </r>
  <r>
    <x v="25"/>
    <x v="0"/>
    <x v="0"/>
    <x v="13"/>
    <x v="0"/>
    <n v="41"/>
    <m/>
    <n v="25"/>
    <x v="0"/>
    <x v="0"/>
    <x v="0"/>
  </r>
  <r>
    <x v="25"/>
    <x v="0"/>
    <x v="0"/>
    <x v="0"/>
    <x v="0"/>
    <n v="3"/>
    <m/>
    <n v="0"/>
    <x v="0"/>
    <x v="0"/>
    <x v="0"/>
  </r>
  <r>
    <x v="25"/>
    <x v="0"/>
    <x v="0"/>
    <x v="4"/>
    <x v="1"/>
    <m/>
    <n v="380"/>
    <m/>
    <x v="0"/>
    <x v="0"/>
    <x v="0"/>
  </r>
  <r>
    <x v="25"/>
    <x v="0"/>
    <x v="0"/>
    <x v="4"/>
    <x v="2"/>
    <m/>
    <n v="461"/>
    <m/>
    <x v="0"/>
    <x v="0"/>
    <x v="0"/>
  </r>
  <r>
    <x v="25"/>
    <x v="0"/>
    <x v="0"/>
    <x v="4"/>
    <x v="3"/>
    <m/>
    <n v="8"/>
    <m/>
    <x v="0"/>
    <x v="0"/>
    <x v="0"/>
  </r>
  <r>
    <x v="25"/>
    <x v="0"/>
    <x v="0"/>
    <x v="4"/>
    <x v="0"/>
    <m/>
    <m/>
    <n v="158"/>
    <x v="12"/>
    <x v="8"/>
    <x v="0"/>
  </r>
  <r>
    <x v="26"/>
    <x v="0"/>
    <x v="0"/>
    <x v="5"/>
    <x v="0"/>
    <n v="8"/>
    <m/>
    <n v="0"/>
    <x v="0"/>
    <x v="0"/>
    <x v="0"/>
  </r>
  <r>
    <x v="26"/>
    <x v="0"/>
    <x v="0"/>
    <x v="6"/>
    <x v="0"/>
    <n v="9"/>
    <m/>
    <n v="2"/>
    <x v="0"/>
    <x v="0"/>
    <x v="0"/>
  </r>
  <r>
    <x v="26"/>
    <x v="0"/>
    <x v="0"/>
    <x v="7"/>
    <x v="0"/>
    <n v="187"/>
    <m/>
    <n v="10"/>
    <x v="0"/>
    <x v="0"/>
    <x v="0"/>
  </r>
  <r>
    <x v="26"/>
    <x v="0"/>
    <x v="0"/>
    <x v="8"/>
    <x v="0"/>
    <n v="216"/>
    <m/>
    <n v="23"/>
    <x v="0"/>
    <x v="0"/>
    <x v="0"/>
  </r>
  <r>
    <x v="26"/>
    <x v="0"/>
    <x v="0"/>
    <x v="9"/>
    <x v="0"/>
    <n v="170"/>
    <m/>
    <n v="24"/>
    <x v="0"/>
    <x v="0"/>
    <x v="0"/>
  </r>
  <r>
    <x v="26"/>
    <x v="0"/>
    <x v="0"/>
    <x v="10"/>
    <x v="0"/>
    <n v="149"/>
    <m/>
    <n v="34"/>
    <x v="0"/>
    <x v="0"/>
    <x v="0"/>
  </r>
  <r>
    <x v="26"/>
    <x v="0"/>
    <x v="0"/>
    <x v="11"/>
    <x v="0"/>
    <n v="108"/>
    <m/>
    <n v="32"/>
    <x v="0"/>
    <x v="0"/>
    <x v="0"/>
  </r>
  <r>
    <x v="26"/>
    <x v="0"/>
    <x v="0"/>
    <x v="12"/>
    <x v="0"/>
    <n v="71"/>
    <m/>
    <n v="27"/>
    <x v="0"/>
    <x v="0"/>
    <x v="0"/>
  </r>
  <r>
    <x v="26"/>
    <x v="0"/>
    <x v="0"/>
    <x v="13"/>
    <x v="0"/>
    <n v="45"/>
    <m/>
    <n v="29"/>
    <x v="0"/>
    <x v="0"/>
    <x v="0"/>
  </r>
  <r>
    <x v="26"/>
    <x v="0"/>
    <x v="0"/>
    <x v="0"/>
    <x v="0"/>
    <n v="3"/>
    <m/>
    <n v="0"/>
    <x v="0"/>
    <x v="0"/>
    <x v="0"/>
  </r>
  <r>
    <x v="26"/>
    <x v="0"/>
    <x v="0"/>
    <x v="4"/>
    <x v="1"/>
    <m/>
    <n v="439"/>
    <m/>
    <x v="0"/>
    <x v="0"/>
    <x v="0"/>
  </r>
  <r>
    <x v="26"/>
    <x v="0"/>
    <x v="0"/>
    <x v="4"/>
    <x v="2"/>
    <m/>
    <n v="514"/>
    <m/>
    <x v="0"/>
    <x v="0"/>
    <x v="0"/>
  </r>
  <r>
    <x v="26"/>
    <x v="0"/>
    <x v="0"/>
    <x v="4"/>
    <x v="3"/>
    <m/>
    <n v="13"/>
    <m/>
    <x v="0"/>
    <x v="0"/>
    <x v="0"/>
  </r>
  <r>
    <x v="26"/>
    <x v="0"/>
    <x v="0"/>
    <x v="4"/>
    <x v="0"/>
    <m/>
    <m/>
    <n v="181"/>
    <x v="13"/>
    <x v="9"/>
    <x v="0"/>
  </r>
  <r>
    <x v="27"/>
    <x v="0"/>
    <x v="0"/>
    <x v="5"/>
    <x v="0"/>
    <n v="10"/>
    <m/>
    <n v="0"/>
    <x v="0"/>
    <x v="0"/>
    <x v="0"/>
  </r>
  <r>
    <x v="27"/>
    <x v="0"/>
    <x v="0"/>
    <x v="6"/>
    <x v="0"/>
    <n v="12"/>
    <m/>
    <n v="2"/>
    <x v="0"/>
    <x v="0"/>
    <x v="0"/>
  </r>
  <r>
    <x v="27"/>
    <x v="0"/>
    <x v="0"/>
    <x v="7"/>
    <x v="0"/>
    <n v="198"/>
    <m/>
    <n v="11"/>
    <x v="0"/>
    <x v="0"/>
    <x v="0"/>
  </r>
  <r>
    <x v="27"/>
    <x v="0"/>
    <x v="0"/>
    <x v="8"/>
    <x v="0"/>
    <n v="238"/>
    <m/>
    <n v="25"/>
    <x v="0"/>
    <x v="0"/>
    <x v="0"/>
  </r>
  <r>
    <x v="27"/>
    <x v="0"/>
    <x v="0"/>
    <x v="9"/>
    <x v="0"/>
    <n v="192"/>
    <m/>
    <n v="29"/>
    <x v="0"/>
    <x v="0"/>
    <x v="0"/>
  </r>
  <r>
    <x v="27"/>
    <x v="0"/>
    <x v="0"/>
    <x v="10"/>
    <x v="0"/>
    <n v="177"/>
    <m/>
    <n v="35"/>
    <x v="0"/>
    <x v="0"/>
    <x v="0"/>
  </r>
  <r>
    <x v="27"/>
    <x v="0"/>
    <x v="0"/>
    <x v="11"/>
    <x v="0"/>
    <n v="136"/>
    <m/>
    <n v="41"/>
    <x v="0"/>
    <x v="0"/>
    <x v="0"/>
  </r>
  <r>
    <x v="27"/>
    <x v="0"/>
    <x v="0"/>
    <x v="12"/>
    <x v="0"/>
    <n v="88"/>
    <m/>
    <n v="34"/>
    <x v="0"/>
    <x v="0"/>
    <x v="0"/>
  </r>
  <r>
    <x v="27"/>
    <x v="0"/>
    <x v="0"/>
    <x v="13"/>
    <x v="0"/>
    <n v="55"/>
    <m/>
    <n v="33"/>
    <x v="0"/>
    <x v="0"/>
    <x v="0"/>
  </r>
  <r>
    <x v="27"/>
    <x v="0"/>
    <x v="0"/>
    <x v="0"/>
    <x v="0"/>
    <n v="6"/>
    <m/>
    <n v="1"/>
    <x v="0"/>
    <x v="0"/>
    <x v="0"/>
  </r>
  <r>
    <x v="27"/>
    <x v="0"/>
    <x v="0"/>
    <x v="4"/>
    <x v="1"/>
    <m/>
    <n v="519"/>
    <m/>
    <x v="0"/>
    <x v="0"/>
    <x v="0"/>
  </r>
  <r>
    <x v="27"/>
    <x v="0"/>
    <x v="0"/>
    <x v="4"/>
    <x v="2"/>
    <m/>
    <n v="585"/>
    <m/>
    <x v="0"/>
    <x v="0"/>
    <x v="0"/>
  </r>
  <r>
    <x v="27"/>
    <x v="0"/>
    <x v="0"/>
    <x v="4"/>
    <x v="3"/>
    <m/>
    <n v="8"/>
    <m/>
    <x v="0"/>
    <x v="0"/>
    <x v="0"/>
  </r>
  <r>
    <x v="27"/>
    <x v="0"/>
    <x v="0"/>
    <x v="4"/>
    <x v="0"/>
    <m/>
    <m/>
    <n v="211"/>
    <x v="14"/>
    <x v="10"/>
    <x v="0"/>
  </r>
  <r>
    <x v="28"/>
    <x v="0"/>
    <x v="0"/>
    <x v="5"/>
    <x v="0"/>
    <n v="10"/>
    <m/>
    <n v="0"/>
    <x v="0"/>
    <x v="0"/>
    <x v="0"/>
  </r>
  <r>
    <x v="28"/>
    <x v="0"/>
    <x v="0"/>
    <x v="6"/>
    <x v="0"/>
    <n v="14"/>
    <m/>
    <n v="2"/>
    <x v="0"/>
    <x v="0"/>
    <x v="0"/>
  </r>
  <r>
    <x v="28"/>
    <x v="0"/>
    <x v="0"/>
    <x v="7"/>
    <x v="0"/>
    <n v="209"/>
    <m/>
    <n v="13"/>
    <x v="0"/>
    <x v="0"/>
    <x v="0"/>
  </r>
  <r>
    <x v="28"/>
    <x v="0"/>
    <x v="0"/>
    <x v="8"/>
    <x v="0"/>
    <n v="251"/>
    <m/>
    <n v="26"/>
    <x v="0"/>
    <x v="0"/>
    <x v="0"/>
  </r>
  <r>
    <x v="28"/>
    <x v="0"/>
    <x v="0"/>
    <x v="9"/>
    <x v="0"/>
    <n v="212"/>
    <m/>
    <n v="30"/>
    <x v="0"/>
    <x v="0"/>
    <x v="0"/>
  </r>
  <r>
    <x v="28"/>
    <x v="0"/>
    <x v="0"/>
    <x v="10"/>
    <x v="0"/>
    <n v="202"/>
    <m/>
    <n v="41"/>
    <x v="0"/>
    <x v="0"/>
    <x v="0"/>
  </r>
  <r>
    <x v="28"/>
    <x v="0"/>
    <x v="0"/>
    <x v="11"/>
    <x v="0"/>
    <n v="152"/>
    <m/>
    <n v="43"/>
    <x v="0"/>
    <x v="0"/>
    <x v="0"/>
  </r>
  <r>
    <x v="28"/>
    <x v="0"/>
    <x v="0"/>
    <x v="12"/>
    <x v="0"/>
    <n v="91"/>
    <m/>
    <n v="36"/>
    <x v="0"/>
    <x v="0"/>
    <x v="0"/>
  </r>
  <r>
    <x v="28"/>
    <x v="0"/>
    <x v="0"/>
    <x v="13"/>
    <x v="0"/>
    <n v="64"/>
    <m/>
    <n v="36"/>
    <x v="0"/>
    <x v="0"/>
    <x v="0"/>
  </r>
  <r>
    <x v="28"/>
    <x v="0"/>
    <x v="0"/>
    <x v="0"/>
    <x v="0"/>
    <n v="4"/>
    <m/>
    <n v="1"/>
    <x v="0"/>
    <x v="0"/>
    <x v="0"/>
  </r>
  <r>
    <x v="28"/>
    <x v="0"/>
    <x v="0"/>
    <x v="4"/>
    <x v="1"/>
    <m/>
    <n v="570"/>
    <m/>
    <x v="0"/>
    <x v="0"/>
    <x v="0"/>
  </r>
  <r>
    <x v="28"/>
    <x v="0"/>
    <x v="0"/>
    <x v="4"/>
    <x v="2"/>
    <m/>
    <n v="630"/>
    <m/>
    <x v="0"/>
    <x v="0"/>
    <x v="0"/>
  </r>
  <r>
    <x v="28"/>
    <x v="0"/>
    <x v="0"/>
    <x v="4"/>
    <x v="3"/>
    <m/>
    <n v="9"/>
    <m/>
    <x v="0"/>
    <x v="0"/>
    <x v="0"/>
  </r>
  <r>
    <x v="28"/>
    <x v="0"/>
    <x v="0"/>
    <x v="4"/>
    <x v="0"/>
    <m/>
    <m/>
    <n v="228"/>
    <x v="15"/>
    <x v="11"/>
    <x v="0"/>
  </r>
  <r>
    <x v="29"/>
    <x v="0"/>
    <x v="0"/>
    <x v="5"/>
    <x v="0"/>
    <n v="10"/>
    <m/>
    <n v="0"/>
    <x v="0"/>
    <x v="0"/>
    <x v="0"/>
  </r>
  <r>
    <x v="29"/>
    <x v="0"/>
    <x v="0"/>
    <x v="6"/>
    <x v="0"/>
    <n v="15"/>
    <m/>
    <n v="2"/>
    <x v="0"/>
    <x v="0"/>
    <x v="0"/>
  </r>
  <r>
    <x v="29"/>
    <x v="0"/>
    <x v="0"/>
    <x v="7"/>
    <x v="0"/>
    <n v="226"/>
    <m/>
    <n v="13"/>
    <x v="0"/>
    <x v="0"/>
    <x v="0"/>
  </r>
  <r>
    <x v="29"/>
    <x v="0"/>
    <x v="0"/>
    <x v="8"/>
    <x v="0"/>
    <n v="286"/>
    <m/>
    <n v="29"/>
    <x v="0"/>
    <x v="0"/>
    <x v="0"/>
  </r>
  <r>
    <x v="29"/>
    <x v="0"/>
    <x v="0"/>
    <x v="9"/>
    <x v="0"/>
    <n v="237"/>
    <m/>
    <n v="34"/>
    <x v="0"/>
    <x v="0"/>
    <x v="0"/>
  </r>
  <r>
    <x v="29"/>
    <x v="0"/>
    <x v="0"/>
    <x v="10"/>
    <x v="0"/>
    <n v="222"/>
    <m/>
    <n v="43"/>
    <x v="0"/>
    <x v="0"/>
    <x v="0"/>
  </r>
  <r>
    <x v="29"/>
    <x v="0"/>
    <x v="0"/>
    <x v="11"/>
    <x v="0"/>
    <n v="162"/>
    <m/>
    <n v="48"/>
    <x v="0"/>
    <x v="0"/>
    <x v="0"/>
  </r>
  <r>
    <x v="29"/>
    <x v="0"/>
    <x v="0"/>
    <x v="12"/>
    <x v="0"/>
    <n v="99"/>
    <m/>
    <n v="41"/>
    <x v="0"/>
    <x v="0"/>
    <x v="0"/>
  </r>
  <r>
    <x v="29"/>
    <x v="0"/>
    <x v="0"/>
    <x v="13"/>
    <x v="0"/>
    <n v="66"/>
    <m/>
    <n v="38"/>
    <x v="0"/>
    <x v="0"/>
    <x v="0"/>
  </r>
  <r>
    <x v="29"/>
    <x v="0"/>
    <x v="0"/>
    <x v="0"/>
    <x v="0"/>
    <n v="3"/>
    <m/>
    <n v="1"/>
    <x v="0"/>
    <x v="0"/>
    <x v="0"/>
  </r>
  <r>
    <x v="29"/>
    <x v="0"/>
    <x v="0"/>
    <x v="4"/>
    <x v="1"/>
    <m/>
    <n v="609"/>
    <m/>
    <x v="0"/>
    <x v="0"/>
    <x v="0"/>
  </r>
  <r>
    <x v="29"/>
    <x v="0"/>
    <x v="0"/>
    <x v="4"/>
    <x v="2"/>
    <m/>
    <n v="710"/>
    <m/>
    <x v="0"/>
    <x v="0"/>
    <x v="0"/>
  </r>
  <r>
    <x v="29"/>
    <x v="0"/>
    <x v="0"/>
    <x v="4"/>
    <x v="3"/>
    <m/>
    <n v="7"/>
    <m/>
    <x v="0"/>
    <x v="0"/>
    <x v="0"/>
  </r>
  <r>
    <x v="29"/>
    <x v="0"/>
    <x v="0"/>
    <x v="4"/>
    <x v="0"/>
    <m/>
    <m/>
    <n v="249"/>
    <x v="16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1D576-6F45-4387-81F5-B0F771DDE08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32" firstHeaderRow="1" firstDataRow="1" firstDataCol="1"/>
  <pivotFields count="11">
    <pivotField axis="axisRow" showAll="0" sortType="ascending">
      <items count="33">
        <item m="1" x="30"/>
        <item x="3"/>
        <item x="15"/>
        <item x="16"/>
        <item x="17"/>
        <item x="18"/>
        <item m="1" x="31"/>
        <item x="2"/>
        <item x="0"/>
        <item x="5"/>
        <item x="1"/>
        <item x="4"/>
        <item x="6"/>
        <item x="7"/>
        <item x="8"/>
        <item x="9"/>
        <item x="10"/>
        <item x="11"/>
        <item x="12"/>
        <item x="13"/>
        <item x="14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tatus_Count" fld="5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6289E71-DAAD-43C9-B20C-65DC7B851C97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ategorySortOrder" tableColumnId="2"/>
      <queryTableField id="3" name="Category" tableColumnId="3"/>
      <queryTableField id="4" name="CaseCoun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D2D73-5A5D-4365-95D3-227DE11EFE0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NoIntervention" tableColumnId="2"/>
      <queryTableField id="3" name="Hospitalized" tableColumnId="3"/>
      <queryTableField id="4" name="IntensiveCare" tableColumnId="4"/>
      <queryTableField id="5" name="Deceased" tableColumnId="5"/>
      <queryTableField id="6" name="Tota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6D42F-BA4D-4157-BDA7-15F57956835F}" name="summarizedData" displayName="summarizedData" ref="A1:D121" tableType="queryTable" totalsRowShown="0">
  <autoFilter ref="A1:D121" xr:uid="{29639FA5-1FBA-4A3F-B9A7-4081B8C97130}"/>
  <tableColumns count="4">
    <tableColumn id="1" xr3:uid="{E57D1CA9-49B6-496B-87BF-698563B132D1}" uniqueName="1" name="Date" queryTableFieldId="1" dataDxfId="0"/>
    <tableColumn id="2" xr3:uid="{2519DA84-560D-49E9-9BF6-E6BC35A8CD80}" uniqueName="2" name="CategorySortOrder" queryTableFieldId="2"/>
    <tableColumn id="3" xr3:uid="{F9D65BA8-D00B-4FA3-9E57-90D51753CEA8}" uniqueName="3" name="Category" queryTableFieldId="3"/>
    <tableColumn id="4" xr3:uid="{8BF9C4B0-5194-41EF-9247-C0B2DDD56B04}" uniqueName="4" name="CaseCoun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23759-3868-45E8-AF73-A719852CEF25}" name="compiledData" displayName="compiledData" ref="A1:F31" tableType="queryTable" totalsRowShown="0">
  <autoFilter ref="A1:F31" xr:uid="{F30929F5-DD56-4A3C-9D10-8BA817FCF0D2}"/>
  <tableColumns count="6">
    <tableColumn id="1" xr3:uid="{DEB23157-22A1-4F0B-8BF2-944CA5207512}" uniqueName="1" name="Date" queryTableFieldId="1" dataDxfId="1"/>
    <tableColumn id="2" xr3:uid="{9097A826-0113-4B03-B691-360B27C5E28D}" uniqueName="2" name="NoIntervention" queryTableFieldId="2"/>
    <tableColumn id="3" xr3:uid="{7382B858-7F5E-4D50-823E-4AAAD0B34A96}" uniqueName="3" name="Hospitalized" queryTableFieldId="3"/>
    <tableColumn id="4" xr3:uid="{A211B743-68AE-43E4-82CF-B71EE18CA308}" uniqueName="4" name="IntensiveCare" queryTableFieldId="4"/>
    <tableColumn id="5" xr3:uid="{24AF18AA-0502-4CB5-8DED-A56459563BB7}" uniqueName="5" name="Deceased" queryTableFieldId="5"/>
    <tableColumn id="6" xr3:uid="{6AADFE55-B5AD-4E7C-AFEF-1BFA046FF04A}" uniqueName="6" name="Total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81C5DA-D485-44B4-823A-D9D2014A7386}" name="rawData" displayName="rawData" ref="A1:K606" totalsRowShown="0" headerRowDxfId="23" dataDxfId="22">
  <autoFilter ref="A1:K606" xr:uid="{E8FAE3D0-C905-40C0-B7D4-51F9D4D2E2C5}"/>
  <tableColumns count="11">
    <tableColumn id="1" xr3:uid="{E6F43BA1-4295-44C1-ABC5-D9C3FD2E25F5}" name="Date" dataDxfId="21"/>
    <tableColumn id="2" xr3:uid="{562CFCC5-41D8-4548-A478-E49A744A1A63}" name="Source" dataDxfId="20"/>
    <tableColumn id="3" xr3:uid="{14864A56-74E4-492A-9078-53B9E4EF57A2}" name="Status" dataDxfId="19"/>
    <tableColumn id="10" xr3:uid="{3D27D403-CDDB-4BC3-B7E7-CD3565181A2A}" name="Age_Group" dataDxfId="18"/>
    <tableColumn id="11" xr3:uid="{B1602CA3-E73F-4922-9E93-3912482ACBA1}" name="Gender" dataDxfId="17"/>
    <tableColumn id="4" xr3:uid="{22291CF3-303F-4882-A207-49E97E09FED0}" name="Status_Count" dataDxfId="16"/>
    <tableColumn id="7" xr3:uid="{F19B524E-CBE4-4D58-BE6D-67FD47675B31}" name="Gender_Count" dataDxfId="15"/>
    <tableColumn id="9" xr3:uid="{39F0F99A-CFBD-493D-9E81-EEA2254E50B6}" name="Hospitalized_Count" dataDxfId="14"/>
    <tableColumn id="8" xr3:uid="{AB938DD8-5933-4DFB-BC46-FCEF9BC95C96}" name="Intensive Care" dataDxfId="13"/>
    <tableColumn id="6" xr3:uid="{18C749A0-563F-4782-A43A-3BFBEC845E4B}" name="Deaths_Count" dataDxfId="12"/>
    <tableColumn id="5" xr3:uid="{F65E800B-43AB-4524-803B-3B5771D3084D}" name="Positive" dataDxfId="11">
      <calculatedColumnFormula>IF(IFERROR(FIND("Positive",rawData[[#This Row],[Status]],1),FALSE),TRUE,FALSE)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84839F-2751-4D43-AAD3-F136E2275435}" name="testTable" displayName="testTable" ref="A1:B25" totalsRowShown="0">
  <autoFilter ref="A1:B25" xr:uid="{E61D610A-92C0-4839-83E1-3CA65D45E434}"/>
  <tableColumns count="2">
    <tableColumn id="1" xr3:uid="{7962154E-D25E-4FAC-98EC-926BFDFC4276}" name="Date" dataDxfId="10">
      <calculatedColumnFormula>IF($A1=testTable[[#Headers],[Date]],DATE(2020,3,13),$A1+1)</calculatedColumnFormula>
    </tableColumn>
    <tableColumn id="2" xr3:uid="{42C70557-046A-43EB-B094-5DCBF562A83C}" name="Test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75D54-FC67-4F3D-9354-154B06F7FFC9}" name="Table2" displayName="Table2" ref="A1:I393" totalsRowShown="0">
  <autoFilter ref="A1:I393" xr:uid="{43075796-ACB8-409B-9F78-A7B2F3CBE075}"/>
  <tableColumns count="9">
    <tableColumn id="1" xr3:uid="{F9226ECF-0D5B-4169-B88E-71A7A8E47387}" name="Date" dataDxfId="9"/>
    <tableColumn id="7" xr3:uid="{F073D600-C547-4C66-832F-0F08094D945F}" name="Country" dataDxfId="8">
      <calculatedColumnFormula>"USA"</calculatedColumnFormula>
    </tableColumn>
    <tableColumn id="6" xr3:uid="{2848543C-20D9-46BD-8CDB-0C27B5A46592}" name="State" dataDxfId="7"/>
    <tableColumn id="2" xr3:uid="{01DB50D2-2646-40A4-AAFE-D0AEA11070CA}" name="County">
      <calculatedColumnFormula>"San Diego"</calculatedColumnFormula>
    </tableColumn>
    <tableColumn id="3" xr3:uid="{315A886A-707E-4C35-84EC-420E2D1900EA}" name="City"/>
    <tableColumn id="4" xr3:uid="{4D73CBB4-9368-4C75-883B-D9164D0D144F}" name="Type"/>
    <tableColumn id="5" xr3:uid="{BE9EF733-B5A9-4EB6-9D96-DC2D201D68B9}" name="Count"/>
    <tableColumn id="8" xr3:uid="{2A05099B-6E99-4277-A7C9-52374842EAAE}" name="Population" dataDxfId="6">
      <calculatedColumnFormula>ROUND(SUMIFS(ZipCodes!D:D,ZipCodes!C:C,Table2[[#This Row],[City]]),0)</calculatedColumnFormula>
    </tableColumn>
    <tableColumn id="9" xr3:uid="{BFDDB5FE-20CB-458B-8CEA-A6C3A1170DF1}" name="CasesPer100K" dataDxfId="5">
      <calculatedColumnFormula>100000*Table2[[#This Row],[Count]]/Table2[[#This Row],[Population]]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B66A51-5DF0-4D7F-8331-F6E409E2564D}" name="Table5" displayName="Table5" ref="A1:E543" totalsRowShown="0">
  <autoFilter ref="A1:E543" xr:uid="{607F8E91-7D5B-41A9-B07C-750C1308FBF6}"/>
  <tableColumns count="5">
    <tableColumn id="1" xr3:uid="{AB19D13B-F1C8-47CC-AD5B-28084FAB2331}" name="Date" dataDxfId="4"/>
    <tableColumn id="2" xr3:uid="{D2EEEAAA-5369-438B-89F0-BA260A484FDF}" name="Zip Code"/>
    <tableColumn id="3" xr3:uid="{0C295F7F-9B10-4882-9C4B-B26FDADB3D76}" name="Case Count"/>
    <tableColumn id="4" xr3:uid="{CDBACE80-94A5-4673-AC69-3F3A763D1E50}" name="Population" dataDxfId="3">
      <calculatedColumnFormula>ROUND(SUMIFS(ZipCodes!D:D,ZipCodes!A:A,Table5[[#This Row],[Zip Code]]),0)</calculatedColumnFormula>
    </tableColumn>
    <tableColumn id="5" xr3:uid="{8D849614-C8DB-44C7-AC4A-08EDC8FC6B90}" name="CasesPer10K" dataDxfId="2">
      <calculatedColumnFormula>IFERROR(Table5[[#This Row],[Case Count]]/(Table5[[#This Row],[Population]]/10000),0)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8039-C07E-4F33-B2DB-3D3E376FE1AF}">
  <sheetPr codeName="Sheet1"/>
  <dimension ref="A1:B32"/>
  <sheetViews>
    <sheetView tabSelected="1" workbookViewId="0">
      <selection activeCell="G49" sqref="G49"/>
    </sheetView>
  </sheetViews>
  <sheetFormatPr defaultRowHeight="14.5" x14ac:dyDescent="0.35"/>
  <cols>
    <col min="1" max="1" width="12.36328125" bestFit="1" customWidth="1"/>
    <col min="2" max="2" width="18.6328125" bestFit="1" customWidth="1"/>
    <col min="3" max="3" width="14.7265625" bestFit="1" customWidth="1"/>
    <col min="4" max="4" width="11.453125" bestFit="1" customWidth="1"/>
  </cols>
  <sheetData>
    <row r="1" spans="1:2" x14ac:dyDescent="0.35">
      <c r="A1" s="6" t="s">
        <v>0</v>
      </c>
      <c r="B1" t="s">
        <v>1</v>
      </c>
    </row>
    <row r="2" spans="1:2" x14ac:dyDescent="0.35">
      <c r="A2" s="7">
        <v>43896</v>
      </c>
      <c r="B2" s="9">
        <v>0</v>
      </c>
    </row>
    <row r="3" spans="1:2" x14ac:dyDescent="0.35">
      <c r="A3" s="7">
        <v>43897</v>
      </c>
      <c r="B3" s="9">
        <v>0</v>
      </c>
    </row>
    <row r="4" spans="1:2" x14ac:dyDescent="0.35">
      <c r="A4" s="7">
        <v>43898</v>
      </c>
      <c r="B4" s="9">
        <v>0</v>
      </c>
    </row>
    <row r="5" spans="1:2" x14ac:dyDescent="0.35">
      <c r="A5" s="7">
        <v>43899</v>
      </c>
      <c r="B5" s="9">
        <v>0</v>
      </c>
    </row>
    <row r="6" spans="1:2" x14ac:dyDescent="0.35">
      <c r="A6" s="7">
        <v>43900</v>
      </c>
      <c r="B6" s="9">
        <v>0</v>
      </c>
    </row>
    <row r="7" spans="1:2" x14ac:dyDescent="0.35">
      <c r="A7" s="7">
        <v>43902</v>
      </c>
      <c r="B7" s="9">
        <v>4</v>
      </c>
    </row>
    <row r="8" spans="1:2" x14ac:dyDescent="0.35">
      <c r="A8" s="7">
        <v>43903</v>
      </c>
      <c r="B8" s="9">
        <v>9</v>
      </c>
    </row>
    <row r="9" spans="1:2" x14ac:dyDescent="0.35">
      <c r="A9" s="7">
        <v>43904</v>
      </c>
      <c r="B9" s="9">
        <v>14</v>
      </c>
    </row>
    <row r="10" spans="1:2" x14ac:dyDescent="0.35">
      <c r="A10" s="7">
        <v>43905</v>
      </c>
      <c r="B10" s="9">
        <v>33</v>
      </c>
    </row>
    <row r="11" spans="1:2" x14ac:dyDescent="0.35">
      <c r="A11" s="7">
        <v>43906</v>
      </c>
      <c r="B11" s="9">
        <v>47</v>
      </c>
    </row>
    <row r="12" spans="1:2" x14ac:dyDescent="0.35">
      <c r="A12" s="7">
        <v>43907</v>
      </c>
      <c r="B12" s="9">
        <v>51</v>
      </c>
    </row>
    <row r="13" spans="1:2" x14ac:dyDescent="0.35">
      <c r="A13" s="7">
        <v>43908</v>
      </c>
      <c r="B13" s="9">
        <v>67</v>
      </c>
    </row>
    <row r="14" spans="1:2" x14ac:dyDescent="0.35">
      <c r="A14" s="7">
        <v>43909</v>
      </c>
      <c r="B14" s="9">
        <v>89</v>
      </c>
    </row>
    <row r="15" spans="1:2" x14ac:dyDescent="0.35">
      <c r="A15" s="7">
        <v>43910</v>
      </c>
      <c r="B15" s="9">
        <v>110</v>
      </c>
    </row>
    <row r="16" spans="1:2" x14ac:dyDescent="0.35">
      <c r="A16" s="7">
        <v>43911</v>
      </c>
      <c r="B16" s="9">
        <v>135</v>
      </c>
    </row>
    <row r="17" spans="1:2" x14ac:dyDescent="0.35">
      <c r="A17" s="7">
        <v>43912</v>
      </c>
      <c r="B17" s="9">
        <v>178</v>
      </c>
    </row>
    <row r="18" spans="1:2" x14ac:dyDescent="0.35">
      <c r="A18" s="7">
        <v>43913</v>
      </c>
      <c r="B18" s="9">
        <v>213</v>
      </c>
    </row>
    <row r="19" spans="1:2" x14ac:dyDescent="0.35">
      <c r="A19" s="7">
        <v>43914</v>
      </c>
      <c r="B19" s="9">
        <v>226</v>
      </c>
    </row>
    <row r="20" spans="1:2" x14ac:dyDescent="0.35">
      <c r="A20" s="7">
        <v>43915</v>
      </c>
      <c r="B20" s="9">
        <v>277</v>
      </c>
    </row>
    <row r="21" spans="1:2" x14ac:dyDescent="0.35">
      <c r="A21" s="7">
        <v>43916</v>
      </c>
      <c r="B21" s="9">
        <v>341</v>
      </c>
    </row>
    <row r="22" spans="1:2" x14ac:dyDescent="0.35">
      <c r="A22" s="7">
        <v>43917</v>
      </c>
      <c r="B22" s="9">
        <v>417</v>
      </c>
    </row>
    <row r="23" spans="1:2" x14ac:dyDescent="0.35">
      <c r="A23" s="7">
        <v>43918</v>
      </c>
      <c r="B23" s="9">
        <v>488</v>
      </c>
    </row>
    <row r="24" spans="1:2" x14ac:dyDescent="0.35">
      <c r="A24" s="7">
        <v>43919</v>
      </c>
      <c r="B24" s="9">
        <v>519</v>
      </c>
    </row>
    <row r="25" spans="1:2" x14ac:dyDescent="0.35">
      <c r="A25" s="7">
        <v>43920</v>
      </c>
      <c r="B25" s="9">
        <v>603</v>
      </c>
    </row>
    <row r="26" spans="1:2" x14ac:dyDescent="0.35">
      <c r="A26" s="7">
        <v>43921</v>
      </c>
      <c r="B26" s="9">
        <v>734</v>
      </c>
    </row>
    <row r="27" spans="1:2" x14ac:dyDescent="0.35">
      <c r="A27" s="7">
        <v>43922</v>
      </c>
      <c r="B27" s="9">
        <v>849</v>
      </c>
    </row>
    <row r="28" spans="1:2" x14ac:dyDescent="0.35">
      <c r="A28" s="7">
        <v>43923</v>
      </c>
      <c r="B28" s="9">
        <v>966</v>
      </c>
    </row>
    <row r="29" spans="1:2" x14ac:dyDescent="0.35">
      <c r="A29" s="7">
        <v>43924</v>
      </c>
      <c r="B29" s="9">
        <v>1112</v>
      </c>
    </row>
    <row r="30" spans="1:2" x14ac:dyDescent="0.35">
      <c r="A30" s="7">
        <v>43925</v>
      </c>
      <c r="B30" s="9">
        <v>1209</v>
      </c>
    </row>
    <row r="31" spans="1:2" x14ac:dyDescent="0.35">
      <c r="A31" s="7">
        <v>43926</v>
      </c>
      <c r="B31" s="9">
        <v>1326</v>
      </c>
    </row>
    <row r="32" spans="1:2" x14ac:dyDescent="0.35">
      <c r="A32" s="8" t="s">
        <v>2</v>
      </c>
      <c r="B32" s="9">
        <v>10017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B1EB-DF88-4A9B-8953-8CF15828ED81}">
  <dimension ref="A1:D121"/>
  <sheetViews>
    <sheetView workbookViewId="0"/>
  </sheetViews>
  <sheetFormatPr defaultRowHeight="14.5" x14ac:dyDescent="0.35"/>
  <cols>
    <col min="1" max="1" width="10.453125" bestFit="1" customWidth="1"/>
    <col min="2" max="2" width="19" bestFit="1" customWidth="1"/>
    <col min="3" max="3" width="13.54296875" bestFit="1" customWidth="1"/>
    <col min="4" max="4" width="12.08984375" bestFit="1" customWidth="1"/>
  </cols>
  <sheetData>
    <row r="1" spans="1:4" x14ac:dyDescent="0.35">
      <c r="A1" t="s">
        <v>4</v>
      </c>
      <c r="B1" t="s">
        <v>304</v>
      </c>
      <c r="C1" t="s">
        <v>305</v>
      </c>
      <c r="D1" t="s">
        <v>306</v>
      </c>
    </row>
    <row r="2" spans="1:4" x14ac:dyDescent="0.35">
      <c r="A2" s="12">
        <v>43896</v>
      </c>
      <c r="B2">
        <v>1</v>
      </c>
      <c r="C2" t="s">
        <v>299</v>
      </c>
      <c r="D2">
        <v>0</v>
      </c>
    </row>
    <row r="3" spans="1:4" x14ac:dyDescent="0.35">
      <c r="A3" s="12">
        <v>43896</v>
      </c>
      <c r="B3">
        <v>2</v>
      </c>
      <c r="C3" t="s">
        <v>300</v>
      </c>
      <c r="D3">
        <v>0</v>
      </c>
    </row>
    <row r="4" spans="1:4" x14ac:dyDescent="0.35">
      <c r="A4" s="12">
        <v>43896</v>
      </c>
      <c r="B4">
        <v>3</v>
      </c>
      <c r="C4" t="s">
        <v>301</v>
      </c>
      <c r="D4">
        <v>0</v>
      </c>
    </row>
    <row r="5" spans="1:4" x14ac:dyDescent="0.35">
      <c r="A5" s="12">
        <v>43896</v>
      </c>
      <c r="B5">
        <v>4</v>
      </c>
      <c r="C5" t="s">
        <v>302</v>
      </c>
      <c r="D5">
        <v>0</v>
      </c>
    </row>
    <row r="6" spans="1:4" x14ac:dyDescent="0.35">
      <c r="A6" s="12">
        <v>43897</v>
      </c>
      <c r="B6">
        <v>1</v>
      </c>
      <c r="C6" t="s">
        <v>299</v>
      </c>
      <c r="D6">
        <v>0</v>
      </c>
    </row>
    <row r="7" spans="1:4" x14ac:dyDescent="0.35">
      <c r="A7" s="12">
        <v>43897</v>
      </c>
      <c r="B7">
        <v>2</v>
      </c>
      <c r="C7" t="s">
        <v>300</v>
      </c>
      <c r="D7">
        <v>0</v>
      </c>
    </row>
    <row r="8" spans="1:4" x14ac:dyDescent="0.35">
      <c r="A8" s="12">
        <v>43897</v>
      </c>
      <c r="B8">
        <v>3</v>
      </c>
      <c r="C8" t="s">
        <v>301</v>
      </c>
      <c r="D8">
        <v>0</v>
      </c>
    </row>
    <row r="9" spans="1:4" x14ac:dyDescent="0.35">
      <c r="A9" s="12">
        <v>43897</v>
      </c>
      <c r="B9">
        <v>4</v>
      </c>
      <c r="C9" t="s">
        <v>302</v>
      </c>
      <c r="D9">
        <v>0</v>
      </c>
    </row>
    <row r="10" spans="1:4" x14ac:dyDescent="0.35">
      <c r="A10" s="12">
        <v>43898</v>
      </c>
      <c r="B10">
        <v>1</v>
      </c>
      <c r="C10" t="s">
        <v>299</v>
      </c>
      <c r="D10">
        <v>0</v>
      </c>
    </row>
    <row r="11" spans="1:4" x14ac:dyDescent="0.35">
      <c r="A11" s="12">
        <v>43898</v>
      </c>
      <c r="B11">
        <v>2</v>
      </c>
      <c r="C11" t="s">
        <v>300</v>
      </c>
      <c r="D11">
        <v>0</v>
      </c>
    </row>
    <row r="12" spans="1:4" x14ac:dyDescent="0.35">
      <c r="A12" s="12">
        <v>43898</v>
      </c>
      <c r="B12">
        <v>3</v>
      </c>
      <c r="C12" t="s">
        <v>301</v>
      </c>
      <c r="D12">
        <v>0</v>
      </c>
    </row>
    <row r="13" spans="1:4" x14ac:dyDescent="0.35">
      <c r="A13" s="12">
        <v>43898</v>
      </c>
      <c r="B13">
        <v>4</v>
      </c>
      <c r="C13" t="s">
        <v>302</v>
      </c>
      <c r="D13">
        <v>0</v>
      </c>
    </row>
    <row r="14" spans="1:4" x14ac:dyDescent="0.35">
      <c r="A14" s="12">
        <v>43899</v>
      </c>
      <c r="B14">
        <v>1</v>
      </c>
      <c r="C14" t="s">
        <v>299</v>
      </c>
      <c r="D14">
        <v>0</v>
      </c>
    </row>
    <row r="15" spans="1:4" x14ac:dyDescent="0.35">
      <c r="A15" s="12">
        <v>43899</v>
      </c>
      <c r="B15">
        <v>2</v>
      </c>
      <c r="C15" t="s">
        <v>300</v>
      </c>
      <c r="D15">
        <v>0</v>
      </c>
    </row>
    <row r="16" spans="1:4" x14ac:dyDescent="0.35">
      <c r="A16" s="12">
        <v>43899</v>
      </c>
      <c r="B16">
        <v>3</v>
      </c>
      <c r="C16" t="s">
        <v>301</v>
      </c>
      <c r="D16">
        <v>0</v>
      </c>
    </row>
    <row r="17" spans="1:4" x14ac:dyDescent="0.35">
      <c r="A17" s="12">
        <v>43899</v>
      </c>
      <c r="B17">
        <v>4</v>
      </c>
      <c r="C17" t="s">
        <v>302</v>
      </c>
      <c r="D17">
        <v>0</v>
      </c>
    </row>
    <row r="18" spans="1:4" x14ac:dyDescent="0.35">
      <c r="A18" s="12">
        <v>43900</v>
      </c>
      <c r="B18">
        <v>1</v>
      </c>
      <c r="C18" t="s">
        <v>299</v>
      </c>
      <c r="D18">
        <v>0</v>
      </c>
    </row>
    <row r="19" spans="1:4" x14ac:dyDescent="0.35">
      <c r="A19" s="12">
        <v>43900</v>
      </c>
      <c r="B19">
        <v>2</v>
      </c>
      <c r="C19" t="s">
        <v>300</v>
      </c>
      <c r="D19">
        <v>0</v>
      </c>
    </row>
    <row r="20" spans="1:4" x14ac:dyDescent="0.35">
      <c r="A20" s="12">
        <v>43900</v>
      </c>
      <c r="B20">
        <v>3</v>
      </c>
      <c r="C20" t="s">
        <v>301</v>
      </c>
      <c r="D20">
        <v>0</v>
      </c>
    </row>
    <row r="21" spans="1:4" x14ac:dyDescent="0.35">
      <c r="A21" s="12">
        <v>43900</v>
      </c>
      <c r="B21">
        <v>4</v>
      </c>
      <c r="C21" t="s">
        <v>302</v>
      </c>
      <c r="D21">
        <v>0</v>
      </c>
    </row>
    <row r="22" spans="1:4" x14ac:dyDescent="0.35">
      <c r="A22" s="12">
        <v>43902</v>
      </c>
      <c r="B22">
        <v>1</v>
      </c>
      <c r="C22" t="s">
        <v>299</v>
      </c>
      <c r="D22">
        <v>4</v>
      </c>
    </row>
    <row r="23" spans="1:4" x14ac:dyDescent="0.35">
      <c r="A23" s="12">
        <v>43902</v>
      </c>
      <c r="B23">
        <v>2</v>
      </c>
      <c r="C23" t="s">
        <v>300</v>
      </c>
      <c r="D23">
        <v>0</v>
      </c>
    </row>
    <row r="24" spans="1:4" x14ac:dyDescent="0.35">
      <c r="A24" s="12">
        <v>43902</v>
      </c>
      <c r="B24">
        <v>3</v>
      </c>
      <c r="C24" t="s">
        <v>301</v>
      </c>
      <c r="D24">
        <v>0</v>
      </c>
    </row>
    <row r="25" spans="1:4" x14ac:dyDescent="0.35">
      <c r="A25" s="12">
        <v>43902</v>
      </c>
      <c r="B25">
        <v>4</v>
      </c>
      <c r="C25" t="s">
        <v>302</v>
      </c>
      <c r="D25">
        <v>0</v>
      </c>
    </row>
    <row r="26" spans="1:4" x14ac:dyDescent="0.35">
      <c r="A26" s="12">
        <v>43903</v>
      </c>
      <c r="B26">
        <v>1</v>
      </c>
      <c r="C26" t="s">
        <v>299</v>
      </c>
      <c r="D26">
        <v>9</v>
      </c>
    </row>
    <row r="27" spans="1:4" x14ac:dyDescent="0.35">
      <c r="A27" s="12">
        <v>43903</v>
      </c>
      <c r="B27">
        <v>2</v>
      </c>
      <c r="C27" t="s">
        <v>300</v>
      </c>
      <c r="D27">
        <v>0</v>
      </c>
    </row>
    <row r="28" spans="1:4" x14ac:dyDescent="0.35">
      <c r="A28" s="12">
        <v>43903</v>
      </c>
      <c r="B28">
        <v>3</v>
      </c>
      <c r="C28" t="s">
        <v>301</v>
      </c>
      <c r="D28">
        <v>0</v>
      </c>
    </row>
    <row r="29" spans="1:4" x14ac:dyDescent="0.35">
      <c r="A29" s="12">
        <v>43903</v>
      </c>
      <c r="B29">
        <v>4</v>
      </c>
      <c r="C29" t="s">
        <v>302</v>
      </c>
      <c r="D29">
        <v>0</v>
      </c>
    </row>
    <row r="30" spans="1:4" x14ac:dyDescent="0.35">
      <c r="A30" s="12">
        <v>43904</v>
      </c>
      <c r="B30">
        <v>1</v>
      </c>
      <c r="C30" t="s">
        <v>299</v>
      </c>
      <c r="D30">
        <v>14</v>
      </c>
    </row>
    <row r="31" spans="1:4" x14ac:dyDescent="0.35">
      <c r="A31" s="12">
        <v>43904</v>
      </c>
      <c r="B31">
        <v>2</v>
      </c>
      <c r="C31" t="s">
        <v>300</v>
      </c>
      <c r="D31">
        <v>0</v>
      </c>
    </row>
    <row r="32" spans="1:4" x14ac:dyDescent="0.35">
      <c r="A32" s="12">
        <v>43904</v>
      </c>
      <c r="B32">
        <v>3</v>
      </c>
      <c r="C32" t="s">
        <v>301</v>
      </c>
      <c r="D32">
        <v>0</v>
      </c>
    </row>
    <row r="33" spans="1:4" x14ac:dyDescent="0.35">
      <c r="A33" s="12">
        <v>43904</v>
      </c>
      <c r="B33">
        <v>4</v>
      </c>
      <c r="C33" t="s">
        <v>302</v>
      </c>
      <c r="D33">
        <v>0</v>
      </c>
    </row>
    <row r="34" spans="1:4" x14ac:dyDescent="0.35">
      <c r="A34" s="12">
        <v>43905</v>
      </c>
      <c r="B34">
        <v>1</v>
      </c>
      <c r="C34" t="s">
        <v>299</v>
      </c>
      <c r="D34">
        <v>25</v>
      </c>
    </row>
    <row r="35" spans="1:4" x14ac:dyDescent="0.35">
      <c r="A35" s="12">
        <v>43905</v>
      </c>
      <c r="B35">
        <v>2</v>
      </c>
      <c r="C35" t="s">
        <v>300</v>
      </c>
      <c r="D35">
        <v>8</v>
      </c>
    </row>
    <row r="36" spans="1:4" x14ac:dyDescent="0.35">
      <c r="A36" s="12">
        <v>43905</v>
      </c>
      <c r="B36">
        <v>3</v>
      </c>
      <c r="C36" t="s">
        <v>301</v>
      </c>
      <c r="D36">
        <v>0</v>
      </c>
    </row>
    <row r="37" spans="1:4" x14ac:dyDescent="0.35">
      <c r="A37" s="12">
        <v>43905</v>
      </c>
      <c r="B37">
        <v>4</v>
      </c>
      <c r="C37" t="s">
        <v>302</v>
      </c>
      <c r="D37">
        <v>0</v>
      </c>
    </row>
    <row r="38" spans="1:4" x14ac:dyDescent="0.35">
      <c r="A38" s="12">
        <v>43906</v>
      </c>
      <c r="B38">
        <v>1</v>
      </c>
      <c r="C38" t="s">
        <v>299</v>
      </c>
      <c r="D38">
        <v>39</v>
      </c>
    </row>
    <row r="39" spans="1:4" x14ac:dyDescent="0.35">
      <c r="A39" s="12">
        <v>43906</v>
      </c>
      <c r="B39">
        <v>2</v>
      </c>
      <c r="C39" t="s">
        <v>300</v>
      </c>
      <c r="D39">
        <v>8</v>
      </c>
    </row>
    <row r="40" spans="1:4" x14ac:dyDescent="0.35">
      <c r="A40" s="12">
        <v>43906</v>
      </c>
      <c r="B40">
        <v>3</v>
      </c>
      <c r="C40" t="s">
        <v>301</v>
      </c>
      <c r="D40">
        <v>0</v>
      </c>
    </row>
    <row r="41" spans="1:4" x14ac:dyDescent="0.35">
      <c r="A41" s="12">
        <v>43906</v>
      </c>
      <c r="B41">
        <v>4</v>
      </c>
      <c r="C41" t="s">
        <v>302</v>
      </c>
      <c r="D41">
        <v>0</v>
      </c>
    </row>
    <row r="42" spans="1:4" x14ac:dyDescent="0.35">
      <c r="A42" s="12">
        <v>43907</v>
      </c>
      <c r="B42">
        <v>1</v>
      </c>
      <c r="C42" t="s">
        <v>299</v>
      </c>
      <c r="D42">
        <v>43</v>
      </c>
    </row>
    <row r="43" spans="1:4" x14ac:dyDescent="0.35">
      <c r="A43" s="12">
        <v>43907</v>
      </c>
      <c r="B43">
        <v>2</v>
      </c>
      <c r="C43" t="s">
        <v>300</v>
      </c>
      <c r="D43">
        <v>8</v>
      </c>
    </row>
    <row r="44" spans="1:4" x14ac:dyDescent="0.35">
      <c r="A44" s="12">
        <v>43907</v>
      </c>
      <c r="B44">
        <v>3</v>
      </c>
      <c r="C44" t="s">
        <v>301</v>
      </c>
      <c r="D44">
        <v>0</v>
      </c>
    </row>
    <row r="45" spans="1:4" x14ac:dyDescent="0.35">
      <c r="A45" s="12">
        <v>43907</v>
      </c>
      <c r="B45">
        <v>4</v>
      </c>
      <c r="C45" t="s">
        <v>302</v>
      </c>
      <c r="D45">
        <v>0</v>
      </c>
    </row>
    <row r="46" spans="1:4" x14ac:dyDescent="0.35">
      <c r="A46" s="12">
        <v>43908</v>
      </c>
      <c r="B46">
        <v>1</v>
      </c>
      <c r="C46" t="s">
        <v>299</v>
      </c>
      <c r="D46">
        <v>58</v>
      </c>
    </row>
    <row r="47" spans="1:4" x14ac:dyDescent="0.35">
      <c r="A47" s="12">
        <v>43908</v>
      </c>
      <c r="B47">
        <v>2</v>
      </c>
      <c r="C47" t="s">
        <v>300</v>
      </c>
      <c r="D47">
        <v>9</v>
      </c>
    </row>
    <row r="48" spans="1:4" x14ac:dyDescent="0.35">
      <c r="A48" s="12">
        <v>43908</v>
      </c>
      <c r="B48">
        <v>3</v>
      </c>
      <c r="C48" t="s">
        <v>301</v>
      </c>
      <c r="D48">
        <v>0</v>
      </c>
    </row>
    <row r="49" spans="1:4" x14ac:dyDescent="0.35">
      <c r="A49" s="12">
        <v>43908</v>
      </c>
      <c r="B49">
        <v>4</v>
      </c>
      <c r="C49" t="s">
        <v>302</v>
      </c>
      <c r="D49">
        <v>0</v>
      </c>
    </row>
    <row r="50" spans="1:4" x14ac:dyDescent="0.35">
      <c r="A50" s="12">
        <v>43909</v>
      </c>
      <c r="B50">
        <v>1</v>
      </c>
      <c r="C50" t="s">
        <v>299</v>
      </c>
      <c r="D50">
        <v>78</v>
      </c>
    </row>
    <row r="51" spans="1:4" x14ac:dyDescent="0.35">
      <c r="A51" s="12">
        <v>43909</v>
      </c>
      <c r="B51">
        <v>2</v>
      </c>
      <c r="C51" t="s">
        <v>300</v>
      </c>
      <c r="D51">
        <v>11</v>
      </c>
    </row>
    <row r="52" spans="1:4" x14ac:dyDescent="0.35">
      <c r="A52" s="12">
        <v>43909</v>
      </c>
      <c r="B52">
        <v>3</v>
      </c>
      <c r="C52" t="s">
        <v>301</v>
      </c>
      <c r="D52">
        <v>0</v>
      </c>
    </row>
    <row r="53" spans="1:4" x14ac:dyDescent="0.35">
      <c r="A53" s="12">
        <v>43909</v>
      </c>
      <c r="B53">
        <v>4</v>
      </c>
      <c r="C53" t="s">
        <v>302</v>
      </c>
      <c r="D53">
        <v>0</v>
      </c>
    </row>
    <row r="54" spans="1:4" x14ac:dyDescent="0.35">
      <c r="A54" s="12">
        <v>43910</v>
      </c>
      <c r="B54">
        <v>1</v>
      </c>
      <c r="C54" t="s">
        <v>299</v>
      </c>
      <c r="D54">
        <v>92</v>
      </c>
    </row>
    <row r="55" spans="1:4" x14ac:dyDescent="0.35">
      <c r="A55" s="12">
        <v>43910</v>
      </c>
      <c r="B55">
        <v>2</v>
      </c>
      <c r="C55" t="s">
        <v>300</v>
      </c>
      <c r="D55">
        <v>18</v>
      </c>
    </row>
    <row r="56" spans="1:4" x14ac:dyDescent="0.35">
      <c r="A56" s="12">
        <v>43910</v>
      </c>
      <c r="B56">
        <v>3</v>
      </c>
      <c r="C56" t="s">
        <v>301</v>
      </c>
      <c r="D56">
        <v>0</v>
      </c>
    </row>
    <row r="57" spans="1:4" x14ac:dyDescent="0.35">
      <c r="A57" s="12">
        <v>43910</v>
      </c>
      <c r="B57">
        <v>4</v>
      </c>
      <c r="C57" t="s">
        <v>302</v>
      </c>
      <c r="D57">
        <v>0</v>
      </c>
    </row>
    <row r="58" spans="1:4" x14ac:dyDescent="0.35">
      <c r="A58" s="12">
        <v>43911</v>
      </c>
      <c r="B58">
        <v>1</v>
      </c>
      <c r="C58" t="s">
        <v>299</v>
      </c>
      <c r="D58">
        <v>98</v>
      </c>
    </row>
    <row r="59" spans="1:4" x14ac:dyDescent="0.35">
      <c r="A59" s="12">
        <v>43911</v>
      </c>
      <c r="B59">
        <v>2</v>
      </c>
      <c r="C59" t="s">
        <v>300</v>
      </c>
      <c r="D59">
        <v>25</v>
      </c>
    </row>
    <row r="60" spans="1:4" x14ac:dyDescent="0.35">
      <c r="A60" s="12">
        <v>43911</v>
      </c>
      <c r="B60">
        <v>3</v>
      </c>
      <c r="C60" t="s">
        <v>301</v>
      </c>
      <c r="D60">
        <v>12</v>
      </c>
    </row>
    <row r="61" spans="1:4" x14ac:dyDescent="0.35">
      <c r="A61" s="12">
        <v>43911</v>
      </c>
      <c r="B61">
        <v>4</v>
      </c>
      <c r="C61" t="s">
        <v>302</v>
      </c>
      <c r="D61">
        <v>0</v>
      </c>
    </row>
    <row r="62" spans="1:4" x14ac:dyDescent="0.35">
      <c r="A62" s="12">
        <v>43912</v>
      </c>
      <c r="B62">
        <v>1</v>
      </c>
      <c r="C62" t="s">
        <v>299</v>
      </c>
      <c r="D62">
        <v>131</v>
      </c>
    </row>
    <row r="63" spans="1:4" x14ac:dyDescent="0.35">
      <c r="A63" s="12">
        <v>43912</v>
      </c>
      <c r="B63">
        <v>2</v>
      </c>
      <c r="C63" t="s">
        <v>300</v>
      </c>
      <c r="D63">
        <v>32</v>
      </c>
    </row>
    <row r="64" spans="1:4" x14ac:dyDescent="0.35">
      <c r="A64" s="12">
        <v>43912</v>
      </c>
      <c r="B64">
        <v>3</v>
      </c>
      <c r="C64" t="s">
        <v>301</v>
      </c>
      <c r="D64">
        <v>14</v>
      </c>
    </row>
    <row r="65" spans="1:4" x14ac:dyDescent="0.35">
      <c r="A65" s="12">
        <v>43912</v>
      </c>
      <c r="B65">
        <v>4</v>
      </c>
      <c r="C65" t="s">
        <v>302</v>
      </c>
      <c r="D65">
        <v>1</v>
      </c>
    </row>
    <row r="66" spans="1:4" x14ac:dyDescent="0.35">
      <c r="A66" s="12">
        <v>43913</v>
      </c>
      <c r="B66">
        <v>1</v>
      </c>
      <c r="C66" t="s">
        <v>299</v>
      </c>
      <c r="D66">
        <v>161</v>
      </c>
    </row>
    <row r="67" spans="1:4" x14ac:dyDescent="0.35">
      <c r="A67" s="12">
        <v>43913</v>
      </c>
      <c r="B67">
        <v>2</v>
      </c>
      <c r="C67" t="s">
        <v>300</v>
      </c>
      <c r="D67">
        <v>34</v>
      </c>
    </row>
    <row r="68" spans="1:4" x14ac:dyDescent="0.35">
      <c r="A68" s="12">
        <v>43913</v>
      </c>
      <c r="B68">
        <v>3</v>
      </c>
      <c r="C68" t="s">
        <v>301</v>
      </c>
      <c r="D68">
        <v>17</v>
      </c>
    </row>
    <row r="69" spans="1:4" x14ac:dyDescent="0.35">
      <c r="A69" s="12">
        <v>43913</v>
      </c>
      <c r="B69">
        <v>4</v>
      </c>
      <c r="C69" t="s">
        <v>302</v>
      </c>
      <c r="D69">
        <v>1</v>
      </c>
    </row>
    <row r="70" spans="1:4" x14ac:dyDescent="0.35">
      <c r="A70" s="12">
        <v>43914</v>
      </c>
      <c r="B70">
        <v>1</v>
      </c>
      <c r="C70" t="s">
        <v>299</v>
      </c>
      <c r="D70">
        <v>160</v>
      </c>
    </row>
    <row r="71" spans="1:4" x14ac:dyDescent="0.35">
      <c r="A71" s="12">
        <v>43914</v>
      </c>
      <c r="B71">
        <v>2</v>
      </c>
      <c r="C71" t="s">
        <v>300</v>
      </c>
      <c r="D71">
        <v>44</v>
      </c>
    </row>
    <row r="72" spans="1:4" x14ac:dyDescent="0.35">
      <c r="A72" s="12">
        <v>43914</v>
      </c>
      <c r="B72">
        <v>3</v>
      </c>
      <c r="C72" t="s">
        <v>301</v>
      </c>
      <c r="D72">
        <v>20</v>
      </c>
    </row>
    <row r="73" spans="1:4" x14ac:dyDescent="0.35">
      <c r="A73" s="12">
        <v>43914</v>
      </c>
      <c r="B73">
        <v>4</v>
      </c>
      <c r="C73" t="s">
        <v>302</v>
      </c>
      <c r="D73">
        <v>2</v>
      </c>
    </row>
    <row r="74" spans="1:4" x14ac:dyDescent="0.35">
      <c r="A74" s="12">
        <v>43915</v>
      </c>
      <c r="B74">
        <v>1</v>
      </c>
      <c r="C74" t="s">
        <v>299</v>
      </c>
      <c r="D74">
        <v>133</v>
      </c>
    </row>
    <row r="75" spans="1:4" x14ac:dyDescent="0.35">
      <c r="A75" s="12">
        <v>43915</v>
      </c>
      <c r="B75">
        <v>2</v>
      </c>
      <c r="C75" t="s">
        <v>300</v>
      </c>
      <c r="D75">
        <v>114</v>
      </c>
    </row>
    <row r="76" spans="1:4" x14ac:dyDescent="0.35">
      <c r="A76" s="12">
        <v>43915</v>
      </c>
      <c r="B76">
        <v>3</v>
      </c>
      <c r="C76" t="s">
        <v>301</v>
      </c>
      <c r="D76">
        <v>28</v>
      </c>
    </row>
    <row r="77" spans="1:4" x14ac:dyDescent="0.35">
      <c r="A77" s="12">
        <v>43915</v>
      </c>
      <c r="B77">
        <v>4</v>
      </c>
      <c r="C77" t="s">
        <v>302</v>
      </c>
      <c r="D77">
        <v>2</v>
      </c>
    </row>
    <row r="78" spans="1:4" x14ac:dyDescent="0.35">
      <c r="A78" s="12">
        <v>43916</v>
      </c>
      <c r="B78">
        <v>1</v>
      </c>
      <c r="C78" t="s">
        <v>299</v>
      </c>
      <c r="D78">
        <v>169</v>
      </c>
    </row>
    <row r="79" spans="1:4" x14ac:dyDescent="0.35">
      <c r="A79" s="12">
        <v>43916</v>
      </c>
      <c r="B79">
        <v>2</v>
      </c>
      <c r="C79" t="s">
        <v>300</v>
      </c>
      <c r="D79">
        <v>138</v>
      </c>
    </row>
    <row r="80" spans="1:4" x14ac:dyDescent="0.35">
      <c r="A80" s="12">
        <v>43916</v>
      </c>
      <c r="B80">
        <v>3</v>
      </c>
      <c r="C80" t="s">
        <v>301</v>
      </c>
      <c r="D80">
        <v>31</v>
      </c>
    </row>
    <row r="81" spans="1:4" x14ac:dyDescent="0.35">
      <c r="A81" s="12">
        <v>43916</v>
      </c>
      <c r="B81">
        <v>4</v>
      </c>
      <c r="C81" t="s">
        <v>302</v>
      </c>
      <c r="D81">
        <v>3</v>
      </c>
    </row>
    <row r="82" spans="1:4" x14ac:dyDescent="0.35">
      <c r="A82" s="12">
        <v>43917</v>
      </c>
      <c r="B82">
        <v>1</v>
      </c>
      <c r="C82" t="s">
        <v>299</v>
      </c>
      <c r="D82">
        <v>204</v>
      </c>
    </row>
    <row r="83" spans="1:4" x14ac:dyDescent="0.35">
      <c r="A83" s="12">
        <v>43917</v>
      </c>
      <c r="B83">
        <v>2</v>
      </c>
      <c r="C83" t="s">
        <v>300</v>
      </c>
      <c r="D83">
        <v>170</v>
      </c>
    </row>
    <row r="84" spans="1:4" x14ac:dyDescent="0.35">
      <c r="A84" s="12">
        <v>43917</v>
      </c>
      <c r="B84">
        <v>3</v>
      </c>
      <c r="C84" t="s">
        <v>301</v>
      </c>
      <c r="D84">
        <v>38</v>
      </c>
    </row>
    <row r="85" spans="1:4" x14ac:dyDescent="0.35">
      <c r="A85" s="12">
        <v>43917</v>
      </c>
      <c r="B85">
        <v>4</v>
      </c>
      <c r="C85" t="s">
        <v>302</v>
      </c>
      <c r="D85">
        <v>5</v>
      </c>
    </row>
    <row r="86" spans="1:4" x14ac:dyDescent="0.35">
      <c r="A86" s="12">
        <v>43918</v>
      </c>
      <c r="B86">
        <v>1</v>
      </c>
      <c r="C86" t="s">
        <v>299</v>
      </c>
      <c r="D86">
        <v>247</v>
      </c>
    </row>
    <row r="87" spans="1:4" x14ac:dyDescent="0.35">
      <c r="A87" s="12">
        <v>43918</v>
      </c>
      <c r="B87">
        <v>2</v>
      </c>
      <c r="C87" t="s">
        <v>300</v>
      </c>
      <c r="D87">
        <v>192</v>
      </c>
    </row>
    <row r="88" spans="1:4" x14ac:dyDescent="0.35">
      <c r="A88" s="12">
        <v>43918</v>
      </c>
      <c r="B88">
        <v>3</v>
      </c>
      <c r="C88" t="s">
        <v>301</v>
      </c>
      <c r="D88">
        <v>42</v>
      </c>
    </row>
    <row r="89" spans="1:4" x14ac:dyDescent="0.35">
      <c r="A89" s="12">
        <v>43918</v>
      </c>
      <c r="B89">
        <v>4</v>
      </c>
      <c r="C89" t="s">
        <v>302</v>
      </c>
      <c r="D89">
        <v>7</v>
      </c>
    </row>
    <row r="90" spans="1:4" x14ac:dyDescent="0.35">
      <c r="A90" s="12">
        <v>43919</v>
      </c>
      <c r="B90">
        <v>1</v>
      </c>
      <c r="C90" t="s">
        <v>299</v>
      </c>
      <c r="D90">
        <v>253</v>
      </c>
    </row>
    <row r="91" spans="1:4" x14ac:dyDescent="0.35">
      <c r="A91" s="12">
        <v>43919</v>
      </c>
      <c r="B91">
        <v>2</v>
      </c>
      <c r="C91" t="s">
        <v>300</v>
      </c>
      <c r="D91">
        <v>212</v>
      </c>
    </row>
    <row r="92" spans="1:4" x14ac:dyDescent="0.35">
      <c r="A92" s="12">
        <v>43919</v>
      </c>
      <c r="B92">
        <v>3</v>
      </c>
      <c r="C92" t="s">
        <v>301</v>
      </c>
      <c r="D92">
        <v>47</v>
      </c>
    </row>
    <row r="93" spans="1:4" x14ac:dyDescent="0.35">
      <c r="A93" s="12">
        <v>43919</v>
      </c>
      <c r="B93">
        <v>4</v>
      </c>
      <c r="C93" t="s">
        <v>302</v>
      </c>
      <c r="D93">
        <v>7</v>
      </c>
    </row>
    <row r="94" spans="1:4" x14ac:dyDescent="0.35">
      <c r="A94" s="12">
        <v>43920</v>
      </c>
      <c r="B94">
        <v>1</v>
      </c>
      <c r="C94" t="s">
        <v>299</v>
      </c>
      <c r="D94">
        <v>309</v>
      </c>
    </row>
    <row r="95" spans="1:4" x14ac:dyDescent="0.35">
      <c r="A95" s="12">
        <v>43920</v>
      </c>
      <c r="B95">
        <v>2</v>
      </c>
      <c r="C95" t="s">
        <v>300</v>
      </c>
      <c r="D95">
        <v>236</v>
      </c>
    </row>
    <row r="96" spans="1:4" x14ac:dyDescent="0.35">
      <c r="A96" s="12">
        <v>43920</v>
      </c>
      <c r="B96">
        <v>3</v>
      </c>
      <c r="C96" t="s">
        <v>301</v>
      </c>
      <c r="D96">
        <v>51</v>
      </c>
    </row>
    <row r="97" spans="1:4" x14ac:dyDescent="0.35">
      <c r="A97" s="12">
        <v>43920</v>
      </c>
      <c r="B97">
        <v>4</v>
      </c>
      <c r="C97" t="s">
        <v>302</v>
      </c>
      <c r="D97">
        <v>7</v>
      </c>
    </row>
    <row r="98" spans="1:4" x14ac:dyDescent="0.35">
      <c r="A98" s="12">
        <v>43921</v>
      </c>
      <c r="B98">
        <v>1</v>
      </c>
      <c r="C98" t="s">
        <v>299</v>
      </c>
      <c r="D98">
        <v>397</v>
      </c>
    </row>
    <row r="99" spans="1:4" x14ac:dyDescent="0.35">
      <c r="A99" s="12">
        <v>43921</v>
      </c>
      <c r="B99">
        <v>2</v>
      </c>
      <c r="C99" t="s">
        <v>300</v>
      </c>
      <c r="D99">
        <v>272</v>
      </c>
    </row>
    <row r="100" spans="1:4" x14ac:dyDescent="0.35">
      <c r="A100" s="12">
        <v>43921</v>
      </c>
      <c r="B100">
        <v>3</v>
      </c>
      <c r="C100" t="s">
        <v>301</v>
      </c>
      <c r="D100">
        <v>56</v>
      </c>
    </row>
    <row r="101" spans="1:4" x14ac:dyDescent="0.35">
      <c r="A101" s="12">
        <v>43921</v>
      </c>
      <c r="B101">
        <v>4</v>
      </c>
      <c r="C101" t="s">
        <v>302</v>
      </c>
      <c r="D101">
        <v>9</v>
      </c>
    </row>
    <row r="102" spans="1:4" x14ac:dyDescent="0.35">
      <c r="A102" s="12">
        <v>43922</v>
      </c>
      <c r="B102">
        <v>1</v>
      </c>
      <c r="C102" t="s">
        <v>299</v>
      </c>
      <c r="D102">
        <v>453</v>
      </c>
    </row>
    <row r="103" spans="1:4" x14ac:dyDescent="0.35">
      <c r="A103" s="12">
        <v>43922</v>
      </c>
      <c r="B103">
        <v>2</v>
      </c>
      <c r="C103" t="s">
        <v>300</v>
      </c>
      <c r="D103">
        <v>316</v>
      </c>
    </row>
    <row r="104" spans="1:4" x14ac:dyDescent="0.35">
      <c r="A104" s="12">
        <v>43922</v>
      </c>
      <c r="B104">
        <v>3</v>
      </c>
      <c r="C104" t="s">
        <v>301</v>
      </c>
      <c r="D104">
        <v>65</v>
      </c>
    </row>
    <row r="105" spans="1:4" x14ac:dyDescent="0.35">
      <c r="A105" s="12">
        <v>43922</v>
      </c>
      <c r="B105">
        <v>4</v>
      </c>
      <c r="C105" t="s">
        <v>302</v>
      </c>
      <c r="D105">
        <v>15</v>
      </c>
    </row>
    <row r="106" spans="1:4" x14ac:dyDescent="0.35">
      <c r="A106" s="12">
        <v>43923</v>
      </c>
      <c r="B106">
        <v>1</v>
      </c>
      <c r="C106" t="s">
        <v>299</v>
      </c>
      <c r="D106">
        <v>518</v>
      </c>
    </row>
    <row r="107" spans="1:4" x14ac:dyDescent="0.35">
      <c r="A107" s="12">
        <v>43923</v>
      </c>
      <c r="B107">
        <v>2</v>
      </c>
      <c r="C107" t="s">
        <v>300</v>
      </c>
      <c r="D107">
        <v>362</v>
      </c>
    </row>
    <row r="108" spans="1:4" x14ac:dyDescent="0.35">
      <c r="A108" s="12">
        <v>43923</v>
      </c>
      <c r="B108">
        <v>3</v>
      </c>
      <c r="C108" t="s">
        <v>301</v>
      </c>
      <c r="D108">
        <v>70</v>
      </c>
    </row>
    <row r="109" spans="1:4" x14ac:dyDescent="0.35">
      <c r="A109" s="12">
        <v>43923</v>
      </c>
      <c r="B109">
        <v>4</v>
      </c>
      <c r="C109" t="s">
        <v>302</v>
      </c>
      <c r="D109">
        <v>16</v>
      </c>
    </row>
    <row r="110" spans="1:4" x14ac:dyDescent="0.35">
      <c r="A110" s="12">
        <v>43924</v>
      </c>
      <c r="B110">
        <v>1</v>
      </c>
      <c r="C110" t="s">
        <v>299</v>
      </c>
      <c r="D110">
        <v>588</v>
      </c>
    </row>
    <row r="111" spans="1:4" x14ac:dyDescent="0.35">
      <c r="A111" s="12">
        <v>43924</v>
      </c>
      <c r="B111">
        <v>2</v>
      </c>
      <c r="C111" t="s">
        <v>300</v>
      </c>
      <c r="D111">
        <v>422</v>
      </c>
    </row>
    <row r="112" spans="1:4" x14ac:dyDescent="0.35">
      <c r="A112" s="12">
        <v>43924</v>
      </c>
      <c r="B112">
        <v>3</v>
      </c>
      <c r="C112" t="s">
        <v>301</v>
      </c>
      <c r="D112">
        <v>85</v>
      </c>
    </row>
    <row r="113" spans="1:4" x14ac:dyDescent="0.35">
      <c r="A113" s="12">
        <v>43924</v>
      </c>
      <c r="B113">
        <v>4</v>
      </c>
      <c r="C113" t="s">
        <v>302</v>
      </c>
      <c r="D113">
        <v>17</v>
      </c>
    </row>
    <row r="114" spans="1:4" x14ac:dyDescent="0.35">
      <c r="A114" s="12">
        <v>43925</v>
      </c>
      <c r="B114">
        <v>1</v>
      </c>
      <c r="C114" t="s">
        <v>299</v>
      </c>
      <c r="D114">
        <v>646</v>
      </c>
    </row>
    <row r="115" spans="1:4" x14ac:dyDescent="0.35">
      <c r="A115" s="12">
        <v>43925</v>
      </c>
      <c r="B115">
        <v>2</v>
      </c>
      <c r="C115" t="s">
        <v>300</v>
      </c>
      <c r="D115">
        <v>456</v>
      </c>
    </row>
    <row r="116" spans="1:4" x14ac:dyDescent="0.35">
      <c r="A116" s="12">
        <v>43925</v>
      </c>
      <c r="B116">
        <v>3</v>
      </c>
      <c r="C116" t="s">
        <v>301</v>
      </c>
      <c r="D116">
        <v>89</v>
      </c>
    </row>
    <row r="117" spans="1:4" x14ac:dyDescent="0.35">
      <c r="A117" s="12">
        <v>43925</v>
      </c>
      <c r="B117">
        <v>4</v>
      </c>
      <c r="C117" t="s">
        <v>302</v>
      </c>
      <c r="D117">
        <v>18</v>
      </c>
    </row>
    <row r="118" spans="1:4" x14ac:dyDescent="0.35">
      <c r="A118" s="12">
        <v>43926</v>
      </c>
      <c r="B118">
        <v>1</v>
      </c>
      <c r="C118" t="s">
        <v>299</v>
      </c>
      <c r="D118">
        <v>715</v>
      </c>
    </row>
    <row r="119" spans="1:4" x14ac:dyDescent="0.35">
      <c r="A119" s="12">
        <v>43926</v>
      </c>
      <c r="B119">
        <v>2</v>
      </c>
      <c r="C119" t="s">
        <v>300</v>
      </c>
      <c r="D119">
        <v>498</v>
      </c>
    </row>
    <row r="120" spans="1:4" x14ac:dyDescent="0.35">
      <c r="A120" s="12">
        <v>43926</v>
      </c>
      <c r="B120">
        <v>3</v>
      </c>
      <c r="C120" t="s">
        <v>301</v>
      </c>
      <c r="D120">
        <v>94</v>
      </c>
    </row>
    <row r="121" spans="1:4" x14ac:dyDescent="0.35">
      <c r="A121" s="12">
        <v>43926</v>
      </c>
      <c r="B121">
        <v>4</v>
      </c>
      <c r="C121" t="s">
        <v>302</v>
      </c>
      <c r="D121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A3B0-CF51-41D6-B341-2532FB39985C}">
  <dimension ref="A1:F31"/>
  <sheetViews>
    <sheetView workbookViewId="0"/>
  </sheetViews>
  <sheetFormatPr defaultRowHeight="14.5" x14ac:dyDescent="0.35"/>
  <cols>
    <col min="1" max="1" width="10.453125" bestFit="1" customWidth="1"/>
    <col min="2" max="2" width="16" bestFit="1" customWidth="1"/>
    <col min="3" max="3" width="13.36328125" bestFit="1" customWidth="1"/>
    <col min="4" max="4" width="14.54296875" bestFit="1" customWidth="1"/>
    <col min="5" max="5" width="11.08984375" bestFit="1" customWidth="1"/>
    <col min="6" max="6" width="7.36328125" bestFit="1" customWidth="1"/>
  </cols>
  <sheetData>
    <row r="1" spans="1:6" x14ac:dyDescent="0.35">
      <c r="A1" t="s">
        <v>4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</row>
    <row r="2" spans="1:6" x14ac:dyDescent="0.35">
      <c r="A2" s="12">
        <v>43896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 s="12">
        <v>43897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s="12">
        <v>43898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2">
        <v>43899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2">
        <v>43900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2">
        <v>43902</v>
      </c>
      <c r="B7">
        <v>4</v>
      </c>
      <c r="C7">
        <v>0</v>
      </c>
      <c r="D7">
        <v>0</v>
      </c>
      <c r="E7">
        <v>0</v>
      </c>
      <c r="F7">
        <v>4</v>
      </c>
    </row>
    <row r="8" spans="1:6" x14ac:dyDescent="0.35">
      <c r="A8" s="12">
        <v>43903</v>
      </c>
      <c r="B8">
        <v>9</v>
      </c>
      <c r="C8">
        <v>0</v>
      </c>
      <c r="D8">
        <v>0</v>
      </c>
      <c r="E8">
        <v>0</v>
      </c>
      <c r="F8">
        <v>9</v>
      </c>
    </row>
    <row r="9" spans="1:6" x14ac:dyDescent="0.35">
      <c r="A9" s="12">
        <v>43904</v>
      </c>
      <c r="B9">
        <v>14</v>
      </c>
      <c r="C9">
        <v>0</v>
      </c>
      <c r="D9">
        <v>0</v>
      </c>
      <c r="E9">
        <v>0</v>
      </c>
      <c r="F9">
        <v>14</v>
      </c>
    </row>
    <row r="10" spans="1:6" x14ac:dyDescent="0.35">
      <c r="A10" s="12">
        <v>43905</v>
      </c>
      <c r="B10">
        <v>25</v>
      </c>
      <c r="C10">
        <v>8</v>
      </c>
      <c r="D10">
        <v>0</v>
      </c>
      <c r="E10">
        <v>0</v>
      </c>
      <c r="F10">
        <v>33</v>
      </c>
    </row>
    <row r="11" spans="1:6" x14ac:dyDescent="0.35">
      <c r="A11" s="12">
        <v>43906</v>
      </c>
      <c r="B11">
        <v>39</v>
      </c>
      <c r="C11">
        <v>8</v>
      </c>
      <c r="D11">
        <v>0</v>
      </c>
      <c r="E11">
        <v>0</v>
      </c>
      <c r="F11">
        <v>47</v>
      </c>
    </row>
    <row r="12" spans="1:6" x14ac:dyDescent="0.35">
      <c r="A12" s="12">
        <v>43907</v>
      </c>
      <c r="B12">
        <v>43</v>
      </c>
      <c r="C12">
        <v>8</v>
      </c>
      <c r="D12">
        <v>0</v>
      </c>
      <c r="E12">
        <v>0</v>
      </c>
      <c r="F12">
        <v>51</v>
      </c>
    </row>
    <row r="13" spans="1:6" x14ac:dyDescent="0.35">
      <c r="A13" s="12">
        <v>43908</v>
      </c>
      <c r="B13">
        <v>58</v>
      </c>
      <c r="C13">
        <v>9</v>
      </c>
      <c r="D13">
        <v>0</v>
      </c>
      <c r="E13">
        <v>0</v>
      </c>
      <c r="F13">
        <v>67</v>
      </c>
    </row>
    <row r="14" spans="1:6" x14ac:dyDescent="0.35">
      <c r="A14" s="12">
        <v>43909</v>
      </c>
      <c r="B14">
        <v>78</v>
      </c>
      <c r="C14">
        <v>11</v>
      </c>
      <c r="D14">
        <v>0</v>
      </c>
      <c r="E14">
        <v>0</v>
      </c>
      <c r="F14">
        <v>89</v>
      </c>
    </row>
    <row r="15" spans="1:6" x14ac:dyDescent="0.35">
      <c r="A15" s="12">
        <v>43910</v>
      </c>
      <c r="B15">
        <v>92</v>
      </c>
      <c r="C15">
        <v>18</v>
      </c>
      <c r="D15">
        <v>0</v>
      </c>
      <c r="E15">
        <v>0</v>
      </c>
      <c r="F15">
        <v>110</v>
      </c>
    </row>
    <row r="16" spans="1:6" x14ac:dyDescent="0.35">
      <c r="A16" s="12">
        <v>43911</v>
      </c>
      <c r="B16">
        <v>98</v>
      </c>
      <c r="C16">
        <v>25</v>
      </c>
      <c r="D16">
        <v>12</v>
      </c>
      <c r="E16">
        <v>0</v>
      </c>
      <c r="F16">
        <v>135</v>
      </c>
    </row>
    <row r="17" spans="1:6" x14ac:dyDescent="0.35">
      <c r="A17" s="12">
        <v>43912</v>
      </c>
      <c r="B17">
        <v>131</v>
      </c>
      <c r="C17">
        <v>32</v>
      </c>
      <c r="D17">
        <v>14</v>
      </c>
      <c r="E17">
        <v>1</v>
      </c>
      <c r="F17">
        <v>178</v>
      </c>
    </row>
    <row r="18" spans="1:6" x14ac:dyDescent="0.35">
      <c r="A18" s="12">
        <v>43913</v>
      </c>
      <c r="B18">
        <v>161</v>
      </c>
      <c r="C18">
        <v>34</v>
      </c>
      <c r="D18">
        <v>17</v>
      </c>
      <c r="E18">
        <v>1</v>
      </c>
      <c r="F18">
        <v>213</v>
      </c>
    </row>
    <row r="19" spans="1:6" x14ac:dyDescent="0.35">
      <c r="A19" s="12">
        <v>43914</v>
      </c>
      <c r="B19">
        <v>160</v>
      </c>
      <c r="C19">
        <v>44</v>
      </c>
      <c r="D19">
        <v>20</v>
      </c>
      <c r="E19">
        <v>2</v>
      </c>
      <c r="F19">
        <v>226</v>
      </c>
    </row>
    <row r="20" spans="1:6" x14ac:dyDescent="0.35">
      <c r="A20" s="12">
        <v>43915</v>
      </c>
      <c r="B20">
        <v>133</v>
      </c>
      <c r="C20">
        <v>114</v>
      </c>
      <c r="D20">
        <v>28</v>
      </c>
      <c r="E20">
        <v>2</v>
      </c>
      <c r="F20">
        <v>277</v>
      </c>
    </row>
    <row r="21" spans="1:6" x14ac:dyDescent="0.35">
      <c r="A21" s="12">
        <v>43916</v>
      </c>
      <c r="B21">
        <v>169</v>
      </c>
      <c r="C21">
        <v>138</v>
      </c>
      <c r="D21">
        <v>31</v>
      </c>
      <c r="E21">
        <v>3</v>
      </c>
      <c r="F21">
        <v>341</v>
      </c>
    </row>
    <row r="22" spans="1:6" x14ac:dyDescent="0.35">
      <c r="A22" s="12">
        <v>43917</v>
      </c>
      <c r="B22">
        <v>204</v>
      </c>
      <c r="C22">
        <v>170</v>
      </c>
      <c r="D22">
        <v>38</v>
      </c>
      <c r="E22">
        <v>5</v>
      </c>
      <c r="F22">
        <v>417</v>
      </c>
    </row>
    <row r="23" spans="1:6" x14ac:dyDescent="0.35">
      <c r="A23" s="12">
        <v>43918</v>
      </c>
      <c r="B23">
        <v>247</v>
      </c>
      <c r="C23">
        <v>192</v>
      </c>
      <c r="D23">
        <v>42</v>
      </c>
      <c r="E23">
        <v>7</v>
      </c>
      <c r="F23">
        <v>488</v>
      </c>
    </row>
    <row r="24" spans="1:6" x14ac:dyDescent="0.35">
      <c r="A24" s="12">
        <v>43919</v>
      </c>
      <c r="B24">
        <v>253</v>
      </c>
      <c r="C24">
        <v>212</v>
      </c>
      <c r="D24">
        <v>47</v>
      </c>
      <c r="E24">
        <v>7</v>
      </c>
      <c r="F24">
        <v>519</v>
      </c>
    </row>
    <row r="25" spans="1:6" x14ac:dyDescent="0.35">
      <c r="A25" s="12">
        <v>43920</v>
      </c>
      <c r="B25">
        <v>309</v>
      </c>
      <c r="C25">
        <v>236</v>
      </c>
      <c r="D25">
        <v>51</v>
      </c>
      <c r="E25">
        <v>7</v>
      </c>
      <c r="F25">
        <v>603</v>
      </c>
    </row>
    <row r="26" spans="1:6" x14ac:dyDescent="0.35">
      <c r="A26" s="12">
        <v>43921</v>
      </c>
      <c r="B26">
        <v>397</v>
      </c>
      <c r="C26">
        <v>272</v>
      </c>
      <c r="D26">
        <v>56</v>
      </c>
      <c r="E26">
        <v>9</v>
      </c>
      <c r="F26">
        <v>734</v>
      </c>
    </row>
    <row r="27" spans="1:6" x14ac:dyDescent="0.35">
      <c r="A27" s="12">
        <v>43922</v>
      </c>
      <c r="B27">
        <v>453</v>
      </c>
      <c r="C27">
        <v>316</v>
      </c>
      <c r="D27">
        <v>65</v>
      </c>
      <c r="E27">
        <v>15</v>
      </c>
      <c r="F27">
        <v>849</v>
      </c>
    </row>
    <row r="28" spans="1:6" x14ac:dyDescent="0.35">
      <c r="A28" s="12">
        <v>43923</v>
      </c>
      <c r="B28">
        <v>518</v>
      </c>
      <c r="C28">
        <v>362</v>
      </c>
      <c r="D28">
        <v>70</v>
      </c>
      <c r="E28">
        <v>16</v>
      </c>
      <c r="F28">
        <v>966</v>
      </c>
    </row>
    <row r="29" spans="1:6" x14ac:dyDescent="0.35">
      <c r="A29" s="12">
        <v>43924</v>
      </c>
      <c r="B29">
        <v>588</v>
      </c>
      <c r="C29">
        <v>422</v>
      </c>
      <c r="D29">
        <v>85</v>
      </c>
      <c r="E29">
        <v>17</v>
      </c>
      <c r="F29">
        <v>1112</v>
      </c>
    </row>
    <row r="30" spans="1:6" x14ac:dyDescent="0.35">
      <c r="A30" s="12">
        <v>43925</v>
      </c>
      <c r="B30">
        <v>646</v>
      </c>
      <c r="C30">
        <v>456</v>
      </c>
      <c r="D30">
        <v>89</v>
      </c>
      <c r="E30">
        <v>18</v>
      </c>
      <c r="F30">
        <v>1209</v>
      </c>
    </row>
    <row r="31" spans="1:6" x14ac:dyDescent="0.35">
      <c r="A31" s="12">
        <v>43926</v>
      </c>
      <c r="B31">
        <v>715</v>
      </c>
      <c r="C31">
        <v>498</v>
      </c>
      <c r="D31">
        <v>94</v>
      </c>
      <c r="E31">
        <v>19</v>
      </c>
      <c r="F31">
        <v>1326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7C3F-E66E-4932-959E-196C75B72F16}">
  <sheetPr codeName="Sheet2"/>
  <dimension ref="A1:K606"/>
  <sheetViews>
    <sheetView workbookViewId="0">
      <pane ySplit="1" topLeftCell="A555" activePane="bottomLeft" state="frozen"/>
      <selection pane="bottomLeft" activeCell="H603" sqref="H603"/>
    </sheetView>
  </sheetViews>
  <sheetFormatPr defaultColWidth="8.7265625" defaultRowHeight="14.5" x14ac:dyDescent="0.35"/>
  <cols>
    <col min="1" max="1" width="15.54296875" style="4" bestFit="1" customWidth="1"/>
    <col min="2" max="2" width="28.26953125" style="2" bestFit="1" customWidth="1"/>
    <col min="3" max="3" width="22.54296875" style="2" bestFit="1" customWidth="1"/>
    <col min="4" max="5" width="22.54296875" style="2" customWidth="1"/>
    <col min="6" max="11" width="7.81640625" style="2" customWidth="1"/>
    <col min="12" max="16384" width="8.7265625" style="2"/>
  </cols>
  <sheetData>
    <row r="1" spans="1:11" s="3" customFormat="1" x14ac:dyDescent="0.35">
      <c r="A1" s="5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38</v>
      </c>
      <c r="J1" s="3" t="s">
        <v>12</v>
      </c>
      <c r="K1" s="3" t="s">
        <v>13</v>
      </c>
    </row>
    <row r="2" spans="1:11" x14ac:dyDescent="0.35">
      <c r="A2" s="4">
        <v>43903</v>
      </c>
      <c r="B2" s="2" t="s">
        <v>14</v>
      </c>
      <c r="C2" s="2" t="s">
        <v>15</v>
      </c>
      <c r="D2" s="2" t="s">
        <v>16</v>
      </c>
      <c r="F2" s="2">
        <v>0</v>
      </c>
      <c r="K2" s="2" t="b">
        <f>IF(IFERROR(FIND("Positive",rawData[[#This Row],[Status]],1),FALSE),TRUE,FALSE)</f>
        <v>1</v>
      </c>
    </row>
    <row r="3" spans="1:11" x14ac:dyDescent="0.35">
      <c r="A3" s="4">
        <v>43903</v>
      </c>
      <c r="B3" s="2" t="s">
        <v>14</v>
      </c>
      <c r="C3" s="2" t="s">
        <v>17</v>
      </c>
      <c r="D3" s="2" t="s">
        <v>16</v>
      </c>
      <c r="F3" s="2">
        <v>8</v>
      </c>
      <c r="K3" s="2" t="b">
        <f>IF(IFERROR(FIND("Positive",rawData[[#This Row],[Status]],1),FALSE),TRUE,FALSE)</f>
        <v>1</v>
      </c>
    </row>
    <row r="4" spans="1:11" x14ac:dyDescent="0.35">
      <c r="A4" s="4">
        <v>43903</v>
      </c>
      <c r="B4" s="2" t="s">
        <v>14</v>
      </c>
      <c r="C4" s="2" t="s">
        <v>18</v>
      </c>
      <c r="D4" s="2" t="s">
        <v>16</v>
      </c>
      <c r="F4" s="2">
        <v>38</v>
      </c>
      <c r="K4" s="2" t="b">
        <f>IF(IFERROR(FIND("Positive",rawData[[#This Row],[Status]],1),FALSE),TRUE,FALSE)</f>
        <v>0</v>
      </c>
    </row>
    <row r="5" spans="1:11" x14ac:dyDescent="0.35">
      <c r="A5" s="4">
        <v>43903</v>
      </c>
      <c r="B5" s="2" t="s">
        <v>14</v>
      </c>
      <c r="C5" s="2" t="s">
        <v>19</v>
      </c>
      <c r="D5" s="2" t="s">
        <v>16</v>
      </c>
      <c r="F5" s="2">
        <v>99</v>
      </c>
      <c r="K5" s="2" t="b">
        <f>IF(IFERROR(FIND("Positive",rawData[[#This Row],[Status]],1),FALSE),TRUE,FALSE)</f>
        <v>0</v>
      </c>
    </row>
    <row r="6" spans="1:11" x14ac:dyDescent="0.35">
      <c r="A6" s="4">
        <v>43903</v>
      </c>
      <c r="B6" s="2" t="s">
        <v>20</v>
      </c>
      <c r="C6" s="2" t="s">
        <v>15</v>
      </c>
      <c r="D6" s="2" t="s">
        <v>16</v>
      </c>
      <c r="F6" s="2">
        <v>2</v>
      </c>
      <c r="K6" s="2" t="b">
        <f>IF(IFERROR(FIND("Positive",rawData[[#This Row],[Status]],1),FALSE),TRUE,FALSE)</f>
        <v>1</v>
      </c>
    </row>
    <row r="7" spans="1:11" x14ac:dyDescent="0.35">
      <c r="A7" s="4">
        <v>43903</v>
      </c>
      <c r="B7" s="2" t="s">
        <v>20</v>
      </c>
      <c r="C7" s="2" t="s">
        <v>17</v>
      </c>
      <c r="D7" s="2" t="s">
        <v>16</v>
      </c>
      <c r="F7" s="2">
        <v>1</v>
      </c>
      <c r="K7" s="2" t="b">
        <f>IF(IFERROR(FIND("Positive",rawData[[#This Row],[Status]],1),FALSE),TRUE,FALSE)</f>
        <v>1</v>
      </c>
    </row>
    <row r="8" spans="1:11" x14ac:dyDescent="0.35">
      <c r="A8" s="4">
        <v>43903</v>
      </c>
      <c r="B8" s="2" t="s">
        <v>20</v>
      </c>
      <c r="C8" s="2" t="s">
        <v>18</v>
      </c>
      <c r="D8" s="2" t="s">
        <v>16</v>
      </c>
      <c r="F8" s="2">
        <v>6</v>
      </c>
      <c r="K8" s="2" t="b">
        <f>IF(IFERROR(FIND("Positive",rawData[[#This Row],[Status]],1),FALSE),TRUE,FALSE)</f>
        <v>0</v>
      </c>
    </row>
    <row r="9" spans="1:11" x14ac:dyDescent="0.35">
      <c r="A9" s="4">
        <v>43903</v>
      </c>
      <c r="B9" s="2" t="s">
        <v>20</v>
      </c>
      <c r="C9" s="2" t="s">
        <v>19</v>
      </c>
      <c r="D9" s="2" t="s">
        <v>16</v>
      </c>
      <c r="F9" s="2">
        <v>11</v>
      </c>
      <c r="K9" s="2" t="b">
        <f>IF(IFERROR(FIND("Positive",rawData[[#This Row],[Status]],1),FALSE),TRUE,FALSE)</f>
        <v>0</v>
      </c>
    </row>
    <row r="10" spans="1:11" x14ac:dyDescent="0.35">
      <c r="A10" s="4">
        <v>43903</v>
      </c>
      <c r="B10" s="2" t="s">
        <v>21</v>
      </c>
      <c r="C10" s="2" t="s">
        <v>15</v>
      </c>
      <c r="D10" s="2" t="s">
        <v>16</v>
      </c>
      <c r="F10" s="2">
        <v>0</v>
      </c>
      <c r="K10" s="2" t="b">
        <f>IF(IFERROR(FIND("Positive",rawData[[#This Row],[Status]],1),FALSE),TRUE,FALSE)</f>
        <v>1</v>
      </c>
    </row>
    <row r="11" spans="1:11" x14ac:dyDescent="0.35">
      <c r="A11" s="4">
        <v>43903</v>
      </c>
      <c r="B11" s="2" t="s">
        <v>21</v>
      </c>
      <c r="C11" s="2" t="s">
        <v>17</v>
      </c>
      <c r="D11" s="2" t="s">
        <v>16</v>
      </c>
      <c r="F11" s="2">
        <v>0</v>
      </c>
      <c r="K11" s="2" t="b">
        <f>IF(IFERROR(FIND("Positive",rawData[[#This Row],[Status]],1),FALSE),TRUE,FALSE)</f>
        <v>1</v>
      </c>
    </row>
    <row r="12" spans="1:11" x14ac:dyDescent="0.35">
      <c r="A12" s="4">
        <v>43903</v>
      </c>
      <c r="B12" s="2" t="s">
        <v>21</v>
      </c>
      <c r="C12" s="2" t="s">
        <v>18</v>
      </c>
      <c r="D12" s="2" t="s">
        <v>16</v>
      </c>
      <c r="F12" s="2">
        <v>4</v>
      </c>
      <c r="K12" s="2" t="b">
        <f>IF(IFERROR(FIND("Positive",rawData[[#This Row],[Status]],1),FALSE),TRUE,FALSE)</f>
        <v>0</v>
      </c>
    </row>
    <row r="13" spans="1:11" x14ac:dyDescent="0.35">
      <c r="A13" s="4">
        <v>43903</v>
      </c>
      <c r="B13" s="2" t="s">
        <v>21</v>
      </c>
      <c r="C13" s="2" t="s">
        <v>19</v>
      </c>
      <c r="D13" s="2" t="s">
        <v>16</v>
      </c>
      <c r="F13" s="2">
        <v>8</v>
      </c>
      <c r="K13" s="2" t="b">
        <f>IF(IFERROR(FIND("Positive",rawData[[#This Row],[Status]],1),FALSE),TRUE,FALSE)</f>
        <v>0</v>
      </c>
    </row>
    <row r="14" spans="1:11" x14ac:dyDescent="0.35">
      <c r="A14" s="4">
        <v>43905</v>
      </c>
      <c r="B14" s="2" t="s">
        <v>14</v>
      </c>
      <c r="C14" s="2" t="s">
        <v>15</v>
      </c>
      <c r="D14" s="2" t="s">
        <v>22</v>
      </c>
      <c r="F14" s="2">
        <v>0</v>
      </c>
      <c r="K14" s="10" t="b">
        <f>IF(IFERROR(FIND("Positive",rawData[[#This Row],[Status]],1),FALSE),TRUE,FALSE)</f>
        <v>1</v>
      </c>
    </row>
    <row r="15" spans="1:11" x14ac:dyDescent="0.35">
      <c r="A15" s="4">
        <v>43905</v>
      </c>
      <c r="B15" s="2" t="s">
        <v>14</v>
      </c>
      <c r="C15" s="2" t="s">
        <v>15</v>
      </c>
      <c r="D15" s="2" t="s">
        <v>23</v>
      </c>
      <c r="F15" s="2">
        <v>26</v>
      </c>
      <c r="K15" s="10" t="b">
        <f>IF(IFERROR(FIND("Positive",rawData[[#This Row],[Status]],1),FALSE),TRUE,FALSE)</f>
        <v>1</v>
      </c>
    </row>
    <row r="16" spans="1:11" x14ac:dyDescent="0.35">
      <c r="A16" s="4">
        <v>43905</v>
      </c>
      <c r="B16" s="2" t="s">
        <v>14</v>
      </c>
      <c r="C16" s="2" t="s">
        <v>15</v>
      </c>
      <c r="D16" s="2" t="s">
        <v>24</v>
      </c>
      <c r="F16" s="2">
        <v>7</v>
      </c>
      <c r="K16" s="10" t="b">
        <f>IF(IFERROR(FIND("Positive",rawData[[#This Row],[Status]],1),FALSE),TRUE,FALSE)</f>
        <v>1</v>
      </c>
    </row>
    <row r="17" spans="1:11" x14ac:dyDescent="0.35">
      <c r="A17" s="4">
        <v>43905</v>
      </c>
      <c r="B17" s="2" t="s">
        <v>14</v>
      </c>
      <c r="C17" s="2" t="s">
        <v>15</v>
      </c>
      <c r="D17" s="2" t="s">
        <v>16</v>
      </c>
      <c r="F17" s="2">
        <v>0</v>
      </c>
      <c r="K17" s="10" t="b">
        <f>IF(IFERROR(FIND("Positive",rawData[[#This Row],[Status]],1),FALSE),TRUE,FALSE)</f>
        <v>1</v>
      </c>
    </row>
    <row r="18" spans="1:11" x14ac:dyDescent="0.35">
      <c r="A18" s="4">
        <v>43905</v>
      </c>
      <c r="B18" s="2" t="s">
        <v>20</v>
      </c>
      <c r="C18" s="2" t="s">
        <v>15</v>
      </c>
      <c r="D18" s="2" t="s">
        <v>22</v>
      </c>
      <c r="F18" s="2">
        <v>0</v>
      </c>
      <c r="K18" s="10" t="b">
        <f>IF(IFERROR(FIND("Positive",rawData[[#This Row],[Status]],1),FALSE),TRUE,FALSE)</f>
        <v>1</v>
      </c>
    </row>
    <row r="19" spans="1:11" x14ac:dyDescent="0.35">
      <c r="A19" s="4">
        <v>43905</v>
      </c>
      <c r="B19" s="2" t="s">
        <v>20</v>
      </c>
      <c r="C19" s="2" t="s">
        <v>15</v>
      </c>
      <c r="D19" s="2" t="s">
        <v>23</v>
      </c>
      <c r="F19" s="2">
        <v>2</v>
      </c>
      <c r="K19" s="10" t="b">
        <f>IF(IFERROR(FIND("Positive",rawData[[#This Row],[Status]],1),FALSE),TRUE,FALSE)</f>
        <v>1</v>
      </c>
    </row>
    <row r="20" spans="1:11" x14ac:dyDescent="0.35">
      <c r="A20" s="4">
        <v>43905</v>
      </c>
      <c r="B20" s="2" t="s">
        <v>20</v>
      </c>
      <c r="C20" s="2" t="s">
        <v>15</v>
      </c>
      <c r="D20" s="2" t="s">
        <v>24</v>
      </c>
      <c r="F20" s="2">
        <v>2</v>
      </c>
      <c r="K20" s="10" t="b">
        <f>IF(IFERROR(FIND("Positive",rawData[[#This Row],[Status]],1),FALSE),TRUE,FALSE)</f>
        <v>1</v>
      </c>
    </row>
    <row r="21" spans="1:11" x14ac:dyDescent="0.35">
      <c r="A21" s="4">
        <v>43905</v>
      </c>
      <c r="B21" s="2" t="s">
        <v>20</v>
      </c>
      <c r="C21" s="2" t="s">
        <v>15</v>
      </c>
      <c r="D21" s="2" t="s">
        <v>16</v>
      </c>
      <c r="F21" s="2">
        <v>0</v>
      </c>
      <c r="K21" s="10" t="b">
        <f>IF(IFERROR(FIND("Positive",rawData[[#This Row],[Status]],1),FALSE),TRUE,FALSE)</f>
        <v>1</v>
      </c>
    </row>
    <row r="22" spans="1:11" x14ac:dyDescent="0.35">
      <c r="A22" s="4">
        <v>43905</v>
      </c>
      <c r="B22" s="2" t="s">
        <v>21</v>
      </c>
      <c r="C22" s="2" t="s">
        <v>15</v>
      </c>
      <c r="D22" s="2" t="s">
        <v>22</v>
      </c>
      <c r="F22" s="2">
        <v>0</v>
      </c>
      <c r="K22" s="10" t="b">
        <f>IF(IFERROR(FIND("Positive",rawData[[#This Row],[Status]],1),FALSE),TRUE,FALSE)</f>
        <v>1</v>
      </c>
    </row>
    <row r="23" spans="1:11" x14ac:dyDescent="0.35">
      <c r="A23" s="4">
        <v>43905</v>
      </c>
      <c r="B23" s="2" t="s">
        <v>21</v>
      </c>
      <c r="C23" s="2" t="s">
        <v>15</v>
      </c>
      <c r="D23" s="2" t="s">
        <v>23</v>
      </c>
      <c r="F23" s="2">
        <v>1</v>
      </c>
      <c r="K23" s="10" t="b">
        <f>IF(IFERROR(FIND("Positive",rawData[[#This Row],[Status]],1),FALSE),TRUE,FALSE)</f>
        <v>1</v>
      </c>
    </row>
    <row r="24" spans="1:11" x14ac:dyDescent="0.35">
      <c r="A24" s="4">
        <v>43905</v>
      </c>
      <c r="B24" s="2" t="s">
        <v>21</v>
      </c>
      <c r="C24" s="2" t="s">
        <v>15</v>
      </c>
      <c r="D24" s="2" t="s">
        <v>24</v>
      </c>
      <c r="F24" s="2">
        <v>1</v>
      </c>
      <c r="K24" s="10" t="b">
        <f>IF(IFERROR(FIND("Positive",rawData[[#This Row],[Status]],1),FALSE),TRUE,FALSE)</f>
        <v>1</v>
      </c>
    </row>
    <row r="25" spans="1:11" x14ac:dyDescent="0.35">
      <c r="A25" s="4">
        <v>43905</v>
      </c>
      <c r="B25" s="2" t="s">
        <v>21</v>
      </c>
      <c r="C25" s="2" t="s">
        <v>15</v>
      </c>
      <c r="D25" s="2" t="s">
        <v>16</v>
      </c>
      <c r="F25" s="2">
        <v>0</v>
      </c>
      <c r="K25" s="10" t="b">
        <f>IF(IFERROR(FIND("Positive",rawData[[#This Row],[Status]],1),FALSE),TRUE,FALSE)</f>
        <v>1</v>
      </c>
    </row>
    <row r="26" spans="1:11" x14ac:dyDescent="0.35">
      <c r="A26" s="4">
        <v>43905</v>
      </c>
      <c r="B26" s="2" t="s">
        <v>14</v>
      </c>
      <c r="C26" s="2" t="s">
        <v>15</v>
      </c>
      <c r="E26" s="2" t="s">
        <v>25</v>
      </c>
      <c r="G26" s="2">
        <v>17</v>
      </c>
      <c r="K26" s="10" t="b">
        <f>IF(IFERROR(FIND("Positive",rawData[[#This Row],[Status]],1),FALSE),TRUE,FALSE)</f>
        <v>1</v>
      </c>
    </row>
    <row r="27" spans="1:11" x14ac:dyDescent="0.35">
      <c r="A27" s="4">
        <v>43905</v>
      </c>
      <c r="B27" s="2" t="s">
        <v>14</v>
      </c>
      <c r="C27" s="2" t="s">
        <v>15</v>
      </c>
      <c r="E27" s="2" t="s">
        <v>26</v>
      </c>
      <c r="G27" s="2">
        <v>16</v>
      </c>
      <c r="K27" s="10" t="b">
        <f>IF(IFERROR(FIND("Positive",rawData[[#This Row],[Status]],1),FALSE),TRUE,FALSE)</f>
        <v>1</v>
      </c>
    </row>
    <row r="28" spans="1:11" x14ac:dyDescent="0.35">
      <c r="A28" s="4">
        <v>43905</v>
      </c>
      <c r="B28" s="2" t="s">
        <v>14</v>
      </c>
      <c r="C28" s="2" t="s">
        <v>15</v>
      </c>
      <c r="E28" s="2" t="s">
        <v>27</v>
      </c>
      <c r="G28" s="2">
        <v>0</v>
      </c>
      <c r="K28" s="10" t="b">
        <f>IF(IFERROR(FIND("Positive",rawData[[#This Row],[Status]],1),FALSE),TRUE,FALSE)</f>
        <v>1</v>
      </c>
    </row>
    <row r="29" spans="1:11" x14ac:dyDescent="0.35">
      <c r="A29" s="4">
        <v>43905</v>
      </c>
      <c r="B29" s="2" t="s">
        <v>20</v>
      </c>
      <c r="C29" s="2" t="s">
        <v>15</v>
      </c>
      <c r="E29" s="2" t="s">
        <v>25</v>
      </c>
      <c r="G29" s="2">
        <v>2</v>
      </c>
      <c r="K29" s="10" t="b">
        <f>IF(IFERROR(FIND("Positive",rawData[[#This Row],[Status]],1),FALSE),TRUE,FALSE)</f>
        <v>1</v>
      </c>
    </row>
    <row r="30" spans="1:11" x14ac:dyDescent="0.35">
      <c r="A30" s="4">
        <v>43905</v>
      </c>
      <c r="B30" s="2" t="s">
        <v>20</v>
      </c>
      <c r="C30" s="2" t="s">
        <v>15</v>
      </c>
      <c r="E30" s="2" t="s">
        <v>26</v>
      </c>
      <c r="G30" s="2">
        <v>2</v>
      </c>
      <c r="K30" s="10" t="b">
        <f>IF(IFERROR(FIND("Positive",rawData[[#This Row],[Status]],1),FALSE),TRUE,FALSE)</f>
        <v>1</v>
      </c>
    </row>
    <row r="31" spans="1:11" x14ac:dyDescent="0.35">
      <c r="A31" s="4">
        <v>43905</v>
      </c>
      <c r="B31" s="2" t="s">
        <v>20</v>
      </c>
      <c r="C31" s="2" t="s">
        <v>15</v>
      </c>
      <c r="E31" s="2" t="s">
        <v>27</v>
      </c>
      <c r="G31" s="2">
        <v>0</v>
      </c>
      <c r="K31" s="10" t="b">
        <f>IF(IFERROR(FIND("Positive",rawData[[#This Row],[Status]],1),FALSE),TRUE,FALSE)</f>
        <v>1</v>
      </c>
    </row>
    <row r="32" spans="1:11" x14ac:dyDescent="0.35">
      <c r="A32" s="4">
        <v>43905</v>
      </c>
      <c r="B32" s="2" t="s">
        <v>21</v>
      </c>
      <c r="C32" s="2" t="s">
        <v>15</v>
      </c>
      <c r="E32" s="2" t="s">
        <v>25</v>
      </c>
      <c r="G32" s="2">
        <v>1</v>
      </c>
      <c r="K32" s="10" t="b">
        <f>IF(IFERROR(FIND("Positive",rawData[[#This Row],[Status]],1),FALSE),TRUE,FALSE)</f>
        <v>1</v>
      </c>
    </row>
    <row r="33" spans="1:11" x14ac:dyDescent="0.35">
      <c r="A33" s="4">
        <v>43905</v>
      </c>
      <c r="B33" s="2" t="s">
        <v>21</v>
      </c>
      <c r="C33" s="2" t="s">
        <v>15</v>
      </c>
      <c r="E33" s="2" t="s">
        <v>26</v>
      </c>
      <c r="G33" s="2">
        <v>1</v>
      </c>
      <c r="K33" s="10" t="b">
        <f>IF(IFERROR(FIND("Positive",rawData[[#This Row],[Status]],1),FALSE),TRUE,FALSE)</f>
        <v>1</v>
      </c>
    </row>
    <row r="34" spans="1:11" x14ac:dyDescent="0.35">
      <c r="A34" s="4">
        <v>43905</v>
      </c>
      <c r="B34" s="2" t="s">
        <v>21</v>
      </c>
      <c r="C34" s="2" t="s">
        <v>15</v>
      </c>
      <c r="E34" s="2" t="s">
        <v>27</v>
      </c>
      <c r="G34" s="2">
        <v>0</v>
      </c>
      <c r="K34" s="10" t="b">
        <f>IF(IFERROR(FIND("Positive",rawData[[#This Row],[Status]],1),FALSE),TRUE,FALSE)</f>
        <v>1</v>
      </c>
    </row>
    <row r="35" spans="1:11" x14ac:dyDescent="0.35">
      <c r="A35" s="4">
        <v>43905</v>
      </c>
      <c r="B35" s="2" t="s">
        <v>14</v>
      </c>
      <c r="C35" s="2" t="s">
        <v>15</v>
      </c>
      <c r="H35" s="2">
        <v>8</v>
      </c>
      <c r="J35" s="2">
        <v>0</v>
      </c>
      <c r="K35" s="10" t="b">
        <f>IF(IFERROR(FIND("Positive",rawData[[#This Row],[Status]],1),FALSE),TRUE,FALSE)</f>
        <v>1</v>
      </c>
    </row>
    <row r="36" spans="1:11" x14ac:dyDescent="0.35">
      <c r="A36" s="4">
        <v>43905</v>
      </c>
      <c r="B36" s="2" t="s">
        <v>20</v>
      </c>
      <c r="C36" s="2" t="s">
        <v>15</v>
      </c>
      <c r="H36" s="2">
        <v>3</v>
      </c>
      <c r="J36" s="2">
        <v>0</v>
      </c>
      <c r="K36" s="10" t="b">
        <f>IF(IFERROR(FIND("Positive",rawData[[#This Row],[Status]],1),FALSE),TRUE,FALSE)</f>
        <v>1</v>
      </c>
    </row>
    <row r="37" spans="1:11" x14ac:dyDescent="0.35">
      <c r="A37" s="4">
        <v>43905</v>
      </c>
      <c r="B37" s="2" t="s">
        <v>21</v>
      </c>
      <c r="C37" s="2" t="s">
        <v>15</v>
      </c>
      <c r="H37" s="2">
        <v>1</v>
      </c>
      <c r="J37" s="2">
        <v>0</v>
      </c>
      <c r="K37" s="10" t="b">
        <f>IF(IFERROR(FIND("Positive",rawData[[#This Row],[Status]],1),FALSE),TRUE,FALSE)</f>
        <v>1</v>
      </c>
    </row>
    <row r="38" spans="1:11" x14ac:dyDescent="0.35">
      <c r="A38" s="4">
        <v>43902</v>
      </c>
      <c r="B38" s="2" t="s">
        <v>14</v>
      </c>
      <c r="C38" s="2" t="s">
        <v>15</v>
      </c>
      <c r="D38" s="2" t="s">
        <v>16</v>
      </c>
      <c r="F38" s="2">
        <v>0</v>
      </c>
      <c r="K38" s="10" t="b">
        <f>IF(IFERROR(FIND("Positive",rawData[[#This Row],[Status]],1),FALSE),TRUE,FALSE)</f>
        <v>1</v>
      </c>
    </row>
    <row r="39" spans="1:11" x14ac:dyDescent="0.35">
      <c r="A39" s="4">
        <v>43902</v>
      </c>
      <c r="B39" s="2" t="s">
        <v>14</v>
      </c>
      <c r="C39" s="2" t="s">
        <v>17</v>
      </c>
      <c r="D39" s="2" t="s">
        <v>16</v>
      </c>
      <c r="F39" s="2">
        <v>5</v>
      </c>
      <c r="K39" s="10" t="b">
        <f>IF(IFERROR(FIND("Positive",rawData[[#This Row],[Status]],1),FALSE),TRUE,FALSE)</f>
        <v>1</v>
      </c>
    </row>
    <row r="40" spans="1:11" x14ac:dyDescent="0.35">
      <c r="A40" s="4">
        <v>43902</v>
      </c>
      <c r="B40" s="2" t="s">
        <v>14</v>
      </c>
      <c r="C40" s="2" t="s">
        <v>18</v>
      </c>
      <c r="D40" s="2" t="s">
        <v>16</v>
      </c>
      <c r="F40" s="2">
        <v>25</v>
      </c>
      <c r="K40" s="10" t="b">
        <f>IF(IFERROR(FIND("Positive",rawData[[#This Row],[Status]],1),FALSE),TRUE,FALSE)</f>
        <v>0</v>
      </c>
    </row>
    <row r="41" spans="1:11" x14ac:dyDescent="0.35">
      <c r="A41" s="4">
        <v>43902</v>
      </c>
      <c r="B41" s="2" t="s">
        <v>14</v>
      </c>
      <c r="C41" s="2" t="s">
        <v>19</v>
      </c>
      <c r="D41" s="2" t="s">
        <v>16</v>
      </c>
      <c r="F41" s="2">
        <v>85</v>
      </c>
      <c r="K41" s="10" t="b">
        <f>IF(IFERROR(FIND("Positive",rawData[[#This Row],[Status]],1),FALSE),TRUE,FALSE)</f>
        <v>0</v>
      </c>
    </row>
    <row r="42" spans="1:11" x14ac:dyDescent="0.35">
      <c r="A42" s="4">
        <v>43902</v>
      </c>
      <c r="B42" s="2" t="s">
        <v>20</v>
      </c>
      <c r="C42" s="2" t="s">
        <v>15</v>
      </c>
      <c r="D42" s="2" t="s">
        <v>16</v>
      </c>
      <c r="F42" s="2">
        <v>2</v>
      </c>
      <c r="K42" s="10" t="b">
        <f>IF(IFERROR(FIND("Positive",rawData[[#This Row],[Status]],1),FALSE),TRUE,FALSE)</f>
        <v>1</v>
      </c>
    </row>
    <row r="43" spans="1:11" x14ac:dyDescent="0.35">
      <c r="A43" s="4">
        <v>43902</v>
      </c>
      <c r="B43" s="2" t="s">
        <v>20</v>
      </c>
      <c r="C43" s="2" t="s">
        <v>17</v>
      </c>
      <c r="D43" s="2" t="s">
        <v>16</v>
      </c>
      <c r="F43" s="2">
        <v>1</v>
      </c>
      <c r="K43" s="10" t="b">
        <f>IF(IFERROR(FIND("Positive",rawData[[#This Row],[Status]],1),FALSE),TRUE,FALSE)</f>
        <v>1</v>
      </c>
    </row>
    <row r="44" spans="1:11" x14ac:dyDescent="0.35">
      <c r="A44" s="4">
        <v>43902</v>
      </c>
      <c r="B44" s="2" t="s">
        <v>20</v>
      </c>
      <c r="C44" s="2" t="s">
        <v>18</v>
      </c>
      <c r="D44" s="2" t="s">
        <v>16</v>
      </c>
      <c r="F44" s="2">
        <v>0</v>
      </c>
      <c r="K44" s="10" t="b">
        <f>IF(IFERROR(FIND("Positive",rawData[[#This Row],[Status]],1),FALSE),TRUE,FALSE)</f>
        <v>0</v>
      </c>
    </row>
    <row r="45" spans="1:11" x14ac:dyDescent="0.35">
      <c r="A45" s="4">
        <v>43902</v>
      </c>
      <c r="B45" s="2" t="s">
        <v>20</v>
      </c>
      <c r="C45" s="2" t="s">
        <v>19</v>
      </c>
      <c r="D45" s="2" t="s">
        <v>16</v>
      </c>
      <c r="F45" s="2">
        <v>11</v>
      </c>
      <c r="K45" s="10" t="b">
        <f>IF(IFERROR(FIND("Positive",rawData[[#This Row],[Status]],1),FALSE),TRUE,FALSE)</f>
        <v>0</v>
      </c>
    </row>
    <row r="46" spans="1:11" x14ac:dyDescent="0.35">
      <c r="A46" s="4">
        <v>43902</v>
      </c>
      <c r="B46" s="2" t="s">
        <v>21</v>
      </c>
      <c r="C46" s="2" t="s">
        <v>15</v>
      </c>
      <c r="D46" s="2" t="s">
        <v>16</v>
      </c>
      <c r="F46" s="2">
        <v>0</v>
      </c>
      <c r="K46" s="10" t="b">
        <f>IF(IFERROR(FIND("Positive",rawData[[#This Row],[Status]],1),FALSE),TRUE,FALSE)</f>
        <v>1</v>
      </c>
    </row>
    <row r="47" spans="1:11" x14ac:dyDescent="0.35">
      <c r="A47" s="4">
        <v>43902</v>
      </c>
      <c r="B47" s="2" t="s">
        <v>21</v>
      </c>
      <c r="C47" s="2" t="s">
        <v>17</v>
      </c>
      <c r="D47" s="2" t="s">
        <v>16</v>
      </c>
      <c r="F47" s="2">
        <v>0</v>
      </c>
      <c r="K47" s="10" t="b">
        <f>IF(IFERROR(FIND("Positive",rawData[[#This Row],[Status]],1),FALSE),TRUE,FALSE)</f>
        <v>1</v>
      </c>
    </row>
    <row r="48" spans="1:11" x14ac:dyDescent="0.35">
      <c r="A48" s="4">
        <v>43902</v>
      </c>
      <c r="B48" s="2" t="s">
        <v>21</v>
      </c>
      <c r="C48" s="2" t="s">
        <v>18</v>
      </c>
      <c r="D48" s="2" t="s">
        <v>16</v>
      </c>
      <c r="F48" s="2">
        <v>1</v>
      </c>
      <c r="K48" s="10" t="b">
        <f>IF(IFERROR(FIND("Positive",rawData[[#This Row],[Status]],1),FALSE),TRUE,FALSE)</f>
        <v>0</v>
      </c>
    </row>
    <row r="49" spans="1:11" x14ac:dyDescent="0.35">
      <c r="A49" s="4">
        <v>43902</v>
      </c>
      <c r="B49" s="2" t="s">
        <v>21</v>
      </c>
      <c r="C49" s="2" t="s">
        <v>19</v>
      </c>
      <c r="D49" s="2" t="s">
        <v>16</v>
      </c>
      <c r="F49" s="2">
        <v>7</v>
      </c>
      <c r="K49" s="10" t="b">
        <f>IF(IFERROR(FIND("Positive",rawData[[#This Row],[Status]],1),FALSE),TRUE,FALSE)</f>
        <v>0</v>
      </c>
    </row>
    <row r="50" spans="1:11" x14ac:dyDescent="0.35">
      <c r="A50" s="4">
        <v>43896</v>
      </c>
      <c r="B50" s="2" t="s">
        <v>14</v>
      </c>
      <c r="C50" s="2" t="s">
        <v>15</v>
      </c>
      <c r="D50" s="2" t="s">
        <v>16</v>
      </c>
      <c r="F50" s="2">
        <v>0</v>
      </c>
      <c r="K50" s="10" t="b">
        <f>IF(IFERROR(FIND("Positive",rawData[[#This Row],[Status]],1),FALSE),TRUE,FALSE)</f>
        <v>1</v>
      </c>
    </row>
    <row r="51" spans="1:11" x14ac:dyDescent="0.35">
      <c r="A51" s="4">
        <v>43896</v>
      </c>
      <c r="B51" s="2" t="s">
        <v>14</v>
      </c>
      <c r="C51" s="2" t="s">
        <v>17</v>
      </c>
      <c r="D51" s="2" t="s">
        <v>16</v>
      </c>
      <c r="F51" s="2">
        <v>0</v>
      </c>
      <c r="K51" s="10" t="b">
        <f>IF(IFERROR(FIND("Positive",rawData[[#This Row],[Status]],1),FALSE),TRUE,FALSE)</f>
        <v>1</v>
      </c>
    </row>
    <row r="52" spans="1:11" x14ac:dyDescent="0.35">
      <c r="A52" s="4">
        <v>43896</v>
      </c>
      <c r="B52" s="2" t="s">
        <v>14</v>
      </c>
      <c r="C52" s="2" t="s">
        <v>18</v>
      </c>
      <c r="D52" s="2" t="s">
        <v>16</v>
      </c>
      <c r="F52" s="2">
        <v>11</v>
      </c>
      <c r="K52" s="10" t="b">
        <f>IF(IFERROR(FIND("Positive",rawData[[#This Row],[Status]],1),FALSE),TRUE,FALSE)</f>
        <v>0</v>
      </c>
    </row>
    <row r="53" spans="1:11" x14ac:dyDescent="0.35">
      <c r="A53" s="4">
        <v>43896</v>
      </c>
      <c r="B53" s="2" t="s">
        <v>14</v>
      </c>
      <c r="C53" s="2" t="s">
        <v>19</v>
      </c>
      <c r="D53" s="2" t="s">
        <v>16</v>
      </c>
      <c r="F53" s="2">
        <v>34</v>
      </c>
      <c r="K53" s="10" t="b">
        <f>IF(IFERROR(FIND("Positive",rawData[[#This Row],[Status]],1),FALSE),TRUE,FALSE)</f>
        <v>0</v>
      </c>
    </row>
    <row r="54" spans="1:11" x14ac:dyDescent="0.35">
      <c r="A54" s="4">
        <v>43896</v>
      </c>
      <c r="B54" s="2" t="s">
        <v>20</v>
      </c>
      <c r="C54" s="2" t="s">
        <v>15</v>
      </c>
      <c r="D54" s="2" t="s">
        <v>16</v>
      </c>
      <c r="F54" s="2">
        <v>2</v>
      </c>
      <c r="K54" s="10" t="b">
        <f>IF(IFERROR(FIND("Positive",rawData[[#This Row],[Status]],1),FALSE),TRUE,FALSE)</f>
        <v>1</v>
      </c>
    </row>
    <row r="55" spans="1:11" x14ac:dyDescent="0.35">
      <c r="A55" s="4">
        <v>43896</v>
      </c>
      <c r="B55" s="2" t="s">
        <v>20</v>
      </c>
      <c r="C55" s="2" t="s">
        <v>17</v>
      </c>
      <c r="D55" s="2" t="s">
        <v>16</v>
      </c>
      <c r="F55" s="2">
        <v>0</v>
      </c>
      <c r="K55" s="10" t="b">
        <f>IF(IFERROR(FIND("Positive",rawData[[#This Row],[Status]],1),FALSE),TRUE,FALSE)</f>
        <v>1</v>
      </c>
    </row>
    <row r="56" spans="1:11" x14ac:dyDescent="0.35">
      <c r="A56" s="4">
        <v>43896</v>
      </c>
      <c r="B56" s="2" t="s">
        <v>20</v>
      </c>
      <c r="C56" s="2" t="s">
        <v>18</v>
      </c>
      <c r="D56" s="2" t="s">
        <v>16</v>
      </c>
      <c r="F56" s="2">
        <v>0</v>
      </c>
      <c r="K56" s="10" t="b">
        <f>IF(IFERROR(FIND("Positive",rawData[[#This Row],[Status]],1),FALSE),TRUE,FALSE)</f>
        <v>0</v>
      </c>
    </row>
    <row r="57" spans="1:11" x14ac:dyDescent="0.35">
      <c r="A57" s="4">
        <v>43896</v>
      </c>
      <c r="B57" s="2" t="s">
        <v>20</v>
      </c>
      <c r="C57" s="2" t="s">
        <v>19</v>
      </c>
      <c r="D57" s="2" t="s">
        <v>16</v>
      </c>
      <c r="F57" s="2">
        <v>11</v>
      </c>
      <c r="K57" s="10" t="b">
        <f>IF(IFERROR(FIND("Positive",rawData[[#This Row],[Status]],1),FALSE),TRUE,FALSE)</f>
        <v>0</v>
      </c>
    </row>
    <row r="58" spans="1:11" x14ac:dyDescent="0.35">
      <c r="A58" s="4">
        <v>43896</v>
      </c>
      <c r="B58" s="2" t="s">
        <v>21</v>
      </c>
      <c r="C58" s="2" t="s">
        <v>15</v>
      </c>
      <c r="D58" s="2" t="s">
        <v>16</v>
      </c>
      <c r="F58" s="2">
        <v>0</v>
      </c>
      <c r="K58" s="10" t="b">
        <f>IF(IFERROR(FIND("Positive",rawData[[#This Row],[Status]],1),FALSE),TRUE,FALSE)</f>
        <v>1</v>
      </c>
    </row>
    <row r="59" spans="1:11" x14ac:dyDescent="0.35">
      <c r="A59" s="4">
        <v>43896</v>
      </c>
      <c r="B59" s="2" t="s">
        <v>21</v>
      </c>
      <c r="C59" s="2" t="s">
        <v>17</v>
      </c>
      <c r="D59" s="2" t="s">
        <v>16</v>
      </c>
      <c r="F59" s="2">
        <v>0</v>
      </c>
      <c r="K59" s="10" t="b">
        <f>IF(IFERROR(FIND("Positive",rawData[[#This Row],[Status]],1),FALSE),TRUE,FALSE)</f>
        <v>1</v>
      </c>
    </row>
    <row r="60" spans="1:11" x14ac:dyDescent="0.35">
      <c r="A60" s="4">
        <v>43896</v>
      </c>
      <c r="B60" s="2" t="s">
        <v>21</v>
      </c>
      <c r="C60" s="2" t="s">
        <v>18</v>
      </c>
      <c r="D60" s="2" t="s">
        <v>16</v>
      </c>
      <c r="F60" s="2">
        <v>2</v>
      </c>
      <c r="K60" s="10" t="b">
        <f>IF(IFERROR(FIND("Positive",rawData[[#This Row],[Status]],1),FALSE),TRUE,FALSE)</f>
        <v>0</v>
      </c>
    </row>
    <row r="61" spans="1:11" x14ac:dyDescent="0.35">
      <c r="A61" s="4">
        <v>43896</v>
      </c>
      <c r="B61" s="2" t="s">
        <v>21</v>
      </c>
      <c r="C61" s="2" t="s">
        <v>19</v>
      </c>
      <c r="D61" s="2" t="s">
        <v>16</v>
      </c>
      <c r="F61" s="2">
        <v>4</v>
      </c>
      <c r="K61" s="10" t="b">
        <f>IF(IFERROR(FIND("Positive",rawData[[#This Row],[Status]],1),FALSE),TRUE,FALSE)</f>
        <v>0</v>
      </c>
    </row>
    <row r="62" spans="1:11" x14ac:dyDescent="0.35">
      <c r="A62" s="4">
        <v>43906</v>
      </c>
      <c r="B62" s="2" t="s">
        <v>14</v>
      </c>
      <c r="C62" s="2" t="s">
        <v>15</v>
      </c>
      <c r="D62" s="2" t="s">
        <v>22</v>
      </c>
      <c r="F62" s="2">
        <v>0</v>
      </c>
      <c r="K62" s="10" t="b">
        <f>IF(IFERROR(FIND("Positive",rawData[[#This Row],[Status]],1),FALSE),TRUE,FALSE)</f>
        <v>1</v>
      </c>
    </row>
    <row r="63" spans="1:11" x14ac:dyDescent="0.35">
      <c r="A63" s="4">
        <v>43906</v>
      </c>
      <c r="B63" s="2" t="s">
        <v>14</v>
      </c>
      <c r="C63" s="2" t="s">
        <v>15</v>
      </c>
      <c r="D63" s="2" t="s">
        <v>23</v>
      </c>
      <c r="F63" s="2">
        <v>39</v>
      </c>
      <c r="K63" s="10" t="b">
        <f>IF(IFERROR(FIND("Positive",rawData[[#This Row],[Status]],1),FALSE),TRUE,FALSE)</f>
        <v>1</v>
      </c>
    </row>
    <row r="64" spans="1:11" x14ac:dyDescent="0.35">
      <c r="A64" s="4">
        <v>43906</v>
      </c>
      <c r="B64" s="2" t="s">
        <v>14</v>
      </c>
      <c r="C64" s="2" t="s">
        <v>15</v>
      </c>
      <c r="D64" s="2" t="s">
        <v>24</v>
      </c>
      <c r="F64" s="2">
        <v>8</v>
      </c>
      <c r="K64" s="10" t="b">
        <f>IF(IFERROR(FIND("Positive",rawData[[#This Row],[Status]],1),FALSE),TRUE,FALSE)</f>
        <v>1</v>
      </c>
    </row>
    <row r="65" spans="1:11" x14ac:dyDescent="0.35">
      <c r="A65" s="4">
        <v>43906</v>
      </c>
      <c r="B65" s="2" t="s">
        <v>14</v>
      </c>
      <c r="C65" s="2" t="s">
        <v>15</v>
      </c>
      <c r="D65" s="2" t="s">
        <v>16</v>
      </c>
      <c r="F65" s="2">
        <v>0</v>
      </c>
      <c r="K65" s="10" t="b">
        <f>IF(IFERROR(FIND("Positive",rawData[[#This Row],[Status]],1),FALSE),TRUE,FALSE)</f>
        <v>1</v>
      </c>
    </row>
    <row r="66" spans="1:11" x14ac:dyDescent="0.35">
      <c r="A66" s="4">
        <v>43906</v>
      </c>
      <c r="B66" s="2" t="s">
        <v>20</v>
      </c>
      <c r="C66" s="2" t="s">
        <v>15</v>
      </c>
      <c r="D66" s="2" t="s">
        <v>22</v>
      </c>
      <c r="F66" s="2">
        <v>0</v>
      </c>
      <c r="K66" s="10" t="b">
        <f>IF(IFERROR(FIND("Positive",rawData[[#This Row],[Status]],1),FALSE),TRUE,FALSE)</f>
        <v>1</v>
      </c>
    </row>
    <row r="67" spans="1:11" x14ac:dyDescent="0.35">
      <c r="A67" s="4">
        <v>43906</v>
      </c>
      <c r="B67" s="2" t="s">
        <v>20</v>
      </c>
      <c r="C67" s="2" t="s">
        <v>15</v>
      </c>
      <c r="D67" s="2" t="s">
        <v>23</v>
      </c>
      <c r="F67" s="2">
        <v>0</v>
      </c>
      <c r="K67" s="10" t="b">
        <f>IF(IFERROR(FIND("Positive",rawData[[#This Row],[Status]],1),FALSE),TRUE,FALSE)</f>
        <v>1</v>
      </c>
    </row>
    <row r="68" spans="1:11" x14ac:dyDescent="0.35">
      <c r="A68" s="4">
        <v>43906</v>
      </c>
      <c r="B68" s="2" t="s">
        <v>20</v>
      </c>
      <c r="C68" s="2" t="s">
        <v>15</v>
      </c>
      <c r="D68" s="2" t="s">
        <v>24</v>
      </c>
      <c r="F68" s="2">
        <v>4</v>
      </c>
      <c r="K68" s="10" t="b">
        <f>IF(IFERROR(FIND("Positive",rawData[[#This Row],[Status]],1),FALSE),TRUE,FALSE)</f>
        <v>1</v>
      </c>
    </row>
    <row r="69" spans="1:11" x14ac:dyDescent="0.35">
      <c r="A69" s="4">
        <v>43906</v>
      </c>
      <c r="B69" s="2" t="s">
        <v>20</v>
      </c>
      <c r="C69" s="2" t="s">
        <v>15</v>
      </c>
      <c r="D69" s="2" t="s">
        <v>16</v>
      </c>
      <c r="F69" s="2">
        <v>0</v>
      </c>
      <c r="K69" s="10" t="b">
        <f>IF(IFERROR(FIND("Positive",rawData[[#This Row],[Status]],1),FALSE),TRUE,FALSE)</f>
        <v>1</v>
      </c>
    </row>
    <row r="70" spans="1:11" x14ac:dyDescent="0.35">
      <c r="A70" s="4">
        <v>43906</v>
      </c>
      <c r="B70" s="2" t="s">
        <v>21</v>
      </c>
      <c r="C70" s="2" t="s">
        <v>15</v>
      </c>
      <c r="D70" s="2" t="s">
        <v>22</v>
      </c>
      <c r="F70" s="2">
        <v>0</v>
      </c>
      <c r="K70" s="10" t="b">
        <f>IF(IFERROR(FIND("Positive",rawData[[#This Row],[Status]],1),FALSE),TRUE,FALSE)</f>
        <v>1</v>
      </c>
    </row>
    <row r="71" spans="1:11" x14ac:dyDescent="0.35">
      <c r="A71" s="4">
        <v>43906</v>
      </c>
      <c r="B71" s="2" t="s">
        <v>21</v>
      </c>
      <c r="C71" s="2" t="s">
        <v>15</v>
      </c>
      <c r="D71" s="2" t="s">
        <v>23</v>
      </c>
      <c r="F71" s="2">
        <v>3</v>
      </c>
      <c r="K71" s="10" t="b">
        <f>IF(IFERROR(FIND("Positive",rawData[[#This Row],[Status]],1),FALSE),TRUE,FALSE)</f>
        <v>1</v>
      </c>
    </row>
    <row r="72" spans="1:11" x14ac:dyDescent="0.35">
      <c r="A72" s="4">
        <v>43906</v>
      </c>
      <c r="B72" s="2" t="s">
        <v>21</v>
      </c>
      <c r="C72" s="2" t="s">
        <v>15</v>
      </c>
      <c r="D72" s="2" t="s">
        <v>24</v>
      </c>
      <c r="F72" s="2">
        <v>1</v>
      </c>
      <c r="K72" s="10" t="b">
        <f>IF(IFERROR(FIND("Positive",rawData[[#This Row],[Status]],1),FALSE),TRUE,FALSE)</f>
        <v>1</v>
      </c>
    </row>
    <row r="73" spans="1:11" x14ac:dyDescent="0.35">
      <c r="A73" s="4">
        <v>43906</v>
      </c>
      <c r="B73" s="2" t="s">
        <v>21</v>
      </c>
      <c r="C73" s="2" t="s">
        <v>15</v>
      </c>
      <c r="D73" s="2" t="s">
        <v>16</v>
      </c>
      <c r="F73" s="2">
        <v>0</v>
      </c>
      <c r="K73" s="10" t="b">
        <f>IF(IFERROR(FIND("Positive",rawData[[#This Row],[Status]],1),FALSE),TRUE,FALSE)</f>
        <v>1</v>
      </c>
    </row>
    <row r="74" spans="1:11" x14ac:dyDescent="0.35">
      <c r="A74" s="4">
        <v>43906</v>
      </c>
      <c r="B74" s="2" t="s">
        <v>14</v>
      </c>
      <c r="C74" s="2" t="s">
        <v>15</v>
      </c>
      <c r="E74" s="2" t="s">
        <v>25</v>
      </c>
      <c r="G74" s="2">
        <v>17</v>
      </c>
      <c r="K74" s="10" t="b">
        <f>IF(IFERROR(FIND("Positive",rawData[[#This Row],[Status]],1),FALSE),TRUE,FALSE)</f>
        <v>1</v>
      </c>
    </row>
    <row r="75" spans="1:11" x14ac:dyDescent="0.35">
      <c r="A75" s="4">
        <v>43906</v>
      </c>
      <c r="B75" s="2" t="s">
        <v>14</v>
      </c>
      <c r="C75" s="2" t="s">
        <v>15</v>
      </c>
      <c r="E75" s="2" t="s">
        <v>26</v>
      </c>
      <c r="G75" s="2">
        <v>30</v>
      </c>
      <c r="K75" s="10" t="b">
        <f>IF(IFERROR(FIND("Positive",rawData[[#This Row],[Status]],1),FALSE),TRUE,FALSE)</f>
        <v>1</v>
      </c>
    </row>
    <row r="76" spans="1:11" x14ac:dyDescent="0.35">
      <c r="A76" s="4">
        <v>43906</v>
      </c>
      <c r="B76" s="2" t="s">
        <v>14</v>
      </c>
      <c r="C76" s="2" t="s">
        <v>15</v>
      </c>
      <c r="E76" s="2" t="s">
        <v>27</v>
      </c>
      <c r="G76" s="2">
        <v>0</v>
      </c>
      <c r="K76" s="10" t="b">
        <f>IF(IFERROR(FIND("Positive",rawData[[#This Row],[Status]],1),FALSE),TRUE,FALSE)</f>
        <v>1</v>
      </c>
    </row>
    <row r="77" spans="1:11" x14ac:dyDescent="0.35">
      <c r="A77" s="4">
        <v>43906</v>
      </c>
      <c r="B77" s="2" t="s">
        <v>20</v>
      </c>
      <c r="C77" s="2" t="s">
        <v>15</v>
      </c>
      <c r="E77" s="2" t="s">
        <v>25</v>
      </c>
      <c r="G77" s="2">
        <v>2</v>
      </c>
      <c r="K77" s="10" t="b">
        <f>IF(IFERROR(FIND("Positive",rawData[[#This Row],[Status]],1),FALSE),TRUE,FALSE)</f>
        <v>1</v>
      </c>
    </row>
    <row r="78" spans="1:11" x14ac:dyDescent="0.35">
      <c r="A78" s="4">
        <v>43906</v>
      </c>
      <c r="B78" s="2" t="s">
        <v>20</v>
      </c>
      <c r="C78" s="2" t="s">
        <v>15</v>
      </c>
      <c r="E78" s="2" t="s">
        <v>26</v>
      </c>
      <c r="G78" s="2">
        <v>2</v>
      </c>
      <c r="K78" s="10" t="b">
        <f>IF(IFERROR(FIND("Positive",rawData[[#This Row],[Status]],1),FALSE),TRUE,FALSE)</f>
        <v>1</v>
      </c>
    </row>
    <row r="79" spans="1:11" x14ac:dyDescent="0.35">
      <c r="A79" s="4">
        <v>43906</v>
      </c>
      <c r="B79" s="2" t="s">
        <v>20</v>
      </c>
      <c r="C79" s="2" t="s">
        <v>15</v>
      </c>
      <c r="E79" s="2" t="s">
        <v>27</v>
      </c>
      <c r="G79" s="2">
        <v>0</v>
      </c>
      <c r="K79" s="10" t="b">
        <f>IF(IFERROR(FIND("Positive",rawData[[#This Row],[Status]],1),FALSE),TRUE,FALSE)</f>
        <v>1</v>
      </c>
    </row>
    <row r="80" spans="1:11" x14ac:dyDescent="0.35">
      <c r="A80" s="4">
        <v>43906</v>
      </c>
      <c r="B80" s="2" t="s">
        <v>21</v>
      </c>
      <c r="C80" s="2" t="s">
        <v>15</v>
      </c>
      <c r="E80" s="2" t="s">
        <v>25</v>
      </c>
      <c r="G80" s="2">
        <v>1</v>
      </c>
      <c r="K80" s="10" t="b">
        <f>IF(IFERROR(FIND("Positive",rawData[[#This Row],[Status]],1),FALSE),TRUE,FALSE)</f>
        <v>1</v>
      </c>
    </row>
    <row r="81" spans="1:11" x14ac:dyDescent="0.35">
      <c r="A81" s="4">
        <v>43906</v>
      </c>
      <c r="B81" s="2" t="s">
        <v>21</v>
      </c>
      <c r="C81" s="2" t="s">
        <v>15</v>
      </c>
      <c r="E81" s="2" t="s">
        <v>26</v>
      </c>
      <c r="G81" s="2">
        <v>3</v>
      </c>
      <c r="K81" s="10" t="b">
        <f>IF(IFERROR(FIND("Positive",rawData[[#This Row],[Status]],1),FALSE),TRUE,FALSE)</f>
        <v>1</v>
      </c>
    </row>
    <row r="82" spans="1:11" x14ac:dyDescent="0.35">
      <c r="A82" s="4">
        <v>43906</v>
      </c>
      <c r="B82" s="2" t="s">
        <v>21</v>
      </c>
      <c r="C82" s="2" t="s">
        <v>15</v>
      </c>
      <c r="E82" s="2" t="s">
        <v>27</v>
      </c>
      <c r="G82" s="2">
        <v>0</v>
      </c>
      <c r="K82" s="10" t="b">
        <f>IF(IFERROR(FIND("Positive",rawData[[#This Row],[Status]],1),FALSE),TRUE,FALSE)</f>
        <v>1</v>
      </c>
    </row>
    <row r="83" spans="1:11" x14ac:dyDescent="0.35">
      <c r="A83" s="4">
        <v>43906</v>
      </c>
      <c r="B83" s="2" t="s">
        <v>14</v>
      </c>
      <c r="C83" s="2" t="s">
        <v>15</v>
      </c>
      <c r="H83" s="2">
        <v>8</v>
      </c>
      <c r="J83" s="2">
        <v>0</v>
      </c>
      <c r="K83" s="10" t="b">
        <f>IF(IFERROR(FIND("Positive",rawData[[#This Row],[Status]],1),FALSE),TRUE,FALSE)</f>
        <v>1</v>
      </c>
    </row>
    <row r="84" spans="1:11" x14ac:dyDescent="0.35">
      <c r="A84" s="4">
        <v>43906</v>
      </c>
      <c r="B84" s="2" t="s">
        <v>20</v>
      </c>
      <c r="C84" s="2" t="s">
        <v>15</v>
      </c>
      <c r="H84" s="2">
        <v>1</v>
      </c>
      <c r="J84" s="2">
        <v>0</v>
      </c>
      <c r="K84" s="10" t="b">
        <f>IF(IFERROR(FIND("Positive",rawData[[#This Row],[Status]],1),FALSE),TRUE,FALSE)</f>
        <v>1</v>
      </c>
    </row>
    <row r="85" spans="1:11" x14ac:dyDescent="0.35">
      <c r="A85" s="4">
        <v>43906</v>
      </c>
      <c r="B85" s="2" t="s">
        <v>21</v>
      </c>
      <c r="C85" s="2" t="s">
        <v>15</v>
      </c>
      <c r="H85" s="2">
        <v>1</v>
      </c>
      <c r="J85" s="2">
        <v>0</v>
      </c>
      <c r="K85" s="10" t="b">
        <f>IF(IFERROR(FIND("Positive",rawData[[#This Row],[Status]],1),FALSE),TRUE,FALSE)</f>
        <v>1</v>
      </c>
    </row>
    <row r="86" spans="1:11" x14ac:dyDescent="0.35">
      <c r="A86" s="4">
        <v>43904</v>
      </c>
      <c r="B86" s="2" t="s">
        <v>27</v>
      </c>
      <c r="C86" s="2" t="s">
        <v>15</v>
      </c>
      <c r="D86" s="2" t="s">
        <v>16</v>
      </c>
      <c r="F86" s="2">
        <v>14</v>
      </c>
      <c r="K86" s="10" t="b">
        <f>IF(IFERROR(FIND("Positive",rawData[[#This Row],[Status]],1),FALSE),TRUE,FALSE)</f>
        <v>1</v>
      </c>
    </row>
    <row r="87" spans="1:11" x14ac:dyDescent="0.35">
      <c r="A87" s="4">
        <v>43904</v>
      </c>
      <c r="B87" s="2" t="s">
        <v>20</v>
      </c>
      <c r="C87" s="2" t="s">
        <v>15</v>
      </c>
      <c r="D87" s="2" t="s">
        <v>16</v>
      </c>
      <c r="F87" s="2">
        <v>2</v>
      </c>
      <c r="K87" s="10" t="b">
        <f>IF(IFERROR(FIND("Positive",rawData[[#This Row],[Status]],1),FALSE),TRUE,FALSE)</f>
        <v>1</v>
      </c>
    </row>
    <row r="88" spans="1:11" x14ac:dyDescent="0.35">
      <c r="A88" s="4">
        <v>43903</v>
      </c>
      <c r="B88" s="2" t="s">
        <v>27</v>
      </c>
      <c r="C88" s="2" t="s">
        <v>15</v>
      </c>
      <c r="D88" s="2" t="s">
        <v>16</v>
      </c>
      <c r="E88" s="2" t="s">
        <v>28</v>
      </c>
      <c r="F88" s="2">
        <v>9</v>
      </c>
      <c r="K88" s="10" t="b">
        <f>IF(IFERROR(FIND("Positive",rawData[[#This Row],[Status]],1),FALSE),TRUE,FALSE)</f>
        <v>1</v>
      </c>
    </row>
    <row r="89" spans="1:11" x14ac:dyDescent="0.35">
      <c r="A89" s="4">
        <v>43902</v>
      </c>
      <c r="B89" s="2" t="s">
        <v>27</v>
      </c>
      <c r="C89" s="2" t="s">
        <v>15</v>
      </c>
      <c r="D89" s="2" t="s">
        <v>16</v>
      </c>
      <c r="F89" s="2">
        <v>4</v>
      </c>
      <c r="K89" s="10" t="b">
        <f>IF(IFERROR(FIND("Positive",rawData[[#This Row],[Status]],1),FALSE),TRUE,FALSE)</f>
        <v>1</v>
      </c>
    </row>
    <row r="90" spans="1:11" x14ac:dyDescent="0.35">
      <c r="A90" s="4">
        <v>43901</v>
      </c>
      <c r="B90" s="2" t="s">
        <v>20</v>
      </c>
      <c r="C90" s="2" t="s">
        <v>15</v>
      </c>
      <c r="D90" s="2" t="s">
        <v>16</v>
      </c>
      <c r="F90" s="2">
        <v>2</v>
      </c>
      <c r="K90" s="10" t="b">
        <f>IF(IFERROR(FIND("Positive",rawData[[#This Row],[Status]],1),FALSE),TRUE,FALSE)</f>
        <v>1</v>
      </c>
    </row>
    <row r="91" spans="1:11" x14ac:dyDescent="0.35">
      <c r="A91" s="4">
        <v>43907</v>
      </c>
      <c r="B91" s="2" t="s">
        <v>14</v>
      </c>
      <c r="C91" s="2" t="s">
        <v>15</v>
      </c>
      <c r="D91" s="2" t="s">
        <v>22</v>
      </c>
      <c r="F91" s="2">
        <v>0</v>
      </c>
      <c r="K91" s="10" t="b">
        <f>IF(IFERROR(FIND("Positive",rawData[[#This Row],[Status]],1),FALSE),TRUE,FALSE)</f>
        <v>1</v>
      </c>
    </row>
    <row r="92" spans="1:11" x14ac:dyDescent="0.35">
      <c r="A92" s="4">
        <v>43907</v>
      </c>
      <c r="B92" s="2" t="s">
        <v>14</v>
      </c>
      <c r="C92" s="2" t="s">
        <v>15</v>
      </c>
      <c r="D92" s="2" t="s">
        <v>23</v>
      </c>
      <c r="F92" s="2">
        <v>43</v>
      </c>
      <c r="K92" s="10" t="b">
        <f>IF(IFERROR(FIND("Positive",rawData[[#This Row],[Status]],1),FALSE),TRUE,FALSE)</f>
        <v>1</v>
      </c>
    </row>
    <row r="93" spans="1:11" x14ac:dyDescent="0.35">
      <c r="A93" s="4">
        <v>43907</v>
      </c>
      <c r="B93" s="2" t="s">
        <v>14</v>
      </c>
      <c r="C93" s="2" t="s">
        <v>15</v>
      </c>
      <c r="D93" s="2" t="s">
        <v>24</v>
      </c>
      <c r="F93" s="2">
        <v>8</v>
      </c>
      <c r="K93" s="10" t="b">
        <f>IF(IFERROR(FIND("Positive",rawData[[#This Row],[Status]],1),FALSE),TRUE,FALSE)</f>
        <v>1</v>
      </c>
    </row>
    <row r="94" spans="1:11" x14ac:dyDescent="0.35">
      <c r="A94" s="4">
        <v>43907</v>
      </c>
      <c r="B94" s="2" t="s">
        <v>14</v>
      </c>
      <c r="C94" s="2" t="s">
        <v>15</v>
      </c>
      <c r="D94" s="2" t="s">
        <v>16</v>
      </c>
      <c r="F94" s="2">
        <v>0</v>
      </c>
      <c r="K94" s="10" t="b">
        <f>IF(IFERROR(FIND("Positive",rawData[[#This Row],[Status]],1),FALSE),TRUE,FALSE)</f>
        <v>1</v>
      </c>
    </row>
    <row r="95" spans="1:11" x14ac:dyDescent="0.35">
      <c r="A95" s="4">
        <v>43907</v>
      </c>
      <c r="B95" s="2" t="s">
        <v>20</v>
      </c>
      <c r="C95" s="2" t="s">
        <v>15</v>
      </c>
      <c r="D95" s="2" t="s">
        <v>22</v>
      </c>
      <c r="F95" s="2">
        <v>0</v>
      </c>
      <c r="K95" s="10" t="b">
        <f>IF(IFERROR(FIND("Positive",rawData[[#This Row],[Status]],1),FALSE),TRUE,FALSE)</f>
        <v>1</v>
      </c>
    </row>
    <row r="96" spans="1:11" x14ac:dyDescent="0.35">
      <c r="A96" s="4">
        <v>43907</v>
      </c>
      <c r="B96" s="2" t="s">
        <v>20</v>
      </c>
      <c r="C96" s="2" t="s">
        <v>15</v>
      </c>
      <c r="D96" s="2" t="s">
        <v>23</v>
      </c>
      <c r="F96" s="2">
        <v>1</v>
      </c>
      <c r="K96" s="10" t="b">
        <f>IF(IFERROR(FIND("Positive",rawData[[#This Row],[Status]],1),FALSE),TRUE,FALSE)</f>
        <v>1</v>
      </c>
    </row>
    <row r="97" spans="1:11" x14ac:dyDescent="0.35">
      <c r="A97" s="4">
        <v>43907</v>
      </c>
      <c r="B97" s="2" t="s">
        <v>20</v>
      </c>
      <c r="C97" s="2" t="s">
        <v>15</v>
      </c>
      <c r="D97" s="2" t="s">
        <v>24</v>
      </c>
      <c r="F97" s="2">
        <v>4</v>
      </c>
      <c r="K97" s="10" t="b">
        <f>IF(IFERROR(FIND("Positive",rawData[[#This Row],[Status]],1),FALSE),TRUE,FALSE)</f>
        <v>1</v>
      </c>
    </row>
    <row r="98" spans="1:11" x14ac:dyDescent="0.35">
      <c r="A98" s="4">
        <v>43907</v>
      </c>
      <c r="B98" s="2" t="s">
        <v>20</v>
      </c>
      <c r="C98" s="2" t="s">
        <v>15</v>
      </c>
      <c r="D98" s="2" t="s">
        <v>16</v>
      </c>
      <c r="F98" s="2">
        <v>0</v>
      </c>
      <c r="K98" s="10" t="b">
        <f>IF(IFERROR(FIND("Positive",rawData[[#This Row],[Status]],1),FALSE),TRUE,FALSE)</f>
        <v>1</v>
      </c>
    </row>
    <row r="99" spans="1:11" x14ac:dyDescent="0.35">
      <c r="A99" s="4">
        <v>43907</v>
      </c>
      <c r="B99" s="2" t="s">
        <v>21</v>
      </c>
      <c r="C99" s="2" t="s">
        <v>15</v>
      </c>
      <c r="D99" s="2" t="s">
        <v>22</v>
      </c>
      <c r="F99" s="2">
        <v>0</v>
      </c>
      <c r="K99" s="10" t="b">
        <f>IF(IFERROR(FIND("Positive",rawData[[#This Row],[Status]],1),FALSE),TRUE,FALSE)</f>
        <v>1</v>
      </c>
    </row>
    <row r="100" spans="1:11" x14ac:dyDescent="0.35">
      <c r="A100" s="4">
        <v>43907</v>
      </c>
      <c r="B100" s="2" t="s">
        <v>21</v>
      </c>
      <c r="C100" s="2" t="s">
        <v>15</v>
      </c>
      <c r="D100" s="2" t="s">
        <v>23</v>
      </c>
      <c r="F100" s="2">
        <v>3</v>
      </c>
      <c r="K100" s="10" t="b">
        <f>IF(IFERROR(FIND("Positive",rawData[[#This Row],[Status]],1),FALSE),TRUE,FALSE)</f>
        <v>1</v>
      </c>
    </row>
    <row r="101" spans="1:11" x14ac:dyDescent="0.35">
      <c r="A101" s="4">
        <v>43907</v>
      </c>
      <c r="B101" s="2" t="s">
        <v>21</v>
      </c>
      <c r="C101" s="2" t="s">
        <v>15</v>
      </c>
      <c r="D101" s="2" t="s">
        <v>24</v>
      </c>
      <c r="F101" s="2">
        <v>1</v>
      </c>
      <c r="K101" s="10" t="b">
        <f>IF(IFERROR(FIND("Positive",rawData[[#This Row],[Status]],1),FALSE),TRUE,FALSE)</f>
        <v>1</v>
      </c>
    </row>
    <row r="102" spans="1:11" x14ac:dyDescent="0.35">
      <c r="A102" s="4">
        <v>43907</v>
      </c>
      <c r="B102" s="2" t="s">
        <v>21</v>
      </c>
      <c r="C102" s="2" t="s">
        <v>15</v>
      </c>
      <c r="D102" s="2" t="s">
        <v>16</v>
      </c>
      <c r="F102" s="2">
        <v>0</v>
      </c>
      <c r="K102" s="10" t="b">
        <f>IF(IFERROR(FIND("Positive",rawData[[#This Row],[Status]],1),FALSE),TRUE,FALSE)</f>
        <v>1</v>
      </c>
    </row>
    <row r="103" spans="1:11" x14ac:dyDescent="0.35">
      <c r="A103" s="4">
        <v>43907</v>
      </c>
      <c r="B103" s="2" t="s">
        <v>14</v>
      </c>
      <c r="C103" s="2" t="s">
        <v>15</v>
      </c>
      <c r="E103" s="2" t="s">
        <v>25</v>
      </c>
      <c r="G103" s="2">
        <v>17</v>
      </c>
      <c r="K103" s="10" t="b">
        <f>IF(IFERROR(FIND("Positive",rawData[[#This Row],[Status]],1),FALSE),TRUE,FALSE)</f>
        <v>1</v>
      </c>
    </row>
    <row r="104" spans="1:11" x14ac:dyDescent="0.35">
      <c r="A104" s="4">
        <v>43907</v>
      </c>
      <c r="B104" s="2" t="s">
        <v>14</v>
      </c>
      <c r="C104" s="2" t="s">
        <v>15</v>
      </c>
      <c r="E104" s="2" t="s">
        <v>26</v>
      </c>
      <c r="G104" s="2">
        <v>34</v>
      </c>
      <c r="K104" s="10" t="b">
        <f>IF(IFERROR(FIND("Positive",rawData[[#This Row],[Status]],1),FALSE),TRUE,FALSE)</f>
        <v>1</v>
      </c>
    </row>
    <row r="105" spans="1:11" x14ac:dyDescent="0.35">
      <c r="A105" s="4">
        <v>43907</v>
      </c>
      <c r="B105" s="2" t="s">
        <v>14</v>
      </c>
      <c r="C105" s="2" t="s">
        <v>15</v>
      </c>
      <c r="E105" s="2" t="s">
        <v>27</v>
      </c>
      <c r="G105" s="2">
        <v>0</v>
      </c>
      <c r="K105" s="10" t="b">
        <f>IF(IFERROR(FIND("Positive",rawData[[#This Row],[Status]],1),FALSE),TRUE,FALSE)</f>
        <v>1</v>
      </c>
    </row>
    <row r="106" spans="1:11" x14ac:dyDescent="0.35">
      <c r="A106" s="4">
        <v>43907</v>
      </c>
      <c r="B106" s="2" t="s">
        <v>20</v>
      </c>
      <c r="C106" s="2" t="s">
        <v>15</v>
      </c>
      <c r="E106" s="2" t="s">
        <v>25</v>
      </c>
      <c r="G106" s="2">
        <v>2</v>
      </c>
      <c r="K106" s="10" t="b">
        <f>IF(IFERROR(FIND("Positive",rawData[[#This Row],[Status]],1),FALSE),TRUE,FALSE)</f>
        <v>1</v>
      </c>
    </row>
    <row r="107" spans="1:11" x14ac:dyDescent="0.35">
      <c r="A107" s="4">
        <v>43907</v>
      </c>
      <c r="B107" s="2" t="s">
        <v>20</v>
      </c>
      <c r="C107" s="2" t="s">
        <v>15</v>
      </c>
      <c r="E107" s="2" t="s">
        <v>26</v>
      </c>
      <c r="G107" s="2">
        <v>3</v>
      </c>
      <c r="K107" s="10" t="b">
        <f>IF(IFERROR(FIND("Positive",rawData[[#This Row],[Status]],1),FALSE),TRUE,FALSE)</f>
        <v>1</v>
      </c>
    </row>
    <row r="108" spans="1:11" x14ac:dyDescent="0.35">
      <c r="A108" s="4">
        <v>43907</v>
      </c>
      <c r="B108" s="2" t="s">
        <v>20</v>
      </c>
      <c r="C108" s="2" t="s">
        <v>15</v>
      </c>
      <c r="E108" s="2" t="s">
        <v>27</v>
      </c>
      <c r="G108" s="2">
        <v>0</v>
      </c>
      <c r="K108" s="10" t="b">
        <f>IF(IFERROR(FIND("Positive",rawData[[#This Row],[Status]],1),FALSE),TRUE,FALSE)</f>
        <v>1</v>
      </c>
    </row>
    <row r="109" spans="1:11" x14ac:dyDescent="0.35">
      <c r="A109" s="4">
        <v>43907</v>
      </c>
      <c r="B109" s="2" t="s">
        <v>21</v>
      </c>
      <c r="C109" s="2" t="s">
        <v>15</v>
      </c>
      <c r="E109" s="2" t="s">
        <v>25</v>
      </c>
      <c r="G109" s="2">
        <v>2</v>
      </c>
      <c r="K109" s="10" t="b">
        <f>IF(IFERROR(FIND("Positive",rawData[[#This Row],[Status]],1),FALSE),TRUE,FALSE)</f>
        <v>1</v>
      </c>
    </row>
    <row r="110" spans="1:11" x14ac:dyDescent="0.35">
      <c r="A110" s="4">
        <v>43907</v>
      </c>
      <c r="B110" s="2" t="s">
        <v>21</v>
      </c>
      <c r="C110" s="2" t="s">
        <v>15</v>
      </c>
      <c r="E110" s="2" t="s">
        <v>26</v>
      </c>
      <c r="G110" s="2">
        <v>2</v>
      </c>
      <c r="K110" s="10" t="b">
        <f>IF(IFERROR(FIND("Positive",rawData[[#This Row],[Status]],1),FALSE),TRUE,FALSE)</f>
        <v>1</v>
      </c>
    </row>
    <row r="111" spans="1:11" x14ac:dyDescent="0.35">
      <c r="A111" s="4">
        <v>43907</v>
      </c>
      <c r="B111" s="2" t="s">
        <v>21</v>
      </c>
      <c r="C111" s="2" t="s">
        <v>15</v>
      </c>
      <c r="E111" s="2" t="s">
        <v>27</v>
      </c>
      <c r="G111" s="2">
        <v>0</v>
      </c>
      <c r="K111" s="10" t="b">
        <f>IF(IFERROR(FIND("Positive",rawData[[#This Row],[Status]],1),FALSE),TRUE,FALSE)</f>
        <v>1</v>
      </c>
    </row>
    <row r="112" spans="1:11" x14ac:dyDescent="0.35">
      <c r="A112" s="4">
        <v>43907</v>
      </c>
      <c r="B112" s="2" t="s">
        <v>14</v>
      </c>
      <c r="C112" s="2" t="s">
        <v>15</v>
      </c>
      <c r="H112" s="2">
        <v>8</v>
      </c>
      <c r="J112" s="2">
        <v>0</v>
      </c>
      <c r="K112" s="10" t="b">
        <f>IF(IFERROR(FIND("Positive",rawData[[#This Row],[Status]],1),FALSE),TRUE,FALSE)</f>
        <v>1</v>
      </c>
    </row>
    <row r="113" spans="1:11" x14ac:dyDescent="0.35">
      <c r="A113" s="4">
        <v>43907</v>
      </c>
      <c r="B113" s="2" t="s">
        <v>20</v>
      </c>
      <c r="C113" s="2" t="s">
        <v>15</v>
      </c>
      <c r="H113" s="2">
        <v>1</v>
      </c>
      <c r="J113" s="2">
        <v>0</v>
      </c>
      <c r="K113" s="10" t="b">
        <f>IF(IFERROR(FIND("Positive",rawData[[#This Row],[Status]],1),FALSE),TRUE,FALSE)</f>
        <v>1</v>
      </c>
    </row>
    <row r="114" spans="1:11" x14ac:dyDescent="0.35">
      <c r="A114" s="4">
        <v>43907</v>
      </c>
      <c r="B114" s="2" t="s">
        <v>21</v>
      </c>
      <c r="C114" s="2" t="s">
        <v>15</v>
      </c>
      <c r="H114" s="2">
        <v>1</v>
      </c>
      <c r="J114" s="2">
        <v>0</v>
      </c>
      <c r="K114" s="10" t="b">
        <f>IF(IFERROR(FIND("Positive",rawData[[#This Row],[Status]],1),FALSE),TRUE,FALSE)</f>
        <v>1</v>
      </c>
    </row>
    <row r="115" spans="1:11" x14ac:dyDescent="0.35">
      <c r="A115" s="4">
        <v>43908</v>
      </c>
      <c r="B115" s="2" t="s">
        <v>14</v>
      </c>
      <c r="C115" s="2" t="s">
        <v>15</v>
      </c>
      <c r="D115" s="2" t="s">
        <v>22</v>
      </c>
      <c r="F115" s="2">
        <v>0</v>
      </c>
      <c r="K115" s="10" t="b">
        <f>IF(IFERROR(FIND("Positive",rawData[[#This Row],[Status]],1),FALSE),TRUE,FALSE)</f>
        <v>1</v>
      </c>
    </row>
    <row r="116" spans="1:11" x14ac:dyDescent="0.35">
      <c r="A116" s="4">
        <v>43908</v>
      </c>
      <c r="B116" s="2" t="s">
        <v>14</v>
      </c>
      <c r="C116" s="2" t="s">
        <v>15</v>
      </c>
      <c r="D116" s="2" t="s">
        <v>23</v>
      </c>
      <c r="F116" s="2">
        <v>57</v>
      </c>
      <c r="K116" s="10" t="b">
        <f>IF(IFERROR(FIND("Positive",rawData[[#This Row],[Status]],1),FALSE),TRUE,FALSE)</f>
        <v>1</v>
      </c>
    </row>
    <row r="117" spans="1:11" x14ac:dyDescent="0.35">
      <c r="A117" s="4">
        <v>43908</v>
      </c>
      <c r="B117" s="2" t="s">
        <v>14</v>
      </c>
      <c r="C117" s="2" t="s">
        <v>15</v>
      </c>
      <c r="D117" s="2" t="s">
        <v>24</v>
      </c>
      <c r="F117" s="2">
        <v>10</v>
      </c>
      <c r="K117" s="10" t="b">
        <f>IF(IFERROR(FIND("Positive",rawData[[#This Row],[Status]],1),FALSE),TRUE,FALSE)</f>
        <v>1</v>
      </c>
    </row>
    <row r="118" spans="1:11" x14ac:dyDescent="0.35">
      <c r="A118" s="4">
        <v>43908</v>
      </c>
      <c r="B118" s="2" t="s">
        <v>14</v>
      </c>
      <c r="C118" s="2" t="s">
        <v>15</v>
      </c>
      <c r="D118" s="2" t="s">
        <v>16</v>
      </c>
      <c r="F118" s="2">
        <v>0</v>
      </c>
      <c r="K118" s="10" t="b">
        <f>IF(IFERROR(FIND("Positive",rawData[[#This Row],[Status]],1),FALSE),TRUE,FALSE)</f>
        <v>1</v>
      </c>
    </row>
    <row r="119" spans="1:11" x14ac:dyDescent="0.35">
      <c r="A119" s="4">
        <v>43908</v>
      </c>
      <c r="B119" s="2" t="s">
        <v>20</v>
      </c>
      <c r="C119" s="2" t="s">
        <v>15</v>
      </c>
      <c r="D119" s="2" t="s">
        <v>22</v>
      </c>
      <c r="F119" s="2">
        <v>0</v>
      </c>
      <c r="K119" s="10" t="b">
        <f>IF(IFERROR(FIND("Positive",rawData[[#This Row],[Status]],1),FALSE),TRUE,FALSE)</f>
        <v>1</v>
      </c>
    </row>
    <row r="120" spans="1:11" x14ac:dyDescent="0.35">
      <c r="A120" s="4">
        <v>43908</v>
      </c>
      <c r="B120" s="2" t="s">
        <v>20</v>
      </c>
      <c r="C120" s="2" t="s">
        <v>15</v>
      </c>
      <c r="D120" s="2" t="s">
        <v>23</v>
      </c>
      <c r="F120" s="2">
        <v>1</v>
      </c>
      <c r="K120" s="10" t="b">
        <f>IF(IFERROR(FIND("Positive",rawData[[#This Row],[Status]],1),FALSE),TRUE,FALSE)</f>
        <v>1</v>
      </c>
    </row>
    <row r="121" spans="1:11" x14ac:dyDescent="0.35">
      <c r="A121" s="4">
        <v>43908</v>
      </c>
      <c r="B121" s="2" t="s">
        <v>20</v>
      </c>
      <c r="C121" s="2" t="s">
        <v>15</v>
      </c>
      <c r="D121" s="2" t="s">
        <v>24</v>
      </c>
      <c r="F121" s="2">
        <v>4</v>
      </c>
      <c r="K121" s="10" t="b">
        <f>IF(IFERROR(FIND("Positive",rawData[[#This Row],[Status]],1),FALSE),TRUE,FALSE)</f>
        <v>1</v>
      </c>
    </row>
    <row r="122" spans="1:11" x14ac:dyDescent="0.35">
      <c r="A122" s="4">
        <v>43908</v>
      </c>
      <c r="B122" s="2" t="s">
        <v>20</v>
      </c>
      <c r="C122" s="2" t="s">
        <v>15</v>
      </c>
      <c r="D122" s="2" t="s">
        <v>16</v>
      </c>
      <c r="F122" s="2">
        <v>0</v>
      </c>
      <c r="K122" s="10" t="b">
        <f>IF(IFERROR(FIND("Positive",rawData[[#This Row],[Status]],1),FALSE),TRUE,FALSE)</f>
        <v>1</v>
      </c>
    </row>
    <row r="123" spans="1:11" x14ac:dyDescent="0.35">
      <c r="A123" s="4">
        <v>43908</v>
      </c>
      <c r="B123" s="2" t="s">
        <v>21</v>
      </c>
      <c r="C123" s="2" t="s">
        <v>15</v>
      </c>
      <c r="D123" s="2" t="s">
        <v>22</v>
      </c>
      <c r="F123" s="2">
        <v>0</v>
      </c>
      <c r="K123" s="10" t="b">
        <f>IF(IFERROR(FIND("Positive",rawData[[#This Row],[Status]],1),FALSE),TRUE,FALSE)</f>
        <v>1</v>
      </c>
    </row>
    <row r="124" spans="1:11" x14ac:dyDescent="0.35">
      <c r="A124" s="4">
        <v>43908</v>
      </c>
      <c r="B124" s="2" t="s">
        <v>21</v>
      </c>
      <c r="C124" s="2" t="s">
        <v>15</v>
      </c>
      <c r="D124" s="2" t="s">
        <v>23</v>
      </c>
      <c r="F124" s="2">
        <v>5</v>
      </c>
      <c r="K124" s="10" t="b">
        <f>IF(IFERROR(FIND("Positive",rawData[[#This Row],[Status]],1),FALSE),TRUE,FALSE)</f>
        <v>1</v>
      </c>
    </row>
    <row r="125" spans="1:11" x14ac:dyDescent="0.35">
      <c r="A125" s="4">
        <v>43908</v>
      </c>
      <c r="B125" s="2" t="s">
        <v>21</v>
      </c>
      <c r="C125" s="2" t="s">
        <v>15</v>
      </c>
      <c r="D125" s="2" t="s">
        <v>24</v>
      </c>
      <c r="F125" s="2">
        <v>3</v>
      </c>
      <c r="K125" s="10" t="b">
        <f>IF(IFERROR(FIND("Positive",rawData[[#This Row],[Status]],1),FALSE),TRUE,FALSE)</f>
        <v>1</v>
      </c>
    </row>
    <row r="126" spans="1:11" x14ac:dyDescent="0.35">
      <c r="A126" s="4">
        <v>43908</v>
      </c>
      <c r="B126" s="2" t="s">
        <v>21</v>
      </c>
      <c r="C126" s="2" t="s">
        <v>15</v>
      </c>
      <c r="D126" s="2" t="s">
        <v>16</v>
      </c>
      <c r="F126" s="2">
        <v>0</v>
      </c>
      <c r="K126" s="10" t="b">
        <f>IF(IFERROR(FIND("Positive",rawData[[#This Row],[Status]],1),FALSE),TRUE,FALSE)</f>
        <v>1</v>
      </c>
    </row>
    <row r="127" spans="1:11" x14ac:dyDescent="0.35">
      <c r="A127" s="4">
        <v>43908</v>
      </c>
      <c r="B127" s="2" t="s">
        <v>14</v>
      </c>
      <c r="C127" s="2" t="s">
        <v>15</v>
      </c>
      <c r="E127" s="2" t="s">
        <v>25</v>
      </c>
      <c r="G127" s="2">
        <v>22</v>
      </c>
      <c r="K127" s="10" t="b">
        <f>IF(IFERROR(FIND("Positive",rawData[[#This Row],[Status]],1),FALSE),TRUE,FALSE)</f>
        <v>1</v>
      </c>
    </row>
    <row r="128" spans="1:11" x14ac:dyDescent="0.35">
      <c r="A128" s="4">
        <v>43908</v>
      </c>
      <c r="B128" s="2" t="s">
        <v>14</v>
      </c>
      <c r="C128" s="2" t="s">
        <v>15</v>
      </c>
      <c r="E128" s="2" t="s">
        <v>26</v>
      </c>
      <c r="G128" s="2">
        <v>45</v>
      </c>
      <c r="K128" s="10" t="b">
        <f>IF(IFERROR(FIND("Positive",rawData[[#This Row],[Status]],1),FALSE),TRUE,FALSE)</f>
        <v>1</v>
      </c>
    </row>
    <row r="129" spans="1:11" x14ac:dyDescent="0.35">
      <c r="A129" s="4">
        <v>43908</v>
      </c>
      <c r="B129" s="2" t="s">
        <v>14</v>
      </c>
      <c r="C129" s="2" t="s">
        <v>15</v>
      </c>
      <c r="E129" s="2" t="s">
        <v>27</v>
      </c>
      <c r="G129" s="2">
        <v>0</v>
      </c>
      <c r="K129" s="10" t="b">
        <f>IF(IFERROR(FIND("Positive",rawData[[#This Row],[Status]],1),FALSE),TRUE,FALSE)</f>
        <v>1</v>
      </c>
    </row>
    <row r="130" spans="1:11" x14ac:dyDescent="0.35">
      <c r="A130" s="4">
        <v>43908</v>
      </c>
      <c r="B130" s="2" t="s">
        <v>20</v>
      </c>
      <c r="C130" s="2" t="s">
        <v>15</v>
      </c>
      <c r="E130" s="2" t="s">
        <v>25</v>
      </c>
      <c r="G130" s="2">
        <v>2</v>
      </c>
      <c r="K130" s="10" t="b">
        <f>IF(IFERROR(FIND("Positive",rawData[[#This Row],[Status]],1),FALSE),TRUE,FALSE)</f>
        <v>1</v>
      </c>
    </row>
    <row r="131" spans="1:11" x14ac:dyDescent="0.35">
      <c r="A131" s="4">
        <v>43908</v>
      </c>
      <c r="B131" s="2" t="s">
        <v>20</v>
      </c>
      <c r="C131" s="2" t="s">
        <v>15</v>
      </c>
      <c r="E131" s="2" t="s">
        <v>26</v>
      </c>
      <c r="G131" s="2">
        <v>3</v>
      </c>
      <c r="K131" s="10" t="b">
        <f>IF(IFERROR(FIND("Positive",rawData[[#This Row],[Status]],1),FALSE),TRUE,FALSE)</f>
        <v>1</v>
      </c>
    </row>
    <row r="132" spans="1:11" x14ac:dyDescent="0.35">
      <c r="A132" s="4">
        <v>43908</v>
      </c>
      <c r="B132" s="2" t="s">
        <v>20</v>
      </c>
      <c r="C132" s="2" t="s">
        <v>15</v>
      </c>
      <c r="E132" s="2" t="s">
        <v>27</v>
      </c>
      <c r="G132" s="2">
        <v>0</v>
      </c>
      <c r="K132" s="10" t="b">
        <f>IF(IFERROR(FIND("Positive",rawData[[#This Row],[Status]],1),FALSE),TRUE,FALSE)</f>
        <v>1</v>
      </c>
    </row>
    <row r="133" spans="1:11" x14ac:dyDescent="0.35">
      <c r="A133" s="4">
        <v>43908</v>
      </c>
      <c r="B133" s="2" t="s">
        <v>21</v>
      </c>
      <c r="C133" s="2" t="s">
        <v>15</v>
      </c>
      <c r="E133" s="2" t="s">
        <v>25</v>
      </c>
      <c r="G133" s="2">
        <v>3</v>
      </c>
      <c r="K133" s="10" t="b">
        <f>IF(IFERROR(FIND("Positive",rawData[[#This Row],[Status]],1),FALSE),TRUE,FALSE)</f>
        <v>1</v>
      </c>
    </row>
    <row r="134" spans="1:11" x14ac:dyDescent="0.35">
      <c r="A134" s="4">
        <v>43908</v>
      </c>
      <c r="B134" s="2" t="s">
        <v>21</v>
      </c>
      <c r="C134" s="2" t="s">
        <v>15</v>
      </c>
      <c r="E134" s="2" t="s">
        <v>26</v>
      </c>
      <c r="G134" s="2">
        <v>5</v>
      </c>
      <c r="K134" s="10" t="b">
        <f>IF(IFERROR(FIND("Positive",rawData[[#This Row],[Status]],1),FALSE),TRUE,FALSE)</f>
        <v>1</v>
      </c>
    </row>
    <row r="135" spans="1:11" x14ac:dyDescent="0.35">
      <c r="A135" s="4">
        <v>43908</v>
      </c>
      <c r="B135" s="2" t="s">
        <v>21</v>
      </c>
      <c r="C135" s="2" t="s">
        <v>15</v>
      </c>
      <c r="E135" s="2" t="s">
        <v>27</v>
      </c>
      <c r="G135" s="2">
        <v>0</v>
      </c>
      <c r="K135" s="10" t="b">
        <f>IF(IFERROR(FIND("Positive",rawData[[#This Row],[Status]],1),FALSE),TRUE,FALSE)</f>
        <v>1</v>
      </c>
    </row>
    <row r="136" spans="1:11" x14ac:dyDescent="0.35">
      <c r="A136" s="4">
        <v>43908</v>
      </c>
      <c r="B136" s="2" t="s">
        <v>14</v>
      </c>
      <c r="C136" s="2" t="s">
        <v>15</v>
      </c>
      <c r="H136" s="2">
        <v>9</v>
      </c>
      <c r="J136" s="2">
        <v>0</v>
      </c>
      <c r="K136" s="10" t="b">
        <f>IF(IFERROR(FIND("Positive",rawData[[#This Row],[Status]],1),FALSE),TRUE,FALSE)</f>
        <v>1</v>
      </c>
    </row>
    <row r="137" spans="1:11" x14ac:dyDescent="0.35">
      <c r="A137" s="4">
        <v>43908</v>
      </c>
      <c r="B137" s="2" t="s">
        <v>20</v>
      </c>
      <c r="C137" s="2" t="s">
        <v>15</v>
      </c>
      <c r="H137" s="2">
        <v>1</v>
      </c>
      <c r="J137" s="2">
        <v>0</v>
      </c>
      <c r="K137" s="10" t="b">
        <f>IF(IFERROR(FIND("Positive",rawData[[#This Row],[Status]],1),FALSE),TRUE,FALSE)</f>
        <v>1</v>
      </c>
    </row>
    <row r="138" spans="1:11" x14ac:dyDescent="0.35">
      <c r="A138" s="4">
        <v>43908</v>
      </c>
      <c r="B138" s="2" t="s">
        <v>21</v>
      </c>
      <c r="C138" s="2" t="s">
        <v>15</v>
      </c>
      <c r="H138" s="2">
        <v>1</v>
      </c>
      <c r="J138" s="2">
        <v>0</v>
      </c>
      <c r="K138" s="10" t="b">
        <f>IF(IFERROR(FIND("Positive",rawData[[#This Row],[Status]],1),FALSE),TRUE,FALSE)</f>
        <v>1</v>
      </c>
    </row>
    <row r="139" spans="1:11" x14ac:dyDescent="0.35">
      <c r="A139" s="4">
        <v>43909</v>
      </c>
      <c r="B139" s="2" t="s">
        <v>14</v>
      </c>
      <c r="C139" s="2" t="s">
        <v>15</v>
      </c>
      <c r="D139" s="2" t="s">
        <v>29</v>
      </c>
      <c r="F139" s="2">
        <v>0</v>
      </c>
      <c r="K139" s="10" t="b">
        <f>IF(IFERROR(FIND("Positive",rawData[[#This Row],[Status]],1),FALSE),TRUE,FALSE)</f>
        <v>1</v>
      </c>
    </row>
    <row r="140" spans="1:11" x14ac:dyDescent="0.35">
      <c r="A140" s="4">
        <v>43909</v>
      </c>
      <c r="B140" s="2" t="s">
        <v>14</v>
      </c>
      <c r="C140" s="2" t="s">
        <v>15</v>
      </c>
      <c r="D140" s="2" t="s">
        <v>30</v>
      </c>
      <c r="F140" s="2">
        <v>1</v>
      </c>
      <c r="K140" s="10" t="b">
        <f>IF(IFERROR(FIND("Positive",rawData[[#This Row],[Status]],1),FALSE),TRUE,FALSE)</f>
        <v>1</v>
      </c>
    </row>
    <row r="141" spans="1:11" x14ac:dyDescent="0.35">
      <c r="A141" s="4">
        <v>43909</v>
      </c>
      <c r="B141" s="2" t="s">
        <v>14</v>
      </c>
      <c r="C141" s="2" t="s">
        <v>15</v>
      </c>
      <c r="D141" s="2" t="s">
        <v>31</v>
      </c>
      <c r="F141" s="2">
        <v>17</v>
      </c>
      <c r="K141" s="10" t="b">
        <f>IF(IFERROR(FIND("Positive",rawData[[#This Row],[Status]],1),FALSE),TRUE,FALSE)</f>
        <v>1</v>
      </c>
    </row>
    <row r="142" spans="1:11" x14ac:dyDescent="0.35">
      <c r="A142" s="4">
        <v>43909</v>
      </c>
      <c r="B142" s="2" t="s">
        <v>14</v>
      </c>
      <c r="C142" s="2" t="s">
        <v>15</v>
      </c>
      <c r="D142" s="2" t="s">
        <v>32</v>
      </c>
      <c r="F142" s="2">
        <v>22</v>
      </c>
      <c r="K142" s="10" t="b">
        <f>IF(IFERROR(FIND("Positive",rawData[[#This Row],[Status]],1),FALSE),TRUE,FALSE)</f>
        <v>1</v>
      </c>
    </row>
    <row r="143" spans="1:11" x14ac:dyDescent="0.35">
      <c r="A143" s="4">
        <v>43909</v>
      </c>
      <c r="B143" s="2" t="s">
        <v>14</v>
      </c>
      <c r="C143" s="2" t="s">
        <v>15</v>
      </c>
      <c r="D143" s="2" t="s">
        <v>33</v>
      </c>
      <c r="F143" s="2">
        <v>22</v>
      </c>
      <c r="K143" s="10" t="b">
        <f>IF(IFERROR(FIND("Positive",rawData[[#This Row],[Status]],1),FALSE),TRUE,FALSE)</f>
        <v>1</v>
      </c>
    </row>
    <row r="144" spans="1:11" x14ac:dyDescent="0.35">
      <c r="A144" s="4">
        <v>43909</v>
      </c>
      <c r="B144" s="2" t="s">
        <v>14</v>
      </c>
      <c r="C144" s="2" t="s">
        <v>15</v>
      </c>
      <c r="D144" s="2" t="s">
        <v>34</v>
      </c>
      <c r="F144" s="2">
        <v>13</v>
      </c>
      <c r="K144" s="10" t="b">
        <f>IF(IFERROR(FIND("Positive",rawData[[#This Row],[Status]],1),FALSE),TRUE,FALSE)</f>
        <v>1</v>
      </c>
    </row>
    <row r="145" spans="1:11" x14ac:dyDescent="0.35">
      <c r="A145" s="4">
        <v>43909</v>
      </c>
      <c r="B145" s="2" t="s">
        <v>14</v>
      </c>
      <c r="C145" s="2" t="s">
        <v>15</v>
      </c>
      <c r="D145" s="2" t="s">
        <v>35</v>
      </c>
      <c r="F145" s="2">
        <v>3</v>
      </c>
      <c r="K145" s="10" t="b">
        <f>IF(IFERROR(FIND("Positive",rawData[[#This Row],[Status]],1),FALSE),TRUE,FALSE)</f>
        <v>1</v>
      </c>
    </row>
    <row r="146" spans="1:11" x14ac:dyDescent="0.35">
      <c r="A146" s="4">
        <v>43909</v>
      </c>
      <c r="B146" s="2" t="s">
        <v>14</v>
      </c>
      <c r="C146" s="2" t="s">
        <v>15</v>
      </c>
      <c r="D146" s="2" t="s">
        <v>36</v>
      </c>
      <c r="F146" s="2">
        <v>10</v>
      </c>
      <c r="K146" s="10" t="b">
        <f>IF(IFERROR(FIND("Positive",rawData[[#This Row],[Status]],1),FALSE),TRUE,FALSE)</f>
        <v>1</v>
      </c>
    </row>
    <row r="147" spans="1:11" x14ac:dyDescent="0.35">
      <c r="A147" s="4">
        <v>43909</v>
      </c>
      <c r="B147" s="2" t="s">
        <v>14</v>
      </c>
      <c r="C147" s="2" t="s">
        <v>15</v>
      </c>
      <c r="D147" s="2" t="s">
        <v>37</v>
      </c>
      <c r="F147" s="2">
        <v>1</v>
      </c>
      <c r="K147" s="10" t="b">
        <f>IF(IFERROR(FIND("Positive",rawData[[#This Row],[Status]],1),FALSE),TRUE,FALSE)</f>
        <v>1</v>
      </c>
    </row>
    <row r="148" spans="1:11" x14ac:dyDescent="0.35">
      <c r="A148" s="4">
        <v>43909</v>
      </c>
      <c r="B148" s="2" t="s">
        <v>14</v>
      </c>
      <c r="C148" s="2" t="s">
        <v>15</v>
      </c>
      <c r="D148" s="2" t="s">
        <v>16</v>
      </c>
      <c r="F148" s="2">
        <v>0</v>
      </c>
      <c r="K148" s="10" t="b">
        <f>IF(IFERROR(FIND("Positive",rawData[[#This Row],[Status]],1),FALSE),TRUE,FALSE)</f>
        <v>1</v>
      </c>
    </row>
    <row r="149" spans="1:11" x14ac:dyDescent="0.35">
      <c r="A149" s="4">
        <v>43909</v>
      </c>
      <c r="B149" s="2" t="s">
        <v>20</v>
      </c>
      <c r="C149" s="2" t="s">
        <v>15</v>
      </c>
      <c r="D149" s="2" t="s">
        <v>29</v>
      </c>
      <c r="F149" s="2">
        <v>0</v>
      </c>
      <c r="K149" s="10" t="b">
        <f>IF(IFERROR(FIND("Positive",rawData[[#This Row],[Status]],1),FALSE),TRUE,FALSE)</f>
        <v>1</v>
      </c>
    </row>
    <row r="150" spans="1:11" x14ac:dyDescent="0.35">
      <c r="A150" s="4">
        <v>43909</v>
      </c>
      <c r="B150" s="2" t="s">
        <v>20</v>
      </c>
      <c r="C150" s="2" t="s">
        <v>15</v>
      </c>
      <c r="D150" s="2" t="s">
        <v>30</v>
      </c>
      <c r="F150" s="2">
        <v>0</v>
      </c>
      <c r="K150" s="10" t="b">
        <f>IF(IFERROR(FIND("Positive",rawData[[#This Row],[Status]],1),FALSE),TRUE,FALSE)</f>
        <v>1</v>
      </c>
    </row>
    <row r="151" spans="1:11" x14ac:dyDescent="0.35">
      <c r="A151" s="4">
        <v>43909</v>
      </c>
      <c r="B151" s="2" t="s">
        <v>20</v>
      </c>
      <c r="C151" s="2" t="s">
        <v>15</v>
      </c>
      <c r="D151" s="2" t="s">
        <v>31</v>
      </c>
      <c r="F151" s="2">
        <v>0</v>
      </c>
      <c r="K151" s="10" t="b">
        <f>IF(IFERROR(FIND("Positive",rawData[[#This Row],[Status]],1),FALSE),TRUE,FALSE)</f>
        <v>1</v>
      </c>
    </row>
    <row r="152" spans="1:11" x14ac:dyDescent="0.35">
      <c r="A152" s="4">
        <v>43909</v>
      </c>
      <c r="B152" s="2" t="s">
        <v>20</v>
      </c>
      <c r="C152" s="2" t="s">
        <v>15</v>
      </c>
      <c r="D152" s="2" t="s">
        <v>32</v>
      </c>
      <c r="F152" s="2">
        <v>0</v>
      </c>
      <c r="K152" s="10" t="b">
        <f>IF(IFERROR(FIND("Positive",rawData[[#This Row],[Status]],1),FALSE),TRUE,FALSE)</f>
        <v>1</v>
      </c>
    </row>
    <row r="153" spans="1:11" x14ac:dyDescent="0.35">
      <c r="A153" s="4">
        <v>43909</v>
      </c>
      <c r="B153" s="2" t="s">
        <v>20</v>
      </c>
      <c r="C153" s="2" t="s">
        <v>15</v>
      </c>
      <c r="D153" s="2" t="s">
        <v>33</v>
      </c>
      <c r="F153" s="2">
        <v>0</v>
      </c>
      <c r="K153" s="10" t="b">
        <f>IF(IFERROR(FIND("Positive",rawData[[#This Row],[Status]],1),FALSE),TRUE,FALSE)</f>
        <v>1</v>
      </c>
    </row>
    <row r="154" spans="1:11" x14ac:dyDescent="0.35">
      <c r="A154" s="4">
        <v>43909</v>
      </c>
      <c r="B154" s="2" t="s">
        <v>20</v>
      </c>
      <c r="C154" s="2" t="s">
        <v>15</v>
      </c>
      <c r="D154" s="2" t="s">
        <v>34</v>
      </c>
      <c r="F154" s="2">
        <v>0</v>
      </c>
      <c r="K154" s="10" t="b">
        <f>IF(IFERROR(FIND("Positive",rawData[[#This Row],[Status]],1),FALSE),TRUE,FALSE)</f>
        <v>1</v>
      </c>
    </row>
    <row r="155" spans="1:11" x14ac:dyDescent="0.35">
      <c r="A155" s="4">
        <v>43909</v>
      </c>
      <c r="B155" s="2" t="s">
        <v>20</v>
      </c>
      <c r="C155" s="2" t="s">
        <v>15</v>
      </c>
      <c r="D155" s="2" t="s">
        <v>35</v>
      </c>
      <c r="F155" s="2">
        <v>1</v>
      </c>
      <c r="K155" s="10" t="b">
        <f>IF(IFERROR(FIND("Positive",rawData[[#This Row],[Status]],1),FALSE),TRUE,FALSE)</f>
        <v>1</v>
      </c>
    </row>
    <row r="156" spans="1:11" x14ac:dyDescent="0.35">
      <c r="A156" s="4">
        <v>43909</v>
      </c>
      <c r="B156" s="2" t="s">
        <v>20</v>
      </c>
      <c r="C156" s="2" t="s">
        <v>15</v>
      </c>
      <c r="D156" s="2" t="s">
        <v>36</v>
      </c>
      <c r="F156" s="2">
        <v>2</v>
      </c>
      <c r="K156" s="10" t="b">
        <f>IF(IFERROR(FIND("Positive",rawData[[#This Row],[Status]],1),FALSE),TRUE,FALSE)</f>
        <v>1</v>
      </c>
    </row>
    <row r="157" spans="1:11" x14ac:dyDescent="0.35">
      <c r="A157" s="4">
        <v>43909</v>
      </c>
      <c r="B157" s="2" t="s">
        <v>20</v>
      </c>
      <c r="C157" s="2" t="s">
        <v>15</v>
      </c>
      <c r="D157" s="2" t="s">
        <v>37</v>
      </c>
      <c r="F157" s="2">
        <v>5</v>
      </c>
      <c r="K157" s="10" t="b">
        <f>IF(IFERROR(FIND("Positive",rawData[[#This Row],[Status]],1),FALSE),TRUE,FALSE)</f>
        <v>1</v>
      </c>
    </row>
    <row r="158" spans="1:11" x14ac:dyDescent="0.35">
      <c r="A158" s="4">
        <v>43909</v>
      </c>
      <c r="B158" s="2" t="s">
        <v>20</v>
      </c>
      <c r="C158" s="2" t="s">
        <v>15</v>
      </c>
      <c r="D158" s="2" t="s">
        <v>16</v>
      </c>
      <c r="F158" s="2">
        <v>0</v>
      </c>
      <c r="K158" s="10" t="b">
        <f>IF(IFERROR(FIND("Positive",rawData[[#This Row],[Status]],1),FALSE),TRUE,FALSE)</f>
        <v>1</v>
      </c>
    </row>
    <row r="159" spans="1:11" x14ac:dyDescent="0.35">
      <c r="A159" s="4">
        <v>43909</v>
      </c>
      <c r="B159" s="2" t="s">
        <v>21</v>
      </c>
      <c r="C159" s="2" t="s">
        <v>15</v>
      </c>
      <c r="D159" s="2" t="s">
        <v>29</v>
      </c>
      <c r="F159" s="2">
        <v>0</v>
      </c>
      <c r="K159" s="10" t="b">
        <f>IF(IFERROR(FIND("Positive",rawData[[#This Row],[Status]],1),FALSE),TRUE,FALSE)</f>
        <v>1</v>
      </c>
    </row>
    <row r="160" spans="1:11" x14ac:dyDescent="0.35">
      <c r="A160" s="4">
        <v>43909</v>
      </c>
      <c r="B160" s="2" t="s">
        <v>21</v>
      </c>
      <c r="C160" s="2" t="s">
        <v>15</v>
      </c>
      <c r="D160" s="2" t="s">
        <v>30</v>
      </c>
      <c r="F160" s="2">
        <v>0</v>
      </c>
      <c r="K160" s="10" t="b">
        <f>IF(IFERROR(FIND("Positive",rawData[[#This Row],[Status]],1),FALSE),TRUE,FALSE)</f>
        <v>1</v>
      </c>
    </row>
    <row r="161" spans="1:11" x14ac:dyDescent="0.35">
      <c r="A161" s="4">
        <v>43909</v>
      </c>
      <c r="B161" s="2" t="s">
        <v>21</v>
      </c>
      <c r="C161" s="2" t="s">
        <v>15</v>
      </c>
      <c r="D161" s="2" t="s">
        <v>31</v>
      </c>
      <c r="F161" s="2">
        <v>3</v>
      </c>
      <c r="K161" s="10" t="b">
        <f>IF(IFERROR(FIND("Positive",rawData[[#This Row],[Status]],1),FALSE),TRUE,FALSE)</f>
        <v>1</v>
      </c>
    </row>
    <row r="162" spans="1:11" x14ac:dyDescent="0.35">
      <c r="A162" s="4">
        <v>43909</v>
      </c>
      <c r="B162" s="2" t="s">
        <v>21</v>
      </c>
      <c r="C162" s="2" t="s">
        <v>15</v>
      </c>
      <c r="D162" s="2" t="s">
        <v>32</v>
      </c>
      <c r="F162" s="2">
        <v>2</v>
      </c>
      <c r="K162" s="10" t="b">
        <f>IF(IFERROR(FIND("Positive",rawData[[#This Row],[Status]],1),FALSE),TRUE,FALSE)</f>
        <v>1</v>
      </c>
    </row>
    <row r="163" spans="1:11" x14ac:dyDescent="0.35">
      <c r="A163" s="4">
        <v>43909</v>
      </c>
      <c r="B163" s="2" t="s">
        <v>21</v>
      </c>
      <c r="C163" s="2" t="s">
        <v>15</v>
      </c>
      <c r="D163" s="2" t="s">
        <v>33</v>
      </c>
      <c r="F163" s="2">
        <v>0</v>
      </c>
      <c r="K163" s="10" t="b">
        <f>IF(IFERROR(FIND("Positive",rawData[[#This Row],[Status]],1),FALSE),TRUE,FALSE)</f>
        <v>1</v>
      </c>
    </row>
    <row r="164" spans="1:11" x14ac:dyDescent="0.35">
      <c r="A164" s="4">
        <v>43909</v>
      </c>
      <c r="B164" s="2" t="s">
        <v>21</v>
      </c>
      <c r="C164" s="2" t="s">
        <v>15</v>
      </c>
      <c r="D164" s="2" t="s">
        <v>34</v>
      </c>
      <c r="F164" s="2">
        <v>0</v>
      </c>
      <c r="K164" s="10" t="b">
        <f>IF(IFERROR(FIND("Positive",rawData[[#This Row],[Status]],1),FALSE),TRUE,FALSE)</f>
        <v>1</v>
      </c>
    </row>
    <row r="165" spans="1:11" x14ac:dyDescent="0.35">
      <c r="A165" s="4">
        <v>43909</v>
      </c>
      <c r="B165" s="2" t="s">
        <v>21</v>
      </c>
      <c r="C165" s="2" t="s">
        <v>15</v>
      </c>
      <c r="D165" s="2" t="s">
        <v>35</v>
      </c>
      <c r="F165" s="2">
        <v>0</v>
      </c>
      <c r="K165" s="10" t="b">
        <f>IF(IFERROR(FIND("Positive",rawData[[#This Row],[Status]],1),FALSE),TRUE,FALSE)</f>
        <v>1</v>
      </c>
    </row>
    <row r="166" spans="1:11" x14ac:dyDescent="0.35">
      <c r="A166" s="4">
        <v>43909</v>
      </c>
      <c r="B166" s="2" t="s">
        <v>21</v>
      </c>
      <c r="C166" s="2" t="s">
        <v>15</v>
      </c>
      <c r="D166" s="2" t="s">
        <v>36</v>
      </c>
      <c r="F166" s="2">
        <v>3</v>
      </c>
      <c r="K166" s="10" t="b">
        <f>IF(IFERROR(FIND("Positive",rawData[[#This Row],[Status]],1),FALSE),TRUE,FALSE)</f>
        <v>1</v>
      </c>
    </row>
    <row r="167" spans="1:11" x14ac:dyDescent="0.35">
      <c r="A167" s="4">
        <v>43909</v>
      </c>
      <c r="B167" s="2" t="s">
        <v>21</v>
      </c>
      <c r="C167" s="2" t="s">
        <v>15</v>
      </c>
      <c r="D167" s="2" t="s">
        <v>37</v>
      </c>
      <c r="F167" s="2">
        <v>0</v>
      </c>
      <c r="K167" s="10" t="b">
        <f>IF(IFERROR(FIND("Positive",rawData[[#This Row],[Status]],1),FALSE),TRUE,FALSE)</f>
        <v>1</v>
      </c>
    </row>
    <row r="168" spans="1:11" x14ac:dyDescent="0.35">
      <c r="A168" s="4">
        <v>43909</v>
      </c>
      <c r="B168" s="2" t="s">
        <v>21</v>
      </c>
      <c r="C168" s="2" t="s">
        <v>15</v>
      </c>
      <c r="D168" s="2" t="s">
        <v>16</v>
      </c>
      <c r="F168" s="2">
        <v>0</v>
      </c>
      <c r="K168" s="10" t="b">
        <f>IF(IFERROR(FIND("Positive",rawData[[#This Row],[Status]],1),FALSE),TRUE,FALSE)</f>
        <v>1</v>
      </c>
    </row>
    <row r="169" spans="1:11" x14ac:dyDescent="0.35">
      <c r="A169" s="4">
        <v>43909</v>
      </c>
      <c r="B169" s="2" t="s">
        <v>14</v>
      </c>
      <c r="C169" s="2" t="s">
        <v>15</v>
      </c>
      <c r="E169" s="2" t="s">
        <v>25</v>
      </c>
      <c r="G169" s="2">
        <v>30</v>
      </c>
      <c r="K169" s="10" t="b">
        <f>IF(IFERROR(FIND("Positive",rawData[[#This Row],[Status]],1),FALSE),TRUE,FALSE)</f>
        <v>1</v>
      </c>
    </row>
    <row r="170" spans="1:11" x14ac:dyDescent="0.35">
      <c r="A170" s="4">
        <v>43909</v>
      </c>
      <c r="B170" s="2" t="s">
        <v>14</v>
      </c>
      <c r="C170" s="2" t="s">
        <v>15</v>
      </c>
      <c r="E170" s="2" t="s">
        <v>26</v>
      </c>
      <c r="G170" s="2">
        <v>57</v>
      </c>
      <c r="K170" s="10" t="b">
        <f>IF(IFERROR(FIND("Positive",rawData[[#This Row],[Status]],1),FALSE),TRUE,FALSE)</f>
        <v>1</v>
      </c>
    </row>
    <row r="171" spans="1:11" x14ac:dyDescent="0.35">
      <c r="A171" s="4">
        <v>43909</v>
      </c>
      <c r="B171" s="2" t="s">
        <v>14</v>
      </c>
      <c r="C171" s="2" t="s">
        <v>15</v>
      </c>
      <c r="E171" s="2" t="s">
        <v>27</v>
      </c>
      <c r="G171" s="2">
        <v>2</v>
      </c>
      <c r="K171" s="10" t="b">
        <f>IF(IFERROR(FIND("Positive",rawData[[#This Row],[Status]],1),FALSE),TRUE,FALSE)</f>
        <v>1</v>
      </c>
    </row>
    <row r="172" spans="1:11" x14ac:dyDescent="0.35">
      <c r="A172" s="4">
        <v>43909</v>
      </c>
      <c r="B172" s="2" t="s">
        <v>20</v>
      </c>
      <c r="C172" s="2" t="s">
        <v>15</v>
      </c>
      <c r="E172" s="2" t="s">
        <v>25</v>
      </c>
      <c r="G172" s="2">
        <v>3</v>
      </c>
      <c r="K172" s="10" t="b">
        <f>IF(IFERROR(FIND("Positive",rawData[[#This Row],[Status]],1),FALSE),TRUE,FALSE)</f>
        <v>1</v>
      </c>
    </row>
    <row r="173" spans="1:11" x14ac:dyDescent="0.35">
      <c r="A173" s="4">
        <v>43909</v>
      </c>
      <c r="B173" s="2" t="s">
        <v>20</v>
      </c>
      <c r="C173" s="2" t="s">
        <v>15</v>
      </c>
      <c r="E173" s="2" t="s">
        <v>26</v>
      </c>
      <c r="G173" s="2">
        <v>5</v>
      </c>
      <c r="K173" s="10" t="b">
        <f>IF(IFERROR(FIND("Positive",rawData[[#This Row],[Status]],1),FALSE),TRUE,FALSE)</f>
        <v>1</v>
      </c>
    </row>
    <row r="174" spans="1:11" x14ac:dyDescent="0.35">
      <c r="A174" s="4">
        <v>43909</v>
      </c>
      <c r="B174" s="2" t="s">
        <v>20</v>
      </c>
      <c r="C174" s="2" t="s">
        <v>15</v>
      </c>
      <c r="E174" s="2" t="s">
        <v>27</v>
      </c>
      <c r="G174" s="2">
        <v>0</v>
      </c>
      <c r="K174" s="10" t="b">
        <f>IF(IFERROR(FIND("Positive",rawData[[#This Row],[Status]],1),FALSE),TRUE,FALSE)</f>
        <v>1</v>
      </c>
    </row>
    <row r="175" spans="1:11" x14ac:dyDescent="0.35">
      <c r="A175" s="4">
        <v>43909</v>
      </c>
      <c r="B175" s="2" t="s">
        <v>21</v>
      </c>
      <c r="C175" s="2" t="s">
        <v>15</v>
      </c>
      <c r="E175" s="2" t="s">
        <v>25</v>
      </c>
      <c r="G175" s="2">
        <v>3</v>
      </c>
      <c r="K175" s="10" t="b">
        <f>IF(IFERROR(FIND("Positive",rawData[[#This Row],[Status]],1),FALSE),TRUE,FALSE)</f>
        <v>1</v>
      </c>
    </row>
    <row r="176" spans="1:11" x14ac:dyDescent="0.35">
      <c r="A176" s="4">
        <v>43909</v>
      </c>
      <c r="B176" s="2" t="s">
        <v>21</v>
      </c>
      <c r="C176" s="2" t="s">
        <v>15</v>
      </c>
      <c r="E176" s="2" t="s">
        <v>26</v>
      </c>
      <c r="G176" s="2">
        <v>5</v>
      </c>
      <c r="K176" s="10" t="b">
        <f>IF(IFERROR(FIND("Positive",rawData[[#This Row],[Status]],1),FALSE),TRUE,FALSE)</f>
        <v>1</v>
      </c>
    </row>
    <row r="177" spans="1:11" x14ac:dyDescent="0.35">
      <c r="A177" s="4">
        <v>43909</v>
      </c>
      <c r="B177" s="2" t="s">
        <v>21</v>
      </c>
      <c r="C177" s="2" t="s">
        <v>15</v>
      </c>
      <c r="E177" s="2" t="s">
        <v>27</v>
      </c>
      <c r="G177" s="2">
        <v>0</v>
      </c>
      <c r="K177" s="10" t="b">
        <f>IF(IFERROR(FIND("Positive",rawData[[#This Row],[Status]],1),FALSE),TRUE,FALSE)</f>
        <v>1</v>
      </c>
    </row>
    <row r="178" spans="1:11" x14ac:dyDescent="0.35">
      <c r="A178" s="4">
        <v>43909</v>
      </c>
      <c r="B178" s="2" t="s">
        <v>14</v>
      </c>
      <c r="C178" s="2" t="s">
        <v>15</v>
      </c>
      <c r="H178" s="2">
        <v>11</v>
      </c>
      <c r="J178" s="2">
        <v>0</v>
      </c>
      <c r="K178" s="10" t="b">
        <f>IF(IFERROR(FIND("Positive",rawData[[#This Row],[Status]],1),FALSE),TRUE,FALSE)</f>
        <v>1</v>
      </c>
    </row>
    <row r="179" spans="1:11" x14ac:dyDescent="0.35">
      <c r="A179" s="4">
        <v>43909</v>
      </c>
      <c r="B179" s="2" t="s">
        <v>20</v>
      </c>
      <c r="C179" s="2" t="s">
        <v>15</v>
      </c>
      <c r="H179" s="2">
        <v>1</v>
      </c>
      <c r="J179" s="2">
        <v>0</v>
      </c>
      <c r="K179" s="10" t="b">
        <f>IF(IFERROR(FIND("Positive",rawData[[#This Row],[Status]],1),FALSE),TRUE,FALSE)</f>
        <v>1</v>
      </c>
    </row>
    <row r="180" spans="1:11" x14ac:dyDescent="0.35">
      <c r="A180" s="4">
        <v>43909</v>
      </c>
      <c r="B180" s="2" t="s">
        <v>21</v>
      </c>
      <c r="C180" s="2" t="s">
        <v>15</v>
      </c>
      <c r="H180" s="2">
        <v>1</v>
      </c>
      <c r="J180" s="2">
        <v>0</v>
      </c>
      <c r="K180" s="10" t="b">
        <f>IF(IFERROR(FIND("Positive",rawData[[#This Row],[Status]],1),FALSE),TRUE,FALSE)</f>
        <v>1</v>
      </c>
    </row>
    <row r="181" spans="1:11" x14ac:dyDescent="0.35">
      <c r="A181" s="4">
        <v>43910</v>
      </c>
      <c r="B181" s="2" t="s">
        <v>14</v>
      </c>
      <c r="C181" s="2" t="s">
        <v>15</v>
      </c>
      <c r="D181" s="2" t="s">
        <v>29</v>
      </c>
      <c r="F181" s="2">
        <v>0</v>
      </c>
      <c r="K181" s="10" t="b">
        <f>IF(IFERROR(FIND("Positive",rawData[[#This Row],[Status]],1),FALSE),TRUE,FALSE)</f>
        <v>1</v>
      </c>
    </row>
    <row r="182" spans="1:11" x14ac:dyDescent="0.35">
      <c r="A182" s="4">
        <v>43910</v>
      </c>
      <c r="B182" s="2" t="s">
        <v>14</v>
      </c>
      <c r="C182" s="2" t="s">
        <v>15</v>
      </c>
      <c r="D182" s="2" t="s">
        <v>30</v>
      </c>
      <c r="F182" s="2">
        <v>1</v>
      </c>
      <c r="K182" s="10" t="b">
        <f>IF(IFERROR(FIND("Positive",rawData[[#This Row],[Status]],1),FALSE),TRUE,FALSE)</f>
        <v>1</v>
      </c>
    </row>
    <row r="183" spans="1:11" x14ac:dyDescent="0.35">
      <c r="A183" s="4">
        <v>43910</v>
      </c>
      <c r="B183" s="2" t="s">
        <v>14</v>
      </c>
      <c r="C183" s="2" t="s">
        <v>15</v>
      </c>
      <c r="D183" s="2" t="s">
        <v>31</v>
      </c>
      <c r="F183" s="2">
        <v>21</v>
      </c>
      <c r="K183" s="10" t="b">
        <f>IF(IFERROR(FIND("Positive",rawData[[#This Row],[Status]],1),FALSE),TRUE,FALSE)</f>
        <v>1</v>
      </c>
    </row>
    <row r="184" spans="1:11" x14ac:dyDescent="0.35">
      <c r="A184" s="4">
        <v>43910</v>
      </c>
      <c r="B184" s="2" t="s">
        <v>14</v>
      </c>
      <c r="C184" s="2" t="s">
        <v>15</v>
      </c>
      <c r="D184" s="2" t="s">
        <v>32</v>
      </c>
      <c r="F184" s="2">
        <v>29</v>
      </c>
      <c r="K184" s="10" t="b">
        <f>IF(IFERROR(FIND("Positive",rawData[[#This Row],[Status]],1),FALSE),TRUE,FALSE)</f>
        <v>1</v>
      </c>
    </row>
    <row r="185" spans="1:11" x14ac:dyDescent="0.35">
      <c r="A185" s="4">
        <v>43910</v>
      </c>
      <c r="B185" s="2" t="s">
        <v>14</v>
      </c>
      <c r="C185" s="2" t="s">
        <v>15</v>
      </c>
      <c r="D185" s="2" t="s">
        <v>33</v>
      </c>
      <c r="F185" s="2">
        <v>27</v>
      </c>
      <c r="K185" s="10" t="b">
        <f>IF(IFERROR(FIND("Positive",rawData[[#This Row],[Status]],1),FALSE),TRUE,FALSE)</f>
        <v>1</v>
      </c>
    </row>
    <row r="186" spans="1:11" x14ac:dyDescent="0.35">
      <c r="A186" s="4">
        <v>43910</v>
      </c>
      <c r="B186" s="2" t="s">
        <v>14</v>
      </c>
      <c r="C186" s="2" t="s">
        <v>15</v>
      </c>
      <c r="D186" s="2" t="s">
        <v>34</v>
      </c>
      <c r="F186" s="2">
        <v>14</v>
      </c>
      <c r="K186" s="10" t="b">
        <f>IF(IFERROR(FIND("Positive",rawData[[#This Row],[Status]],1),FALSE),TRUE,FALSE)</f>
        <v>1</v>
      </c>
    </row>
    <row r="187" spans="1:11" x14ac:dyDescent="0.35">
      <c r="A187" s="4">
        <v>43910</v>
      </c>
      <c r="B187" s="2" t="s">
        <v>14</v>
      </c>
      <c r="C187" s="2" t="s">
        <v>15</v>
      </c>
      <c r="D187" s="2" t="s">
        <v>35</v>
      </c>
      <c r="F187" s="2">
        <v>5</v>
      </c>
      <c r="K187" s="10" t="b">
        <f>IF(IFERROR(FIND("Positive",rawData[[#This Row],[Status]],1),FALSE),TRUE,FALSE)</f>
        <v>1</v>
      </c>
    </row>
    <row r="188" spans="1:11" x14ac:dyDescent="0.35">
      <c r="A188" s="4">
        <v>43910</v>
      </c>
      <c r="B188" s="2" t="s">
        <v>14</v>
      </c>
      <c r="C188" s="2" t="s">
        <v>15</v>
      </c>
      <c r="D188" s="2" t="s">
        <v>36</v>
      </c>
      <c r="F188" s="2">
        <v>10</v>
      </c>
      <c r="K188" s="10" t="b">
        <f>IF(IFERROR(FIND("Positive",rawData[[#This Row],[Status]],1),FALSE),TRUE,FALSE)</f>
        <v>1</v>
      </c>
    </row>
    <row r="189" spans="1:11" x14ac:dyDescent="0.35">
      <c r="A189" s="4">
        <v>43910</v>
      </c>
      <c r="B189" s="2" t="s">
        <v>14</v>
      </c>
      <c r="C189" s="2" t="s">
        <v>15</v>
      </c>
      <c r="D189" s="2" t="s">
        <v>37</v>
      </c>
      <c r="F189" s="2">
        <v>2</v>
      </c>
      <c r="K189" s="10" t="b">
        <f>IF(IFERROR(FIND("Positive",rawData[[#This Row],[Status]],1),FALSE),TRUE,FALSE)</f>
        <v>1</v>
      </c>
    </row>
    <row r="190" spans="1:11" x14ac:dyDescent="0.35">
      <c r="A190" s="4">
        <v>43910</v>
      </c>
      <c r="B190" s="2" t="s">
        <v>14</v>
      </c>
      <c r="C190" s="2" t="s">
        <v>15</v>
      </c>
      <c r="D190" s="2" t="s">
        <v>16</v>
      </c>
      <c r="F190" s="2">
        <v>1</v>
      </c>
      <c r="K190" s="10" t="b">
        <f>IF(IFERROR(FIND("Positive",rawData[[#This Row],[Status]],1),FALSE),TRUE,FALSE)</f>
        <v>1</v>
      </c>
    </row>
    <row r="191" spans="1:11" x14ac:dyDescent="0.35">
      <c r="A191" s="4">
        <v>43910</v>
      </c>
      <c r="B191" s="2" t="s">
        <v>20</v>
      </c>
      <c r="C191" s="2" t="s">
        <v>15</v>
      </c>
      <c r="D191" s="2" t="s">
        <v>29</v>
      </c>
      <c r="F191" s="2">
        <v>0</v>
      </c>
      <c r="K191" s="10" t="b">
        <f>IF(IFERROR(FIND("Positive",rawData[[#This Row],[Status]],1),FALSE),TRUE,FALSE)</f>
        <v>1</v>
      </c>
    </row>
    <row r="192" spans="1:11" x14ac:dyDescent="0.35">
      <c r="A192" s="4">
        <v>43910</v>
      </c>
      <c r="B192" s="2" t="s">
        <v>20</v>
      </c>
      <c r="C192" s="2" t="s">
        <v>15</v>
      </c>
      <c r="D192" s="2" t="s">
        <v>30</v>
      </c>
      <c r="F192" s="2">
        <v>0</v>
      </c>
      <c r="K192" s="10" t="b">
        <f>IF(IFERROR(FIND("Positive",rawData[[#This Row],[Status]],1),FALSE),TRUE,FALSE)</f>
        <v>1</v>
      </c>
    </row>
    <row r="193" spans="1:11" x14ac:dyDescent="0.35">
      <c r="A193" s="4">
        <v>43910</v>
      </c>
      <c r="B193" s="2" t="s">
        <v>20</v>
      </c>
      <c r="C193" s="2" t="s">
        <v>15</v>
      </c>
      <c r="D193" s="2" t="s">
        <v>31</v>
      </c>
      <c r="F193" s="2">
        <v>0</v>
      </c>
      <c r="K193" s="10" t="b">
        <f>IF(IFERROR(FIND("Positive",rawData[[#This Row],[Status]],1),FALSE),TRUE,FALSE)</f>
        <v>1</v>
      </c>
    </row>
    <row r="194" spans="1:11" x14ac:dyDescent="0.35">
      <c r="A194" s="4">
        <v>43910</v>
      </c>
      <c r="B194" s="2" t="s">
        <v>20</v>
      </c>
      <c r="C194" s="2" t="s">
        <v>15</v>
      </c>
      <c r="D194" s="2" t="s">
        <v>32</v>
      </c>
      <c r="F194" s="2">
        <v>0</v>
      </c>
      <c r="K194" s="10" t="b">
        <f>IF(IFERROR(FIND("Positive",rawData[[#This Row],[Status]],1),FALSE),TRUE,FALSE)</f>
        <v>1</v>
      </c>
    </row>
    <row r="195" spans="1:11" x14ac:dyDescent="0.35">
      <c r="A195" s="4">
        <v>43910</v>
      </c>
      <c r="B195" s="2" t="s">
        <v>20</v>
      </c>
      <c r="C195" s="2" t="s">
        <v>15</v>
      </c>
      <c r="D195" s="2" t="s">
        <v>33</v>
      </c>
      <c r="F195" s="2">
        <v>0</v>
      </c>
      <c r="K195" s="10" t="b">
        <f>IF(IFERROR(FIND("Positive",rawData[[#This Row],[Status]],1),FALSE),TRUE,FALSE)</f>
        <v>1</v>
      </c>
    </row>
    <row r="196" spans="1:11" x14ac:dyDescent="0.35">
      <c r="A196" s="4">
        <v>43910</v>
      </c>
      <c r="B196" s="2" t="s">
        <v>20</v>
      </c>
      <c r="C196" s="2" t="s">
        <v>15</v>
      </c>
      <c r="D196" s="2" t="s">
        <v>34</v>
      </c>
      <c r="F196" s="2">
        <v>0</v>
      </c>
      <c r="K196" s="10" t="b">
        <f>IF(IFERROR(FIND("Positive",rawData[[#This Row],[Status]],1),FALSE),TRUE,FALSE)</f>
        <v>1</v>
      </c>
    </row>
    <row r="197" spans="1:11" x14ac:dyDescent="0.35">
      <c r="A197" s="4">
        <v>43910</v>
      </c>
      <c r="B197" s="2" t="s">
        <v>20</v>
      </c>
      <c r="C197" s="2" t="s">
        <v>15</v>
      </c>
      <c r="D197" s="2" t="s">
        <v>35</v>
      </c>
      <c r="F197" s="2">
        <v>4</v>
      </c>
      <c r="K197" s="10" t="b">
        <f>IF(IFERROR(FIND("Positive",rawData[[#This Row],[Status]],1),FALSE),TRUE,FALSE)</f>
        <v>1</v>
      </c>
    </row>
    <row r="198" spans="1:11" x14ac:dyDescent="0.35">
      <c r="A198" s="4">
        <v>43910</v>
      </c>
      <c r="B198" s="2" t="s">
        <v>20</v>
      </c>
      <c r="C198" s="2" t="s">
        <v>15</v>
      </c>
      <c r="D198" s="2" t="s">
        <v>36</v>
      </c>
      <c r="F198" s="2">
        <v>2</v>
      </c>
      <c r="K198" s="10" t="b">
        <f>IF(IFERROR(FIND("Positive",rawData[[#This Row],[Status]],1),FALSE),TRUE,FALSE)</f>
        <v>1</v>
      </c>
    </row>
    <row r="199" spans="1:11" x14ac:dyDescent="0.35">
      <c r="A199" s="4">
        <v>43910</v>
      </c>
      <c r="B199" s="2" t="s">
        <v>20</v>
      </c>
      <c r="C199" s="2" t="s">
        <v>15</v>
      </c>
      <c r="D199" s="2" t="s">
        <v>37</v>
      </c>
      <c r="F199" s="2">
        <v>5</v>
      </c>
      <c r="K199" s="10" t="b">
        <f>IF(IFERROR(FIND("Positive",rawData[[#This Row],[Status]],1),FALSE),TRUE,FALSE)</f>
        <v>1</v>
      </c>
    </row>
    <row r="200" spans="1:11" x14ac:dyDescent="0.35">
      <c r="A200" s="4">
        <v>43910</v>
      </c>
      <c r="B200" s="2" t="s">
        <v>20</v>
      </c>
      <c r="C200" s="2" t="s">
        <v>15</v>
      </c>
      <c r="D200" s="2" t="s">
        <v>16</v>
      </c>
      <c r="F200" s="2">
        <v>0</v>
      </c>
      <c r="K200" s="10" t="b">
        <f>IF(IFERROR(FIND("Positive",rawData[[#This Row],[Status]],1),FALSE),TRUE,FALSE)</f>
        <v>1</v>
      </c>
    </row>
    <row r="201" spans="1:11" x14ac:dyDescent="0.35">
      <c r="A201" s="4">
        <v>43910</v>
      </c>
      <c r="B201" s="2" t="s">
        <v>21</v>
      </c>
      <c r="C201" s="2" t="s">
        <v>15</v>
      </c>
      <c r="D201" s="2" t="s">
        <v>29</v>
      </c>
      <c r="F201" s="2">
        <v>0</v>
      </c>
      <c r="K201" s="10" t="b">
        <f>IF(IFERROR(FIND("Positive",rawData[[#This Row],[Status]],1),FALSE),TRUE,FALSE)</f>
        <v>1</v>
      </c>
    </row>
    <row r="202" spans="1:11" x14ac:dyDescent="0.35">
      <c r="A202" s="4">
        <v>43910</v>
      </c>
      <c r="B202" s="2" t="s">
        <v>21</v>
      </c>
      <c r="C202" s="2" t="s">
        <v>15</v>
      </c>
      <c r="D202" s="2" t="s">
        <v>30</v>
      </c>
      <c r="F202" s="2">
        <v>0</v>
      </c>
      <c r="K202" s="10" t="b">
        <f>IF(IFERROR(FIND("Positive",rawData[[#This Row],[Status]],1),FALSE),TRUE,FALSE)</f>
        <v>1</v>
      </c>
    </row>
    <row r="203" spans="1:11" x14ac:dyDescent="0.35">
      <c r="A203" s="4">
        <v>43910</v>
      </c>
      <c r="B203" s="2" t="s">
        <v>21</v>
      </c>
      <c r="C203" s="2" t="s">
        <v>15</v>
      </c>
      <c r="D203" s="2" t="s">
        <v>31</v>
      </c>
      <c r="F203" s="2">
        <v>3</v>
      </c>
      <c r="K203" s="10" t="b">
        <f>IF(IFERROR(FIND("Positive",rawData[[#This Row],[Status]],1),FALSE),TRUE,FALSE)</f>
        <v>1</v>
      </c>
    </row>
    <row r="204" spans="1:11" x14ac:dyDescent="0.35">
      <c r="A204" s="4">
        <v>43910</v>
      </c>
      <c r="B204" s="2" t="s">
        <v>21</v>
      </c>
      <c r="C204" s="2" t="s">
        <v>15</v>
      </c>
      <c r="D204" s="2" t="s">
        <v>32</v>
      </c>
      <c r="F204" s="2">
        <v>2</v>
      </c>
      <c r="K204" s="10" t="b">
        <f>IF(IFERROR(FIND("Positive",rawData[[#This Row],[Status]],1),FALSE),TRUE,FALSE)</f>
        <v>1</v>
      </c>
    </row>
    <row r="205" spans="1:11" x14ac:dyDescent="0.35">
      <c r="A205" s="4">
        <v>43910</v>
      </c>
      <c r="B205" s="2" t="s">
        <v>21</v>
      </c>
      <c r="C205" s="2" t="s">
        <v>15</v>
      </c>
      <c r="D205" s="2" t="s">
        <v>33</v>
      </c>
      <c r="F205" s="2">
        <v>1</v>
      </c>
      <c r="K205" s="10" t="b">
        <f>IF(IFERROR(FIND("Positive",rawData[[#This Row],[Status]],1),FALSE),TRUE,FALSE)</f>
        <v>1</v>
      </c>
    </row>
    <row r="206" spans="1:11" x14ac:dyDescent="0.35">
      <c r="A206" s="4">
        <v>43910</v>
      </c>
      <c r="B206" s="2" t="s">
        <v>21</v>
      </c>
      <c r="C206" s="2" t="s">
        <v>15</v>
      </c>
      <c r="D206" s="2" t="s">
        <v>34</v>
      </c>
      <c r="F206" s="2">
        <v>0</v>
      </c>
      <c r="K206" s="10" t="b">
        <f>IF(IFERROR(FIND("Positive",rawData[[#This Row],[Status]],1),FALSE),TRUE,FALSE)</f>
        <v>1</v>
      </c>
    </row>
    <row r="207" spans="1:11" x14ac:dyDescent="0.35">
      <c r="A207" s="4">
        <v>43910</v>
      </c>
      <c r="B207" s="2" t="s">
        <v>21</v>
      </c>
      <c r="C207" s="2" t="s">
        <v>15</v>
      </c>
      <c r="D207" s="2" t="s">
        <v>35</v>
      </c>
      <c r="F207" s="2">
        <v>1</v>
      </c>
      <c r="K207" s="10" t="b">
        <f>IF(IFERROR(FIND("Positive",rawData[[#This Row],[Status]],1),FALSE),TRUE,FALSE)</f>
        <v>1</v>
      </c>
    </row>
    <row r="208" spans="1:11" x14ac:dyDescent="0.35">
      <c r="A208" s="4">
        <v>43910</v>
      </c>
      <c r="B208" s="2" t="s">
        <v>21</v>
      </c>
      <c r="C208" s="2" t="s">
        <v>15</v>
      </c>
      <c r="D208" s="2" t="s">
        <v>36</v>
      </c>
      <c r="F208" s="2">
        <v>3</v>
      </c>
      <c r="K208" s="10" t="b">
        <f>IF(IFERROR(FIND("Positive",rawData[[#This Row],[Status]],1),FALSE),TRUE,FALSE)</f>
        <v>1</v>
      </c>
    </row>
    <row r="209" spans="1:11" x14ac:dyDescent="0.35">
      <c r="A209" s="4">
        <v>43910</v>
      </c>
      <c r="B209" s="2" t="s">
        <v>21</v>
      </c>
      <c r="C209" s="2" t="s">
        <v>15</v>
      </c>
      <c r="D209" s="2" t="s">
        <v>37</v>
      </c>
      <c r="F209" s="2">
        <v>0</v>
      </c>
      <c r="K209" s="10" t="b">
        <f>IF(IFERROR(FIND("Positive",rawData[[#This Row],[Status]],1),FALSE),TRUE,FALSE)</f>
        <v>1</v>
      </c>
    </row>
    <row r="210" spans="1:11" x14ac:dyDescent="0.35">
      <c r="A210" s="4">
        <v>43910</v>
      </c>
      <c r="B210" s="2" t="s">
        <v>21</v>
      </c>
      <c r="C210" s="2" t="s">
        <v>15</v>
      </c>
      <c r="D210" s="2" t="s">
        <v>16</v>
      </c>
      <c r="F210" s="2">
        <v>0</v>
      </c>
      <c r="K210" s="10" t="b">
        <f>IF(IFERROR(FIND("Positive",rawData[[#This Row],[Status]],1),FALSE),TRUE,FALSE)</f>
        <v>1</v>
      </c>
    </row>
    <row r="211" spans="1:11" x14ac:dyDescent="0.35">
      <c r="A211" s="4">
        <v>43910</v>
      </c>
      <c r="B211" s="2" t="s">
        <v>14</v>
      </c>
      <c r="C211" s="2" t="s">
        <v>15</v>
      </c>
      <c r="E211" s="2" t="s">
        <v>25</v>
      </c>
      <c r="G211" s="2">
        <v>37</v>
      </c>
      <c r="K211" s="10" t="b">
        <f>IF(IFERROR(FIND("Positive",rawData[[#This Row],[Status]],1),FALSE),TRUE,FALSE)</f>
        <v>1</v>
      </c>
    </row>
    <row r="212" spans="1:11" x14ac:dyDescent="0.35">
      <c r="A212" s="4">
        <v>43910</v>
      </c>
      <c r="B212" s="2" t="s">
        <v>14</v>
      </c>
      <c r="C212" s="2" t="s">
        <v>15</v>
      </c>
      <c r="E212" s="2" t="s">
        <v>26</v>
      </c>
      <c r="G212" s="2">
        <v>72</v>
      </c>
      <c r="K212" s="10" t="b">
        <f>IF(IFERROR(FIND("Positive",rawData[[#This Row],[Status]],1),FALSE),TRUE,FALSE)</f>
        <v>1</v>
      </c>
    </row>
    <row r="213" spans="1:11" x14ac:dyDescent="0.35">
      <c r="A213" s="4">
        <v>43910</v>
      </c>
      <c r="B213" s="2" t="s">
        <v>14</v>
      </c>
      <c r="C213" s="2" t="s">
        <v>15</v>
      </c>
      <c r="E213" s="2" t="s">
        <v>27</v>
      </c>
      <c r="G213" s="2">
        <v>1</v>
      </c>
      <c r="K213" s="10" t="b">
        <f>IF(IFERROR(FIND("Positive",rawData[[#This Row],[Status]],1),FALSE),TRUE,FALSE)</f>
        <v>1</v>
      </c>
    </row>
    <row r="214" spans="1:11" x14ac:dyDescent="0.35">
      <c r="A214" s="4">
        <v>43910</v>
      </c>
      <c r="B214" s="2" t="s">
        <v>20</v>
      </c>
      <c r="C214" s="2" t="s">
        <v>15</v>
      </c>
      <c r="E214" s="2" t="s">
        <v>25</v>
      </c>
      <c r="G214" s="2">
        <v>4</v>
      </c>
      <c r="K214" s="10" t="b">
        <f>IF(IFERROR(FIND("Positive",rawData[[#This Row],[Status]],1),FALSE),TRUE,FALSE)</f>
        <v>1</v>
      </c>
    </row>
    <row r="215" spans="1:11" x14ac:dyDescent="0.35">
      <c r="A215" s="4">
        <v>43910</v>
      </c>
      <c r="B215" s="2" t="s">
        <v>20</v>
      </c>
      <c r="C215" s="2" t="s">
        <v>15</v>
      </c>
      <c r="E215" s="2" t="s">
        <v>26</v>
      </c>
      <c r="G215" s="2">
        <v>7</v>
      </c>
      <c r="K215" s="10" t="b">
        <f>IF(IFERROR(FIND("Positive",rawData[[#This Row],[Status]],1),FALSE),TRUE,FALSE)</f>
        <v>1</v>
      </c>
    </row>
    <row r="216" spans="1:11" x14ac:dyDescent="0.35">
      <c r="A216" s="4">
        <v>43910</v>
      </c>
      <c r="B216" s="2" t="s">
        <v>20</v>
      </c>
      <c r="C216" s="2" t="s">
        <v>15</v>
      </c>
      <c r="E216" s="2" t="s">
        <v>27</v>
      </c>
      <c r="G216" s="2">
        <v>0</v>
      </c>
      <c r="K216" s="10" t="b">
        <f>IF(IFERROR(FIND("Positive",rawData[[#This Row],[Status]],1),FALSE),TRUE,FALSE)</f>
        <v>1</v>
      </c>
    </row>
    <row r="217" spans="1:11" x14ac:dyDescent="0.35">
      <c r="A217" s="4">
        <v>43910</v>
      </c>
      <c r="B217" s="2" t="s">
        <v>21</v>
      </c>
      <c r="C217" s="2" t="s">
        <v>15</v>
      </c>
      <c r="E217" s="2" t="s">
        <v>25</v>
      </c>
      <c r="G217" s="2">
        <v>4</v>
      </c>
      <c r="K217" s="10" t="b">
        <f>IF(IFERROR(FIND("Positive",rawData[[#This Row],[Status]],1),FALSE),TRUE,FALSE)</f>
        <v>1</v>
      </c>
    </row>
    <row r="218" spans="1:11" x14ac:dyDescent="0.35">
      <c r="A218" s="4">
        <v>43910</v>
      </c>
      <c r="B218" s="2" t="s">
        <v>21</v>
      </c>
      <c r="C218" s="2" t="s">
        <v>15</v>
      </c>
      <c r="E218" s="2" t="s">
        <v>26</v>
      </c>
      <c r="G218" s="2">
        <v>6</v>
      </c>
      <c r="K218" s="10" t="b">
        <f>IF(IFERROR(FIND("Positive",rawData[[#This Row],[Status]],1),FALSE),TRUE,FALSE)</f>
        <v>1</v>
      </c>
    </row>
    <row r="219" spans="1:11" x14ac:dyDescent="0.35">
      <c r="A219" s="4">
        <v>43910</v>
      </c>
      <c r="B219" s="2" t="s">
        <v>21</v>
      </c>
      <c r="C219" s="2" t="s">
        <v>15</v>
      </c>
      <c r="E219" s="2" t="s">
        <v>27</v>
      </c>
      <c r="G219" s="2">
        <v>0</v>
      </c>
      <c r="K219" s="10" t="b">
        <f>IF(IFERROR(FIND("Positive",rawData[[#This Row],[Status]],1),FALSE),TRUE,FALSE)</f>
        <v>1</v>
      </c>
    </row>
    <row r="220" spans="1:11" x14ac:dyDescent="0.35">
      <c r="A220" s="4">
        <v>43910</v>
      </c>
      <c r="B220" s="2" t="s">
        <v>14</v>
      </c>
      <c r="C220" s="2" t="s">
        <v>15</v>
      </c>
      <c r="H220" s="2">
        <v>18</v>
      </c>
      <c r="J220" s="2">
        <v>0</v>
      </c>
      <c r="K220" s="10" t="b">
        <f>IF(IFERROR(FIND("Positive",rawData[[#This Row],[Status]],1),FALSE),TRUE,FALSE)</f>
        <v>1</v>
      </c>
    </row>
    <row r="221" spans="1:11" x14ac:dyDescent="0.35">
      <c r="A221" s="4">
        <v>43910</v>
      </c>
      <c r="B221" s="2" t="s">
        <v>20</v>
      </c>
      <c r="C221" s="2" t="s">
        <v>15</v>
      </c>
      <c r="H221" s="2">
        <v>6</v>
      </c>
      <c r="J221" s="2">
        <v>0</v>
      </c>
      <c r="K221" s="10" t="b">
        <f>IF(IFERROR(FIND("Positive",rawData[[#This Row],[Status]],1),FALSE),TRUE,FALSE)</f>
        <v>1</v>
      </c>
    </row>
    <row r="222" spans="1:11" x14ac:dyDescent="0.35">
      <c r="A222" s="4">
        <v>43910</v>
      </c>
      <c r="B222" s="2" t="s">
        <v>21</v>
      </c>
      <c r="C222" s="2" t="s">
        <v>15</v>
      </c>
      <c r="H222" s="2">
        <v>3</v>
      </c>
      <c r="J222" s="2">
        <v>0</v>
      </c>
      <c r="K222" s="10" t="b">
        <f>IF(IFERROR(FIND("Positive",rawData[[#This Row],[Status]],1),FALSE),TRUE,FALSE)</f>
        <v>1</v>
      </c>
    </row>
    <row r="223" spans="1:11" x14ac:dyDescent="0.35">
      <c r="A223" s="4">
        <v>43911</v>
      </c>
      <c r="B223" s="2" t="s">
        <v>14</v>
      </c>
      <c r="C223" s="2" t="s">
        <v>15</v>
      </c>
      <c r="D223" s="2" t="s">
        <v>29</v>
      </c>
      <c r="F223" s="2">
        <v>0</v>
      </c>
      <c r="K223" s="10" t="b">
        <f>IF(IFERROR(FIND("Positive",rawData[[#This Row],[Status]],1),FALSE),TRUE,FALSE)</f>
        <v>1</v>
      </c>
    </row>
    <row r="224" spans="1:11" x14ac:dyDescent="0.35">
      <c r="A224" s="4">
        <v>43911</v>
      </c>
      <c r="B224" s="2" t="s">
        <v>14</v>
      </c>
      <c r="C224" s="2" t="s">
        <v>15</v>
      </c>
      <c r="D224" s="2" t="s">
        <v>30</v>
      </c>
      <c r="F224" s="2">
        <v>2</v>
      </c>
      <c r="K224" s="10" t="b">
        <f>IF(IFERROR(FIND("Positive",rawData[[#This Row],[Status]],1),FALSE),TRUE,FALSE)</f>
        <v>1</v>
      </c>
    </row>
    <row r="225" spans="1:11" x14ac:dyDescent="0.35">
      <c r="A225" s="4">
        <v>43911</v>
      </c>
      <c r="B225" s="2" t="s">
        <v>14</v>
      </c>
      <c r="C225" s="2" t="s">
        <v>15</v>
      </c>
      <c r="D225" s="2" t="s">
        <v>31</v>
      </c>
      <c r="F225" s="2">
        <v>27</v>
      </c>
      <c r="K225" s="10" t="b">
        <f>IF(IFERROR(FIND("Positive",rawData[[#This Row],[Status]],1),FALSE),TRUE,FALSE)</f>
        <v>1</v>
      </c>
    </row>
    <row r="226" spans="1:11" x14ac:dyDescent="0.35">
      <c r="A226" s="4">
        <v>43911</v>
      </c>
      <c r="B226" s="2" t="s">
        <v>14</v>
      </c>
      <c r="C226" s="2" t="s">
        <v>15</v>
      </c>
      <c r="D226" s="2" t="s">
        <v>32</v>
      </c>
      <c r="F226" s="2">
        <v>37</v>
      </c>
      <c r="K226" s="10" t="b">
        <f>IF(IFERROR(FIND("Positive",rawData[[#This Row],[Status]],1),FALSE),TRUE,FALSE)</f>
        <v>1</v>
      </c>
    </row>
    <row r="227" spans="1:11" x14ac:dyDescent="0.35">
      <c r="A227" s="4">
        <v>43911</v>
      </c>
      <c r="B227" s="2" t="s">
        <v>14</v>
      </c>
      <c r="C227" s="2" t="s">
        <v>15</v>
      </c>
      <c r="D227" s="2" t="s">
        <v>33</v>
      </c>
      <c r="F227" s="2">
        <v>29</v>
      </c>
      <c r="K227" s="10" t="b">
        <f>IF(IFERROR(FIND("Positive",rawData[[#This Row],[Status]],1),FALSE),TRUE,FALSE)</f>
        <v>1</v>
      </c>
    </row>
    <row r="228" spans="1:11" x14ac:dyDescent="0.35">
      <c r="A228" s="4">
        <v>43911</v>
      </c>
      <c r="B228" s="2" t="s">
        <v>14</v>
      </c>
      <c r="C228" s="2" t="s">
        <v>15</v>
      </c>
      <c r="D228" s="2" t="s">
        <v>34</v>
      </c>
      <c r="F228" s="2">
        <v>18</v>
      </c>
      <c r="K228" s="10" t="b">
        <f>IF(IFERROR(FIND("Positive",rawData[[#This Row],[Status]],1),FALSE),TRUE,FALSE)</f>
        <v>1</v>
      </c>
    </row>
    <row r="229" spans="1:11" x14ac:dyDescent="0.35">
      <c r="A229" s="4">
        <v>43911</v>
      </c>
      <c r="B229" s="2" t="s">
        <v>14</v>
      </c>
      <c r="C229" s="2" t="s">
        <v>15</v>
      </c>
      <c r="D229" s="2" t="s">
        <v>35</v>
      </c>
      <c r="F229" s="2">
        <v>8</v>
      </c>
      <c r="K229" s="10" t="b">
        <f>IF(IFERROR(FIND("Positive",rawData[[#This Row],[Status]],1),FALSE),TRUE,FALSE)</f>
        <v>1</v>
      </c>
    </row>
    <row r="230" spans="1:11" x14ac:dyDescent="0.35">
      <c r="A230" s="4">
        <v>43911</v>
      </c>
      <c r="B230" s="2" t="s">
        <v>14</v>
      </c>
      <c r="C230" s="2" t="s">
        <v>15</v>
      </c>
      <c r="D230" s="2" t="s">
        <v>36</v>
      </c>
      <c r="F230" s="2">
        <v>11</v>
      </c>
      <c r="K230" s="10" t="b">
        <f>IF(IFERROR(FIND("Positive",rawData[[#This Row],[Status]],1),FALSE),TRUE,FALSE)</f>
        <v>1</v>
      </c>
    </row>
    <row r="231" spans="1:11" x14ac:dyDescent="0.35">
      <c r="A231" s="4">
        <v>43911</v>
      </c>
      <c r="B231" s="2" t="s">
        <v>14</v>
      </c>
      <c r="C231" s="2" t="s">
        <v>15</v>
      </c>
      <c r="D231" s="2" t="s">
        <v>37</v>
      </c>
      <c r="F231" s="2">
        <v>2</v>
      </c>
      <c r="K231" s="10" t="b">
        <f>IF(IFERROR(FIND("Positive",rawData[[#This Row],[Status]],1),FALSE),TRUE,FALSE)</f>
        <v>1</v>
      </c>
    </row>
    <row r="232" spans="1:11" x14ac:dyDescent="0.35">
      <c r="A232" s="4">
        <v>43911</v>
      </c>
      <c r="B232" s="2" t="s">
        <v>14</v>
      </c>
      <c r="C232" s="2" t="s">
        <v>15</v>
      </c>
      <c r="D232" s="2" t="s">
        <v>16</v>
      </c>
      <c r="F232" s="2">
        <v>1</v>
      </c>
      <c r="K232" s="10" t="b">
        <f>IF(IFERROR(FIND("Positive",rawData[[#This Row],[Status]],1),FALSE),TRUE,FALSE)</f>
        <v>1</v>
      </c>
    </row>
    <row r="233" spans="1:11" x14ac:dyDescent="0.35">
      <c r="A233" s="4">
        <v>43911</v>
      </c>
      <c r="B233" s="2" t="s">
        <v>20</v>
      </c>
      <c r="C233" s="2" t="s">
        <v>15</v>
      </c>
      <c r="D233" s="2" t="s">
        <v>29</v>
      </c>
      <c r="F233" s="2">
        <v>0</v>
      </c>
      <c r="K233" s="10" t="b">
        <f>IF(IFERROR(FIND("Positive",rawData[[#This Row],[Status]],1),FALSE),TRUE,FALSE)</f>
        <v>1</v>
      </c>
    </row>
    <row r="234" spans="1:11" x14ac:dyDescent="0.35">
      <c r="A234" s="4">
        <v>43911</v>
      </c>
      <c r="B234" s="2" t="s">
        <v>20</v>
      </c>
      <c r="C234" s="2" t="s">
        <v>15</v>
      </c>
      <c r="D234" s="2" t="s">
        <v>30</v>
      </c>
      <c r="F234" s="2">
        <v>0</v>
      </c>
      <c r="K234" s="10" t="b">
        <f>IF(IFERROR(FIND("Positive",rawData[[#This Row],[Status]],1),FALSE),TRUE,FALSE)</f>
        <v>1</v>
      </c>
    </row>
    <row r="235" spans="1:11" x14ac:dyDescent="0.35">
      <c r="A235" s="4">
        <v>43911</v>
      </c>
      <c r="B235" s="2" t="s">
        <v>20</v>
      </c>
      <c r="C235" s="2" t="s">
        <v>15</v>
      </c>
      <c r="D235" s="2" t="s">
        <v>31</v>
      </c>
      <c r="F235" s="2">
        <v>0</v>
      </c>
      <c r="K235" s="10" t="b">
        <f>IF(IFERROR(FIND("Positive",rawData[[#This Row],[Status]],1),FALSE),TRUE,FALSE)</f>
        <v>1</v>
      </c>
    </row>
    <row r="236" spans="1:11" x14ac:dyDescent="0.35">
      <c r="A236" s="4">
        <v>43911</v>
      </c>
      <c r="B236" s="2" t="s">
        <v>20</v>
      </c>
      <c r="C236" s="2" t="s">
        <v>15</v>
      </c>
      <c r="D236" s="2" t="s">
        <v>32</v>
      </c>
      <c r="F236" s="2">
        <v>0</v>
      </c>
      <c r="K236" s="10" t="b">
        <f>IF(IFERROR(FIND("Positive",rawData[[#This Row],[Status]],1),FALSE),TRUE,FALSE)</f>
        <v>1</v>
      </c>
    </row>
    <row r="237" spans="1:11" x14ac:dyDescent="0.35">
      <c r="A237" s="4">
        <v>43911</v>
      </c>
      <c r="B237" s="2" t="s">
        <v>20</v>
      </c>
      <c r="C237" s="2" t="s">
        <v>15</v>
      </c>
      <c r="D237" s="2" t="s">
        <v>33</v>
      </c>
      <c r="F237" s="2">
        <v>0</v>
      </c>
      <c r="K237" s="10" t="b">
        <f>IF(IFERROR(FIND("Positive",rawData[[#This Row],[Status]],1),FALSE),TRUE,FALSE)</f>
        <v>1</v>
      </c>
    </row>
    <row r="238" spans="1:11" x14ac:dyDescent="0.35">
      <c r="A238" s="4">
        <v>43911</v>
      </c>
      <c r="B238" s="2" t="s">
        <v>20</v>
      </c>
      <c r="C238" s="2" t="s">
        <v>15</v>
      </c>
      <c r="D238" s="2" t="s">
        <v>34</v>
      </c>
      <c r="F238" s="2">
        <v>0</v>
      </c>
      <c r="K238" s="10" t="b">
        <f>IF(IFERROR(FIND("Positive",rawData[[#This Row],[Status]],1),FALSE),TRUE,FALSE)</f>
        <v>1</v>
      </c>
    </row>
    <row r="239" spans="1:11" x14ac:dyDescent="0.35">
      <c r="A239" s="4">
        <v>43911</v>
      </c>
      <c r="B239" s="2" t="s">
        <v>20</v>
      </c>
      <c r="C239" s="2" t="s">
        <v>15</v>
      </c>
      <c r="D239" s="2" t="s">
        <v>35</v>
      </c>
      <c r="F239" s="2">
        <v>4</v>
      </c>
      <c r="K239" s="10" t="b">
        <f>IF(IFERROR(FIND("Positive",rawData[[#This Row],[Status]],1),FALSE),TRUE,FALSE)</f>
        <v>1</v>
      </c>
    </row>
    <row r="240" spans="1:11" x14ac:dyDescent="0.35">
      <c r="A240" s="4">
        <v>43911</v>
      </c>
      <c r="B240" s="2" t="s">
        <v>20</v>
      </c>
      <c r="C240" s="2" t="s">
        <v>15</v>
      </c>
      <c r="D240" s="2" t="s">
        <v>36</v>
      </c>
      <c r="F240" s="2">
        <v>2</v>
      </c>
      <c r="K240" s="10" t="b">
        <f>IF(IFERROR(FIND("Positive",rawData[[#This Row],[Status]],1),FALSE),TRUE,FALSE)</f>
        <v>1</v>
      </c>
    </row>
    <row r="241" spans="1:11" x14ac:dyDescent="0.35">
      <c r="A241" s="4">
        <v>43911</v>
      </c>
      <c r="B241" s="2" t="s">
        <v>20</v>
      </c>
      <c r="C241" s="2" t="s">
        <v>15</v>
      </c>
      <c r="D241" s="2" t="s">
        <v>37</v>
      </c>
      <c r="F241" s="2">
        <v>5</v>
      </c>
      <c r="K241" s="10" t="b">
        <f>IF(IFERROR(FIND("Positive",rawData[[#This Row],[Status]],1),FALSE),TRUE,FALSE)</f>
        <v>1</v>
      </c>
    </row>
    <row r="242" spans="1:11" x14ac:dyDescent="0.35">
      <c r="A242" s="4">
        <v>43911</v>
      </c>
      <c r="B242" s="2" t="s">
        <v>20</v>
      </c>
      <c r="C242" s="2" t="s">
        <v>15</v>
      </c>
      <c r="D242" s="2" t="s">
        <v>16</v>
      </c>
      <c r="F242" s="2">
        <v>0</v>
      </c>
      <c r="K242" s="10" t="b">
        <f>IF(IFERROR(FIND("Positive",rawData[[#This Row],[Status]],1),FALSE),TRUE,FALSE)</f>
        <v>1</v>
      </c>
    </row>
    <row r="243" spans="1:11" x14ac:dyDescent="0.35">
      <c r="A243" s="4">
        <v>43911</v>
      </c>
      <c r="B243" s="2" t="s">
        <v>21</v>
      </c>
      <c r="C243" s="2" t="s">
        <v>15</v>
      </c>
      <c r="D243" s="2" t="s">
        <v>29</v>
      </c>
      <c r="F243" s="2">
        <v>0</v>
      </c>
      <c r="K243" s="10" t="b">
        <f>IF(IFERROR(FIND("Positive",rawData[[#This Row],[Status]],1),FALSE),TRUE,FALSE)</f>
        <v>1</v>
      </c>
    </row>
    <row r="244" spans="1:11" x14ac:dyDescent="0.35">
      <c r="A244" s="4">
        <v>43911</v>
      </c>
      <c r="B244" s="2" t="s">
        <v>21</v>
      </c>
      <c r="C244" s="2" t="s">
        <v>15</v>
      </c>
      <c r="D244" s="2" t="s">
        <v>30</v>
      </c>
      <c r="F244" s="2">
        <v>0</v>
      </c>
      <c r="K244" s="10" t="b">
        <f>IF(IFERROR(FIND("Positive",rawData[[#This Row],[Status]],1),FALSE),TRUE,FALSE)</f>
        <v>1</v>
      </c>
    </row>
    <row r="245" spans="1:11" x14ac:dyDescent="0.35">
      <c r="A245" s="4">
        <v>43911</v>
      </c>
      <c r="B245" s="2" t="s">
        <v>21</v>
      </c>
      <c r="C245" s="2" t="s">
        <v>15</v>
      </c>
      <c r="D245" s="2" t="s">
        <v>31</v>
      </c>
      <c r="F245" s="2">
        <v>6</v>
      </c>
      <c r="K245" s="10" t="b">
        <f>IF(IFERROR(FIND("Positive",rawData[[#This Row],[Status]],1),FALSE),TRUE,FALSE)</f>
        <v>1</v>
      </c>
    </row>
    <row r="246" spans="1:11" x14ac:dyDescent="0.35">
      <c r="A246" s="4">
        <v>43911</v>
      </c>
      <c r="B246" s="2" t="s">
        <v>21</v>
      </c>
      <c r="C246" s="2" t="s">
        <v>15</v>
      </c>
      <c r="D246" s="2" t="s">
        <v>32</v>
      </c>
      <c r="F246" s="2">
        <v>2</v>
      </c>
      <c r="K246" s="10" t="b">
        <f>IF(IFERROR(FIND("Positive",rawData[[#This Row],[Status]],1),FALSE),TRUE,FALSE)</f>
        <v>1</v>
      </c>
    </row>
    <row r="247" spans="1:11" x14ac:dyDescent="0.35">
      <c r="A247" s="4">
        <v>43911</v>
      </c>
      <c r="B247" s="2" t="s">
        <v>21</v>
      </c>
      <c r="C247" s="2" t="s">
        <v>15</v>
      </c>
      <c r="D247" s="2" t="s">
        <v>33</v>
      </c>
      <c r="F247" s="2">
        <v>1</v>
      </c>
      <c r="K247" s="10" t="b">
        <f>IF(IFERROR(FIND("Positive",rawData[[#This Row],[Status]],1),FALSE),TRUE,FALSE)</f>
        <v>1</v>
      </c>
    </row>
    <row r="248" spans="1:11" x14ac:dyDescent="0.35">
      <c r="A248" s="4">
        <v>43911</v>
      </c>
      <c r="B248" s="2" t="s">
        <v>21</v>
      </c>
      <c r="C248" s="2" t="s">
        <v>15</v>
      </c>
      <c r="D248" s="2" t="s">
        <v>34</v>
      </c>
      <c r="F248" s="2">
        <v>0</v>
      </c>
      <c r="K248" s="10" t="b">
        <f>IF(IFERROR(FIND("Positive",rawData[[#This Row],[Status]],1),FALSE),TRUE,FALSE)</f>
        <v>1</v>
      </c>
    </row>
    <row r="249" spans="1:11" x14ac:dyDescent="0.35">
      <c r="A249" s="4">
        <v>43911</v>
      </c>
      <c r="B249" s="2" t="s">
        <v>21</v>
      </c>
      <c r="C249" s="2" t="s">
        <v>15</v>
      </c>
      <c r="D249" s="2" t="s">
        <v>35</v>
      </c>
      <c r="F249" s="2">
        <v>1</v>
      </c>
      <c r="K249" s="10" t="b">
        <f>IF(IFERROR(FIND("Positive",rawData[[#This Row],[Status]],1),FALSE),TRUE,FALSE)</f>
        <v>1</v>
      </c>
    </row>
    <row r="250" spans="1:11" x14ac:dyDescent="0.35">
      <c r="A250" s="4">
        <v>43911</v>
      </c>
      <c r="B250" s="2" t="s">
        <v>21</v>
      </c>
      <c r="C250" s="2" t="s">
        <v>15</v>
      </c>
      <c r="D250" s="2" t="s">
        <v>36</v>
      </c>
      <c r="F250" s="2">
        <v>3</v>
      </c>
      <c r="K250" s="10" t="b">
        <f>IF(IFERROR(FIND("Positive",rawData[[#This Row],[Status]],1),FALSE),TRUE,FALSE)</f>
        <v>1</v>
      </c>
    </row>
    <row r="251" spans="1:11" x14ac:dyDescent="0.35">
      <c r="A251" s="4">
        <v>43911</v>
      </c>
      <c r="B251" s="2" t="s">
        <v>21</v>
      </c>
      <c r="C251" s="2" t="s">
        <v>15</v>
      </c>
      <c r="D251" s="2" t="s">
        <v>37</v>
      </c>
      <c r="F251" s="2">
        <v>0</v>
      </c>
      <c r="K251" s="10" t="b">
        <f>IF(IFERROR(FIND("Positive",rawData[[#This Row],[Status]],1),FALSE),TRUE,FALSE)</f>
        <v>1</v>
      </c>
    </row>
    <row r="252" spans="1:11" x14ac:dyDescent="0.35">
      <c r="A252" s="4">
        <v>43911</v>
      </c>
      <c r="B252" s="2" t="s">
        <v>21</v>
      </c>
      <c r="C252" s="2" t="s">
        <v>15</v>
      </c>
      <c r="D252" s="2" t="s">
        <v>16</v>
      </c>
      <c r="F252" s="2">
        <v>0</v>
      </c>
      <c r="K252" s="10" t="b">
        <f>IF(IFERROR(FIND("Positive",rawData[[#This Row],[Status]],1),FALSE),TRUE,FALSE)</f>
        <v>1</v>
      </c>
    </row>
    <row r="253" spans="1:11" x14ac:dyDescent="0.35">
      <c r="A253" s="4">
        <v>43911</v>
      </c>
      <c r="B253" s="2" t="s">
        <v>14</v>
      </c>
      <c r="C253" s="2" t="s">
        <v>15</v>
      </c>
      <c r="E253" s="2" t="s">
        <v>25</v>
      </c>
      <c r="G253" s="2">
        <v>45</v>
      </c>
      <c r="K253" s="10" t="b">
        <f>IF(IFERROR(FIND("Positive",rawData[[#This Row],[Status]],1),FALSE),TRUE,FALSE)</f>
        <v>1</v>
      </c>
    </row>
    <row r="254" spans="1:11" x14ac:dyDescent="0.35">
      <c r="A254" s="4">
        <v>43911</v>
      </c>
      <c r="B254" s="2" t="s">
        <v>14</v>
      </c>
      <c r="C254" s="2" t="s">
        <v>15</v>
      </c>
      <c r="E254" s="2" t="s">
        <v>26</v>
      </c>
      <c r="G254" s="2">
        <v>89</v>
      </c>
      <c r="K254" s="10" t="b">
        <f>IF(IFERROR(FIND("Positive",rawData[[#This Row],[Status]],1),FALSE),TRUE,FALSE)</f>
        <v>1</v>
      </c>
    </row>
    <row r="255" spans="1:11" x14ac:dyDescent="0.35">
      <c r="A255" s="4">
        <v>43911</v>
      </c>
      <c r="B255" s="2" t="s">
        <v>14</v>
      </c>
      <c r="C255" s="2" t="s">
        <v>15</v>
      </c>
      <c r="E255" s="2" t="s">
        <v>27</v>
      </c>
      <c r="G255" s="2">
        <v>1</v>
      </c>
      <c r="K255" s="10" t="b">
        <f>IF(IFERROR(FIND("Positive",rawData[[#This Row],[Status]],1),FALSE),TRUE,FALSE)</f>
        <v>1</v>
      </c>
    </row>
    <row r="256" spans="1:11" x14ac:dyDescent="0.35">
      <c r="A256" s="4">
        <v>43911</v>
      </c>
      <c r="B256" s="2" t="s">
        <v>20</v>
      </c>
      <c r="C256" s="2" t="s">
        <v>15</v>
      </c>
      <c r="E256" s="2" t="s">
        <v>25</v>
      </c>
      <c r="G256" s="2">
        <v>4</v>
      </c>
      <c r="K256" s="10" t="b">
        <f>IF(IFERROR(FIND("Positive",rawData[[#This Row],[Status]],1),FALSE),TRUE,FALSE)</f>
        <v>1</v>
      </c>
    </row>
    <row r="257" spans="1:11" x14ac:dyDescent="0.35">
      <c r="A257" s="4">
        <v>43911</v>
      </c>
      <c r="B257" s="2" t="s">
        <v>20</v>
      </c>
      <c r="C257" s="2" t="s">
        <v>15</v>
      </c>
      <c r="E257" s="2" t="s">
        <v>26</v>
      </c>
      <c r="G257" s="2">
        <v>7</v>
      </c>
      <c r="K257" s="10" t="b">
        <f>IF(IFERROR(FIND("Positive",rawData[[#This Row],[Status]],1),FALSE),TRUE,FALSE)</f>
        <v>1</v>
      </c>
    </row>
    <row r="258" spans="1:11" x14ac:dyDescent="0.35">
      <c r="A258" s="4">
        <v>43911</v>
      </c>
      <c r="B258" s="2" t="s">
        <v>20</v>
      </c>
      <c r="C258" s="2" t="s">
        <v>15</v>
      </c>
      <c r="E258" s="2" t="s">
        <v>27</v>
      </c>
      <c r="G258" s="2">
        <v>0</v>
      </c>
      <c r="K258" s="10" t="b">
        <f>IF(IFERROR(FIND("Positive",rawData[[#This Row],[Status]],1),FALSE),TRUE,FALSE)</f>
        <v>1</v>
      </c>
    </row>
    <row r="259" spans="1:11" x14ac:dyDescent="0.35">
      <c r="A259" s="4">
        <v>43911</v>
      </c>
      <c r="B259" s="2" t="s">
        <v>21</v>
      </c>
      <c r="C259" s="2" t="s">
        <v>15</v>
      </c>
      <c r="E259" s="2" t="s">
        <v>25</v>
      </c>
      <c r="G259" s="2">
        <v>5</v>
      </c>
      <c r="K259" s="10" t="b">
        <f>IF(IFERROR(FIND("Positive",rawData[[#This Row],[Status]],1),FALSE),TRUE,FALSE)</f>
        <v>1</v>
      </c>
    </row>
    <row r="260" spans="1:11" x14ac:dyDescent="0.35">
      <c r="A260" s="4">
        <v>43911</v>
      </c>
      <c r="B260" s="2" t="s">
        <v>21</v>
      </c>
      <c r="C260" s="2" t="s">
        <v>15</v>
      </c>
      <c r="E260" s="2" t="s">
        <v>26</v>
      </c>
      <c r="G260" s="2">
        <v>8</v>
      </c>
      <c r="K260" s="10" t="b">
        <f>IF(IFERROR(FIND("Positive",rawData[[#This Row],[Status]],1),FALSE),TRUE,FALSE)</f>
        <v>1</v>
      </c>
    </row>
    <row r="261" spans="1:11" x14ac:dyDescent="0.35">
      <c r="A261" s="4">
        <v>43911</v>
      </c>
      <c r="B261" s="2" t="s">
        <v>21</v>
      </c>
      <c r="C261" s="2" t="s">
        <v>15</v>
      </c>
      <c r="E261" s="2" t="s">
        <v>27</v>
      </c>
      <c r="G261" s="2">
        <v>0</v>
      </c>
      <c r="K261" s="10" t="b">
        <f>IF(IFERROR(FIND("Positive",rawData[[#This Row],[Status]],1),FALSE),TRUE,FALSE)</f>
        <v>1</v>
      </c>
    </row>
    <row r="262" spans="1:11" x14ac:dyDescent="0.35">
      <c r="A262" s="4">
        <v>43911</v>
      </c>
      <c r="B262" s="2" t="s">
        <v>14</v>
      </c>
      <c r="C262" s="2" t="s">
        <v>15</v>
      </c>
      <c r="H262" s="2">
        <v>25</v>
      </c>
      <c r="I262" s="2">
        <v>12</v>
      </c>
      <c r="J262" s="2">
        <v>0</v>
      </c>
      <c r="K262" s="10" t="b">
        <f>IF(IFERROR(FIND("Positive",rawData[[#This Row],[Status]],1),FALSE),TRUE,FALSE)</f>
        <v>1</v>
      </c>
    </row>
    <row r="263" spans="1:11" x14ac:dyDescent="0.35">
      <c r="A263" s="4">
        <v>43911</v>
      </c>
      <c r="B263" s="2" t="s">
        <v>20</v>
      </c>
      <c r="C263" s="2" t="s">
        <v>15</v>
      </c>
      <c r="H263" s="2">
        <v>6</v>
      </c>
      <c r="I263" s="2">
        <v>0</v>
      </c>
      <c r="J263" s="2">
        <v>0</v>
      </c>
      <c r="K263" s="10" t="b">
        <f>IF(IFERROR(FIND("Positive",rawData[[#This Row],[Status]],1),FALSE),TRUE,FALSE)</f>
        <v>1</v>
      </c>
    </row>
    <row r="264" spans="1:11" x14ac:dyDescent="0.35">
      <c r="A264" s="4">
        <v>43911</v>
      </c>
      <c r="B264" s="2" t="s">
        <v>21</v>
      </c>
      <c r="C264" s="2" t="s">
        <v>15</v>
      </c>
      <c r="H264" s="2">
        <v>3</v>
      </c>
      <c r="I264" s="2">
        <v>1</v>
      </c>
      <c r="J264" s="2">
        <v>0</v>
      </c>
      <c r="K264" s="10" t="b">
        <f>IF(IFERROR(FIND("Positive",rawData[[#This Row],[Status]],1),FALSE),TRUE,FALSE)</f>
        <v>1</v>
      </c>
    </row>
    <row r="265" spans="1:11" x14ac:dyDescent="0.35">
      <c r="A265" s="4">
        <v>43912</v>
      </c>
      <c r="B265" s="2" t="s">
        <v>14</v>
      </c>
      <c r="C265" s="2" t="s">
        <v>15</v>
      </c>
      <c r="D265" s="2" t="s">
        <v>29</v>
      </c>
      <c r="F265" s="2">
        <v>0</v>
      </c>
      <c r="K265" s="10" t="b">
        <f>IF(IFERROR(FIND("Positive",rawData[[#This Row],[Status]],1),FALSE),TRUE,FALSE)</f>
        <v>1</v>
      </c>
    </row>
    <row r="266" spans="1:11" x14ac:dyDescent="0.35">
      <c r="A266" s="4">
        <v>43912</v>
      </c>
      <c r="B266" s="2" t="s">
        <v>14</v>
      </c>
      <c r="C266" s="2" t="s">
        <v>15</v>
      </c>
      <c r="D266" s="2" t="s">
        <v>30</v>
      </c>
      <c r="F266" s="2">
        <v>2</v>
      </c>
      <c r="K266" s="10" t="b">
        <f>IF(IFERROR(FIND("Positive",rawData[[#This Row],[Status]],1),FALSE),TRUE,FALSE)</f>
        <v>1</v>
      </c>
    </row>
    <row r="267" spans="1:11" x14ac:dyDescent="0.35">
      <c r="A267" s="4">
        <v>43912</v>
      </c>
      <c r="B267" s="2" t="s">
        <v>14</v>
      </c>
      <c r="C267" s="2" t="s">
        <v>15</v>
      </c>
      <c r="D267" s="2" t="s">
        <v>31</v>
      </c>
      <c r="F267" s="2">
        <v>38</v>
      </c>
      <c r="K267" s="10" t="b">
        <f>IF(IFERROR(FIND("Positive",rawData[[#This Row],[Status]],1),FALSE),TRUE,FALSE)</f>
        <v>1</v>
      </c>
    </row>
    <row r="268" spans="1:11" x14ac:dyDescent="0.35">
      <c r="A268" s="4">
        <v>43912</v>
      </c>
      <c r="B268" s="2" t="s">
        <v>14</v>
      </c>
      <c r="C268" s="2" t="s">
        <v>15</v>
      </c>
      <c r="D268" s="2" t="s">
        <v>32</v>
      </c>
      <c r="F268" s="2">
        <v>49</v>
      </c>
      <c r="K268" s="10" t="b">
        <f>IF(IFERROR(FIND("Positive",rawData[[#This Row],[Status]],1),FALSE),TRUE,FALSE)</f>
        <v>1</v>
      </c>
    </row>
    <row r="269" spans="1:11" x14ac:dyDescent="0.35">
      <c r="A269" s="4">
        <v>43912</v>
      </c>
      <c r="B269" s="2" t="s">
        <v>14</v>
      </c>
      <c r="C269" s="2" t="s">
        <v>15</v>
      </c>
      <c r="D269" s="2" t="s">
        <v>33</v>
      </c>
      <c r="F269" s="2">
        <v>33</v>
      </c>
      <c r="K269" s="10" t="b">
        <f>IF(IFERROR(FIND("Positive",rawData[[#This Row],[Status]],1),FALSE),TRUE,FALSE)</f>
        <v>1</v>
      </c>
    </row>
    <row r="270" spans="1:11" x14ac:dyDescent="0.35">
      <c r="A270" s="4">
        <v>43912</v>
      </c>
      <c r="B270" s="2" t="s">
        <v>14</v>
      </c>
      <c r="C270" s="2" t="s">
        <v>15</v>
      </c>
      <c r="D270" s="2" t="s">
        <v>34</v>
      </c>
      <c r="F270" s="2">
        <v>27</v>
      </c>
      <c r="K270" s="10" t="b">
        <f>IF(IFERROR(FIND("Positive",rawData[[#This Row],[Status]],1),FALSE),TRUE,FALSE)</f>
        <v>1</v>
      </c>
    </row>
    <row r="271" spans="1:11" x14ac:dyDescent="0.35">
      <c r="A271" s="4">
        <v>43912</v>
      </c>
      <c r="B271" s="2" t="s">
        <v>14</v>
      </c>
      <c r="C271" s="2" t="s">
        <v>15</v>
      </c>
      <c r="D271" s="2" t="s">
        <v>35</v>
      </c>
      <c r="F271" s="2">
        <v>10</v>
      </c>
      <c r="K271" s="10" t="b">
        <f>IF(IFERROR(FIND("Positive",rawData[[#This Row],[Status]],1),FALSE),TRUE,FALSE)</f>
        <v>1</v>
      </c>
    </row>
    <row r="272" spans="1:11" x14ac:dyDescent="0.35">
      <c r="A272" s="4">
        <v>43912</v>
      </c>
      <c r="B272" s="2" t="s">
        <v>14</v>
      </c>
      <c r="C272" s="2" t="s">
        <v>15</v>
      </c>
      <c r="D272" s="2" t="s">
        <v>36</v>
      </c>
      <c r="F272" s="2">
        <v>15</v>
      </c>
      <c r="K272" s="10" t="b">
        <f>IF(IFERROR(FIND("Positive",rawData[[#This Row],[Status]],1),FALSE),TRUE,FALSE)</f>
        <v>1</v>
      </c>
    </row>
    <row r="273" spans="1:11" x14ac:dyDescent="0.35">
      <c r="A273" s="4">
        <v>43912</v>
      </c>
      <c r="B273" s="2" t="s">
        <v>14</v>
      </c>
      <c r="C273" s="2" t="s">
        <v>15</v>
      </c>
      <c r="D273" s="2" t="s">
        <v>37</v>
      </c>
      <c r="F273" s="2">
        <v>3</v>
      </c>
      <c r="K273" s="10" t="b">
        <f>IF(IFERROR(FIND("Positive",rawData[[#This Row],[Status]],1),FALSE),TRUE,FALSE)</f>
        <v>1</v>
      </c>
    </row>
    <row r="274" spans="1:11" x14ac:dyDescent="0.35">
      <c r="A274" s="4">
        <v>43912</v>
      </c>
      <c r="B274" s="2" t="s">
        <v>14</v>
      </c>
      <c r="C274" s="2" t="s">
        <v>15</v>
      </c>
      <c r="D274" s="2" t="s">
        <v>16</v>
      </c>
      <c r="F274" s="2">
        <v>1</v>
      </c>
      <c r="K274" s="10" t="b">
        <f>IF(IFERROR(FIND("Positive",rawData[[#This Row],[Status]],1),FALSE),TRUE,FALSE)</f>
        <v>1</v>
      </c>
    </row>
    <row r="275" spans="1:11" x14ac:dyDescent="0.35">
      <c r="A275" s="4">
        <v>43912</v>
      </c>
      <c r="B275" s="2" t="s">
        <v>20</v>
      </c>
      <c r="C275" s="2" t="s">
        <v>15</v>
      </c>
      <c r="D275" s="2" t="s">
        <v>29</v>
      </c>
      <c r="F275" s="2">
        <v>0</v>
      </c>
      <c r="K275" s="10" t="b">
        <f>IF(IFERROR(FIND("Positive",rawData[[#This Row],[Status]],1),FALSE),TRUE,FALSE)</f>
        <v>1</v>
      </c>
    </row>
    <row r="276" spans="1:11" x14ac:dyDescent="0.35">
      <c r="A276" s="4">
        <v>43912</v>
      </c>
      <c r="B276" s="2" t="s">
        <v>20</v>
      </c>
      <c r="C276" s="2" t="s">
        <v>15</v>
      </c>
      <c r="D276" s="2" t="s">
        <v>30</v>
      </c>
      <c r="F276" s="2">
        <v>0</v>
      </c>
      <c r="K276" s="10" t="b">
        <f>IF(IFERROR(FIND("Positive",rawData[[#This Row],[Status]],1),FALSE),TRUE,FALSE)</f>
        <v>1</v>
      </c>
    </row>
    <row r="277" spans="1:11" x14ac:dyDescent="0.35">
      <c r="A277" s="4">
        <v>43912</v>
      </c>
      <c r="B277" s="2" t="s">
        <v>20</v>
      </c>
      <c r="C277" s="2" t="s">
        <v>15</v>
      </c>
      <c r="D277" s="2" t="s">
        <v>31</v>
      </c>
      <c r="F277" s="2">
        <v>0</v>
      </c>
      <c r="K277" s="10" t="b">
        <f>IF(IFERROR(FIND("Positive",rawData[[#This Row],[Status]],1),FALSE),TRUE,FALSE)</f>
        <v>1</v>
      </c>
    </row>
    <row r="278" spans="1:11" x14ac:dyDescent="0.35">
      <c r="A278" s="4">
        <v>43912</v>
      </c>
      <c r="B278" s="2" t="s">
        <v>20</v>
      </c>
      <c r="C278" s="2" t="s">
        <v>15</v>
      </c>
      <c r="D278" s="2" t="s">
        <v>32</v>
      </c>
      <c r="F278" s="2">
        <v>0</v>
      </c>
      <c r="K278" s="10" t="b">
        <f>IF(IFERROR(FIND("Positive",rawData[[#This Row],[Status]],1),FALSE),TRUE,FALSE)</f>
        <v>1</v>
      </c>
    </row>
    <row r="279" spans="1:11" x14ac:dyDescent="0.35">
      <c r="A279" s="4">
        <v>43912</v>
      </c>
      <c r="B279" s="2" t="s">
        <v>20</v>
      </c>
      <c r="C279" s="2" t="s">
        <v>15</v>
      </c>
      <c r="D279" s="2" t="s">
        <v>33</v>
      </c>
      <c r="F279" s="2">
        <v>0</v>
      </c>
      <c r="K279" s="10" t="b">
        <f>IF(IFERROR(FIND("Positive",rawData[[#This Row],[Status]],1),FALSE),TRUE,FALSE)</f>
        <v>1</v>
      </c>
    </row>
    <row r="280" spans="1:11" x14ac:dyDescent="0.35">
      <c r="A280" s="4">
        <v>43912</v>
      </c>
      <c r="B280" s="2" t="s">
        <v>20</v>
      </c>
      <c r="C280" s="2" t="s">
        <v>15</v>
      </c>
      <c r="D280" s="2" t="s">
        <v>34</v>
      </c>
      <c r="F280" s="2">
        <v>0</v>
      </c>
      <c r="K280" s="10" t="b">
        <f>IF(IFERROR(FIND("Positive",rawData[[#This Row],[Status]],1),FALSE),TRUE,FALSE)</f>
        <v>1</v>
      </c>
    </row>
    <row r="281" spans="1:11" x14ac:dyDescent="0.35">
      <c r="A281" s="4">
        <v>43912</v>
      </c>
      <c r="B281" s="2" t="s">
        <v>20</v>
      </c>
      <c r="C281" s="2" t="s">
        <v>15</v>
      </c>
      <c r="D281" s="2" t="s">
        <v>35</v>
      </c>
      <c r="F281" s="2">
        <v>4</v>
      </c>
      <c r="K281" s="10" t="b">
        <f>IF(IFERROR(FIND("Positive",rawData[[#This Row],[Status]],1),FALSE),TRUE,FALSE)</f>
        <v>1</v>
      </c>
    </row>
    <row r="282" spans="1:11" x14ac:dyDescent="0.35">
      <c r="A282" s="4">
        <v>43912</v>
      </c>
      <c r="B282" s="2" t="s">
        <v>20</v>
      </c>
      <c r="C282" s="2" t="s">
        <v>15</v>
      </c>
      <c r="D282" s="2" t="s">
        <v>36</v>
      </c>
      <c r="F282" s="2">
        <v>2</v>
      </c>
      <c r="K282" s="10" t="b">
        <f>IF(IFERROR(FIND("Positive",rawData[[#This Row],[Status]],1),FALSE),TRUE,FALSE)</f>
        <v>1</v>
      </c>
    </row>
    <row r="283" spans="1:11" x14ac:dyDescent="0.35">
      <c r="A283" s="4">
        <v>43912</v>
      </c>
      <c r="B283" s="2" t="s">
        <v>20</v>
      </c>
      <c r="C283" s="2" t="s">
        <v>15</v>
      </c>
      <c r="D283" s="2" t="s">
        <v>37</v>
      </c>
      <c r="F283" s="2">
        <v>5</v>
      </c>
      <c r="K283" s="10" t="b">
        <f>IF(IFERROR(FIND("Positive",rawData[[#This Row],[Status]],1),FALSE),TRUE,FALSE)</f>
        <v>1</v>
      </c>
    </row>
    <row r="284" spans="1:11" x14ac:dyDescent="0.35">
      <c r="A284" s="4">
        <v>43912</v>
      </c>
      <c r="B284" s="2" t="s">
        <v>20</v>
      </c>
      <c r="C284" s="2" t="s">
        <v>15</v>
      </c>
      <c r="D284" s="2" t="s">
        <v>16</v>
      </c>
      <c r="F284" s="2">
        <v>0</v>
      </c>
      <c r="K284" s="10" t="b">
        <f>IF(IFERROR(FIND("Positive",rawData[[#This Row],[Status]],1),FALSE),TRUE,FALSE)</f>
        <v>1</v>
      </c>
    </row>
    <row r="285" spans="1:11" x14ac:dyDescent="0.35">
      <c r="A285" s="4">
        <v>43912</v>
      </c>
      <c r="B285" s="2" t="s">
        <v>21</v>
      </c>
      <c r="C285" s="2" t="s">
        <v>15</v>
      </c>
      <c r="D285" s="2" t="s">
        <v>29</v>
      </c>
      <c r="F285" s="2">
        <v>0</v>
      </c>
      <c r="K285" s="10" t="b">
        <f>IF(IFERROR(FIND("Positive",rawData[[#This Row],[Status]],1),FALSE),TRUE,FALSE)</f>
        <v>1</v>
      </c>
    </row>
    <row r="286" spans="1:11" x14ac:dyDescent="0.35">
      <c r="A286" s="4">
        <v>43912</v>
      </c>
      <c r="B286" s="2" t="s">
        <v>21</v>
      </c>
      <c r="C286" s="2" t="s">
        <v>15</v>
      </c>
      <c r="D286" s="2" t="s">
        <v>30</v>
      </c>
      <c r="F286" s="2">
        <v>1</v>
      </c>
      <c r="K286" s="10" t="b">
        <f>IF(IFERROR(FIND("Positive",rawData[[#This Row],[Status]],1),FALSE),TRUE,FALSE)</f>
        <v>1</v>
      </c>
    </row>
    <row r="287" spans="1:11" x14ac:dyDescent="0.35">
      <c r="A287" s="4">
        <v>43912</v>
      </c>
      <c r="B287" s="2" t="s">
        <v>21</v>
      </c>
      <c r="C287" s="2" t="s">
        <v>15</v>
      </c>
      <c r="D287" s="2" t="s">
        <v>31</v>
      </c>
      <c r="F287" s="2">
        <v>6</v>
      </c>
      <c r="K287" s="10" t="b">
        <f>IF(IFERROR(FIND("Positive",rawData[[#This Row],[Status]],1),FALSE),TRUE,FALSE)</f>
        <v>1</v>
      </c>
    </row>
    <row r="288" spans="1:11" x14ac:dyDescent="0.35">
      <c r="A288" s="4">
        <v>43912</v>
      </c>
      <c r="B288" s="2" t="s">
        <v>21</v>
      </c>
      <c r="C288" s="2" t="s">
        <v>15</v>
      </c>
      <c r="D288" s="2" t="s">
        <v>32</v>
      </c>
      <c r="F288" s="2">
        <v>3</v>
      </c>
      <c r="K288" s="10" t="b">
        <f>IF(IFERROR(FIND("Positive",rawData[[#This Row],[Status]],1),FALSE),TRUE,FALSE)</f>
        <v>1</v>
      </c>
    </row>
    <row r="289" spans="1:11" x14ac:dyDescent="0.35">
      <c r="A289" s="4">
        <v>43912</v>
      </c>
      <c r="B289" s="2" t="s">
        <v>21</v>
      </c>
      <c r="C289" s="2" t="s">
        <v>15</v>
      </c>
      <c r="D289" s="2" t="s">
        <v>33</v>
      </c>
      <c r="F289" s="2">
        <v>2</v>
      </c>
      <c r="K289" s="10" t="b">
        <f>IF(IFERROR(FIND("Positive",rawData[[#This Row],[Status]],1),FALSE),TRUE,FALSE)</f>
        <v>1</v>
      </c>
    </row>
    <row r="290" spans="1:11" x14ac:dyDescent="0.35">
      <c r="A290" s="4">
        <v>43912</v>
      </c>
      <c r="B290" s="2" t="s">
        <v>21</v>
      </c>
      <c r="C290" s="2" t="s">
        <v>15</v>
      </c>
      <c r="D290" s="2" t="s">
        <v>34</v>
      </c>
      <c r="F290" s="2">
        <v>0</v>
      </c>
      <c r="K290" s="10" t="b">
        <f>IF(IFERROR(FIND("Positive",rawData[[#This Row],[Status]],1),FALSE),TRUE,FALSE)</f>
        <v>1</v>
      </c>
    </row>
    <row r="291" spans="1:11" x14ac:dyDescent="0.35">
      <c r="A291" s="4">
        <v>43912</v>
      </c>
      <c r="B291" s="2" t="s">
        <v>21</v>
      </c>
      <c r="C291" s="2" t="s">
        <v>15</v>
      </c>
      <c r="D291" s="2" t="s">
        <v>35</v>
      </c>
      <c r="F291" s="2">
        <v>1</v>
      </c>
      <c r="K291" s="10" t="b">
        <f>IF(IFERROR(FIND("Positive",rawData[[#This Row],[Status]],1),FALSE),TRUE,FALSE)</f>
        <v>1</v>
      </c>
    </row>
    <row r="292" spans="1:11" x14ac:dyDescent="0.35">
      <c r="A292" s="4">
        <v>43912</v>
      </c>
      <c r="B292" s="2" t="s">
        <v>21</v>
      </c>
      <c r="C292" s="2" t="s">
        <v>15</v>
      </c>
      <c r="D292" s="2" t="s">
        <v>36</v>
      </c>
      <c r="F292" s="2">
        <v>3</v>
      </c>
      <c r="K292" s="10" t="b">
        <f>IF(IFERROR(FIND("Positive",rawData[[#This Row],[Status]],1),FALSE),TRUE,FALSE)</f>
        <v>1</v>
      </c>
    </row>
    <row r="293" spans="1:11" x14ac:dyDescent="0.35">
      <c r="A293" s="4">
        <v>43912</v>
      </c>
      <c r="B293" s="2" t="s">
        <v>21</v>
      </c>
      <c r="C293" s="2" t="s">
        <v>15</v>
      </c>
      <c r="D293" s="2" t="s">
        <v>37</v>
      </c>
      <c r="F293" s="2">
        <v>0</v>
      </c>
      <c r="K293" s="10" t="b">
        <f>IF(IFERROR(FIND("Positive",rawData[[#This Row],[Status]],1),FALSE),TRUE,FALSE)</f>
        <v>1</v>
      </c>
    </row>
    <row r="294" spans="1:11" x14ac:dyDescent="0.35">
      <c r="A294" s="4">
        <v>43912</v>
      </c>
      <c r="B294" s="2" t="s">
        <v>21</v>
      </c>
      <c r="C294" s="2" t="s">
        <v>15</v>
      </c>
      <c r="D294" s="2" t="s">
        <v>16</v>
      </c>
      <c r="F294" s="2">
        <v>0</v>
      </c>
      <c r="K294" s="10" t="b">
        <f>IF(IFERROR(FIND("Positive",rawData[[#This Row],[Status]],1),FALSE),TRUE,FALSE)</f>
        <v>1</v>
      </c>
    </row>
    <row r="295" spans="1:11" x14ac:dyDescent="0.35">
      <c r="A295" s="4">
        <v>43912</v>
      </c>
      <c r="B295" s="2" t="s">
        <v>14</v>
      </c>
      <c r="C295" s="2" t="s">
        <v>15</v>
      </c>
      <c r="E295" s="2" t="s">
        <v>25</v>
      </c>
      <c r="G295" s="2">
        <v>61</v>
      </c>
      <c r="K295" s="10" t="b">
        <f>IF(IFERROR(FIND("Positive",rawData[[#This Row],[Status]],1),FALSE),TRUE,FALSE)</f>
        <v>1</v>
      </c>
    </row>
    <row r="296" spans="1:11" x14ac:dyDescent="0.35">
      <c r="A296" s="4">
        <v>43912</v>
      </c>
      <c r="B296" s="2" t="s">
        <v>14</v>
      </c>
      <c r="C296" s="2" t="s">
        <v>15</v>
      </c>
      <c r="E296" s="2" t="s">
        <v>26</v>
      </c>
      <c r="G296" s="2">
        <v>116</v>
      </c>
      <c r="K296" s="10" t="b">
        <f>IF(IFERROR(FIND("Positive",rawData[[#This Row],[Status]],1),FALSE),TRUE,FALSE)</f>
        <v>1</v>
      </c>
    </row>
    <row r="297" spans="1:11" x14ac:dyDescent="0.35">
      <c r="A297" s="4">
        <v>43912</v>
      </c>
      <c r="B297" s="2" t="s">
        <v>14</v>
      </c>
      <c r="C297" s="2" t="s">
        <v>15</v>
      </c>
      <c r="E297" s="2" t="s">
        <v>27</v>
      </c>
      <c r="G297" s="2">
        <v>1</v>
      </c>
      <c r="K297" s="10" t="b">
        <f>IF(IFERROR(FIND("Positive",rawData[[#This Row],[Status]],1),FALSE),TRUE,FALSE)</f>
        <v>1</v>
      </c>
    </row>
    <row r="298" spans="1:11" x14ac:dyDescent="0.35">
      <c r="A298" s="4">
        <v>43912</v>
      </c>
      <c r="B298" s="2" t="s">
        <v>20</v>
      </c>
      <c r="C298" s="2" t="s">
        <v>15</v>
      </c>
      <c r="E298" s="2" t="s">
        <v>25</v>
      </c>
      <c r="G298" s="2">
        <v>4</v>
      </c>
      <c r="K298" s="10" t="b">
        <f>IF(IFERROR(FIND("Positive",rawData[[#This Row],[Status]],1),FALSE),TRUE,FALSE)</f>
        <v>1</v>
      </c>
    </row>
    <row r="299" spans="1:11" x14ac:dyDescent="0.35">
      <c r="A299" s="4">
        <v>43912</v>
      </c>
      <c r="B299" s="2" t="s">
        <v>20</v>
      </c>
      <c r="C299" s="2" t="s">
        <v>15</v>
      </c>
      <c r="E299" s="2" t="s">
        <v>26</v>
      </c>
      <c r="G299" s="2">
        <v>7</v>
      </c>
      <c r="K299" s="10" t="b">
        <f>IF(IFERROR(FIND("Positive",rawData[[#This Row],[Status]],1),FALSE),TRUE,FALSE)</f>
        <v>1</v>
      </c>
    </row>
    <row r="300" spans="1:11" x14ac:dyDescent="0.35">
      <c r="A300" s="4">
        <v>43912</v>
      </c>
      <c r="B300" s="2" t="s">
        <v>20</v>
      </c>
      <c r="C300" s="2" t="s">
        <v>15</v>
      </c>
      <c r="E300" s="2" t="s">
        <v>27</v>
      </c>
      <c r="G300" s="2">
        <v>0</v>
      </c>
      <c r="K300" s="10" t="b">
        <f>IF(IFERROR(FIND("Positive",rawData[[#This Row],[Status]],1),FALSE),TRUE,FALSE)</f>
        <v>1</v>
      </c>
    </row>
    <row r="301" spans="1:11" x14ac:dyDescent="0.35">
      <c r="A301" s="4">
        <v>43912</v>
      </c>
      <c r="B301" s="2" t="s">
        <v>21</v>
      </c>
      <c r="C301" s="2" t="s">
        <v>15</v>
      </c>
      <c r="E301" s="2" t="s">
        <v>25</v>
      </c>
      <c r="G301" s="2">
        <v>6</v>
      </c>
      <c r="K301" s="10" t="b">
        <f>IF(IFERROR(FIND("Positive",rawData[[#This Row],[Status]],1),FALSE),TRUE,FALSE)</f>
        <v>1</v>
      </c>
    </row>
    <row r="302" spans="1:11" x14ac:dyDescent="0.35">
      <c r="A302" s="4">
        <v>43912</v>
      </c>
      <c r="B302" s="2" t="s">
        <v>21</v>
      </c>
      <c r="C302" s="2" t="s">
        <v>15</v>
      </c>
      <c r="E302" s="2" t="s">
        <v>26</v>
      </c>
      <c r="G302" s="2">
        <v>10</v>
      </c>
      <c r="K302" s="10" t="b">
        <f>IF(IFERROR(FIND("Positive",rawData[[#This Row],[Status]],1),FALSE),TRUE,FALSE)</f>
        <v>1</v>
      </c>
    </row>
    <row r="303" spans="1:11" x14ac:dyDescent="0.35">
      <c r="A303" s="4">
        <v>43912</v>
      </c>
      <c r="B303" s="2" t="s">
        <v>21</v>
      </c>
      <c r="C303" s="2" t="s">
        <v>15</v>
      </c>
      <c r="E303" s="2" t="s">
        <v>27</v>
      </c>
      <c r="G303" s="2">
        <v>0</v>
      </c>
      <c r="K303" s="10" t="b">
        <f>IF(IFERROR(FIND("Positive",rawData[[#This Row],[Status]],1),FALSE),TRUE,FALSE)</f>
        <v>1</v>
      </c>
    </row>
    <row r="304" spans="1:11" x14ac:dyDescent="0.35">
      <c r="A304" s="4">
        <v>43912</v>
      </c>
      <c r="B304" s="2" t="s">
        <v>14</v>
      </c>
      <c r="C304" s="2" t="s">
        <v>15</v>
      </c>
      <c r="H304" s="2">
        <v>32</v>
      </c>
      <c r="I304" s="2">
        <v>14</v>
      </c>
      <c r="J304" s="2">
        <v>1</v>
      </c>
      <c r="K304" s="10" t="b">
        <f>IF(IFERROR(FIND("Positive",rawData[[#This Row],[Status]],1),FALSE),TRUE,FALSE)</f>
        <v>1</v>
      </c>
    </row>
    <row r="305" spans="1:11" x14ac:dyDescent="0.35">
      <c r="A305" s="4">
        <v>43912</v>
      </c>
      <c r="B305" s="2" t="s">
        <v>20</v>
      </c>
      <c r="C305" s="2" t="s">
        <v>15</v>
      </c>
      <c r="H305" s="2">
        <v>6</v>
      </c>
      <c r="I305" s="2">
        <v>0</v>
      </c>
      <c r="J305" s="2">
        <v>0</v>
      </c>
      <c r="K305" s="10" t="b">
        <f>IF(IFERROR(FIND("Positive",rawData[[#This Row],[Status]],1),FALSE),TRUE,FALSE)</f>
        <v>1</v>
      </c>
    </row>
    <row r="306" spans="1:11" x14ac:dyDescent="0.35">
      <c r="A306" s="4">
        <v>43912</v>
      </c>
      <c r="B306" s="2" t="s">
        <v>21</v>
      </c>
      <c r="C306" s="2" t="s">
        <v>15</v>
      </c>
      <c r="H306" s="2">
        <v>3</v>
      </c>
      <c r="I306" s="2">
        <v>1</v>
      </c>
      <c r="J306" s="2">
        <v>0</v>
      </c>
      <c r="K306" s="10" t="b">
        <f>IF(IFERROR(FIND("Positive",rawData[[#This Row],[Status]],1),FALSE),TRUE,FALSE)</f>
        <v>1</v>
      </c>
    </row>
    <row r="307" spans="1:11" x14ac:dyDescent="0.35">
      <c r="A307" s="4">
        <v>43913</v>
      </c>
      <c r="B307" s="2" t="s">
        <v>14</v>
      </c>
      <c r="C307" s="2" t="s">
        <v>15</v>
      </c>
      <c r="D307" s="2" t="s">
        <v>29</v>
      </c>
      <c r="F307" s="2">
        <v>0</v>
      </c>
      <c r="K307" s="10" t="b">
        <f>IF(IFERROR(FIND("Positive",rawData[[#This Row],[Status]],1),FALSE),TRUE,FALSE)</f>
        <v>1</v>
      </c>
    </row>
    <row r="308" spans="1:11" x14ac:dyDescent="0.35">
      <c r="A308" s="4">
        <v>43913</v>
      </c>
      <c r="B308" s="2" t="s">
        <v>14</v>
      </c>
      <c r="C308" s="2" t="s">
        <v>15</v>
      </c>
      <c r="D308" s="2" t="s">
        <v>30</v>
      </c>
      <c r="F308" s="2">
        <v>2</v>
      </c>
      <c r="K308" s="10" t="b">
        <f>IF(IFERROR(FIND("Positive",rawData[[#This Row],[Status]],1),FALSE),TRUE,FALSE)</f>
        <v>1</v>
      </c>
    </row>
    <row r="309" spans="1:11" x14ac:dyDescent="0.35">
      <c r="A309" s="4">
        <v>43913</v>
      </c>
      <c r="B309" s="2" t="s">
        <v>14</v>
      </c>
      <c r="C309" s="2" t="s">
        <v>15</v>
      </c>
      <c r="D309" s="2" t="s">
        <v>31</v>
      </c>
      <c r="F309" s="2">
        <v>46</v>
      </c>
      <c r="K309" s="10" t="b">
        <f>IF(IFERROR(FIND("Positive",rawData[[#This Row],[Status]],1),FALSE),TRUE,FALSE)</f>
        <v>1</v>
      </c>
    </row>
    <row r="310" spans="1:11" x14ac:dyDescent="0.35">
      <c r="A310" s="4">
        <v>43913</v>
      </c>
      <c r="B310" s="2" t="s">
        <v>14</v>
      </c>
      <c r="C310" s="2" t="s">
        <v>15</v>
      </c>
      <c r="D310" s="2" t="s">
        <v>32</v>
      </c>
      <c r="F310" s="2">
        <v>59</v>
      </c>
      <c r="K310" s="10" t="b">
        <f>IF(IFERROR(FIND("Positive",rawData[[#This Row],[Status]],1),FALSE),TRUE,FALSE)</f>
        <v>1</v>
      </c>
    </row>
    <row r="311" spans="1:11" x14ac:dyDescent="0.35">
      <c r="A311" s="4">
        <v>43913</v>
      </c>
      <c r="B311" s="2" t="s">
        <v>14</v>
      </c>
      <c r="C311" s="2" t="s">
        <v>15</v>
      </c>
      <c r="D311" s="2" t="s">
        <v>33</v>
      </c>
      <c r="F311" s="2">
        <v>39</v>
      </c>
      <c r="K311" s="10" t="b">
        <f>IF(IFERROR(FIND("Positive",rawData[[#This Row],[Status]],1),FALSE),TRUE,FALSE)</f>
        <v>1</v>
      </c>
    </row>
    <row r="312" spans="1:11" x14ac:dyDescent="0.35">
      <c r="A312" s="4">
        <v>43913</v>
      </c>
      <c r="B312" s="2" t="s">
        <v>14</v>
      </c>
      <c r="C312" s="2" t="s">
        <v>15</v>
      </c>
      <c r="D312" s="2" t="s">
        <v>34</v>
      </c>
      <c r="F312" s="2">
        <v>32</v>
      </c>
      <c r="K312" s="10" t="b">
        <f>IF(IFERROR(FIND("Positive",rawData[[#This Row],[Status]],1),FALSE),TRUE,FALSE)</f>
        <v>1</v>
      </c>
    </row>
    <row r="313" spans="1:11" x14ac:dyDescent="0.35">
      <c r="A313" s="4">
        <v>43913</v>
      </c>
      <c r="B313" s="2" t="s">
        <v>14</v>
      </c>
      <c r="C313" s="2" t="s">
        <v>15</v>
      </c>
      <c r="D313" s="2" t="s">
        <v>35</v>
      </c>
      <c r="F313" s="2">
        <v>13</v>
      </c>
      <c r="K313" s="10" t="b">
        <f>IF(IFERROR(FIND("Positive",rawData[[#This Row],[Status]],1),FALSE),TRUE,FALSE)</f>
        <v>1</v>
      </c>
    </row>
    <row r="314" spans="1:11" x14ac:dyDescent="0.35">
      <c r="A314" s="4">
        <v>43913</v>
      </c>
      <c r="B314" s="2" t="s">
        <v>14</v>
      </c>
      <c r="C314" s="2" t="s">
        <v>15</v>
      </c>
      <c r="D314" s="2" t="s">
        <v>36</v>
      </c>
      <c r="F314" s="2">
        <v>15</v>
      </c>
      <c r="K314" s="10" t="b">
        <f>IF(IFERROR(FIND("Positive",rawData[[#This Row],[Status]],1),FALSE),TRUE,FALSE)</f>
        <v>1</v>
      </c>
    </row>
    <row r="315" spans="1:11" x14ac:dyDescent="0.35">
      <c r="A315" s="4">
        <v>43913</v>
      </c>
      <c r="B315" s="2" t="s">
        <v>14</v>
      </c>
      <c r="C315" s="2" t="s">
        <v>15</v>
      </c>
      <c r="D315" s="2" t="s">
        <v>37</v>
      </c>
      <c r="F315" s="2">
        <v>6</v>
      </c>
      <c r="K315" s="10" t="b">
        <f>IF(IFERROR(FIND("Positive",rawData[[#This Row],[Status]],1),FALSE),TRUE,FALSE)</f>
        <v>1</v>
      </c>
    </row>
    <row r="316" spans="1:11" x14ac:dyDescent="0.35">
      <c r="A316" s="4">
        <v>43913</v>
      </c>
      <c r="B316" s="2" t="s">
        <v>14</v>
      </c>
      <c r="C316" s="2" t="s">
        <v>15</v>
      </c>
      <c r="D316" s="2" t="s">
        <v>16</v>
      </c>
      <c r="F316" s="2">
        <v>1</v>
      </c>
      <c r="K316" s="10" t="b">
        <f>IF(IFERROR(FIND("Positive",rawData[[#This Row],[Status]],1),FALSE),TRUE,FALSE)</f>
        <v>1</v>
      </c>
    </row>
    <row r="317" spans="1:11" x14ac:dyDescent="0.35">
      <c r="A317" s="4">
        <v>43913</v>
      </c>
      <c r="B317" s="2" t="s">
        <v>21</v>
      </c>
      <c r="C317" s="2" t="s">
        <v>15</v>
      </c>
      <c r="D317" s="2" t="s">
        <v>29</v>
      </c>
      <c r="F317" s="2">
        <v>0</v>
      </c>
      <c r="K317" s="10" t="b">
        <f>IF(IFERROR(FIND("Positive",rawData[[#This Row],[Status]],1),FALSE),TRUE,FALSE)</f>
        <v>1</v>
      </c>
    </row>
    <row r="318" spans="1:11" x14ac:dyDescent="0.35">
      <c r="A318" s="4">
        <v>43913</v>
      </c>
      <c r="B318" s="2" t="s">
        <v>21</v>
      </c>
      <c r="C318" s="2" t="s">
        <v>15</v>
      </c>
      <c r="D318" s="2" t="s">
        <v>30</v>
      </c>
      <c r="F318" s="2">
        <v>1</v>
      </c>
      <c r="K318" s="10" t="b">
        <f>IF(IFERROR(FIND("Positive",rawData[[#This Row],[Status]],1),FALSE),TRUE,FALSE)</f>
        <v>1</v>
      </c>
    </row>
    <row r="319" spans="1:11" x14ac:dyDescent="0.35">
      <c r="A319" s="4">
        <v>43913</v>
      </c>
      <c r="B319" s="2" t="s">
        <v>21</v>
      </c>
      <c r="C319" s="2" t="s">
        <v>15</v>
      </c>
      <c r="D319" s="2" t="s">
        <v>31</v>
      </c>
      <c r="F319" s="2">
        <v>7</v>
      </c>
      <c r="K319" s="10" t="b">
        <f>IF(IFERROR(FIND("Positive",rawData[[#This Row],[Status]],1),FALSE),TRUE,FALSE)</f>
        <v>1</v>
      </c>
    </row>
    <row r="320" spans="1:11" x14ac:dyDescent="0.35">
      <c r="A320" s="4">
        <v>43913</v>
      </c>
      <c r="B320" s="2" t="s">
        <v>21</v>
      </c>
      <c r="C320" s="2" t="s">
        <v>15</v>
      </c>
      <c r="D320" s="2" t="s">
        <v>32</v>
      </c>
      <c r="F320" s="2">
        <v>3</v>
      </c>
      <c r="K320" s="10" t="b">
        <f>IF(IFERROR(FIND("Positive",rawData[[#This Row],[Status]],1),FALSE),TRUE,FALSE)</f>
        <v>1</v>
      </c>
    </row>
    <row r="321" spans="1:11" x14ac:dyDescent="0.35">
      <c r="A321" s="4">
        <v>43913</v>
      </c>
      <c r="B321" s="2" t="s">
        <v>21</v>
      </c>
      <c r="C321" s="2" t="s">
        <v>15</v>
      </c>
      <c r="D321" s="2" t="s">
        <v>33</v>
      </c>
      <c r="F321" s="2">
        <v>2</v>
      </c>
      <c r="K321" s="10" t="b">
        <f>IF(IFERROR(FIND("Positive",rawData[[#This Row],[Status]],1),FALSE),TRUE,FALSE)</f>
        <v>1</v>
      </c>
    </row>
    <row r="322" spans="1:11" x14ac:dyDescent="0.35">
      <c r="A322" s="4">
        <v>43913</v>
      </c>
      <c r="B322" s="2" t="s">
        <v>21</v>
      </c>
      <c r="C322" s="2" t="s">
        <v>15</v>
      </c>
      <c r="D322" s="2" t="s">
        <v>34</v>
      </c>
      <c r="F322" s="2">
        <v>0</v>
      </c>
      <c r="K322" s="10" t="b">
        <f>IF(IFERROR(FIND("Positive",rawData[[#This Row],[Status]],1),FALSE),TRUE,FALSE)</f>
        <v>1</v>
      </c>
    </row>
    <row r="323" spans="1:11" x14ac:dyDescent="0.35">
      <c r="A323" s="4">
        <v>43913</v>
      </c>
      <c r="B323" s="2" t="s">
        <v>21</v>
      </c>
      <c r="C323" s="2" t="s">
        <v>15</v>
      </c>
      <c r="D323" s="2" t="s">
        <v>35</v>
      </c>
      <c r="F323" s="2">
        <v>1</v>
      </c>
      <c r="K323" s="10" t="b">
        <f>IF(IFERROR(FIND("Positive",rawData[[#This Row],[Status]],1),FALSE),TRUE,FALSE)</f>
        <v>1</v>
      </c>
    </row>
    <row r="324" spans="1:11" x14ac:dyDescent="0.35">
      <c r="A324" s="4">
        <v>43913</v>
      </c>
      <c r="B324" s="2" t="s">
        <v>21</v>
      </c>
      <c r="C324" s="2" t="s">
        <v>15</v>
      </c>
      <c r="D324" s="2" t="s">
        <v>36</v>
      </c>
      <c r="F324" s="2">
        <v>3</v>
      </c>
      <c r="K324" s="10" t="b">
        <f>IF(IFERROR(FIND("Positive",rawData[[#This Row],[Status]],1),FALSE),TRUE,FALSE)</f>
        <v>1</v>
      </c>
    </row>
    <row r="325" spans="1:11" x14ac:dyDescent="0.35">
      <c r="A325" s="4">
        <v>43913</v>
      </c>
      <c r="B325" s="2" t="s">
        <v>21</v>
      </c>
      <c r="C325" s="2" t="s">
        <v>15</v>
      </c>
      <c r="D325" s="2" t="s">
        <v>37</v>
      </c>
      <c r="F325" s="2">
        <v>0</v>
      </c>
      <c r="K325" s="10" t="b">
        <f>IF(IFERROR(FIND("Positive",rawData[[#This Row],[Status]],1),FALSE),TRUE,FALSE)</f>
        <v>1</v>
      </c>
    </row>
    <row r="326" spans="1:11" x14ac:dyDescent="0.35">
      <c r="A326" s="4">
        <v>43913</v>
      </c>
      <c r="B326" s="2" t="s">
        <v>21</v>
      </c>
      <c r="C326" s="2" t="s">
        <v>15</v>
      </c>
      <c r="D326" s="2" t="s">
        <v>16</v>
      </c>
      <c r="F326" s="2">
        <v>0</v>
      </c>
      <c r="K326" s="10" t="b">
        <f>IF(IFERROR(FIND("Positive",rawData[[#This Row],[Status]],1),FALSE),TRUE,FALSE)</f>
        <v>1</v>
      </c>
    </row>
    <row r="327" spans="1:11" x14ac:dyDescent="0.35">
      <c r="A327" s="4">
        <v>43913</v>
      </c>
      <c r="B327" s="2" t="s">
        <v>14</v>
      </c>
      <c r="C327" s="2" t="s">
        <v>15</v>
      </c>
      <c r="E327" s="2" t="s">
        <v>25</v>
      </c>
      <c r="G327" s="2">
        <v>78</v>
      </c>
      <c r="K327" s="10" t="b">
        <f>IF(IFERROR(FIND("Positive",rawData[[#This Row],[Status]],1),FALSE),TRUE,FALSE)</f>
        <v>1</v>
      </c>
    </row>
    <row r="328" spans="1:11" x14ac:dyDescent="0.35">
      <c r="A328" s="4">
        <v>43913</v>
      </c>
      <c r="B328" s="2" t="s">
        <v>14</v>
      </c>
      <c r="C328" s="2" t="s">
        <v>15</v>
      </c>
      <c r="E328" s="2" t="s">
        <v>26</v>
      </c>
      <c r="G328" s="2">
        <v>134</v>
      </c>
      <c r="K328" s="10" t="b">
        <f>IF(IFERROR(FIND("Positive",rawData[[#This Row],[Status]],1),FALSE),TRUE,FALSE)</f>
        <v>1</v>
      </c>
    </row>
    <row r="329" spans="1:11" x14ac:dyDescent="0.35">
      <c r="A329" s="4">
        <v>43913</v>
      </c>
      <c r="B329" s="2" t="s">
        <v>14</v>
      </c>
      <c r="C329" s="2" t="s">
        <v>15</v>
      </c>
      <c r="E329" s="2" t="s">
        <v>27</v>
      </c>
      <c r="G329" s="2">
        <v>1</v>
      </c>
      <c r="K329" s="10" t="b">
        <f>IF(IFERROR(FIND("Positive",rawData[[#This Row],[Status]],1),FALSE),TRUE,FALSE)</f>
        <v>1</v>
      </c>
    </row>
    <row r="330" spans="1:11" x14ac:dyDescent="0.35">
      <c r="A330" s="4">
        <v>43913</v>
      </c>
      <c r="B330" s="2" t="s">
        <v>21</v>
      </c>
      <c r="C330" s="2" t="s">
        <v>15</v>
      </c>
      <c r="E330" s="2" t="s">
        <v>25</v>
      </c>
      <c r="G330" s="2">
        <v>6</v>
      </c>
      <c r="K330" s="10" t="b">
        <f>IF(IFERROR(FIND("Positive",rawData[[#This Row],[Status]],1),FALSE),TRUE,FALSE)</f>
        <v>1</v>
      </c>
    </row>
    <row r="331" spans="1:11" x14ac:dyDescent="0.35">
      <c r="A331" s="4">
        <v>43913</v>
      </c>
      <c r="B331" s="2" t="s">
        <v>21</v>
      </c>
      <c r="C331" s="2" t="s">
        <v>15</v>
      </c>
      <c r="E331" s="2" t="s">
        <v>26</v>
      </c>
      <c r="G331" s="2">
        <v>11</v>
      </c>
      <c r="K331" s="10" t="b">
        <f>IF(IFERROR(FIND("Positive",rawData[[#This Row],[Status]],1),FALSE),TRUE,FALSE)</f>
        <v>1</v>
      </c>
    </row>
    <row r="332" spans="1:11" x14ac:dyDescent="0.35">
      <c r="A332" s="4">
        <v>43913</v>
      </c>
      <c r="B332" s="2" t="s">
        <v>21</v>
      </c>
      <c r="C332" s="2" t="s">
        <v>15</v>
      </c>
      <c r="E332" s="2" t="s">
        <v>27</v>
      </c>
      <c r="G332" s="2">
        <v>0</v>
      </c>
      <c r="K332" s="10" t="b">
        <f>IF(IFERROR(FIND("Positive",rawData[[#This Row],[Status]],1),FALSE),TRUE,FALSE)</f>
        <v>1</v>
      </c>
    </row>
    <row r="333" spans="1:11" x14ac:dyDescent="0.35">
      <c r="A333" s="4">
        <v>43913</v>
      </c>
      <c r="B333" s="2" t="s">
        <v>14</v>
      </c>
      <c r="C333" s="2" t="s">
        <v>15</v>
      </c>
      <c r="H333" s="2">
        <v>34</v>
      </c>
      <c r="I333" s="2">
        <v>17</v>
      </c>
      <c r="J333" s="2">
        <v>1</v>
      </c>
      <c r="K333" s="10" t="b">
        <f>IF(IFERROR(FIND("Positive",rawData[[#This Row],[Status]],1),FALSE),TRUE,FALSE)</f>
        <v>1</v>
      </c>
    </row>
    <row r="334" spans="1:11" x14ac:dyDescent="0.35">
      <c r="A334" s="4">
        <v>43913</v>
      </c>
      <c r="B334" s="2" t="s">
        <v>21</v>
      </c>
      <c r="C334" s="2" t="s">
        <v>15</v>
      </c>
      <c r="H334" s="2">
        <v>3</v>
      </c>
      <c r="I334" s="2">
        <v>1</v>
      </c>
      <c r="J334" s="2">
        <v>0</v>
      </c>
      <c r="K334" s="10" t="b">
        <f>IF(IFERROR(FIND("Positive",rawData[[#This Row],[Status]],1),FALSE),TRUE,FALSE)</f>
        <v>1</v>
      </c>
    </row>
    <row r="335" spans="1:11" x14ac:dyDescent="0.35">
      <c r="A335" s="4">
        <v>43914</v>
      </c>
      <c r="B335" s="2" t="s">
        <v>14</v>
      </c>
      <c r="C335" s="2" t="s">
        <v>15</v>
      </c>
      <c r="D335" s="2" t="s">
        <v>29</v>
      </c>
      <c r="F335" s="2">
        <v>2</v>
      </c>
      <c r="H335" s="2">
        <v>0</v>
      </c>
      <c r="K335" s="10" t="b">
        <f>IF(IFERROR(FIND("Positive",rawData[[#This Row],[Status]],1),FALSE),TRUE,FALSE)</f>
        <v>1</v>
      </c>
    </row>
    <row r="336" spans="1:11" x14ac:dyDescent="0.35">
      <c r="A336" s="4">
        <v>43914</v>
      </c>
      <c r="B336" s="2" t="s">
        <v>14</v>
      </c>
      <c r="C336" s="2" t="s">
        <v>15</v>
      </c>
      <c r="D336" s="2" t="s">
        <v>30</v>
      </c>
      <c r="F336" s="2">
        <v>2</v>
      </c>
      <c r="H336" s="2">
        <v>0</v>
      </c>
      <c r="K336" s="10" t="b">
        <f>IF(IFERROR(FIND("Positive",rawData[[#This Row],[Status]],1),FALSE),TRUE,FALSE)</f>
        <v>1</v>
      </c>
    </row>
    <row r="337" spans="1:11" x14ac:dyDescent="0.35">
      <c r="A337" s="4">
        <v>43914</v>
      </c>
      <c r="B337" s="2" t="s">
        <v>14</v>
      </c>
      <c r="C337" s="2" t="s">
        <v>15</v>
      </c>
      <c r="D337" s="2" t="s">
        <v>31</v>
      </c>
      <c r="F337" s="2">
        <v>46</v>
      </c>
      <c r="H337" s="2">
        <v>5</v>
      </c>
      <c r="K337" s="10" t="b">
        <f>IF(IFERROR(FIND("Positive",rawData[[#This Row],[Status]],1),FALSE),TRUE,FALSE)</f>
        <v>1</v>
      </c>
    </row>
    <row r="338" spans="1:11" x14ac:dyDescent="0.35">
      <c r="A338" s="4">
        <v>43914</v>
      </c>
      <c r="B338" s="2" t="s">
        <v>14</v>
      </c>
      <c r="C338" s="2" t="s">
        <v>15</v>
      </c>
      <c r="D338" s="2" t="s">
        <v>32</v>
      </c>
      <c r="F338" s="2">
        <v>63</v>
      </c>
      <c r="H338" s="2">
        <v>8</v>
      </c>
      <c r="K338" s="10" t="b">
        <f>IF(IFERROR(FIND("Positive",rawData[[#This Row],[Status]],1),FALSE),TRUE,FALSE)</f>
        <v>1</v>
      </c>
    </row>
    <row r="339" spans="1:11" x14ac:dyDescent="0.35">
      <c r="A339" s="4">
        <v>43914</v>
      </c>
      <c r="B339" s="2" t="s">
        <v>14</v>
      </c>
      <c r="C339" s="2" t="s">
        <v>15</v>
      </c>
      <c r="D339" s="2" t="s">
        <v>33</v>
      </c>
      <c r="F339" s="2">
        <v>41</v>
      </c>
      <c r="H339" s="2">
        <v>5</v>
      </c>
      <c r="K339" s="10" t="b">
        <f>IF(IFERROR(FIND("Positive",rawData[[#This Row],[Status]],1),FALSE),TRUE,FALSE)</f>
        <v>1</v>
      </c>
    </row>
    <row r="340" spans="1:11" x14ac:dyDescent="0.35">
      <c r="A340" s="4">
        <v>43914</v>
      </c>
      <c r="B340" s="2" t="s">
        <v>14</v>
      </c>
      <c r="C340" s="2" t="s">
        <v>15</v>
      </c>
      <c r="D340" s="2" t="s">
        <v>34</v>
      </c>
      <c r="F340" s="2">
        <v>33</v>
      </c>
      <c r="H340" s="2">
        <v>11</v>
      </c>
      <c r="K340" s="10" t="b">
        <f>IF(IFERROR(FIND("Positive",rawData[[#This Row],[Status]],1),FALSE),TRUE,FALSE)</f>
        <v>1</v>
      </c>
    </row>
    <row r="341" spans="1:11" x14ac:dyDescent="0.35">
      <c r="A341" s="4">
        <v>43914</v>
      </c>
      <c r="B341" s="2" t="s">
        <v>14</v>
      </c>
      <c r="C341" s="2" t="s">
        <v>15</v>
      </c>
      <c r="D341" s="2" t="s">
        <v>35</v>
      </c>
      <c r="F341" s="2">
        <v>17</v>
      </c>
      <c r="H341" s="2">
        <v>6</v>
      </c>
      <c r="K341" s="10" t="b">
        <f>IF(IFERROR(FIND("Positive",rawData[[#This Row],[Status]],1),FALSE),TRUE,FALSE)</f>
        <v>1</v>
      </c>
    </row>
    <row r="342" spans="1:11" x14ac:dyDescent="0.35">
      <c r="A342" s="4">
        <v>43914</v>
      </c>
      <c r="B342" s="2" t="s">
        <v>14</v>
      </c>
      <c r="C342" s="2" t="s">
        <v>15</v>
      </c>
      <c r="D342" s="2" t="s">
        <v>36</v>
      </c>
      <c r="F342" s="2">
        <v>15</v>
      </c>
      <c r="H342" s="2">
        <v>5</v>
      </c>
      <c r="K342" s="10" t="b">
        <f>IF(IFERROR(FIND("Positive",rawData[[#This Row],[Status]],1),FALSE),TRUE,FALSE)</f>
        <v>1</v>
      </c>
    </row>
    <row r="343" spans="1:11" x14ac:dyDescent="0.35">
      <c r="A343" s="4">
        <v>43914</v>
      </c>
      <c r="B343" s="2" t="s">
        <v>14</v>
      </c>
      <c r="C343" s="2" t="s">
        <v>15</v>
      </c>
      <c r="D343" s="2" t="s">
        <v>37</v>
      </c>
      <c r="F343" s="2">
        <v>7</v>
      </c>
      <c r="H343" s="2">
        <v>4</v>
      </c>
      <c r="K343" s="10" t="b">
        <f>IF(IFERROR(FIND("Positive",rawData[[#This Row],[Status]],1),FALSE),TRUE,FALSE)</f>
        <v>1</v>
      </c>
    </row>
    <row r="344" spans="1:11" x14ac:dyDescent="0.35">
      <c r="A344" s="4">
        <v>43914</v>
      </c>
      <c r="B344" s="2" t="s">
        <v>14</v>
      </c>
      <c r="C344" s="2" t="s">
        <v>15</v>
      </c>
      <c r="D344" s="2" t="s">
        <v>16</v>
      </c>
      <c r="F344" s="2">
        <v>0</v>
      </c>
      <c r="H344" s="2">
        <v>0</v>
      </c>
      <c r="K344" s="10" t="b">
        <f>IF(IFERROR(FIND("Positive",rawData[[#This Row],[Status]],1),FALSE),TRUE,FALSE)</f>
        <v>1</v>
      </c>
    </row>
    <row r="345" spans="1:11" x14ac:dyDescent="0.35">
      <c r="A345" s="4">
        <v>43914</v>
      </c>
      <c r="B345" s="2" t="s">
        <v>21</v>
      </c>
      <c r="C345" s="2" t="s">
        <v>15</v>
      </c>
      <c r="D345" s="2" t="s">
        <v>29</v>
      </c>
      <c r="F345" s="2">
        <v>0</v>
      </c>
      <c r="H345" s="2">
        <v>0</v>
      </c>
      <c r="K345" s="10" t="b">
        <f>IF(IFERROR(FIND("Positive",rawData[[#This Row],[Status]],1),FALSE),TRUE,FALSE)</f>
        <v>1</v>
      </c>
    </row>
    <row r="346" spans="1:11" x14ac:dyDescent="0.35">
      <c r="A346" s="4">
        <v>43914</v>
      </c>
      <c r="B346" s="2" t="s">
        <v>21</v>
      </c>
      <c r="C346" s="2" t="s">
        <v>15</v>
      </c>
      <c r="D346" s="2" t="s">
        <v>30</v>
      </c>
      <c r="F346" s="2">
        <v>1</v>
      </c>
      <c r="H346" s="2">
        <v>0</v>
      </c>
      <c r="K346" s="10" t="b">
        <f>IF(IFERROR(FIND("Positive",rawData[[#This Row],[Status]],1),FALSE),TRUE,FALSE)</f>
        <v>1</v>
      </c>
    </row>
    <row r="347" spans="1:11" x14ac:dyDescent="0.35">
      <c r="A347" s="4">
        <v>43914</v>
      </c>
      <c r="B347" s="2" t="s">
        <v>21</v>
      </c>
      <c r="C347" s="2" t="s">
        <v>15</v>
      </c>
      <c r="D347" s="2" t="s">
        <v>31</v>
      </c>
      <c r="F347" s="2">
        <v>8</v>
      </c>
      <c r="H347" s="2">
        <v>0</v>
      </c>
      <c r="K347" s="10" t="b">
        <f>IF(IFERROR(FIND("Positive",rawData[[#This Row],[Status]],1),FALSE),TRUE,FALSE)</f>
        <v>1</v>
      </c>
    </row>
    <row r="348" spans="1:11" x14ac:dyDescent="0.35">
      <c r="A348" s="4">
        <v>43914</v>
      </c>
      <c r="B348" s="2" t="s">
        <v>21</v>
      </c>
      <c r="C348" s="2" t="s">
        <v>15</v>
      </c>
      <c r="D348" s="2" t="s">
        <v>32</v>
      </c>
      <c r="F348" s="2">
        <v>3</v>
      </c>
      <c r="H348" s="2">
        <v>0</v>
      </c>
      <c r="K348" s="10" t="b">
        <f>IF(IFERROR(FIND("Positive",rawData[[#This Row],[Status]],1),FALSE),TRUE,FALSE)</f>
        <v>1</v>
      </c>
    </row>
    <row r="349" spans="1:11" x14ac:dyDescent="0.35">
      <c r="A349" s="4">
        <v>43914</v>
      </c>
      <c r="B349" s="2" t="s">
        <v>21</v>
      </c>
      <c r="C349" s="2" t="s">
        <v>15</v>
      </c>
      <c r="D349" s="2" t="s">
        <v>33</v>
      </c>
      <c r="F349" s="2">
        <v>2</v>
      </c>
      <c r="H349" s="2">
        <v>0</v>
      </c>
      <c r="K349" s="10" t="b">
        <f>IF(IFERROR(FIND("Positive",rawData[[#This Row],[Status]],1),FALSE),TRUE,FALSE)</f>
        <v>1</v>
      </c>
    </row>
    <row r="350" spans="1:11" x14ac:dyDescent="0.35">
      <c r="A350" s="4">
        <v>43914</v>
      </c>
      <c r="B350" s="2" t="s">
        <v>21</v>
      </c>
      <c r="C350" s="2" t="s">
        <v>15</v>
      </c>
      <c r="D350" s="2" t="s">
        <v>34</v>
      </c>
      <c r="F350" s="2">
        <v>0</v>
      </c>
      <c r="H350" s="2">
        <v>0</v>
      </c>
      <c r="K350" s="10" t="b">
        <f>IF(IFERROR(FIND("Positive",rawData[[#This Row],[Status]],1),FALSE),TRUE,FALSE)</f>
        <v>1</v>
      </c>
    </row>
    <row r="351" spans="1:11" x14ac:dyDescent="0.35">
      <c r="A351" s="4">
        <v>43914</v>
      </c>
      <c r="B351" s="2" t="s">
        <v>21</v>
      </c>
      <c r="C351" s="2" t="s">
        <v>15</v>
      </c>
      <c r="D351" s="2" t="s">
        <v>35</v>
      </c>
      <c r="F351" s="2">
        <v>1</v>
      </c>
      <c r="H351" s="2">
        <v>0</v>
      </c>
      <c r="K351" s="10" t="b">
        <f>IF(IFERROR(FIND("Positive",rawData[[#This Row],[Status]],1),FALSE),TRUE,FALSE)</f>
        <v>1</v>
      </c>
    </row>
    <row r="352" spans="1:11" x14ac:dyDescent="0.35">
      <c r="A352" s="4">
        <v>43914</v>
      </c>
      <c r="B352" s="2" t="s">
        <v>21</v>
      </c>
      <c r="C352" s="2" t="s">
        <v>15</v>
      </c>
      <c r="D352" s="2" t="s">
        <v>36</v>
      </c>
      <c r="F352" s="2">
        <v>1</v>
      </c>
      <c r="H352" s="2">
        <v>1</v>
      </c>
      <c r="K352" s="10" t="b">
        <f>IF(IFERROR(FIND("Positive",rawData[[#This Row],[Status]],1),FALSE),TRUE,FALSE)</f>
        <v>1</v>
      </c>
    </row>
    <row r="353" spans="1:11" x14ac:dyDescent="0.35">
      <c r="A353" s="4">
        <v>43914</v>
      </c>
      <c r="B353" s="2" t="s">
        <v>21</v>
      </c>
      <c r="C353" s="2" t="s">
        <v>15</v>
      </c>
      <c r="D353" s="2" t="s">
        <v>37</v>
      </c>
      <c r="F353" s="2">
        <v>0</v>
      </c>
      <c r="H353" s="2">
        <v>0</v>
      </c>
      <c r="K353" s="10" t="b">
        <f>IF(IFERROR(FIND("Positive",rawData[[#This Row],[Status]],1),FALSE),TRUE,FALSE)</f>
        <v>1</v>
      </c>
    </row>
    <row r="354" spans="1:11" x14ac:dyDescent="0.35">
      <c r="A354" s="4">
        <v>43914</v>
      </c>
      <c r="B354" s="2" t="s">
        <v>21</v>
      </c>
      <c r="C354" s="2" t="s">
        <v>15</v>
      </c>
      <c r="D354" s="2" t="s">
        <v>16</v>
      </c>
      <c r="F354" s="2">
        <v>0</v>
      </c>
      <c r="H354" s="2">
        <v>0</v>
      </c>
      <c r="K354" s="10" t="b">
        <f>IF(IFERROR(FIND("Positive",rawData[[#This Row],[Status]],1),FALSE),TRUE,FALSE)</f>
        <v>1</v>
      </c>
    </row>
    <row r="355" spans="1:11" x14ac:dyDescent="0.35">
      <c r="A355" s="4">
        <v>43914</v>
      </c>
      <c r="B355" s="2" t="s">
        <v>14</v>
      </c>
      <c r="C355" s="2" t="s">
        <v>15</v>
      </c>
      <c r="E355" s="2" t="s">
        <v>25</v>
      </c>
      <c r="G355" s="2">
        <v>80</v>
      </c>
      <c r="K355" s="10" t="b">
        <f>IF(IFERROR(FIND("Positive",rawData[[#This Row],[Status]],1),FALSE),TRUE,FALSE)</f>
        <v>1</v>
      </c>
    </row>
    <row r="356" spans="1:11" x14ac:dyDescent="0.35">
      <c r="A356" s="4">
        <v>43914</v>
      </c>
      <c r="B356" s="2" t="s">
        <v>14</v>
      </c>
      <c r="C356" s="2" t="s">
        <v>15</v>
      </c>
      <c r="E356" s="2" t="s">
        <v>26</v>
      </c>
      <c r="G356" s="2">
        <v>146</v>
      </c>
      <c r="K356" s="10" t="b">
        <f>IF(IFERROR(FIND("Positive",rawData[[#This Row],[Status]],1),FALSE),TRUE,FALSE)</f>
        <v>1</v>
      </c>
    </row>
    <row r="357" spans="1:11" x14ac:dyDescent="0.35">
      <c r="A357" s="4">
        <v>43914</v>
      </c>
      <c r="B357" s="2" t="s">
        <v>14</v>
      </c>
      <c r="C357" s="2" t="s">
        <v>15</v>
      </c>
      <c r="E357" s="2" t="s">
        <v>27</v>
      </c>
      <c r="G357" s="2">
        <v>0</v>
      </c>
      <c r="K357" s="10" t="b">
        <f>IF(IFERROR(FIND("Positive",rawData[[#This Row],[Status]],1),FALSE),TRUE,FALSE)</f>
        <v>1</v>
      </c>
    </row>
    <row r="358" spans="1:11" x14ac:dyDescent="0.35">
      <c r="A358" s="4">
        <v>43914</v>
      </c>
      <c r="B358" s="2" t="s">
        <v>21</v>
      </c>
      <c r="C358" s="2" t="s">
        <v>15</v>
      </c>
      <c r="E358" s="2" t="s">
        <v>25</v>
      </c>
      <c r="G358" s="2">
        <v>5</v>
      </c>
      <c r="K358" s="10" t="b">
        <f>IF(IFERROR(FIND("Positive",rawData[[#This Row],[Status]],1),FALSE),TRUE,FALSE)</f>
        <v>1</v>
      </c>
    </row>
    <row r="359" spans="1:11" x14ac:dyDescent="0.35">
      <c r="A359" s="4">
        <v>43914</v>
      </c>
      <c r="B359" s="2" t="s">
        <v>21</v>
      </c>
      <c r="C359" s="2" t="s">
        <v>15</v>
      </c>
      <c r="E359" s="2" t="s">
        <v>26</v>
      </c>
      <c r="G359" s="2">
        <v>11</v>
      </c>
      <c r="K359" s="10" t="b">
        <f>IF(IFERROR(FIND("Positive",rawData[[#This Row],[Status]],1),FALSE),TRUE,FALSE)</f>
        <v>1</v>
      </c>
    </row>
    <row r="360" spans="1:11" x14ac:dyDescent="0.35">
      <c r="A360" s="4">
        <v>43914</v>
      </c>
      <c r="B360" s="2" t="s">
        <v>21</v>
      </c>
      <c r="C360" s="2" t="s">
        <v>15</v>
      </c>
      <c r="E360" s="2" t="s">
        <v>27</v>
      </c>
      <c r="G360" s="2">
        <v>0</v>
      </c>
      <c r="K360" s="10" t="b">
        <f>IF(IFERROR(FIND("Positive",rawData[[#This Row],[Status]],1),FALSE),TRUE,FALSE)</f>
        <v>1</v>
      </c>
    </row>
    <row r="361" spans="1:11" x14ac:dyDescent="0.35">
      <c r="A361" s="4">
        <v>43914</v>
      </c>
      <c r="B361" s="2" t="s">
        <v>14</v>
      </c>
      <c r="C361" s="2" t="s">
        <v>15</v>
      </c>
      <c r="I361" s="2">
        <v>20</v>
      </c>
      <c r="J361" s="2">
        <v>2</v>
      </c>
      <c r="K361" s="10" t="b">
        <f>IF(IFERROR(FIND("Positive",rawData[[#This Row],[Status]],1),FALSE),TRUE,FALSE)</f>
        <v>1</v>
      </c>
    </row>
    <row r="362" spans="1:11" x14ac:dyDescent="0.35">
      <c r="A362" s="4">
        <v>43914</v>
      </c>
      <c r="B362" s="2" t="s">
        <v>21</v>
      </c>
      <c r="C362" s="2" t="s">
        <v>15</v>
      </c>
      <c r="I362" s="2">
        <v>1</v>
      </c>
      <c r="J362" s="2">
        <v>0</v>
      </c>
      <c r="K362" s="10" t="b">
        <f>IF(IFERROR(FIND("Positive",rawData[[#This Row],[Status]],1),FALSE),TRUE,FALSE)</f>
        <v>1</v>
      </c>
    </row>
    <row r="363" spans="1:11" x14ac:dyDescent="0.35">
      <c r="A363" s="4">
        <v>43915</v>
      </c>
      <c r="B363" s="2" t="s">
        <v>14</v>
      </c>
      <c r="C363" s="2" t="s">
        <v>15</v>
      </c>
      <c r="D363" s="2" t="s">
        <v>29</v>
      </c>
      <c r="F363" s="2">
        <v>2</v>
      </c>
      <c r="H363" s="2">
        <v>0</v>
      </c>
      <c r="K363" s="10" t="b">
        <f>IF(IFERROR(FIND("Positive",rawData[[#This Row],[Status]],1),FALSE),TRUE,FALSE)</f>
        <v>1</v>
      </c>
    </row>
    <row r="364" spans="1:11" x14ac:dyDescent="0.35">
      <c r="A364" s="4">
        <v>43915</v>
      </c>
      <c r="B364" s="2" t="s">
        <v>14</v>
      </c>
      <c r="C364" s="2" t="s">
        <v>15</v>
      </c>
      <c r="D364" s="2" t="s">
        <v>30</v>
      </c>
      <c r="F364" s="2">
        <v>2</v>
      </c>
      <c r="H364" s="2">
        <v>0</v>
      </c>
      <c r="K364" s="10" t="b">
        <f>IF(IFERROR(FIND("Positive",rawData[[#This Row],[Status]],1),FALSE),TRUE,FALSE)</f>
        <v>1</v>
      </c>
    </row>
    <row r="365" spans="1:11" x14ac:dyDescent="0.35">
      <c r="A365" s="4">
        <v>43915</v>
      </c>
      <c r="B365" s="2" t="s">
        <v>14</v>
      </c>
      <c r="C365" s="2" t="s">
        <v>15</v>
      </c>
      <c r="D365" s="2" t="s">
        <v>31</v>
      </c>
      <c r="F365" s="2">
        <v>55</v>
      </c>
      <c r="H365" s="2">
        <v>5</v>
      </c>
      <c r="K365" s="10" t="b">
        <f>IF(IFERROR(FIND("Positive",rawData[[#This Row],[Status]],1),FALSE),TRUE,FALSE)</f>
        <v>1</v>
      </c>
    </row>
    <row r="366" spans="1:11" x14ac:dyDescent="0.35">
      <c r="A366" s="4">
        <v>43915</v>
      </c>
      <c r="B366" s="2" t="s">
        <v>14</v>
      </c>
      <c r="C366" s="2" t="s">
        <v>15</v>
      </c>
      <c r="D366" s="2" t="s">
        <v>32</v>
      </c>
      <c r="F366" s="2">
        <v>74</v>
      </c>
      <c r="H366" s="2">
        <v>9</v>
      </c>
      <c r="K366" s="10" t="b">
        <f>IF(IFERROR(FIND("Positive",rawData[[#This Row],[Status]],1),FALSE),TRUE,FALSE)</f>
        <v>1</v>
      </c>
    </row>
    <row r="367" spans="1:11" x14ac:dyDescent="0.35">
      <c r="A367" s="4">
        <v>43915</v>
      </c>
      <c r="B367" s="2" t="s">
        <v>14</v>
      </c>
      <c r="C367" s="2" t="s">
        <v>15</v>
      </c>
      <c r="D367" s="2" t="s">
        <v>33</v>
      </c>
      <c r="F367" s="2">
        <v>51</v>
      </c>
      <c r="H367" s="2">
        <v>6</v>
      </c>
      <c r="K367" s="10" t="b">
        <f>IF(IFERROR(FIND("Positive",rawData[[#This Row],[Status]],1),FALSE),TRUE,FALSE)</f>
        <v>1</v>
      </c>
    </row>
    <row r="368" spans="1:11" x14ac:dyDescent="0.35">
      <c r="A368" s="4">
        <v>43915</v>
      </c>
      <c r="B368" s="2" t="s">
        <v>14</v>
      </c>
      <c r="C368" s="2" t="s">
        <v>15</v>
      </c>
      <c r="D368" s="2" t="s">
        <v>34</v>
      </c>
      <c r="F368" s="2">
        <v>40</v>
      </c>
      <c r="H368" s="2">
        <v>12</v>
      </c>
      <c r="K368" s="10" t="b">
        <f>IF(IFERROR(FIND("Positive",rawData[[#This Row],[Status]],1),FALSE),TRUE,FALSE)</f>
        <v>1</v>
      </c>
    </row>
    <row r="369" spans="1:11" x14ac:dyDescent="0.35">
      <c r="A369" s="4">
        <v>43915</v>
      </c>
      <c r="B369" s="2" t="s">
        <v>14</v>
      </c>
      <c r="C369" s="2" t="s">
        <v>15</v>
      </c>
      <c r="D369" s="2" t="s">
        <v>35</v>
      </c>
      <c r="F369" s="2">
        <v>23</v>
      </c>
      <c r="H369" s="2">
        <v>10</v>
      </c>
      <c r="K369" s="10" t="b">
        <f>IF(IFERROR(FIND("Positive",rawData[[#This Row],[Status]],1),FALSE),TRUE,FALSE)</f>
        <v>1</v>
      </c>
    </row>
    <row r="370" spans="1:11" x14ac:dyDescent="0.35">
      <c r="A370" s="4">
        <v>43915</v>
      </c>
      <c r="B370" s="2" t="s">
        <v>14</v>
      </c>
      <c r="C370" s="2" t="s">
        <v>15</v>
      </c>
      <c r="D370" s="2" t="s">
        <v>36</v>
      </c>
      <c r="F370" s="2">
        <v>19</v>
      </c>
      <c r="H370" s="2">
        <v>8</v>
      </c>
      <c r="K370" s="10" t="b">
        <f>IF(IFERROR(FIND("Positive",rawData[[#This Row],[Status]],1),FALSE),TRUE,FALSE)</f>
        <v>1</v>
      </c>
    </row>
    <row r="371" spans="1:11" x14ac:dyDescent="0.35">
      <c r="A371" s="4">
        <v>43915</v>
      </c>
      <c r="B371" s="2" t="s">
        <v>14</v>
      </c>
      <c r="C371" s="2" t="s">
        <v>15</v>
      </c>
      <c r="D371" s="2" t="s">
        <v>37</v>
      </c>
      <c r="F371" s="2">
        <v>11</v>
      </c>
      <c r="H371" s="2">
        <v>7</v>
      </c>
      <c r="K371" s="10" t="b">
        <f>IF(IFERROR(FIND("Positive",rawData[[#This Row],[Status]],1),FALSE),TRUE,FALSE)</f>
        <v>1</v>
      </c>
    </row>
    <row r="372" spans="1:11" x14ac:dyDescent="0.35">
      <c r="A372" s="4">
        <v>43915</v>
      </c>
      <c r="B372" s="2" t="s">
        <v>14</v>
      </c>
      <c r="C372" s="2" t="s">
        <v>15</v>
      </c>
      <c r="D372" s="2" t="s">
        <v>16</v>
      </c>
      <c r="F372" s="2">
        <v>0</v>
      </c>
      <c r="H372" s="2">
        <v>0</v>
      </c>
      <c r="K372" s="10" t="b">
        <f>IF(IFERROR(FIND("Positive",rawData[[#This Row],[Status]],1),FALSE),TRUE,FALSE)</f>
        <v>1</v>
      </c>
    </row>
    <row r="373" spans="1:11" x14ac:dyDescent="0.35">
      <c r="A373" s="4">
        <v>43915</v>
      </c>
      <c r="B373" s="2" t="s">
        <v>21</v>
      </c>
      <c r="C373" s="2" t="s">
        <v>15</v>
      </c>
      <c r="D373" s="2" t="s">
        <v>29</v>
      </c>
      <c r="F373" s="2">
        <v>0</v>
      </c>
      <c r="H373" s="2">
        <v>0</v>
      </c>
      <c r="K373" s="10" t="b">
        <f>IF(IFERROR(FIND("Positive",rawData[[#This Row],[Status]],1),FALSE),TRUE,FALSE)</f>
        <v>1</v>
      </c>
    </row>
    <row r="374" spans="1:11" x14ac:dyDescent="0.35">
      <c r="A374" s="4">
        <v>43915</v>
      </c>
      <c r="B374" s="2" t="s">
        <v>21</v>
      </c>
      <c r="C374" s="2" t="s">
        <v>15</v>
      </c>
      <c r="D374" s="2" t="s">
        <v>30</v>
      </c>
      <c r="F374" s="2">
        <v>1</v>
      </c>
      <c r="H374" s="2">
        <v>0</v>
      </c>
      <c r="K374" s="10" t="b">
        <f>IF(IFERROR(FIND("Positive",rawData[[#This Row],[Status]],1),FALSE),TRUE,FALSE)</f>
        <v>1</v>
      </c>
    </row>
    <row r="375" spans="1:11" x14ac:dyDescent="0.35">
      <c r="A375" s="4">
        <v>43915</v>
      </c>
      <c r="B375" s="2" t="s">
        <v>21</v>
      </c>
      <c r="C375" s="2" t="s">
        <v>15</v>
      </c>
      <c r="D375" s="2" t="s">
        <v>31</v>
      </c>
      <c r="F375" s="2">
        <v>10</v>
      </c>
      <c r="H375" s="2">
        <v>0</v>
      </c>
      <c r="K375" s="10" t="b">
        <f>IF(IFERROR(FIND("Positive",rawData[[#This Row],[Status]],1),FALSE),TRUE,FALSE)</f>
        <v>1</v>
      </c>
    </row>
    <row r="376" spans="1:11" x14ac:dyDescent="0.35">
      <c r="A376" s="4">
        <v>43915</v>
      </c>
      <c r="B376" s="2" t="s">
        <v>21</v>
      </c>
      <c r="C376" s="2" t="s">
        <v>15</v>
      </c>
      <c r="D376" s="2" t="s">
        <v>32</v>
      </c>
      <c r="F376" s="2">
        <v>3</v>
      </c>
      <c r="H376" s="2">
        <v>0</v>
      </c>
      <c r="K376" s="10" t="b">
        <f>IF(IFERROR(FIND("Positive",rawData[[#This Row],[Status]],1),FALSE),TRUE,FALSE)</f>
        <v>1</v>
      </c>
    </row>
    <row r="377" spans="1:11" x14ac:dyDescent="0.35">
      <c r="A377" s="4">
        <v>43915</v>
      </c>
      <c r="B377" s="2" t="s">
        <v>21</v>
      </c>
      <c r="C377" s="2" t="s">
        <v>15</v>
      </c>
      <c r="D377" s="2" t="s">
        <v>33</v>
      </c>
      <c r="F377" s="2">
        <v>3</v>
      </c>
      <c r="H377" s="2">
        <v>0</v>
      </c>
      <c r="K377" s="10" t="b">
        <f>IF(IFERROR(FIND("Positive",rawData[[#This Row],[Status]],1),FALSE),TRUE,FALSE)</f>
        <v>1</v>
      </c>
    </row>
    <row r="378" spans="1:11" x14ac:dyDescent="0.35">
      <c r="A378" s="4">
        <v>43915</v>
      </c>
      <c r="B378" s="2" t="s">
        <v>21</v>
      </c>
      <c r="C378" s="2" t="s">
        <v>15</v>
      </c>
      <c r="D378" s="2" t="s">
        <v>34</v>
      </c>
      <c r="F378" s="2">
        <v>0</v>
      </c>
      <c r="H378" s="2">
        <v>0</v>
      </c>
      <c r="K378" s="10" t="b">
        <f>IF(IFERROR(FIND("Positive",rawData[[#This Row],[Status]],1),FALSE),TRUE,FALSE)</f>
        <v>1</v>
      </c>
    </row>
    <row r="379" spans="1:11" x14ac:dyDescent="0.35">
      <c r="A379" s="4">
        <v>43915</v>
      </c>
      <c r="B379" s="2" t="s">
        <v>21</v>
      </c>
      <c r="C379" s="2" t="s">
        <v>15</v>
      </c>
      <c r="D379" s="2" t="s">
        <v>35</v>
      </c>
      <c r="F379" s="2">
        <v>1</v>
      </c>
      <c r="H379" s="2">
        <v>0</v>
      </c>
      <c r="K379" s="10" t="b">
        <f>IF(IFERROR(FIND("Positive",rawData[[#This Row],[Status]],1),FALSE),TRUE,FALSE)</f>
        <v>1</v>
      </c>
    </row>
    <row r="380" spans="1:11" x14ac:dyDescent="0.35">
      <c r="A380" s="4">
        <v>43915</v>
      </c>
      <c r="B380" s="2" t="s">
        <v>21</v>
      </c>
      <c r="C380" s="2" t="s">
        <v>15</v>
      </c>
      <c r="D380" s="2" t="s">
        <v>36</v>
      </c>
      <c r="F380" s="2">
        <v>1</v>
      </c>
      <c r="H380" s="2">
        <v>1</v>
      </c>
      <c r="K380" s="10" t="b">
        <f>IF(IFERROR(FIND("Positive",rawData[[#This Row],[Status]],1),FALSE),TRUE,FALSE)</f>
        <v>1</v>
      </c>
    </row>
    <row r="381" spans="1:11" x14ac:dyDescent="0.35">
      <c r="A381" s="4">
        <v>43915</v>
      </c>
      <c r="B381" s="2" t="s">
        <v>21</v>
      </c>
      <c r="C381" s="2" t="s">
        <v>15</v>
      </c>
      <c r="D381" s="2" t="s">
        <v>37</v>
      </c>
      <c r="F381" s="2">
        <v>1</v>
      </c>
      <c r="H381" s="2">
        <v>1</v>
      </c>
      <c r="K381" s="10" t="b">
        <f>IF(IFERROR(FIND("Positive",rawData[[#This Row],[Status]],1),FALSE),TRUE,FALSE)</f>
        <v>1</v>
      </c>
    </row>
    <row r="382" spans="1:11" x14ac:dyDescent="0.35">
      <c r="A382" s="4">
        <v>43915</v>
      </c>
      <c r="B382" s="2" t="s">
        <v>21</v>
      </c>
      <c r="C382" s="2" t="s">
        <v>15</v>
      </c>
      <c r="D382" s="2" t="s">
        <v>16</v>
      </c>
      <c r="F382" s="2">
        <v>0</v>
      </c>
      <c r="H382" s="2">
        <v>0</v>
      </c>
      <c r="K382" s="10" t="b">
        <f>IF(IFERROR(FIND("Positive",rawData[[#This Row],[Status]],1),FALSE),TRUE,FALSE)</f>
        <v>1</v>
      </c>
    </row>
    <row r="383" spans="1:11" x14ac:dyDescent="0.35">
      <c r="A383" s="4">
        <v>43915</v>
      </c>
      <c r="B383" s="2" t="s">
        <v>14</v>
      </c>
      <c r="C383" s="2" t="s">
        <v>15</v>
      </c>
      <c r="E383" s="2" t="s">
        <v>25</v>
      </c>
      <c r="G383" s="2">
        <v>107</v>
      </c>
      <c r="K383" s="10" t="b">
        <f>IF(IFERROR(FIND("Positive",rawData[[#This Row],[Status]],1),FALSE),TRUE,FALSE)</f>
        <v>1</v>
      </c>
    </row>
    <row r="384" spans="1:11" x14ac:dyDescent="0.35">
      <c r="A384" s="4">
        <v>43915</v>
      </c>
      <c r="B384" s="2" t="s">
        <v>14</v>
      </c>
      <c r="C384" s="2" t="s">
        <v>15</v>
      </c>
      <c r="E384" s="2" t="s">
        <v>26</v>
      </c>
      <c r="G384" s="2">
        <v>170</v>
      </c>
      <c r="K384" s="10" t="b">
        <f>IF(IFERROR(FIND("Positive",rawData[[#This Row],[Status]],1),FALSE),TRUE,FALSE)</f>
        <v>1</v>
      </c>
    </row>
    <row r="385" spans="1:11" x14ac:dyDescent="0.35">
      <c r="A385" s="4">
        <v>43915</v>
      </c>
      <c r="B385" s="2" t="s">
        <v>14</v>
      </c>
      <c r="C385" s="2" t="s">
        <v>15</v>
      </c>
      <c r="E385" s="2" t="s">
        <v>27</v>
      </c>
      <c r="G385" s="2">
        <v>0</v>
      </c>
      <c r="K385" s="10" t="b">
        <f>IF(IFERROR(FIND("Positive",rawData[[#This Row],[Status]],1),FALSE),TRUE,FALSE)</f>
        <v>1</v>
      </c>
    </row>
    <row r="386" spans="1:11" x14ac:dyDescent="0.35">
      <c r="A386" s="4">
        <v>43915</v>
      </c>
      <c r="B386" s="2" t="s">
        <v>21</v>
      </c>
      <c r="C386" s="2" t="s">
        <v>15</v>
      </c>
      <c r="E386" s="2" t="s">
        <v>25</v>
      </c>
      <c r="G386" s="2">
        <v>5</v>
      </c>
      <c r="K386" s="10" t="b">
        <f>IF(IFERROR(FIND("Positive",rawData[[#This Row],[Status]],1),FALSE),TRUE,FALSE)</f>
        <v>1</v>
      </c>
    </row>
    <row r="387" spans="1:11" x14ac:dyDescent="0.35">
      <c r="A387" s="4">
        <v>43915</v>
      </c>
      <c r="B387" s="2" t="s">
        <v>21</v>
      </c>
      <c r="C387" s="2" t="s">
        <v>15</v>
      </c>
      <c r="E387" s="2" t="s">
        <v>26</v>
      </c>
      <c r="G387" s="2">
        <v>15</v>
      </c>
      <c r="K387" s="10" t="b">
        <f>IF(IFERROR(FIND("Positive",rawData[[#This Row],[Status]],1),FALSE),TRUE,FALSE)</f>
        <v>1</v>
      </c>
    </row>
    <row r="388" spans="1:11" x14ac:dyDescent="0.35">
      <c r="A388" s="4">
        <v>43915</v>
      </c>
      <c r="B388" s="2" t="s">
        <v>21</v>
      </c>
      <c r="C388" s="2" t="s">
        <v>15</v>
      </c>
      <c r="E388" s="2" t="s">
        <v>27</v>
      </c>
      <c r="G388" s="2">
        <v>0</v>
      </c>
      <c r="K388" s="10" t="b">
        <f>IF(IFERROR(FIND("Positive",rawData[[#This Row],[Status]],1),FALSE),TRUE,FALSE)</f>
        <v>1</v>
      </c>
    </row>
    <row r="389" spans="1:11" x14ac:dyDescent="0.35">
      <c r="A389" s="4">
        <v>43915</v>
      </c>
      <c r="B389" s="2" t="s">
        <v>14</v>
      </c>
      <c r="C389" s="2" t="s">
        <v>15</v>
      </c>
      <c r="H389" s="2">
        <v>57</v>
      </c>
      <c r="I389" s="2">
        <v>28</v>
      </c>
      <c r="J389" s="2">
        <v>2</v>
      </c>
      <c r="K389" s="10" t="b">
        <f>IF(IFERROR(FIND("Positive",rawData[[#This Row],[Status]],1),FALSE),TRUE,FALSE)</f>
        <v>1</v>
      </c>
    </row>
    <row r="390" spans="1:11" x14ac:dyDescent="0.35">
      <c r="A390" s="4">
        <v>43915</v>
      </c>
      <c r="B390" s="2" t="s">
        <v>21</v>
      </c>
      <c r="C390" s="2" t="s">
        <v>15</v>
      </c>
      <c r="H390" s="2">
        <v>2</v>
      </c>
      <c r="I390" s="2">
        <v>1</v>
      </c>
      <c r="J390" s="2">
        <v>0</v>
      </c>
      <c r="K390" s="10" t="b">
        <f>IF(IFERROR(FIND("Positive",rawData[[#This Row],[Status]],1),FALSE),TRUE,FALSE)</f>
        <v>1</v>
      </c>
    </row>
    <row r="391" spans="1:11" x14ac:dyDescent="0.35">
      <c r="A391" s="4">
        <v>43897</v>
      </c>
      <c r="B391" s="2" t="s">
        <v>14</v>
      </c>
      <c r="C391" s="2" t="s">
        <v>15</v>
      </c>
      <c r="D391" s="2" t="s">
        <v>16</v>
      </c>
      <c r="F391" s="2">
        <v>0</v>
      </c>
      <c r="K391" s="10" t="b">
        <f>IF(IFERROR(FIND("Positive",rawData[[#This Row],[Status]],1),FALSE),TRUE,FALSE)</f>
        <v>1</v>
      </c>
    </row>
    <row r="392" spans="1:11" x14ac:dyDescent="0.35">
      <c r="A392" s="4">
        <v>43897</v>
      </c>
      <c r="B392" s="2" t="s">
        <v>14</v>
      </c>
      <c r="C392" s="2" t="s">
        <v>17</v>
      </c>
      <c r="D392" s="2" t="s">
        <v>16</v>
      </c>
      <c r="F392" s="2">
        <v>0</v>
      </c>
      <c r="K392" s="10" t="b">
        <f>IF(IFERROR(FIND("Positive",rawData[[#This Row],[Status]],1),FALSE),TRUE,FALSE)</f>
        <v>1</v>
      </c>
    </row>
    <row r="393" spans="1:11" x14ac:dyDescent="0.35">
      <c r="A393" s="4">
        <v>43897</v>
      </c>
      <c r="B393" s="2" t="s">
        <v>14</v>
      </c>
      <c r="C393" s="2" t="s">
        <v>18</v>
      </c>
      <c r="D393" s="2" t="s">
        <v>16</v>
      </c>
      <c r="F393" s="2">
        <v>11</v>
      </c>
      <c r="K393" s="10" t="b">
        <f>IF(IFERROR(FIND("Positive",rawData[[#This Row],[Status]],1),FALSE),TRUE,FALSE)</f>
        <v>0</v>
      </c>
    </row>
    <row r="394" spans="1:11" x14ac:dyDescent="0.35">
      <c r="A394" s="4">
        <v>43897</v>
      </c>
      <c r="B394" s="2" t="s">
        <v>14</v>
      </c>
      <c r="C394" s="2" t="s">
        <v>19</v>
      </c>
      <c r="D394" s="2" t="s">
        <v>16</v>
      </c>
      <c r="F394" s="2">
        <v>34</v>
      </c>
      <c r="K394" s="10" t="b">
        <f>IF(IFERROR(FIND("Positive",rawData[[#This Row],[Status]],1),FALSE),TRUE,FALSE)</f>
        <v>0</v>
      </c>
    </row>
    <row r="395" spans="1:11" x14ac:dyDescent="0.35">
      <c r="A395" s="4">
        <v>43897</v>
      </c>
      <c r="B395" s="2" t="s">
        <v>20</v>
      </c>
      <c r="C395" s="2" t="s">
        <v>15</v>
      </c>
      <c r="D395" s="2" t="s">
        <v>16</v>
      </c>
      <c r="F395" s="2">
        <v>2</v>
      </c>
      <c r="K395" s="10" t="b">
        <f>IF(IFERROR(FIND("Positive",rawData[[#This Row],[Status]],1),FALSE),TRUE,FALSE)</f>
        <v>1</v>
      </c>
    </row>
    <row r="396" spans="1:11" x14ac:dyDescent="0.35">
      <c r="A396" s="4">
        <v>43897</v>
      </c>
      <c r="B396" s="2" t="s">
        <v>20</v>
      </c>
      <c r="C396" s="2" t="s">
        <v>17</v>
      </c>
      <c r="D396" s="2" t="s">
        <v>16</v>
      </c>
      <c r="F396" s="2">
        <v>0</v>
      </c>
      <c r="K396" s="10" t="b">
        <f>IF(IFERROR(FIND("Positive",rawData[[#This Row],[Status]],1),FALSE),TRUE,FALSE)</f>
        <v>1</v>
      </c>
    </row>
    <row r="397" spans="1:11" x14ac:dyDescent="0.35">
      <c r="A397" s="4">
        <v>43897</v>
      </c>
      <c r="B397" s="2" t="s">
        <v>20</v>
      </c>
      <c r="C397" s="2" t="s">
        <v>18</v>
      </c>
      <c r="D397" s="2" t="s">
        <v>16</v>
      </c>
      <c r="F397" s="2">
        <v>0</v>
      </c>
      <c r="K397" s="10" t="b">
        <f>IF(IFERROR(FIND("Positive",rawData[[#This Row],[Status]],1),FALSE),TRUE,FALSE)</f>
        <v>0</v>
      </c>
    </row>
    <row r="398" spans="1:11" x14ac:dyDescent="0.35">
      <c r="A398" s="4">
        <v>43897</v>
      </c>
      <c r="B398" s="2" t="s">
        <v>20</v>
      </c>
      <c r="C398" s="2" t="s">
        <v>19</v>
      </c>
      <c r="D398" s="2" t="s">
        <v>16</v>
      </c>
      <c r="F398" s="2">
        <v>11</v>
      </c>
      <c r="K398" s="10" t="b">
        <f>IF(IFERROR(FIND("Positive",rawData[[#This Row],[Status]],1),FALSE),TRUE,FALSE)</f>
        <v>0</v>
      </c>
    </row>
    <row r="399" spans="1:11" x14ac:dyDescent="0.35">
      <c r="A399" s="4">
        <v>43897</v>
      </c>
      <c r="B399" s="2" t="s">
        <v>21</v>
      </c>
      <c r="C399" s="2" t="s">
        <v>15</v>
      </c>
      <c r="D399" s="2" t="s">
        <v>16</v>
      </c>
      <c r="F399" s="2">
        <v>0</v>
      </c>
      <c r="K399" s="10" t="b">
        <f>IF(IFERROR(FIND("Positive",rawData[[#This Row],[Status]],1),FALSE),TRUE,FALSE)</f>
        <v>1</v>
      </c>
    </row>
    <row r="400" spans="1:11" x14ac:dyDescent="0.35">
      <c r="A400" s="4">
        <v>43897</v>
      </c>
      <c r="B400" s="2" t="s">
        <v>21</v>
      </c>
      <c r="C400" s="2" t="s">
        <v>17</v>
      </c>
      <c r="D400" s="2" t="s">
        <v>16</v>
      </c>
      <c r="F400" s="2">
        <v>0</v>
      </c>
      <c r="K400" s="10" t="b">
        <f>IF(IFERROR(FIND("Positive",rawData[[#This Row],[Status]],1),FALSE),TRUE,FALSE)</f>
        <v>1</v>
      </c>
    </row>
    <row r="401" spans="1:11" x14ac:dyDescent="0.35">
      <c r="A401" s="4">
        <v>43897</v>
      </c>
      <c r="B401" s="2" t="s">
        <v>21</v>
      </c>
      <c r="C401" s="2" t="s">
        <v>18</v>
      </c>
      <c r="D401" s="2" t="s">
        <v>16</v>
      </c>
      <c r="F401" s="2">
        <v>2</v>
      </c>
      <c r="K401" s="10" t="b">
        <f>IF(IFERROR(FIND("Positive",rawData[[#This Row],[Status]],1),FALSE),TRUE,FALSE)</f>
        <v>0</v>
      </c>
    </row>
    <row r="402" spans="1:11" x14ac:dyDescent="0.35">
      <c r="A402" s="4">
        <v>43897</v>
      </c>
      <c r="B402" s="2" t="s">
        <v>21</v>
      </c>
      <c r="C402" s="2" t="s">
        <v>19</v>
      </c>
      <c r="D402" s="2" t="s">
        <v>16</v>
      </c>
      <c r="F402" s="2">
        <v>4</v>
      </c>
      <c r="K402" s="10" t="b">
        <f>IF(IFERROR(FIND("Positive",rawData[[#This Row],[Status]],1),FALSE),TRUE,FALSE)</f>
        <v>0</v>
      </c>
    </row>
    <row r="403" spans="1:11" x14ac:dyDescent="0.35">
      <c r="A403" s="4">
        <v>43898</v>
      </c>
      <c r="B403" s="2" t="s">
        <v>14</v>
      </c>
      <c r="C403" s="2" t="s">
        <v>15</v>
      </c>
      <c r="D403" s="2" t="s">
        <v>16</v>
      </c>
      <c r="F403" s="2">
        <v>0</v>
      </c>
      <c r="K403" s="10" t="b">
        <f>IF(IFERROR(FIND("Positive",rawData[[#This Row],[Status]],1),FALSE),TRUE,FALSE)</f>
        <v>1</v>
      </c>
    </row>
    <row r="404" spans="1:11" x14ac:dyDescent="0.35">
      <c r="A404" s="4">
        <v>43898</v>
      </c>
      <c r="B404" s="2" t="s">
        <v>14</v>
      </c>
      <c r="C404" s="2" t="s">
        <v>17</v>
      </c>
      <c r="D404" s="2" t="s">
        <v>16</v>
      </c>
      <c r="F404" s="2">
        <v>0</v>
      </c>
      <c r="K404" s="10" t="b">
        <f>IF(IFERROR(FIND("Positive",rawData[[#This Row],[Status]],1),FALSE),TRUE,FALSE)</f>
        <v>1</v>
      </c>
    </row>
    <row r="405" spans="1:11" x14ac:dyDescent="0.35">
      <c r="A405" s="4">
        <v>43898</v>
      </c>
      <c r="B405" s="2" t="s">
        <v>14</v>
      </c>
      <c r="C405" s="2" t="s">
        <v>18</v>
      </c>
      <c r="D405" s="2" t="s">
        <v>16</v>
      </c>
      <c r="F405" s="2">
        <v>11</v>
      </c>
      <c r="K405" s="10" t="b">
        <f>IF(IFERROR(FIND("Positive",rawData[[#This Row],[Status]],1),FALSE),TRUE,FALSE)</f>
        <v>0</v>
      </c>
    </row>
    <row r="406" spans="1:11" x14ac:dyDescent="0.35">
      <c r="A406" s="4">
        <v>43898</v>
      </c>
      <c r="B406" s="2" t="s">
        <v>14</v>
      </c>
      <c r="C406" s="2" t="s">
        <v>19</v>
      </c>
      <c r="D406" s="2" t="s">
        <v>16</v>
      </c>
      <c r="F406" s="2">
        <v>34</v>
      </c>
      <c r="K406" s="10" t="b">
        <f>IF(IFERROR(FIND("Positive",rawData[[#This Row],[Status]],1),FALSE),TRUE,FALSE)</f>
        <v>0</v>
      </c>
    </row>
    <row r="407" spans="1:11" x14ac:dyDescent="0.35">
      <c r="A407" s="4">
        <v>43898</v>
      </c>
      <c r="B407" s="2" t="s">
        <v>20</v>
      </c>
      <c r="C407" s="2" t="s">
        <v>15</v>
      </c>
      <c r="D407" s="2" t="s">
        <v>16</v>
      </c>
      <c r="F407" s="2">
        <v>2</v>
      </c>
      <c r="K407" s="10" t="b">
        <f>IF(IFERROR(FIND("Positive",rawData[[#This Row],[Status]],1),FALSE),TRUE,FALSE)</f>
        <v>1</v>
      </c>
    </row>
    <row r="408" spans="1:11" x14ac:dyDescent="0.35">
      <c r="A408" s="4">
        <v>43898</v>
      </c>
      <c r="B408" s="2" t="s">
        <v>20</v>
      </c>
      <c r="C408" s="2" t="s">
        <v>17</v>
      </c>
      <c r="D408" s="2" t="s">
        <v>16</v>
      </c>
      <c r="F408" s="2">
        <v>0</v>
      </c>
      <c r="K408" s="10" t="b">
        <f>IF(IFERROR(FIND("Positive",rawData[[#This Row],[Status]],1),FALSE),TRUE,FALSE)</f>
        <v>1</v>
      </c>
    </row>
    <row r="409" spans="1:11" x14ac:dyDescent="0.35">
      <c r="A409" s="4">
        <v>43898</v>
      </c>
      <c r="B409" s="2" t="s">
        <v>20</v>
      </c>
      <c r="C409" s="2" t="s">
        <v>18</v>
      </c>
      <c r="D409" s="2" t="s">
        <v>16</v>
      </c>
      <c r="F409" s="2">
        <v>0</v>
      </c>
      <c r="K409" s="10" t="b">
        <f>IF(IFERROR(FIND("Positive",rawData[[#This Row],[Status]],1),FALSE),TRUE,FALSE)</f>
        <v>0</v>
      </c>
    </row>
    <row r="410" spans="1:11" x14ac:dyDescent="0.35">
      <c r="A410" s="4">
        <v>43898</v>
      </c>
      <c r="B410" s="2" t="s">
        <v>20</v>
      </c>
      <c r="C410" s="2" t="s">
        <v>19</v>
      </c>
      <c r="D410" s="2" t="s">
        <v>16</v>
      </c>
      <c r="F410" s="2">
        <v>11</v>
      </c>
      <c r="K410" s="10" t="b">
        <f>IF(IFERROR(FIND("Positive",rawData[[#This Row],[Status]],1),FALSE),TRUE,FALSE)</f>
        <v>0</v>
      </c>
    </row>
    <row r="411" spans="1:11" x14ac:dyDescent="0.35">
      <c r="A411" s="4">
        <v>43898</v>
      </c>
      <c r="B411" s="2" t="s">
        <v>21</v>
      </c>
      <c r="C411" s="2" t="s">
        <v>15</v>
      </c>
      <c r="D411" s="2" t="s">
        <v>16</v>
      </c>
      <c r="F411" s="2">
        <v>0</v>
      </c>
      <c r="K411" s="10" t="b">
        <f>IF(IFERROR(FIND("Positive",rawData[[#This Row],[Status]],1),FALSE),TRUE,FALSE)</f>
        <v>1</v>
      </c>
    </row>
    <row r="412" spans="1:11" x14ac:dyDescent="0.35">
      <c r="A412" s="4">
        <v>43898</v>
      </c>
      <c r="B412" s="2" t="s">
        <v>21</v>
      </c>
      <c r="C412" s="2" t="s">
        <v>17</v>
      </c>
      <c r="D412" s="2" t="s">
        <v>16</v>
      </c>
      <c r="F412" s="2">
        <v>0</v>
      </c>
      <c r="K412" s="10" t="b">
        <f>IF(IFERROR(FIND("Positive",rawData[[#This Row],[Status]],1),FALSE),TRUE,FALSE)</f>
        <v>1</v>
      </c>
    </row>
    <row r="413" spans="1:11" x14ac:dyDescent="0.35">
      <c r="A413" s="4">
        <v>43898</v>
      </c>
      <c r="B413" s="2" t="s">
        <v>21</v>
      </c>
      <c r="C413" s="2" t="s">
        <v>18</v>
      </c>
      <c r="D413" s="2" t="s">
        <v>16</v>
      </c>
      <c r="F413" s="2">
        <v>2</v>
      </c>
      <c r="K413" s="10" t="b">
        <f>IF(IFERROR(FIND("Positive",rawData[[#This Row],[Status]],1),FALSE),TRUE,FALSE)</f>
        <v>0</v>
      </c>
    </row>
    <row r="414" spans="1:11" x14ac:dyDescent="0.35">
      <c r="A414" s="4">
        <v>43898</v>
      </c>
      <c r="B414" s="2" t="s">
        <v>21</v>
      </c>
      <c r="C414" s="2" t="s">
        <v>19</v>
      </c>
      <c r="D414" s="2" t="s">
        <v>16</v>
      </c>
      <c r="F414" s="2">
        <v>4</v>
      </c>
      <c r="K414" s="10" t="b">
        <f>IF(IFERROR(FIND("Positive",rawData[[#This Row],[Status]],1),FALSE),TRUE,FALSE)</f>
        <v>0</v>
      </c>
    </row>
    <row r="415" spans="1:11" x14ac:dyDescent="0.35">
      <c r="A415" s="4">
        <v>43899</v>
      </c>
      <c r="B415" s="2" t="s">
        <v>14</v>
      </c>
      <c r="C415" s="2" t="s">
        <v>15</v>
      </c>
      <c r="D415" s="2" t="s">
        <v>16</v>
      </c>
      <c r="F415" s="2">
        <v>0</v>
      </c>
      <c r="K415" s="10" t="b">
        <f>IF(IFERROR(FIND("Positive",rawData[[#This Row],[Status]],1),FALSE),TRUE,FALSE)</f>
        <v>1</v>
      </c>
    </row>
    <row r="416" spans="1:11" x14ac:dyDescent="0.35">
      <c r="A416" s="4">
        <v>43899</v>
      </c>
      <c r="B416" s="2" t="s">
        <v>14</v>
      </c>
      <c r="C416" s="2" t="s">
        <v>17</v>
      </c>
      <c r="D416" s="2" t="s">
        <v>16</v>
      </c>
      <c r="F416" s="2">
        <v>0</v>
      </c>
      <c r="K416" s="10" t="b">
        <f>IF(IFERROR(FIND("Positive",rawData[[#This Row],[Status]],1),FALSE),TRUE,FALSE)</f>
        <v>1</v>
      </c>
    </row>
    <row r="417" spans="1:11" x14ac:dyDescent="0.35">
      <c r="A417" s="4">
        <v>43899</v>
      </c>
      <c r="B417" s="2" t="s">
        <v>14</v>
      </c>
      <c r="C417" s="2" t="s">
        <v>18</v>
      </c>
      <c r="D417" s="2" t="s">
        <v>16</v>
      </c>
      <c r="F417" s="2">
        <v>11</v>
      </c>
      <c r="K417" s="10" t="b">
        <f>IF(IFERROR(FIND("Positive",rawData[[#This Row],[Status]],1),FALSE),TRUE,FALSE)</f>
        <v>0</v>
      </c>
    </row>
    <row r="418" spans="1:11" x14ac:dyDescent="0.35">
      <c r="A418" s="4">
        <v>43899</v>
      </c>
      <c r="B418" s="2" t="s">
        <v>14</v>
      </c>
      <c r="C418" s="2" t="s">
        <v>19</v>
      </c>
      <c r="D418" s="2" t="s">
        <v>16</v>
      </c>
      <c r="F418" s="2">
        <v>34</v>
      </c>
      <c r="K418" s="10" t="b">
        <f>IF(IFERROR(FIND("Positive",rawData[[#This Row],[Status]],1),FALSE),TRUE,FALSE)</f>
        <v>0</v>
      </c>
    </row>
    <row r="419" spans="1:11" x14ac:dyDescent="0.35">
      <c r="A419" s="4">
        <v>43899</v>
      </c>
      <c r="B419" s="2" t="s">
        <v>20</v>
      </c>
      <c r="C419" s="2" t="s">
        <v>15</v>
      </c>
      <c r="D419" s="2" t="s">
        <v>16</v>
      </c>
      <c r="F419" s="2">
        <v>2</v>
      </c>
      <c r="K419" s="10" t="b">
        <f>IF(IFERROR(FIND("Positive",rawData[[#This Row],[Status]],1),FALSE),TRUE,FALSE)</f>
        <v>1</v>
      </c>
    </row>
    <row r="420" spans="1:11" x14ac:dyDescent="0.35">
      <c r="A420" s="4">
        <v>43899</v>
      </c>
      <c r="B420" s="2" t="s">
        <v>20</v>
      </c>
      <c r="C420" s="2" t="s">
        <v>17</v>
      </c>
      <c r="D420" s="2" t="s">
        <v>16</v>
      </c>
      <c r="F420" s="2">
        <v>0</v>
      </c>
      <c r="K420" s="10" t="b">
        <f>IF(IFERROR(FIND("Positive",rawData[[#This Row],[Status]],1),FALSE),TRUE,FALSE)</f>
        <v>1</v>
      </c>
    </row>
    <row r="421" spans="1:11" x14ac:dyDescent="0.35">
      <c r="A421" s="4">
        <v>43899</v>
      </c>
      <c r="B421" s="2" t="s">
        <v>20</v>
      </c>
      <c r="C421" s="2" t="s">
        <v>18</v>
      </c>
      <c r="D421" s="2" t="s">
        <v>16</v>
      </c>
      <c r="F421" s="2">
        <v>0</v>
      </c>
      <c r="K421" s="10" t="b">
        <f>IF(IFERROR(FIND("Positive",rawData[[#This Row],[Status]],1),FALSE),TRUE,FALSE)</f>
        <v>0</v>
      </c>
    </row>
    <row r="422" spans="1:11" x14ac:dyDescent="0.35">
      <c r="A422" s="4">
        <v>43899</v>
      </c>
      <c r="B422" s="2" t="s">
        <v>20</v>
      </c>
      <c r="C422" s="2" t="s">
        <v>19</v>
      </c>
      <c r="D422" s="2" t="s">
        <v>16</v>
      </c>
      <c r="F422" s="2">
        <v>11</v>
      </c>
      <c r="K422" s="10" t="b">
        <f>IF(IFERROR(FIND("Positive",rawData[[#This Row],[Status]],1),FALSE),TRUE,FALSE)</f>
        <v>0</v>
      </c>
    </row>
    <row r="423" spans="1:11" x14ac:dyDescent="0.35">
      <c r="A423" s="4">
        <v>43899</v>
      </c>
      <c r="B423" s="2" t="s">
        <v>21</v>
      </c>
      <c r="C423" s="2" t="s">
        <v>15</v>
      </c>
      <c r="D423" s="2" t="s">
        <v>16</v>
      </c>
      <c r="F423" s="2">
        <v>0</v>
      </c>
      <c r="K423" s="10" t="b">
        <f>IF(IFERROR(FIND("Positive",rawData[[#This Row],[Status]],1),FALSE),TRUE,FALSE)</f>
        <v>1</v>
      </c>
    </row>
    <row r="424" spans="1:11" x14ac:dyDescent="0.35">
      <c r="A424" s="4">
        <v>43899</v>
      </c>
      <c r="B424" s="2" t="s">
        <v>21</v>
      </c>
      <c r="C424" s="2" t="s">
        <v>17</v>
      </c>
      <c r="D424" s="2" t="s">
        <v>16</v>
      </c>
      <c r="F424" s="2">
        <v>0</v>
      </c>
      <c r="K424" s="10" t="b">
        <f>IF(IFERROR(FIND("Positive",rawData[[#This Row],[Status]],1),FALSE),TRUE,FALSE)</f>
        <v>1</v>
      </c>
    </row>
    <row r="425" spans="1:11" x14ac:dyDescent="0.35">
      <c r="A425" s="4">
        <v>43899</v>
      </c>
      <c r="B425" s="2" t="s">
        <v>21</v>
      </c>
      <c r="C425" s="2" t="s">
        <v>18</v>
      </c>
      <c r="D425" s="2" t="s">
        <v>16</v>
      </c>
      <c r="F425" s="2">
        <v>2</v>
      </c>
      <c r="K425" s="10" t="b">
        <f>IF(IFERROR(FIND("Positive",rawData[[#This Row],[Status]],1),FALSE),TRUE,FALSE)</f>
        <v>0</v>
      </c>
    </row>
    <row r="426" spans="1:11" x14ac:dyDescent="0.35">
      <c r="A426" s="4">
        <v>43899</v>
      </c>
      <c r="B426" s="2" t="s">
        <v>21</v>
      </c>
      <c r="C426" s="2" t="s">
        <v>19</v>
      </c>
      <c r="D426" s="2" t="s">
        <v>16</v>
      </c>
      <c r="F426" s="2">
        <v>4</v>
      </c>
      <c r="K426" s="10" t="b">
        <f>IF(IFERROR(FIND("Positive",rawData[[#This Row],[Status]],1),FALSE),TRUE,FALSE)</f>
        <v>0</v>
      </c>
    </row>
    <row r="427" spans="1:11" x14ac:dyDescent="0.35">
      <c r="A427" s="4">
        <v>43900</v>
      </c>
      <c r="B427" s="2" t="s">
        <v>14</v>
      </c>
      <c r="C427" s="2" t="s">
        <v>15</v>
      </c>
      <c r="D427" s="2" t="s">
        <v>16</v>
      </c>
      <c r="F427" s="2">
        <v>0</v>
      </c>
      <c r="K427" s="10" t="b">
        <f>IF(IFERROR(FIND("Positive",rawData[[#This Row],[Status]],1),FALSE),TRUE,FALSE)</f>
        <v>1</v>
      </c>
    </row>
    <row r="428" spans="1:11" x14ac:dyDescent="0.35">
      <c r="A428" s="4">
        <v>43900</v>
      </c>
      <c r="B428" s="2" t="s">
        <v>14</v>
      </c>
      <c r="C428" s="2" t="s">
        <v>17</v>
      </c>
      <c r="D428" s="2" t="s">
        <v>16</v>
      </c>
      <c r="F428" s="2">
        <v>0</v>
      </c>
      <c r="K428" s="10" t="b">
        <f>IF(IFERROR(FIND("Positive",rawData[[#This Row],[Status]],1),FALSE),TRUE,FALSE)</f>
        <v>1</v>
      </c>
    </row>
    <row r="429" spans="1:11" x14ac:dyDescent="0.35">
      <c r="A429" s="4">
        <v>43900</v>
      </c>
      <c r="B429" s="2" t="s">
        <v>14</v>
      </c>
      <c r="C429" s="2" t="s">
        <v>18</v>
      </c>
      <c r="D429" s="2" t="s">
        <v>16</v>
      </c>
      <c r="F429" s="2">
        <v>11</v>
      </c>
      <c r="K429" s="10" t="b">
        <f>IF(IFERROR(FIND("Positive",rawData[[#This Row],[Status]],1),FALSE),TRUE,FALSE)</f>
        <v>0</v>
      </c>
    </row>
    <row r="430" spans="1:11" x14ac:dyDescent="0.35">
      <c r="A430" s="4">
        <v>43900</v>
      </c>
      <c r="B430" s="2" t="s">
        <v>14</v>
      </c>
      <c r="C430" s="2" t="s">
        <v>19</v>
      </c>
      <c r="D430" s="2" t="s">
        <v>16</v>
      </c>
      <c r="F430" s="2">
        <v>34</v>
      </c>
      <c r="K430" s="10" t="b">
        <f>IF(IFERROR(FIND("Positive",rawData[[#This Row],[Status]],1),FALSE),TRUE,FALSE)</f>
        <v>0</v>
      </c>
    </row>
    <row r="431" spans="1:11" x14ac:dyDescent="0.35">
      <c r="A431" s="4">
        <v>43900</v>
      </c>
      <c r="B431" s="2" t="s">
        <v>20</v>
      </c>
      <c r="C431" s="2" t="s">
        <v>15</v>
      </c>
      <c r="D431" s="2" t="s">
        <v>16</v>
      </c>
      <c r="F431" s="2">
        <v>2</v>
      </c>
      <c r="K431" s="10" t="b">
        <f>IF(IFERROR(FIND("Positive",rawData[[#This Row],[Status]],1),FALSE),TRUE,FALSE)</f>
        <v>1</v>
      </c>
    </row>
    <row r="432" spans="1:11" x14ac:dyDescent="0.35">
      <c r="A432" s="4">
        <v>43900</v>
      </c>
      <c r="B432" s="2" t="s">
        <v>20</v>
      </c>
      <c r="C432" s="2" t="s">
        <v>17</v>
      </c>
      <c r="D432" s="2" t="s">
        <v>16</v>
      </c>
      <c r="F432" s="2">
        <v>0</v>
      </c>
      <c r="K432" s="10" t="b">
        <f>IF(IFERROR(FIND("Positive",rawData[[#This Row],[Status]],1),FALSE),TRUE,FALSE)</f>
        <v>1</v>
      </c>
    </row>
    <row r="433" spans="1:11" x14ac:dyDescent="0.35">
      <c r="A433" s="4">
        <v>43900</v>
      </c>
      <c r="B433" s="2" t="s">
        <v>20</v>
      </c>
      <c r="C433" s="2" t="s">
        <v>18</v>
      </c>
      <c r="D433" s="2" t="s">
        <v>16</v>
      </c>
      <c r="F433" s="2">
        <v>0</v>
      </c>
      <c r="K433" s="10" t="b">
        <f>IF(IFERROR(FIND("Positive",rawData[[#This Row],[Status]],1),FALSE),TRUE,FALSE)</f>
        <v>0</v>
      </c>
    </row>
    <row r="434" spans="1:11" x14ac:dyDescent="0.35">
      <c r="A434" s="4">
        <v>43900</v>
      </c>
      <c r="B434" s="2" t="s">
        <v>20</v>
      </c>
      <c r="C434" s="2" t="s">
        <v>19</v>
      </c>
      <c r="D434" s="2" t="s">
        <v>16</v>
      </c>
      <c r="F434" s="2">
        <v>11</v>
      </c>
      <c r="K434" s="10" t="b">
        <f>IF(IFERROR(FIND("Positive",rawData[[#This Row],[Status]],1),FALSE),TRUE,FALSE)</f>
        <v>0</v>
      </c>
    </row>
    <row r="435" spans="1:11" x14ac:dyDescent="0.35">
      <c r="A435" s="4">
        <v>43900</v>
      </c>
      <c r="B435" s="2" t="s">
        <v>21</v>
      </c>
      <c r="C435" s="2" t="s">
        <v>15</v>
      </c>
      <c r="D435" s="2" t="s">
        <v>16</v>
      </c>
      <c r="F435" s="2">
        <v>0</v>
      </c>
      <c r="K435" s="10" t="b">
        <f>IF(IFERROR(FIND("Positive",rawData[[#This Row],[Status]],1),FALSE),TRUE,FALSE)</f>
        <v>1</v>
      </c>
    </row>
    <row r="436" spans="1:11" x14ac:dyDescent="0.35">
      <c r="A436" s="4">
        <v>43900</v>
      </c>
      <c r="B436" s="2" t="s">
        <v>21</v>
      </c>
      <c r="C436" s="2" t="s">
        <v>17</v>
      </c>
      <c r="D436" s="2" t="s">
        <v>16</v>
      </c>
      <c r="F436" s="2">
        <v>0</v>
      </c>
      <c r="K436" s="10" t="b">
        <f>IF(IFERROR(FIND("Positive",rawData[[#This Row],[Status]],1),FALSE),TRUE,FALSE)</f>
        <v>1</v>
      </c>
    </row>
    <row r="437" spans="1:11" x14ac:dyDescent="0.35">
      <c r="A437" s="4">
        <v>43900</v>
      </c>
      <c r="B437" s="2" t="s">
        <v>21</v>
      </c>
      <c r="C437" s="2" t="s">
        <v>18</v>
      </c>
      <c r="D437" s="2" t="s">
        <v>16</v>
      </c>
      <c r="F437" s="2">
        <v>2</v>
      </c>
      <c r="K437" s="10" t="b">
        <f>IF(IFERROR(FIND("Positive",rawData[[#This Row],[Status]],1),FALSE),TRUE,FALSE)</f>
        <v>0</v>
      </c>
    </row>
    <row r="438" spans="1:11" x14ac:dyDescent="0.35">
      <c r="A438" s="4">
        <v>43900</v>
      </c>
      <c r="B438" s="2" t="s">
        <v>21</v>
      </c>
      <c r="C438" s="2" t="s">
        <v>19</v>
      </c>
      <c r="D438" s="2" t="s">
        <v>16</v>
      </c>
      <c r="F438" s="2">
        <v>4</v>
      </c>
      <c r="K438" s="10" t="b">
        <f>IF(IFERROR(FIND("Positive",rawData[[#This Row],[Status]],1),FALSE),TRUE,FALSE)</f>
        <v>0</v>
      </c>
    </row>
    <row r="439" spans="1:11" x14ac:dyDescent="0.35">
      <c r="A439" s="4">
        <v>43916</v>
      </c>
      <c r="B439" s="2" t="s">
        <v>14</v>
      </c>
      <c r="C439" s="2" t="s">
        <v>15</v>
      </c>
      <c r="D439" s="2" t="s">
        <v>29</v>
      </c>
      <c r="F439" s="2">
        <v>3</v>
      </c>
      <c r="H439" s="2">
        <v>0</v>
      </c>
      <c r="K439" s="10" t="b">
        <f>IF(IFERROR(FIND("Positive",rawData[[#This Row],[Status]],1),FALSE),TRUE,FALSE)</f>
        <v>1</v>
      </c>
    </row>
    <row r="440" spans="1:11" x14ac:dyDescent="0.35">
      <c r="A440" s="4">
        <v>43916</v>
      </c>
      <c r="B440" s="2" t="s">
        <v>14</v>
      </c>
      <c r="C440" s="2" t="s">
        <v>15</v>
      </c>
      <c r="D440" s="2" t="s">
        <v>30</v>
      </c>
      <c r="F440" s="2">
        <v>3</v>
      </c>
      <c r="H440" s="2">
        <v>0</v>
      </c>
      <c r="K440" s="10" t="b">
        <f>IF(IFERROR(FIND("Positive",rawData[[#This Row],[Status]],1),FALSE),TRUE,FALSE)</f>
        <v>1</v>
      </c>
    </row>
    <row r="441" spans="1:11" x14ac:dyDescent="0.35">
      <c r="A441" s="4">
        <v>43916</v>
      </c>
      <c r="B441" s="2" t="s">
        <v>14</v>
      </c>
      <c r="C441" s="2" t="s">
        <v>15</v>
      </c>
      <c r="D441" s="2" t="s">
        <v>31</v>
      </c>
      <c r="F441" s="2">
        <v>66</v>
      </c>
      <c r="H441" s="2">
        <v>5</v>
      </c>
      <c r="K441" s="10" t="b">
        <f>IF(IFERROR(FIND("Positive",rawData[[#This Row],[Status]],1),FALSE),TRUE,FALSE)</f>
        <v>1</v>
      </c>
    </row>
    <row r="442" spans="1:11" x14ac:dyDescent="0.35">
      <c r="A442" s="4">
        <v>43916</v>
      </c>
      <c r="B442" s="2" t="s">
        <v>14</v>
      </c>
      <c r="C442" s="2" t="s">
        <v>15</v>
      </c>
      <c r="D442" s="2" t="s">
        <v>32</v>
      </c>
      <c r="F442" s="2">
        <v>89</v>
      </c>
      <c r="H442" s="2">
        <v>11</v>
      </c>
      <c r="K442" s="10" t="b">
        <f>IF(IFERROR(FIND("Positive",rawData[[#This Row],[Status]],1),FALSE),TRUE,FALSE)</f>
        <v>1</v>
      </c>
    </row>
    <row r="443" spans="1:11" x14ac:dyDescent="0.35">
      <c r="A443" s="4">
        <v>43916</v>
      </c>
      <c r="B443" s="2" t="s">
        <v>14</v>
      </c>
      <c r="C443" s="2" t="s">
        <v>15</v>
      </c>
      <c r="D443" s="2" t="s">
        <v>33</v>
      </c>
      <c r="F443" s="2">
        <v>61</v>
      </c>
      <c r="H443" s="2">
        <v>8</v>
      </c>
      <c r="K443" s="10" t="b">
        <f>IF(IFERROR(FIND("Positive",rawData[[#This Row],[Status]],1),FALSE),TRUE,FALSE)</f>
        <v>1</v>
      </c>
    </row>
    <row r="444" spans="1:11" x14ac:dyDescent="0.35">
      <c r="A444" s="4">
        <v>43916</v>
      </c>
      <c r="B444" s="2" t="s">
        <v>14</v>
      </c>
      <c r="C444" s="2" t="s">
        <v>15</v>
      </c>
      <c r="D444" s="2" t="s">
        <v>34</v>
      </c>
      <c r="F444" s="2">
        <v>53</v>
      </c>
      <c r="H444" s="2">
        <v>17</v>
      </c>
      <c r="K444" s="10" t="b">
        <f>IF(IFERROR(FIND("Positive",rawData[[#This Row],[Status]],1),FALSE),TRUE,FALSE)</f>
        <v>1</v>
      </c>
    </row>
    <row r="445" spans="1:11" x14ac:dyDescent="0.35">
      <c r="A445" s="4">
        <v>43916</v>
      </c>
      <c r="B445" s="2" t="s">
        <v>14</v>
      </c>
      <c r="C445" s="2" t="s">
        <v>15</v>
      </c>
      <c r="D445" s="2" t="s">
        <v>35</v>
      </c>
      <c r="F445" s="2">
        <v>26</v>
      </c>
      <c r="H445" s="2">
        <v>10</v>
      </c>
      <c r="K445" s="10" t="b">
        <f>IF(IFERROR(FIND("Positive",rawData[[#This Row],[Status]],1),FALSE),TRUE,FALSE)</f>
        <v>1</v>
      </c>
    </row>
    <row r="446" spans="1:11" x14ac:dyDescent="0.35">
      <c r="A446" s="4">
        <v>43916</v>
      </c>
      <c r="B446" s="2" t="s">
        <v>14</v>
      </c>
      <c r="C446" s="2" t="s">
        <v>15</v>
      </c>
      <c r="D446" s="2" t="s">
        <v>36</v>
      </c>
      <c r="F446" s="2">
        <v>25</v>
      </c>
      <c r="H446" s="2">
        <v>9</v>
      </c>
      <c r="K446" s="10" t="b">
        <f>IF(IFERROR(FIND("Positive",rawData[[#This Row],[Status]],1),FALSE),TRUE,FALSE)</f>
        <v>1</v>
      </c>
    </row>
    <row r="447" spans="1:11" x14ac:dyDescent="0.35">
      <c r="A447" s="4">
        <v>43916</v>
      </c>
      <c r="B447" s="2" t="s">
        <v>14</v>
      </c>
      <c r="C447" s="2" t="s">
        <v>15</v>
      </c>
      <c r="D447" s="2" t="s">
        <v>37</v>
      </c>
      <c r="F447" s="2">
        <v>14</v>
      </c>
      <c r="H447" s="2">
        <v>9</v>
      </c>
      <c r="K447" s="10" t="b">
        <f>IF(IFERROR(FIND("Positive",rawData[[#This Row],[Status]],1),FALSE),TRUE,FALSE)</f>
        <v>1</v>
      </c>
    </row>
    <row r="448" spans="1:11" x14ac:dyDescent="0.35">
      <c r="A448" s="4">
        <v>43916</v>
      </c>
      <c r="B448" s="2" t="s">
        <v>14</v>
      </c>
      <c r="C448" s="2" t="s">
        <v>15</v>
      </c>
      <c r="D448" s="2" t="s">
        <v>16</v>
      </c>
      <c r="F448" s="2">
        <v>1</v>
      </c>
      <c r="H448" s="2">
        <v>0</v>
      </c>
      <c r="K448" s="10" t="b">
        <f>IF(IFERROR(FIND("Positive",rawData[[#This Row],[Status]],1),FALSE),TRUE,FALSE)</f>
        <v>1</v>
      </c>
    </row>
    <row r="449" spans="1:11" x14ac:dyDescent="0.35">
      <c r="A449" s="4">
        <v>43916</v>
      </c>
      <c r="B449" s="2" t="s">
        <v>21</v>
      </c>
      <c r="C449" s="2" t="s">
        <v>15</v>
      </c>
      <c r="D449" s="2" t="s">
        <v>29</v>
      </c>
      <c r="F449" s="2">
        <v>0</v>
      </c>
      <c r="K449" s="10" t="b">
        <f>IF(IFERROR(FIND("Positive",rawData[[#This Row],[Status]],1),FALSE),TRUE,FALSE)</f>
        <v>1</v>
      </c>
    </row>
    <row r="450" spans="1:11" x14ac:dyDescent="0.35">
      <c r="A450" s="4">
        <v>43916</v>
      </c>
      <c r="B450" s="2" t="s">
        <v>21</v>
      </c>
      <c r="C450" s="2" t="s">
        <v>15</v>
      </c>
      <c r="D450" s="2" t="s">
        <v>30</v>
      </c>
      <c r="F450" s="2">
        <v>0</v>
      </c>
      <c r="K450" s="10" t="b">
        <f>IF(IFERROR(FIND("Positive",rawData[[#This Row],[Status]],1),FALSE),TRUE,FALSE)</f>
        <v>1</v>
      </c>
    </row>
    <row r="451" spans="1:11" x14ac:dyDescent="0.35">
      <c r="A451" s="4">
        <v>43916</v>
      </c>
      <c r="B451" s="2" t="s">
        <v>21</v>
      </c>
      <c r="C451" s="2" t="s">
        <v>15</v>
      </c>
      <c r="D451" s="2" t="s">
        <v>31</v>
      </c>
      <c r="F451" s="2">
        <v>0</v>
      </c>
      <c r="K451" s="10" t="b">
        <f>IF(IFERROR(FIND("Positive",rawData[[#This Row],[Status]],1),FALSE),TRUE,FALSE)</f>
        <v>1</v>
      </c>
    </row>
    <row r="452" spans="1:11" x14ac:dyDescent="0.35">
      <c r="A452" s="4">
        <v>43916</v>
      </c>
      <c r="B452" s="2" t="s">
        <v>21</v>
      </c>
      <c r="C452" s="2" t="s">
        <v>15</v>
      </c>
      <c r="D452" s="2" t="s">
        <v>32</v>
      </c>
      <c r="F452" s="2">
        <v>0</v>
      </c>
      <c r="K452" s="10" t="b">
        <f>IF(IFERROR(FIND("Positive",rawData[[#This Row],[Status]],1),FALSE),TRUE,FALSE)</f>
        <v>1</v>
      </c>
    </row>
    <row r="453" spans="1:11" x14ac:dyDescent="0.35">
      <c r="A453" s="4">
        <v>43916</v>
      </c>
      <c r="B453" s="2" t="s">
        <v>21</v>
      </c>
      <c r="C453" s="2" t="s">
        <v>15</v>
      </c>
      <c r="D453" s="2" t="s">
        <v>33</v>
      </c>
      <c r="F453" s="2">
        <v>0</v>
      </c>
      <c r="K453" s="10" t="b">
        <f>IF(IFERROR(FIND("Positive",rawData[[#This Row],[Status]],1),FALSE),TRUE,FALSE)</f>
        <v>1</v>
      </c>
    </row>
    <row r="454" spans="1:11" x14ac:dyDescent="0.35">
      <c r="A454" s="4">
        <v>43916</v>
      </c>
      <c r="B454" s="2" t="s">
        <v>21</v>
      </c>
      <c r="C454" s="2" t="s">
        <v>15</v>
      </c>
      <c r="D454" s="2" t="s">
        <v>34</v>
      </c>
      <c r="F454" s="2">
        <v>0</v>
      </c>
      <c r="K454" s="10" t="b">
        <f>IF(IFERROR(FIND("Positive",rawData[[#This Row],[Status]],1),FALSE),TRUE,FALSE)</f>
        <v>1</v>
      </c>
    </row>
    <row r="455" spans="1:11" x14ac:dyDescent="0.35">
      <c r="A455" s="4">
        <v>43916</v>
      </c>
      <c r="B455" s="2" t="s">
        <v>21</v>
      </c>
      <c r="C455" s="2" t="s">
        <v>15</v>
      </c>
      <c r="D455" s="2" t="s">
        <v>35</v>
      </c>
      <c r="F455" s="2">
        <v>0</v>
      </c>
      <c r="K455" s="10" t="b">
        <f>IF(IFERROR(FIND("Positive",rawData[[#This Row],[Status]],1),FALSE),TRUE,FALSE)</f>
        <v>1</v>
      </c>
    </row>
    <row r="456" spans="1:11" x14ac:dyDescent="0.35">
      <c r="A456" s="4">
        <v>43916</v>
      </c>
      <c r="B456" s="2" t="s">
        <v>21</v>
      </c>
      <c r="C456" s="2" t="s">
        <v>15</v>
      </c>
      <c r="D456" s="2" t="s">
        <v>36</v>
      </c>
      <c r="F456" s="2">
        <v>0</v>
      </c>
      <c r="K456" s="10" t="b">
        <f>IF(IFERROR(FIND("Positive",rawData[[#This Row],[Status]],1),FALSE),TRUE,FALSE)</f>
        <v>1</v>
      </c>
    </row>
    <row r="457" spans="1:11" x14ac:dyDescent="0.35">
      <c r="A457" s="4">
        <v>43916</v>
      </c>
      <c r="B457" s="2" t="s">
        <v>21</v>
      </c>
      <c r="C457" s="2" t="s">
        <v>15</v>
      </c>
      <c r="D457" s="2" t="s">
        <v>37</v>
      </c>
      <c r="F457" s="2">
        <v>0</v>
      </c>
      <c r="K457" s="10" t="b">
        <f>IF(IFERROR(FIND("Positive",rawData[[#This Row],[Status]],1),FALSE),TRUE,FALSE)</f>
        <v>1</v>
      </c>
    </row>
    <row r="458" spans="1:11" x14ac:dyDescent="0.35">
      <c r="A458" s="4">
        <v>43916</v>
      </c>
      <c r="B458" s="2" t="s">
        <v>21</v>
      </c>
      <c r="C458" s="2" t="s">
        <v>15</v>
      </c>
      <c r="D458" s="2" t="s">
        <v>16</v>
      </c>
      <c r="F458" s="2">
        <v>0</v>
      </c>
      <c r="K458" s="10" t="b">
        <f>IF(IFERROR(FIND("Positive",rawData[[#This Row],[Status]],1),FALSE),TRUE,FALSE)</f>
        <v>1</v>
      </c>
    </row>
    <row r="459" spans="1:11" x14ac:dyDescent="0.35">
      <c r="A459" s="4">
        <v>43916</v>
      </c>
      <c r="B459" s="2" t="s">
        <v>14</v>
      </c>
      <c r="C459" s="2" t="s">
        <v>15</v>
      </c>
      <c r="E459" s="2" t="s">
        <v>25</v>
      </c>
      <c r="G459" s="2">
        <v>134</v>
      </c>
      <c r="K459" s="10" t="b">
        <f>IF(IFERROR(FIND("Positive",rawData[[#This Row],[Status]],1),FALSE),TRUE,FALSE)</f>
        <v>1</v>
      </c>
    </row>
    <row r="460" spans="1:11" x14ac:dyDescent="0.35">
      <c r="A460" s="4">
        <v>43916</v>
      </c>
      <c r="B460" s="2" t="s">
        <v>14</v>
      </c>
      <c r="C460" s="2" t="s">
        <v>15</v>
      </c>
      <c r="E460" s="2" t="s">
        <v>26</v>
      </c>
      <c r="G460" s="2">
        <v>207</v>
      </c>
      <c r="K460" s="10" t="b">
        <f>IF(IFERROR(FIND("Positive",rawData[[#This Row],[Status]],1),FALSE),TRUE,FALSE)</f>
        <v>1</v>
      </c>
    </row>
    <row r="461" spans="1:11" x14ac:dyDescent="0.35">
      <c r="A461" s="4">
        <v>43916</v>
      </c>
      <c r="B461" s="2" t="s">
        <v>14</v>
      </c>
      <c r="C461" s="2" t="s">
        <v>15</v>
      </c>
      <c r="E461" s="2" t="s">
        <v>27</v>
      </c>
      <c r="G461" s="2">
        <v>0</v>
      </c>
      <c r="K461" s="10" t="b">
        <f>IF(IFERROR(FIND("Positive",rawData[[#This Row],[Status]],1),FALSE),TRUE,FALSE)</f>
        <v>1</v>
      </c>
    </row>
    <row r="462" spans="1:11" x14ac:dyDescent="0.35">
      <c r="A462" s="4">
        <v>43916</v>
      </c>
      <c r="B462" s="2" t="s">
        <v>21</v>
      </c>
      <c r="C462" s="2" t="s">
        <v>15</v>
      </c>
      <c r="E462" s="2" t="s">
        <v>25</v>
      </c>
      <c r="G462" s="2">
        <v>0</v>
      </c>
      <c r="K462" s="10" t="b">
        <f>IF(IFERROR(FIND("Positive",rawData[[#This Row],[Status]],1),FALSE),TRUE,FALSE)</f>
        <v>1</v>
      </c>
    </row>
    <row r="463" spans="1:11" x14ac:dyDescent="0.35">
      <c r="A463" s="4">
        <v>43916</v>
      </c>
      <c r="B463" s="2" t="s">
        <v>21</v>
      </c>
      <c r="C463" s="2" t="s">
        <v>15</v>
      </c>
      <c r="E463" s="2" t="s">
        <v>26</v>
      </c>
      <c r="G463" s="2">
        <v>0</v>
      </c>
      <c r="K463" s="10" t="b">
        <f>IF(IFERROR(FIND("Positive",rawData[[#This Row],[Status]],1),FALSE),TRUE,FALSE)</f>
        <v>1</v>
      </c>
    </row>
    <row r="464" spans="1:11" x14ac:dyDescent="0.35">
      <c r="A464" s="4">
        <v>43916</v>
      </c>
      <c r="B464" s="2" t="s">
        <v>21</v>
      </c>
      <c r="C464" s="2" t="s">
        <v>15</v>
      </c>
      <c r="E464" s="2" t="s">
        <v>27</v>
      </c>
      <c r="G464" s="2">
        <v>0</v>
      </c>
      <c r="K464" s="10" t="b">
        <f>IF(IFERROR(FIND("Positive",rawData[[#This Row],[Status]],1),FALSE),TRUE,FALSE)</f>
        <v>1</v>
      </c>
    </row>
    <row r="465" spans="1:11" x14ac:dyDescent="0.35">
      <c r="A465" s="4">
        <v>43916</v>
      </c>
      <c r="B465" s="2" t="s">
        <v>14</v>
      </c>
      <c r="C465" s="2" t="s">
        <v>15</v>
      </c>
      <c r="H465" s="2">
        <v>69</v>
      </c>
      <c r="I465" s="2">
        <v>31</v>
      </c>
      <c r="J465" s="2">
        <v>3</v>
      </c>
      <c r="K465" s="10" t="b">
        <f>IF(IFERROR(FIND("Positive",rawData[[#This Row],[Status]],1),FALSE),TRUE,FALSE)</f>
        <v>1</v>
      </c>
    </row>
    <row r="466" spans="1:11" x14ac:dyDescent="0.35">
      <c r="A466" s="4">
        <v>43916</v>
      </c>
      <c r="B466" s="2" t="s">
        <v>21</v>
      </c>
      <c r="C466" s="2" t="s">
        <v>15</v>
      </c>
      <c r="H466" s="2">
        <v>0</v>
      </c>
      <c r="I466" s="2">
        <v>0</v>
      </c>
      <c r="J466" s="2">
        <v>0</v>
      </c>
      <c r="K466" s="10" t="b">
        <f>IF(IFERROR(FIND("Positive",rawData[[#This Row],[Status]],1),FALSE),TRUE,FALSE)</f>
        <v>1</v>
      </c>
    </row>
    <row r="467" spans="1:11" x14ac:dyDescent="0.35">
      <c r="A467" s="4">
        <v>43917</v>
      </c>
      <c r="B467" s="2" t="s">
        <v>14</v>
      </c>
      <c r="C467" s="2" t="s">
        <v>15</v>
      </c>
      <c r="D467" s="2" t="s">
        <v>29</v>
      </c>
      <c r="F467" s="2">
        <v>3</v>
      </c>
      <c r="H467" s="2">
        <v>0</v>
      </c>
      <c r="K467" s="10" t="b">
        <f>IF(IFERROR(FIND("Positive",rawData[[#This Row],[Status]],1),FALSE),TRUE,FALSE)</f>
        <v>1</v>
      </c>
    </row>
    <row r="468" spans="1:11" x14ac:dyDescent="0.35">
      <c r="A468" s="4">
        <v>43917</v>
      </c>
      <c r="B468" s="2" t="s">
        <v>14</v>
      </c>
      <c r="C468" s="2" t="s">
        <v>15</v>
      </c>
      <c r="D468" s="2" t="s">
        <v>30</v>
      </c>
      <c r="F468" s="2">
        <v>4</v>
      </c>
      <c r="H468" s="2">
        <v>1</v>
      </c>
      <c r="K468" s="10" t="b">
        <f>IF(IFERROR(FIND("Positive",rawData[[#This Row],[Status]],1),FALSE),TRUE,FALSE)</f>
        <v>1</v>
      </c>
    </row>
    <row r="469" spans="1:11" x14ac:dyDescent="0.35">
      <c r="A469" s="4">
        <v>43917</v>
      </c>
      <c r="B469" s="2" t="s">
        <v>14</v>
      </c>
      <c r="C469" s="2" t="s">
        <v>15</v>
      </c>
      <c r="D469" s="2" t="s">
        <v>31</v>
      </c>
      <c r="F469" s="2">
        <v>84</v>
      </c>
      <c r="H469" s="2">
        <v>5</v>
      </c>
      <c r="K469" s="10" t="b">
        <f>IF(IFERROR(FIND("Positive",rawData[[#This Row],[Status]],1),FALSE),TRUE,FALSE)</f>
        <v>1</v>
      </c>
    </row>
    <row r="470" spans="1:11" x14ac:dyDescent="0.35">
      <c r="A470" s="4">
        <v>43917</v>
      </c>
      <c r="B470" s="2" t="s">
        <v>14</v>
      </c>
      <c r="C470" s="2" t="s">
        <v>15</v>
      </c>
      <c r="D470" s="2" t="s">
        <v>32</v>
      </c>
      <c r="F470" s="2">
        <v>106</v>
      </c>
      <c r="H470" s="2">
        <v>13</v>
      </c>
      <c r="K470" s="10" t="b">
        <f>IF(IFERROR(FIND("Positive",rawData[[#This Row],[Status]],1),FALSE),TRUE,FALSE)</f>
        <v>1</v>
      </c>
    </row>
    <row r="471" spans="1:11" x14ac:dyDescent="0.35">
      <c r="A471" s="4">
        <v>43917</v>
      </c>
      <c r="B471" s="2" t="s">
        <v>14</v>
      </c>
      <c r="C471" s="2" t="s">
        <v>15</v>
      </c>
      <c r="D471" s="2" t="s">
        <v>33</v>
      </c>
      <c r="F471" s="2">
        <v>73</v>
      </c>
      <c r="H471" s="2">
        <v>13</v>
      </c>
      <c r="K471" s="10" t="b">
        <f>IF(IFERROR(FIND("Positive",rawData[[#This Row],[Status]],1),FALSE),TRUE,FALSE)</f>
        <v>1</v>
      </c>
    </row>
    <row r="472" spans="1:11" x14ac:dyDescent="0.35">
      <c r="A472" s="4">
        <v>43917</v>
      </c>
      <c r="B472" s="2" t="s">
        <v>14</v>
      </c>
      <c r="C472" s="2" t="s">
        <v>15</v>
      </c>
      <c r="D472" s="2" t="s">
        <v>34</v>
      </c>
      <c r="F472" s="2">
        <v>65</v>
      </c>
      <c r="H472" s="2">
        <v>18</v>
      </c>
      <c r="K472" s="10" t="b">
        <f>IF(IFERROR(FIND("Positive",rawData[[#This Row],[Status]],1),FALSE),TRUE,FALSE)</f>
        <v>1</v>
      </c>
    </row>
    <row r="473" spans="1:11" x14ac:dyDescent="0.35">
      <c r="A473" s="4">
        <v>43917</v>
      </c>
      <c r="B473" s="2" t="s">
        <v>14</v>
      </c>
      <c r="C473" s="2" t="s">
        <v>15</v>
      </c>
      <c r="D473" s="2" t="s">
        <v>35</v>
      </c>
      <c r="F473" s="2">
        <v>31</v>
      </c>
      <c r="H473" s="2">
        <v>10</v>
      </c>
      <c r="K473" s="10" t="b">
        <f>IF(IFERROR(FIND("Positive",rawData[[#This Row],[Status]],1),FALSE),TRUE,FALSE)</f>
        <v>1</v>
      </c>
    </row>
    <row r="474" spans="1:11" x14ac:dyDescent="0.35">
      <c r="A474" s="4">
        <v>43917</v>
      </c>
      <c r="B474" s="2" t="s">
        <v>14</v>
      </c>
      <c r="C474" s="2" t="s">
        <v>15</v>
      </c>
      <c r="D474" s="2" t="s">
        <v>36</v>
      </c>
      <c r="F474" s="2">
        <v>29</v>
      </c>
      <c r="H474" s="2">
        <v>11</v>
      </c>
      <c r="K474" s="10" t="b">
        <f>IF(IFERROR(FIND("Positive",rawData[[#This Row],[Status]],1),FALSE),TRUE,FALSE)</f>
        <v>1</v>
      </c>
    </row>
    <row r="475" spans="1:11" x14ac:dyDescent="0.35">
      <c r="A475" s="4">
        <v>43917</v>
      </c>
      <c r="B475" s="2" t="s">
        <v>14</v>
      </c>
      <c r="C475" s="2" t="s">
        <v>15</v>
      </c>
      <c r="D475" s="2" t="s">
        <v>37</v>
      </c>
      <c r="F475" s="2">
        <v>20</v>
      </c>
      <c r="H475" s="2">
        <v>14</v>
      </c>
      <c r="K475" s="10" t="b">
        <f>IF(IFERROR(FIND("Positive",rawData[[#This Row],[Status]],1),FALSE),TRUE,FALSE)</f>
        <v>1</v>
      </c>
    </row>
    <row r="476" spans="1:11" x14ac:dyDescent="0.35">
      <c r="A476" s="4">
        <v>43917</v>
      </c>
      <c r="B476" s="2" t="s">
        <v>14</v>
      </c>
      <c r="C476" s="2" t="s">
        <v>15</v>
      </c>
      <c r="D476" s="2" t="s">
        <v>16</v>
      </c>
      <c r="F476" s="2">
        <v>2</v>
      </c>
      <c r="H476" s="2">
        <v>0</v>
      </c>
      <c r="K476" s="10" t="b">
        <f>IF(IFERROR(FIND("Positive",rawData[[#This Row],[Status]],1),FALSE),TRUE,FALSE)</f>
        <v>1</v>
      </c>
    </row>
    <row r="477" spans="1:11" x14ac:dyDescent="0.35">
      <c r="A477" s="4">
        <v>43917</v>
      </c>
      <c r="B477" s="2" t="s">
        <v>14</v>
      </c>
      <c r="C477" s="2" t="s">
        <v>15</v>
      </c>
      <c r="E477" s="2" t="s">
        <v>25</v>
      </c>
      <c r="G477" s="2">
        <v>166</v>
      </c>
      <c r="K477" s="10" t="b">
        <f>IF(IFERROR(FIND("Positive",rawData[[#This Row],[Status]],1),FALSE),TRUE,FALSE)</f>
        <v>1</v>
      </c>
    </row>
    <row r="478" spans="1:11" x14ac:dyDescent="0.35">
      <c r="A478" s="4">
        <v>43917</v>
      </c>
      <c r="B478" s="2" t="s">
        <v>14</v>
      </c>
      <c r="C478" s="2" t="s">
        <v>15</v>
      </c>
      <c r="E478" s="2" t="s">
        <v>26</v>
      </c>
      <c r="G478" s="2">
        <v>249</v>
      </c>
      <c r="K478" s="10" t="b">
        <f>IF(IFERROR(FIND("Positive",rawData[[#This Row],[Status]],1),FALSE),TRUE,FALSE)</f>
        <v>1</v>
      </c>
    </row>
    <row r="479" spans="1:11" x14ac:dyDescent="0.35">
      <c r="A479" s="4">
        <v>43917</v>
      </c>
      <c r="B479" s="2" t="s">
        <v>14</v>
      </c>
      <c r="C479" s="2" t="s">
        <v>15</v>
      </c>
      <c r="E479" s="2" t="s">
        <v>27</v>
      </c>
      <c r="G479" s="2">
        <v>2</v>
      </c>
      <c r="K479" s="10" t="b">
        <f>IF(IFERROR(FIND("Positive",rawData[[#This Row],[Status]],1),FALSE),TRUE,FALSE)</f>
        <v>1</v>
      </c>
    </row>
    <row r="480" spans="1:11" x14ac:dyDescent="0.35">
      <c r="A480" s="4">
        <v>43917</v>
      </c>
      <c r="B480" s="2" t="s">
        <v>14</v>
      </c>
      <c r="C480" s="2" t="s">
        <v>15</v>
      </c>
      <c r="H480" s="2">
        <v>85</v>
      </c>
      <c r="I480" s="2">
        <v>38</v>
      </c>
      <c r="J480" s="2">
        <v>5</v>
      </c>
      <c r="K480" s="10" t="b">
        <f>IF(IFERROR(FIND("Positive",rawData[[#This Row],[Status]],1),FALSE),TRUE,FALSE)</f>
        <v>1</v>
      </c>
    </row>
    <row r="481" spans="1:11" x14ac:dyDescent="0.35">
      <c r="A481" s="4">
        <v>43918</v>
      </c>
      <c r="B481" s="2" t="s">
        <v>14</v>
      </c>
      <c r="C481" s="2" t="s">
        <v>15</v>
      </c>
      <c r="D481" s="2" t="s">
        <v>29</v>
      </c>
      <c r="F481" s="2">
        <v>3</v>
      </c>
      <c r="H481" s="2">
        <v>0</v>
      </c>
      <c r="K481" s="10" t="b">
        <f>IF(IFERROR(FIND("Positive",rawData[[#This Row],[Status]],1),FALSE),TRUE,FALSE)</f>
        <v>1</v>
      </c>
    </row>
    <row r="482" spans="1:11" x14ac:dyDescent="0.35">
      <c r="A482" s="4">
        <v>43918</v>
      </c>
      <c r="B482" s="2" t="s">
        <v>14</v>
      </c>
      <c r="C482" s="2" t="s">
        <v>15</v>
      </c>
      <c r="D482" s="2" t="s">
        <v>30</v>
      </c>
      <c r="F482" s="2">
        <v>5</v>
      </c>
      <c r="H482" s="2">
        <v>1</v>
      </c>
      <c r="K482" s="10" t="b">
        <f>IF(IFERROR(FIND("Positive",rawData[[#This Row],[Status]],1),FALSE),TRUE,FALSE)</f>
        <v>1</v>
      </c>
    </row>
    <row r="483" spans="1:11" x14ac:dyDescent="0.35">
      <c r="A483" s="4">
        <v>43918</v>
      </c>
      <c r="B483" s="2" t="s">
        <v>14</v>
      </c>
      <c r="C483" s="2" t="s">
        <v>15</v>
      </c>
      <c r="D483" s="2" t="s">
        <v>31</v>
      </c>
      <c r="F483" s="2">
        <v>102</v>
      </c>
      <c r="H483" s="2">
        <v>5</v>
      </c>
      <c r="K483" s="10" t="b">
        <f>IF(IFERROR(FIND("Positive",rawData[[#This Row],[Status]],1),FALSE),TRUE,FALSE)</f>
        <v>1</v>
      </c>
    </row>
    <row r="484" spans="1:11" x14ac:dyDescent="0.35">
      <c r="A484" s="4">
        <v>43918</v>
      </c>
      <c r="B484" s="2" t="s">
        <v>14</v>
      </c>
      <c r="C484" s="2" t="s">
        <v>15</v>
      </c>
      <c r="D484" s="2" t="s">
        <v>32</v>
      </c>
      <c r="F484" s="2">
        <v>118</v>
      </c>
      <c r="H484" s="2">
        <v>14</v>
      </c>
      <c r="K484" s="10" t="b">
        <f>IF(IFERROR(FIND("Positive",rawData[[#This Row],[Status]],1),FALSE),TRUE,FALSE)</f>
        <v>1</v>
      </c>
    </row>
    <row r="485" spans="1:11" x14ac:dyDescent="0.35">
      <c r="A485" s="4">
        <v>43918</v>
      </c>
      <c r="B485" s="2" t="s">
        <v>14</v>
      </c>
      <c r="C485" s="2" t="s">
        <v>15</v>
      </c>
      <c r="D485" s="2" t="s">
        <v>33</v>
      </c>
      <c r="F485" s="2">
        <v>85</v>
      </c>
      <c r="H485" s="2">
        <v>15</v>
      </c>
      <c r="K485" s="10" t="b">
        <f>IF(IFERROR(FIND("Positive",rawData[[#This Row],[Status]],1),FALSE),TRUE,FALSE)</f>
        <v>1</v>
      </c>
    </row>
    <row r="486" spans="1:11" x14ac:dyDescent="0.35">
      <c r="A486" s="4">
        <v>43918</v>
      </c>
      <c r="B486" s="2" t="s">
        <v>14</v>
      </c>
      <c r="C486" s="2" t="s">
        <v>15</v>
      </c>
      <c r="D486" s="2" t="s">
        <v>34</v>
      </c>
      <c r="F486" s="2">
        <v>74</v>
      </c>
      <c r="H486" s="2">
        <v>21</v>
      </c>
      <c r="K486" s="10" t="b">
        <f>IF(IFERROR(FIND("Positive",rawData[[#This Row],[Status]],1),FALSE),TRUE,FALSE)</f>
        <v>1</v>
      </c>
    </row>
    <row r="487" spans="1:11" x14ac:dyDescent="0.35">
      <c r="A487" s="4">
        <v>43918</v>
      </c>
      <c r="B487" s="2" t="s">
        <v>14</v>
      </c>
      <c r="C487" s="2" t="s">
        <v>15</v>
      </c>
      <c r="D487" s="2" t="s">
        <v>35</v>
      </c>
      <c r="F487" s="2">
        <v>36</v>
      </c>
      <c r="H487" s="2">
        <v>12</v>
      </c>
      <c r="K487" s="10" t="b">
        <f>IF(IFERROR(FIND("Positive",rawData[[#This Row],[Status]],1),FALSE),TRUE,FALSE)</f>
        <v>1</v>
      </c>
    </row>
    <row r="488" spans="1:11" x14ac:dyDescent="0.35">
      <c r="A488" s="4">
        <v>43918</v>
      </c>
      <c r="B488" s="2" t="s">
        <v>14</v>
      </c>
      <c r="C488" s="2" t="s">
        <v>15</v>
      </c>
      <c r="D488" s="2" t="s">
        <v>36</v>
      </c>
      <c r="F488" s="2">
        <v>38</v>
      </c>
      <c r="H488" s="2">
        <v>13</v>
      </c>
      <c r="K488" s="10" t="b">
        <f>IF(IFERROR(FIND("Positive",rawData[[#This Row],[Status]],1),FALSE),TRUE,FALSE)</f>
        <v>1</v>
      </c>
    </row>
    <row r="489" spans="1:11" x14ac:dyDescent="0.35">
      <c r="A489" s="4">
        <v>43918</v>
      </c>
      <c r="B489" s="2" t="s">
        <v>14</v>
      </c>
      <c r="C489" s="2" t="s">
        <v>15</v>
      </c>
      <c r="D489" s="2" t="s">
        <v>37</v>
      </c>
      <c r="F489" s="2">
        <v>25</v>
      </c>
      <c r="H489" s="2">
        <v>15</v>
      </c>
      <c r="K489" s="10" t="b">
        <f>IF(IFERROR(FIND("Positive",rawData[[#This Row],[Status]],1),FALSE),TRUE,FALSE)</f>
        <v>1</v>
      </c>
    </row>
    <row r="490" spans="1:11" x14ac:dyDescent="0.35">
      <c r="A490" s="4">
        <v>43918</v>
      </c>
      <c r="B490" s="2" t="s">
        <v>14</v>
      </c>
      <c r="C490" s="2" t="s">
        <v>15</v>
      </c>
      <c r="D490" s="2" t="s">
        <v>16</v>
      </c>
      <c r="F490" s="2">
        <v>2</v>
      </c>
      <c r="H490" s="2">
        <v>0</v>
      </c>
      <c r="K490" s="10" t="b">
        <f>IF(IFERROR(FIND("Positive",rawData[[#This Row],[Status]],1),FALSE),TRUE,FALSE)</f>
        <v>1</v>
      </c>
    </row>
    <row r="491" spans="1:11" x14ac:dyDescent="0.35">
      <c r="A491" s="4">
        <v>43918</v>
      </c>
      <c r="B491" s="2" t="s">
        <v>14</v>
      </c>
      <c r="C491" s="2" t="s">
        <v>15</v>
      </c>
      <c r="E491" s="2" t="s">
        <v>25</v>
      </c>
      <c r="G491" s="2">
        <v>206</v>
      </c>
      <c r="K491" s="10" t="b">
        <f>IF(IFERROR(FIND("Positive",rawData[[#This Row],[Status]],1),FALSE),TRUE,FALSE)</f>
        <v>1</v>
      </c>
    </row>
    <row r="492" spans="1:11" x14ac:dyDescent="0.35">
      <c r="A492" s="4">
        <v>43918</v>
      </c>
      <c r="B492" s="2" t="s">
        <v>14</v>
      </c>
      <c r="C492" s="2" t="s">
        <v>15</v>
      </c>
      <c r="E492" s="2" t="s">
        <v>26</v>
      </c>
      <c r="G492" s="2">
        <v>280</v>
      </c>
      <c r="K492" s="10" t="b">
        <f>IF(IFERROR(FIND("Positive",rawData[[#This Row],[Status]],1),FALSE),TRUE,FALSE)</f>
        <v>1</v>
      </c>
    </row>
    <row r="493" spans="1:11" x14ac:dyDescent="0.35">
      <c r="A493" s="4">
        <v>43918</v>
      </c>
      <c r="B493" s="2" t="s">
        <v>14</v>
      </c>
      <c r="C493" s="2" t="s">
        <v>15</v>
      </c>
      <c r="E493" s="2" t="s">
        <v>27</v>
      </c>
      <c r="G493" s="2">
        <v>2</v>
      </c>
      <c r="K493" s="10" t="b">
        <f>IF(IFERROR(FIND("Positive",rawData[[#This Row],[Status]],1),FALSE),TRUE,FALSE)</f>
        <v>1</v>
      </c>
    </row>
    <row r="494" spans="1:11" x14ac:dyDescent="0.35">
      <c r="A494" s="4">
        <v>43918</v>
      </c>
      <c r="B494" s="2" t="s">
        <v>14</v>
      </c>
      <c r="C494" s="2" t="s">
        <v>15</v>
      </c>
      <c r="H494" s="2">
        <v>96</v>
      </c>
      <c r="I494" s="2">
        <v>42</v>
      </c>
      <c r="J494" s="2">
        <v>7</v>
      </c>
      <c r="K494" s="10" t="b">
        <f>IF(IFERROR(FIND("Positive",rawData[[#This Row],[Status]],1),FALSE),TRUE,FALSE)</f>
        <v>1</v>
      </c>
    </row>
    <row r="495" spans="1:11" x14ac:dyDescent="0.35">
      <c r="A495" s="4">
        <v>43919</v>
      </c>
      <c r="B495" s="2" t="s">
        <v>14</v>
      </c>
      <c r="C495" s="2" t="s">
        <v>15</v>
      </c>
      <c r="D495" s="2" t="s">
        <v>29</v>
      </c>
      <c r="F495" s="2">
        <v>4</v>
      </c>
      <c r="H495" s="2">
        <v>0</v>
      </c>
      <c r="K495" s="10" t="b">
        <f>IF(IFERROR(FIND("Positive",rawData[[#This Row],[Status]],1),FALSE),TRUE,FALSE)</f>
        <v>1</v>
      </c>
    </row>
    <row r="496" spans="1:11" x14ac:dyDescent="0.35">
      <c r="A496" s="4">
        <v>43919</v>
      </c>
      <c r="B496" s="2" t="s">
        <v>14</v>
      </c>
      <c r="C496" s="2" t="s">
        <v>15</v>
      </c>
      <c r="D496" s="2" t="s">
        <v>30</v>
      </c>
      <c r="F496" s="2">
        <v>6</v>
      </c>
      <c r="H496" s="2">
        <v>1</v>
      </c>
      <c r="K496" s="10" t="b">
        <f>IF(IFERROR(FIND("Positive",rawData[[#This Row],[Status]],1),FALSE),TRUE,FALSE)</f>
        <v>1</v>
      </c>
    </row>
    <row r="497" spans="1:11" x14ac:dyDescent="0.35">
      <c r="A497" s="4">
        <v>43919</v>
      </c>
      <c r="B497" s="2" t="s">
        <v>14</v>
      </c>
      <c r="C497" s="2" t="s">
        <v>15</v>
      </c>
      <c r="D497" s="2" t="s">
        <v>31</v>
      </c>
      <c r="F497" s="2">
        <v>107</v>
      </c>
      <c r="H497" s="2">
        <v>5</v>
      </c>
      <c r="K497" s="10" t="b">
        <f>IF(IFERROR(FIND("Positive",rawData[[#This Row],[Status]],1),FALSE),TRUE,FALSE)</f>
        <v>1</v>
      </c>
    </row>
    <row r="498" spans="1:11" x14ac:dyDescent="0.35">
      <c r="A498" s="4">
        <v>43919</v>
      </c>
      <c r="B498" s="2" t="s">
        <v>14</v>
      </c>
      <c r="C498" s="2" t="s">
        <v>15</v>
      </c>
      <c r="D498" s="2" t="s">
        <v>32</v>
      </c>
      <c r="F498" s="2">
        <v>130</v>
      </c>
      <c r="H498" s="2">
        <v>15</v>
      </c>
      <c r="K498" s="10" t="b">
        <f>IF(IFERROR(FIND("Positive",rawData[[#This Row],[Status]],1),FALSE),TRUE,FALSE)</f>
        <v>1</v>
      </c>
    </row>
    <row r="499" spans="1:11" x14ac:dyDescent="0.35">
      <c r="A499" s="4">
        <v>43919</v>
      </c>
      <c r="B499" s="2" t="s">
        <v>14</v>
      </c>
      <c r="C499" s="2" t="s">
        <v>15</v>
      </c>
      <c r="D499" s="2" t="s">
        <v>33</v>
      </c>
      <c r="F499" s="2">
        <v>90</v>
      </c>
      <c r="H499" s="2">
        <v>15</v>
      </c>
      <c r="K499" s="10" t="b">
        <f>IF(IFERROR(FIND("Positive",rawData[[#This Row],[Status]],1),FALSE),TRUE,FALSE)</f>
        <v>1</v>
      </c>
    </row>
    <row r="500" spans="1:11" x14ac:dyDescent="0.35">
      <c r="A500" s="4">
        <v>43919</v>
      </c>
      <c r="B500" s="2" t="s">
        <v>14</v>
      </c>
      <c r="C500" s="2" t="s">
        <v>15</v>
      </c>
      <c r="D500" s="2" t="s">
        <v>34</v>
      </c>
      <c r="F500" s="2">
        <v>79</v>
      </c>
      <c r="H500" s="2">
        <v>23</v>
      </c>
      <c r="K500" s="10" t="b">
        <f>IF(IFERROR(FIND("Positive",rawData[[#This Row],[Status]],1),FALSE),TRUE,FALSE)</f>
        <v>1</v>
      </c>
    </row>
    <row r="501" spans="1:11" x14ac:dyDescent="0.35">
      <c r="A501" s="4">
        <v>43919</v>
      </c>
      <c r="B501" s="2" t="s">
        <v>14</v>
      </c>
      <c r="C501" s="2" t="s">
        <v>15</v>
      </c>
      <c r="D501" s="2" t="s">
        <v>35</v>
      </c>
      <c r="F501" s="2">
        <v>37</v>
      </c>
      <c r="H501" s="2">
        <v>13</v>
      </c>
      <c r="K501" s="10" t="b">
        <f>IF(IFERROR(FIND("Positive",rawData[[#This Row],[Status]],1),FALSE),TRUE,FALSE)</f>
        <v>1</v>
      </c>
    </row>
    <row r="502" spans="1:11" x14ac:dyDescent="0.35">
      <c r="A502" s="4">
        <v>43919</v>
      </c>
      <c r="B502" s="2" t="s">
        <v>14</v>
      </c>
      <c r="C502" s="2" t="s">
        <v>15</v>
      </c>
      <c r="D502" s="2" t="s">
        <v>36</v>
      </c>
      <c r="F502" s="2">
        <v>39</v>
      </c>
      <c r="H502" s="2">
        <v>15</v>
      </c>
      <c r="K502" s="10" t="b">
        <f>IF(IFERROR(FIND("Positive",rawData[[#This Row],[Status]],1),FALSE),TRUE,FALSE)</f>
        <v>1</v>
      </c>
    </row>
    <row r="503" spans="1:11" x14ac:dyDescent="0.35">
      <c r="A503" s="4">
        <v>43919</v>
      </c>
      <c r="B503" s="2" t="s">
        <v>14</v>
      </c>
      <c r="C503" s="2" t="s">
        <v>15</v>
      </c>
      <c r="D503" s="2" t="s">
        <v>37</v>
      </c>
      <c r="F503" s="2">
        <v>26</v>
      </c>
      <c r="H503" s="2">
        <v>19</v>
      </c>
      <c r="K503" s="10" t="b">
        <f>IF(IFERROR(FIND("Positive",rawData[[#This Row],[Status]],1),FALSE),TRUE,FALSE)</f>
        <v>1</v>
      </c>
    </row>
    <row r="504" spans="1:11" x14ac:dyDescent="0.35">
      <c r="A504" s="4">
        <v>43919</v>
      </c>
      <c r="B504" s="2" t="s">
        <v>14</v>
      </c>
      <c r="C504" s="2" t="s">
        <v>15</v>
      </c>
      <c r="D504" s="2" t="s">
        <v>16</v>
      </c>
      <c r="F504" s="2">
        <v>1</v>
      </c>
      <c r="H504" s="2">
        <v>0</v>
      </c>
      <c r="K504" s="10" t="b">
        <f>IF(IFERROR(FIND("Positive",rawData[[#This Row],[Status]],1),FALSE),TRUE,FALSE)</f>
        <v>1</v>
      </c>
    </row>
    <row r="505" spans="1:11" x14ac:dyDescent="0.35">
      <c r="A505" s="4">
        <v>43919</v>
      </c>
      <c r="B505" s="2" t="s">
        <v>14</v>
      </c>
      <c r="C505" s="2" t="s">
        <v>15</v>
      </c>
      <c r="E505" s="2" t="s">
        <v>25</v>
      </c>
      <c r="G505" s="2">
        <v>219</v>
      </c>
      <c r="K505" s="10" t="b">
        <f>IF(IFERROR(FIND("Positive",rawData[[#This Row],[Status]],1),FALSE),TRUE,FALSE)</f>
        <v>1</v>
      </c>
    </row>
    <row r="506" spans="1:11" x14ac:dyDescent="0.35">
      <c r="A506" s="4">
        <v>43919</v>
      </c>
      <c r="B506" s="2" t="s">
        <v>14</v>
      </c>
      <c r="C506" s="2" t="s">
        <v>15</v>
      </c>
      <c r="E506" s="2" t="s">
        <v>26</v>
      </c>
      <c r="G506" s="2">
        <v>298</v>
      </c>
      <c r="K506" s="10" t="b">
        <f>IF(IFERROR(FIND("Positive",rawData[[#This Row],[Status]],1),FALSE),TRUE,FALSE)</f>
        <v>1</v>
      </c>
    </row>
    <row r="507" spans="1:11" x14ac:dyDescent="0.35">
      <c r="A507" s="4">
        <v>43919</v>
      </c>
      <c r="B507" s="2" t="s">
        <v>14</v>
      </c>
      <c r="C507" s="2" t="s">
        <v>15</v>
      </c>
      <c r="E507" s="2" t="s">
        <v>27</v>
      </c>
      <c r="G507" s="2">
        <v>2</v>
      </c>
      <c r="K507" s="10" t="b">
        <f>IF(IFERROR(FIND("Positive",rawData[[#This Row],[Status]],1),FALSE),TRUE,FALSE)</f>
        <v>1</v>
      </c>
    </row>
    <row r="508" spans="1:11" x14ac:dyDescent="0.35">
      <c r="A508" s="4">
        <v>43919</v>
      </c>
      <c r="B508" s="2" t="s">
        <v>14</v>
      </c>
      <c r="C508" s="2" t="s">
        <v>15</v>
      </c>
      <c r="H508" s="2">
        <v>106</v>
      </c>
      <c r="I508" s="2">
        <v>47</v>
      </c>
      <c r="J508" s="2">
        <v>7</v>
      </c>
      <c r="K508" s="10" t="b">
        <f>IF(IFERROR(FIND("Positive",rawData[[#This Row],[Status]],1),FALSE),TRUE,FALSE)</f>
        <v>1</v>
      </c>
    </row>
    <row r="509" spans="1:11" x14ac:dyDescent="0.35">
      <c r="A509" s="4">
        <v>43920</v>
      </c>
      <c r="B509" s="2" t="s">
        <v>14</v>
      </c>
      <c r="C509" s="2" t="s">
        <v>15</v>
      </c>
      <c r="D509" s="2" t="s">
        <v>29</v>
      </c>
      <c r="F509" s="2">
        <v>4</v>
      </c>
      <c r="H509" s="2">
        <v>0</v>
      </c>
      <c r="K509" s="10" t="b">
        <f>IF(IFERROR(FIND("Positive",rawData[[#This Row],[Status]],1),FALSE),TRUE,FALSE)</f>
        <v>1</v>
      </c>
    </row>
    <row r="510" spans="1:11" x14ac:dyDescent="0.35">
      <c r="A510" s="4">
        <v>43920</v>
      </c>
      <c r="B510" s="2" t="s">
        <v>14</v>
      </c>
      <c r="C510" s="2" t="s">
        <v>15</v>
      </c>
      <c r="D510" s="2" t="s">
        <v>30</v>
      </c>
      <c r="F510" s="2">
        <v>6</v>
      </c>
      <c r="H510" s="2">
        <v>1</v>
      </c>
      <c r="K510" s="10" t="b">
        <f>IF(IFERROR(FIND("Positive",rawData[[#This Row],[Status]],1),FALSE),TRUE,FALSE)</f>
        <v>1</v>
      </c>
    </row>
    <row r="511" spans="1:11" x14ac:dyDescent="0.35">
      <c r="A511" s="4">
        <v>43920</v>
      </c>
      <c r="B511" s="2" t="s">
        <v>14</v>
      </c>
      <c r="C511" s="2" t="s">
        <v>15</v>
      </c>
      <c r="D511" s="2" t="s">
        <v>31</v>
      </c>
      <c r="F511" s="2">
        <v>121</v>
      </c>
      <c r="H511" s="2">
        <v>6</v>
      </c>
      <c r="K511" s="10" t="b">
        <f>IF(IFERROR(FIND("Positive",rawData[[#This Row],[Status]],1),FALSE),TRUE,FALSE)</f>
        <v>1</v>
      </c>
    </row>
    <row r="512" spans="1:11" x14ac:dyDescent="0.35">
      <c r="A512" s="4">
        <v>43920</v>
      </c>
      <c r="B512" s="2" t="s">
        <v>14</v>
      </c>
      <c r="C512" s="2" t="s">
        <v>15</v>
      </c>
      <c r="D512" s="2" t="s">
        <v>32</v>
      </c>
      <c r="F512" s="2">
        <v>148</v>
      </c>
      <c r="H512" s="2">
        <v>17</v>
      </c>
      <c r="K512" s="10" t="b">
        <f>IF(IFERROR(FIND("Positive",rawData[[#This Row],[Status]],1),FALSE),TRUE,FALSE)</f>
        <v>1</v>
      </c>
    </row>
    <row r="513" spans="1:11" x14ac:dyDescent="0.35">
      <c r="A513" s="4">
        <v>43920</v>
      </c>
      <c r="B513" s="2" t="s">
        <v>14</v>
      </c>
      <c r="C513" s="2" t="s">
        <v>15</v>
      </c>
      <c r="D513" s="2" t="s">
        <v>33</v>
      </c>
      <c r="F513" s="2">
        <v>105</v>
      </c>
      <c r="H513" s="2">
        <v>17</v>
      </c>
      <c r="K513" s="10" t="b">
        <f>IF(IFERROR(FIND("Positive",rawData[[#This Row],[Status]],1),FALSE),TRUE,FALSE)</f>
        <v>1</v>
      </c>
    </row>
    <row r="514" spans="1:11" x14ac:dyDescent="0.35">
      <c r="A514" s="4">
        <v>43920</v>
      </c>
      <c r="B514" s="2" t="s">
        <v>14</v>
      </c>
      <c r="C514" s="2" t="s">
        <v>15</v>
      </c>
      <c r="D514" s="2" t="s">
        <v>34</v>
      </c>
      <c r="F514" s="2">
        <v>91</v>
      </c>
      <c r="H514" s="2">
        <v>25</v>
      </c>
      <c r="K514" s="10" t="b">
        <f>IF(IFERROR(FIND("Positive",rawData[[#This Row],[Status]],1),FALSE),TRUE,FALSE)</f>
        <v>1</v>
      </c>
    </row>
    <row r="515" spans="1:11" x14ac:dyDescent="0.35">
      <c r="A515" s="4">
        <v>43920</v>
      </c>
      <c r="B515" s="2" t="s">
        <v>14</v>
      </c>
      <c r="C515" s="2" t="s">
        <v>15</v>
      </c>
      <c r="D515" s="2" t="s">
        <v>35</v>
      </c>
      <c r="F515" s="2">
        <v>52</v>
      </c>
      <c r="H515" s="2">
        <v>15</v>
      </c>
      <c r="K515" s="10" t="b">
        <f>IF(IFERROR(FIND("Positive",rawData[[#This Row],[Status]],1),FALSE),TRUE,FALSE)</f>
        <v>1</v>
      </c>
    </row>
    <row r="516" spans="1:11" x14ac:dyDescent="0.35">
      <c r="A516" s="4">
        <v>43920</v>
      </c>
      <c r="B516" s="2" t="s">
        <v>14</v>
      </c>
      <c r="C516" s="2" t="s">
        <v>15</v>
      </c>
      <c r="D516" s="2" t="s">
        <v>36</v>
      </c>
      <c r="F516" s="2">
        <v>45</v>
      </c>
      <c r="H516" s="2">
        <v>17</v>
      </c>
      <c r="K516" s="10" t="b">
        <f>IF(IFERROR(FIND("Positive",rawData[[#This Row],[Status]],1),FALSE),TRUE,FALSE)</f>
        <v>1</v>
      </c>
    </row>
    <row r="517" spans="1:11" x14ac:dyDescent="0.35">
      <c r="A517" s="4">
        <v>43920</v>
      </c>
      <c r="B517" s="2" t="s">
        <v>14</v>
      </c>
      <c r="C517" s="2" t="s">
        <v>15</v>
      </c>
      <c r="D517" s="2" t="s">
        <v>37</v>
      </c>
      <c r="F517" s="2">
        <v>29</v>
      </c>
      <c r="H517" s="2">
        <v>20</v>
      </c>
      <c r="K517" s="10" t="b">
        <f>IF(IFERROR(FIND("Positive",rawData[[#This Row],[Status]],1),FALSE),TRUE,FALSE)</f>
        <v>1</v>
      </c>
    </row>
    <row r="518" spans="1:11" x14ac:dyDescent="0.35">
      <c r="A518" s="4">
        <v>43920</v>
      </c>
      <c r="B518" s="2" t="s">
        <v>14</v>
      </c>
      <c r="C518" s="2" t="s">
        <v>15</v>
      </c>
      <c r="D518" s="2" t="s">
        <v>16</v>
      </c>
      <c r="F518" s="2">
        <v>2</v>
      </c>
      <c r="H518" s="2">
        <v>0</v>
      </c>
      <c r="K518" s="10" t="b">
        <f>IF(IFERROR(FIND("Positive",rawData[[#This Row],[Status]],1),FALSE),TRUE,FALSE)</f>
        <v>1</v>
      </c>
    </row>
    <row r="519" spans="1:11" x14ac:dyDescent="0.35">
      <c r="A519" s="4">
        <v>43920</v>
      </c>
      <c r="B519" s="2" t="s">
        <v>14</v>
      </c>
      <c r="C519" s="2" t="s">
        <v>15</v>
      </c>
      <c r="E519" s="2" t="s">
        <v>25</v>
      </c>
      <c r="G519" s="2">
        <v>256</v>
      </c>
      <c r="K519" s="10" t="b">
        <f>IF(IFERROR(FIND("Positive",rawData[[#This Row],[Status]],1),FALSE),TRUE,FALSE)</f>
        <v>1</v>
      </c>
    </row>
    <row r="520" spans="1:11" x14ac:dyDescent="0.35">
      <c r="A520" s="4">
        <v>43920</v>
      </c>
      <c r="B520" s="2" t="s">
        <v>14</v>
      </c>
      <c r="C520" s="2" t="s">
        <v>15</v>
      </c>
      <c r="E520" s="2" t="s">
        <v>26</v>
      </c>
      <c r="G520" s="2">
        <v>345</v>
      </c>
      <c r="K520" s="10" t="b">
        <f>IF(IFERROR(FIND("Positive",rawData[[#This Row],[Status]],1),FALSE),TRUE,FALSE)</f>
        <v>1</v>
      </c>
    </row>
    <row r="521" spans="1:11" x14ac:dyDescent="0.35">
      <c r="A521" s="4">
        <v>43920</v>
      </c>
      <c r="B521" s="2" t="s">
        <v>14</v>
      </c>
      <c r="C521" s="2" t="s">
        <v>15</v>
      </c>
      <c r="E521" s="2" t="s">
        <v>27</v>
      </c>
      <c r="G521" s="2">
        <v>2</v>
      </c>
      <c r="K521" s="10" t="b">
        <f>IF(IFERROR(FIND("Positive",rawData[[#This Row],[Status]],1),FALSE),TRUE,FALSE)</f>
        <v>1</v>
      </c>
    </row>
    <row r="522" spans="1:11" x14ac:dyDescent="0.35">
      <c r="A522" s="4">
        <v>43920</v>
      </c>
      <c r="B522" s="2" t="s">
        <v>14</v>
      </c>
      <c r="C522" s="2" t="s">
        <v>15</v>
      </c>
      <c r="H522" s="2">
        <v>118</v>
      </c>
      <c r="I522" s="2">
        <v>51</v>
      </c>
      <c r="J522" s="2">
        <v>7</v>
      </c>
      <c r="K522" s="10" t="b">
        <f>IF(IFERROR(FIND("Positive",rawData[[#This Row],[Status]],1),FALSE),TRUE,FALSE)</f>
        <v>1</v>
      </c>
    </row>
    <row r="523" spans="1:11" x14ac:dyDescent="0.35">
      <c r="A523" s="4">
        <v>43921</v>
      </c>
      <c r="B523" s="2" t="s">
        <v>14</v>
      </c>
      <c r="C523" s="2" t="s">
        <v>15</v>
      </c>
      <c r="D523" s="2" t="s">
        <v>29</v>
      </c>
      <c r="F523" s="2">
        <v>5</v>
      </c>
      <c r="H523" s="2">
        <v>0</v>
      </c>
      <c r="K523" s="10" t="b">
        <f>IF(IFERROR(FIND("Positive",rawData[[#This Row],[Status]],1),FALSE),TRUE,FALSE)</f>
        <v>1</v>
      </c>
    </row>
    <row r="524" spans="1:11" x14ac:dyDescent="0.35">
      <c r="A524" s="4">
        <v>43921</v>
      </c>
      <c r="B524" s="2" t="s">
        <v>14</v>
      </c>
      <c r="C524" s="2" t="s">
        <v>15</v>
      </c>
      <c r="D524" s="2" t="s">
        <v>30</v>
      </c>
      <c r="F524" s="2">
        <v>7</v>
      </c>
      <c r="H524" s="2">
        <v>1</v>
      </c>
      <c r="K524" s="10" t="b">
        <f>IF(IFERROR(FIND("Positive",rawData[[#This Row],[Status]],1),FALSE),TRUE,FALSE)</f>
        <v>1</v>
      </c>
    </row>
    <row r="525" spans="1:11" x14ac:dyDescent="0.35">
      <c r="A525" s="4">
        <v>43921</v>
      </c>
      <c r="B525" s="2" t="s">
        <v>14</v>
      </c>
      <c r="C525" s="2" t="s">
        <v>15</v>
      </c>
      <c r="D525" s="2" t="s">
        <v>31</v>
      </c>
      <c r="F525" s="2">
        <v>144</v>
      </c>
      <c r="H525" s="2">
        <v>8</v>
      </c>
      <c r="K525" s="10" t="b">
        <f>IF(IFERROR(FIND("Positive",rawData[[#This Row],[Status]],1),FALSE),TRUE,FALSE)</f>
        <v>1</v>
      </c>
    </row>
    <row r="526" spans="1:11" x14ac:dyDescent="0.35">
      <c r="A526" s="4">
        <v>43921</v>
      </c>
      <c r="B526" s="2" t="s">
        <v>14</v>
      </c>
      <c r="C526" s="2" t="s">
        <v>15</v>
      </c>
      <c r="D526" s="2" t="s">
        <v>32</v>
      </c>
      <c r="F526" s="2">
        <v>174</v>
      </c>
      <c r="H526" s="2">
        <v>17</v>
      </c>
      <c r="K526" s="10" t="b">
        <f>IF(IFERROR(FIND("Positive",rawData[[#This Row],[Status]],1),FALSE),TRUE,FALSE)</f>
        <v>1</v>
      </c>
    </row>
    <row r="527" spans="1:11" x14ac:dyDescent="0.35">
      <c r="A527" s="4">
        <v>43921</v>
      </c>
      <c r="B527" s="2" t="s">
        <v>14</v>
      </c>
      <c r="C527" s="2" t="s">
        <v>15</v>
      </c>
      <c r="D527" s="2" t="s">
        <v>33</v>
      </c>
      <c r="F527" s="2">
        <v>130</v>
      </c>
      <c r="H527" s="2">
        <v>18</v>
      </c>
      <c r="K527" s="10" t="b">
        <f>IF(IFERROR(FIND("Positive",rawData[[#This Row],[Status]],1),FALSE),TRUE,FALSE)</f>
        <v>1</v>
      </c>
    </row>
    <row r="528" spans="1:11" x14ac:dyDescent="0.35">
      <c r="A528" s="4">
        <v>43921</v>
      </c>
      <c r="B528" s="2" t="s">
        <v>14</v>
      </c>
      <c r="C528" s="2" t="s">
        <v>15</v>
      </c>
      <c r="D528" s="2" t="s">
        <v>34</v>
      </c>
      <c r="F528" s="2">
        <v>116</v>
      </c>
      <c r="H528" s="2">
        <v>27</v>
      </c>
      <c r="K528" s="10" t="b">
        <f>IF(IFERROR(FIND("Positive",rawData[[#This Row],[Status]],1),FALSE),TRUE,FALSE)</f>
        <v>1</v>
      </c>
    </row>
    <row r="529" spans="1:11" x14ac:dyDescent="0.35">
      <c r="A529" s="4">
        <v>43921</v>
      </c>
      <c r="B529" s="2" t="s">
        <v>14</v>
      </c>
      <c r="C529" s="2" t="s">
        <v>15</v>
      </c>
      <c r="D529" s="2" t="s">
        <v>35</v>
      </c>
      <c r="F529" s="2">
        <v>74</v>
      </c>
      <c r="H529" s="2">
        <v>20</v>
      </c>
      <c r="K529" s="10" t="b">
        <f>IF(IFERROR(FIND("Positive",rawData[[#This Row],[Status]],1),FALSE),TRUE,FALSE)</f>
        <v>1</v>
      </c>
    </row>
    <row r="530" spans="1:11" x14ac:dyDescent="0.35">
      <c r="A530" s="4">
        <v>43921</v>
      </c>
      <c r="B530" s="2" t="s">
        <v>14</v>
      </c>
      <c r="C530" s="2" t="s">
        <v>15</v>
      </c>
      <c r="D530" s="2" t="s">
        <v>36</v>
      </c>
      <c r="F530" s="2">
        <v>49</v>
      </c>
      <c r="H530" s="2">
        <v>22</v>
      </c>
      <c r="K530" s="10" t="b">
        <f>IF(IFERROR(FIND("Positive",rawData[[#This Row],[Status]],1),FALSE),TRUE,FALSE)</f>
        <v>1</v>
      </c>
    </row>
    <row r="531" spans="1:11" x14ac:dyDescent="0.35">
      <c r="A531" s="4">
        <v>43921</v>
      </c>
      <c r="B531" s="2" t="s">
        <v>14</v>
      </c>
      <c r="C531" s="2" t="s">
        <v>15</v>
      </c>
      <c r="D531" s="2" t="s">
        <v>37</v>
      </c>
      <c r="F531" s="2">
        <v>34</v>
      </c>
      <c r="H531" s="2">
        <v>23</v>
      </c>
      <c r="K531" s="10" t="b">
        <f>IF(IFERROR(FIND("Positive",rawData[[#This Row],[Status]],1),FALSE),TRUE,FALSE)</f>
        <v>1</v>
      </c>
    </row>
    <row r="532" spans="1:11" x14ac:dyDescent="0.35">
      <c r="A532" s="4">
        <v>43921</v>
      </c>
      <c r="B532" s="2" t="s">
        <v>14</v>
      </c>
      <c r="C532" s="2" t="s">
        <v>15</v>
      </c>
      <c r="D532" s="2" t="s">
        <v>16</v>
      </c>
      <c r="F532" s="2">
        <v>1</v>
      </c>
      <c r="H532" s="2">
        <v>0</v>
      </c>
      <c r="K532" s="10" t="b">
        <f>IF(IFERROR(FIND("Positive",rawData[[#This Row],[Status]],1),FALSE),TRUE,FALSE)</f>
        <v>1</v>
      </c>
    </row>
    <row r="533" spans="1:11" x14ac:dyDescent="0.35">
      <c r="A533" s="4">
        <v>43921</v>
      </c>
      <c r="B533" s="2" t="s">
        <v>14</v>
      </c>
      <c r="C533" s="2" t="s">
        <v>15</v>
      </c>
      <c r="E533" s="2" t="s">
        <v>25</v>
      </c>
      <c r="G533" s="2">
        <v>317</v>
      </c>
      <c r="K533" s="10" t="b">
        <f>IF(IFERROR(FIND("Positive",rawData[[#This Row],[Status]],1),FALSE),TRUE,FALSE)</f>
        <v>1</v>
      </c>
    </row>
    <row r="534" spans="1:11" x14ac:dyDescent="0.35">
      <c r="A534" s="4">
        <v>43921</v>
      </c>
      <c r="B534" s="2" t="s">
        <v>14</v>
      </c>
      <c r="C534" s="2" t="s">
        <v>15</v>
      </c>
      <c r="E534" s="2" t="s">
        <v>26</v>
      </c>
      <c r="G534" s="2">
        <v>414</v>
      </c>
      <c r="K534" s="10" t="b">
        <f>IF(IFERROR(FIND("Positive",rawData[[#This Row],[Status]],1),FALSE),TRUE,FALSE)</f>
        <v>1</v>
      </c>
    </row>
    <row r="535" spans="1:11" x14ac:dyDescent="0.35">
      <c r="A535" s="4">
        <v>43921</v>
      </c>
      <c r="B535" s="2" t="s">
        <v>14</v>
      </c>
      <c r="C535" s="2" t="s">
        <v>15</v>
      </c>
      <c r="E535" s="2" t="s">
        <v>27</v>
      </c>
      <c r="G535" s="2">
        <v>3</v>
      </c>
      <c r="K535" s="10" t="b">
        <f>IF(IFERROR(FIND("Positive",rawData[[#This Row],[Status]],1),FALSE),TRUE,FALSE)</f>
        <v>1</v>
      </c>
    </row>
    <row r="536" spans="1:11" x14ac:dyDescent="0.35">
      <c r="A536" s="4">
        <v>43921</v>
      </c>
      <c r="B536" s="2" t="s">
        <v>14</v>
      </c>
      <c r="C536" s="2" t="s">
        <v>15</v>
      </c>
      <c r="H536" s="2">
        <v>136</v>
      </c>
      <c r="I536" s="2">
        <v>56</v>
      </c>
      <c r="J536" s="2">
        <v>9</v>
      </c>
      <c r="K536" s="10" t="b">
        <f>IF(IFERROR(FIND("Positive",rawData[[#This Row],[Status]],1),FALSE),TRUE,FALSE)</f>
        <v>1</v>
      </c>
    </row>
    <row r="537" spans="1:11" x14ac:dyDescent="0.35">
      <c r="A537" s="4">
        <v>43922</v>
      </c>
      <c r="B537" s="2" t="s">
        <v>14</v>
      </c>
      <c r="C537" s="2" t="s">
        <v>15</v>
      </c>
      <c r="D537" s="2" t="s">
        <v>29</v>
      </c>
      <c r="F537" s="2">
        <v>6</v>
      </c>
      <c r="H537" s="2">
        <v>0</v>
      </c>
      <c r="K537" s="10" t="b">
        <f>IF(IFERROR(FIND("Positive",rawData[[#This Row],[Status]],1),FALSE),TRUE,FALSE)</f>
        <v>1</v>
      </c>
    </row>
    <row r="538" spans="1:11" x14ac:dyDescent="0.35">
      <c r="A538" s="4">
        <v>43922</v>
      </c>
      <c r="B538" s="2" t="s">
        <v>14</v>
      </c>
      <c r="C538" s="2" t="s">
        <v>15</v>
      </c>
      <c r="D538" s="2" t="s">
        <v>30</v>
      </c>
      <c r="F538" s="2">
        <v>8</v>
      </c>
      <c r="H538" s="2">
        <v>1</v>
      </c>
      <c r="K538" s="10" t="b">
        <f>IF(IFERROR(FIND("Positive",rawData[[#This Row],[Status]],1),FALSE),TRUE,FALSE)</f>
        <v>1</v>
      </c>
    </row>
    <row r="539" spans="1:11" x14ac:dyDescent="0.35">
      <c r="A539" s="4">
        <v>43922</v>
      </c>
      <c r="B539" s="2" t="s">
        <v>14</v>
      </c>
      <c r="C539" s="2" t="s">
        <v>15</v>
      </c>
      <c r="D539" s="2" t="s">
        <v>31</v>
      </c>
      <c r="F539" s="2">
        <v>163</v>
      </c>
      <c r="H539" s="2">
        <v>10</v>
      </c>
      <c r="K539" s="10" t="b">
        <f>IF(IFERROR(FIND("Positive",rawData[[#This Row],[Status]],1),FALSE),TRUE,FALSE)</f>
        <v>1</v>
      </c>
    </row>
    <row r="540" spans="1:11" x14ac:dyDescent="0.35">
      <c r="A540" s="4">
        <v>43922</v>
      </c>
      <c r="B540" s="2" t="s">
        <v>14</v>
      </c>
      <c r="C540" s="2" t="s">
        <v>15</v>
      </c>
      <c r="D540" s="2" t="s">
        <v>32</v>
      </c>
      <c r="F540" s="2">
        <v>194</v>
      </c>
      <c r="H540" s="2">
        <v>18</v>
      </c>
      <c r="K540" s="10" t="b">
        <f>IF(IFERROR(FIND("Positive",rawData[[#This Row],[Status]],1),FALSE),TRUE,FALSE)</f>
        <v>1</v>
      </c>
    </row>
    <row r="541" spans="1:11" x14ac:dyDescent="0.35">
      <c r="A541" s="4">
        <v>43922</v>
      </c>
      <c r="B541" s="2" t="s">
        <v>14</v>
      </c>
      <c r="C541" s="2" t="s">
        <v>15</v>
      </c>
      <c r="D541" s="2" t="s">
        <v>33</v>
      </c>
      <c r="F541" s="2">
        <v>154</v>
      </c>
      <c r="H541" s="2">
        <v>19</v>
      </c>
      <c r="K541" s="10" t="b">
        <f>IF(IFERROR(FIND("Positive",rawData[[#This Row],[Status]],1),FALSE),TRUE,FALSE)</f>
        <v>1</v>
      </c>
    </row>
    <row r="542" spans="1:11" x14ac:dyDescent="0.35">
      <c r="A542" s="4">
        <v>43922</v>
      </c>
      <c r="B542" s="2" t="s">
        <v>14</v>
      </c>
      <c r="C542" s="2" t="s">
        <v>15</v>
      </c>
      <c r="D542" s="2" t="s">
        <v>34</v>
      </c>
      <c r="F542" s="2">
        <v>125</v>
      </c>
      <c r="H542" s="2">
        <v>31</v>
      </c>
      <c r="K542" s="10" t="b">
        <f>IF(IFERROR(FIND("Positive",rawData[[#This Row],[Status]],1),FALSE),TRUE,FALSE)</f>
        <v>1</v>
      </c>
    </row>
    <row r="543" spans="1:11" x14ac:dyDescent="0.35">
      <c r="A543" s="4">
        <v>43922</v>
      </c>
      <c r="B543" s="2" t="s">
        <v>14</v>
      </c>
      <c r="C543" s="2" t="s">
        <v>15</v>
      </c>
      <c r="D543" s="2" t="s">
        <v>35</v>
      </c>
      <c r="F543" s="2">
        <v>93</v>
      </c>
      <c r="H543" s="2">
        <v>27</v>
      </c>
      <c r="K543" s="10" t="b">
        <f>IF(IFERROR(FIND("Positive",rawData[[#This Row],[Status]],1),FALSE),TRUE,FALSE)</f>
        <v>1</v>
      </c>
    </row>
    <row r="544" spans="1:11" x14ac:dyDescent="0.35">
      <c r="A544" s="4">
        <v>43922</v>
      </c>
      <c r="B544" s="2" t="s">
        <v>14</v>
      </c>
      <c r="C544" s="2" t="s">
        <v>15</v>
      </c>
      <c r="D544" s="2" t="s">
        <v>36</v>
      </c>
      <c r="F544" s="2">
        <v>62</v>
      </c>
      <c r="H544" s="2">
        <v>27</v>
      </c>
      <c r="K544" s="10" t="b">
        <f>IF(IFERROR(FIND("Positive",rawData[[#This Row],[Status]],1),FALSE),TRUE,FALSE)</f>
        <v>1</v>
      </c>
    </row>
    <row r="545" spans="1:11" x14ac:dyDescent="0.35">
      <c r="A545" s="4">
        <v>43922</v>
      </c>
      <c r="B545" s="2" t="s">
        <v>14</v>
      </c>
      <c r="C545" s="2" t="s">
        <v>15</v>
      </c>
      <c r="D545" s="2" t="s">
        <v>37</v>
      </c>
      <c r="F545" s="2">
        <v>41</v>
      </c>
      <c r="H545" s="2">
        <v>25</v>
      </c>
      <c r="K545" s="10" t="b">
        <f>IF(IFERROR(FIND("Positive",rawData[[#This Row],[Status]],1),FALSE),TRUE,FALSE)</f>
        <v>1</v>
      </c>
    </row>
    <row r="546" spans="1:11" x14ac:dyDescent="0.35">
      <c r="A546" s="4">
        <v>43922</v>
      </c>
      <c r="B546" s="2" t="s">
        <v>14</v>
      </c>
      <c r="C546" s="2" t="s">
        <v>15</v>
      </c>
      <c r="D546" s="2" t="s">
        <v>16</v>
      </c>
      <c r="F546" s="2">
        <v>3</v>
      </c>
      <c r="H546" s="2">
        <v>0</v>
      </c>
      <c r="K546" s="10" t="b">
        <f>IF(IFERROR(FIND("Positive",rawData[[#This Row],[Status]],1),FALSE),TRUE,FALSE)</f>
        <v>1</v>
      </c>
    </row>
    <row r="547" spans="1:11" x14ac:dyDescent="0.35">
      <c r="A547" s="4">
        <v>43922</v>
      </c>
      <c r="B547" s="2" t="s">
        <v>14</v>
      </c>
      <c r="C547" s="2" t="s">
        <v>15</v>
      </c>
      <c r="E547" s="2" t="s">
        <v>25</v>
      </c>
      <c r="G547" s="2">
        <v>380</v>
      </c>
      <c r="K547" s="10" t="b">
        <f>IF(IFERROR(FIND("Positive",rawData[[#This Row],[Status]],1),FALSE),TRUE,FALSE)</f>
        <v>1</v>
      </c>
    </row>
    <row r="548" spans="1:11" x14ac:dyDescent="0.35">
      <c r="A548" s="4">
        <v>43922</v>
      </c>
      <c r="B548" s="2" t="s">
        <v>14</v>
      </c>
      <c r="C548" s="2" t="s">
        <v>15</v>
      </c>
      <c r="E548" s="2" t="s">
        <v>26</v>
      </c>
      <c r="G548" s="2">
        <v>461</v>
      </c>
      <c r="K548" s="10" t="b">
        <f>IF(IFERROR(FIND("Positive",rawData[[#This Row],[Status]],1),FALSE),TRUE,FALSE)</f>
        <v>1</v>
      </c>
    </row>
    <row r="549" spans="1:11" x14ac:dyDescent="0.35">
      <c r="A549" s="4">
        <v>43922</v>
      </c>
      <c r="B549" s="2" t="s">
        <v>14</v>
      </c>
      <c r="C549" s="2" t="s">
        <v>15</v>
      </c>
      <c r="E549" s="2" t="s">
        <v>27</v>
      </c>
      <c r="G549" s="2">
        <v>8</v>
      </c>
      <c r="K549" s="10" t="b">
        <f>IF(IFERROR(FIND("Positive",rawData[[#This Row],[Status]],1),FALSE),TRUE,FALSE)</f>
        <v>1</v>
      </c>
    </row>
    <row r="550" spans="1:11" x14ac:dyDescent="0.35">
      <c r="A550" s="4">
        <v>43922</v>
      </c>
      <c r="B550" s="2" t="s">
        <v>14</v>
      </c>
      <c r="C550" s="2" t="s">
        <v>15</v>
      </c>
      <c r="H550" s="2">
        <v>158</v>
      </c>
      <c r="I550" s="2">
        <v>65</v>
      </c>
      <c r="J550" s="2">
        <v>15</v>
      </c>
      <c r="K550" s="10" t="b">
        <f>IF(IFERROR(FIND("Positive",rawData[[#This Row],[Status]],1),FALSE),TRUE,FALSE)</f>
        <v>1</v>
      </c>
    </row>
    <row r="551" spans="1:11" x14ac:dyDescent="0.35">
      <c r="A551" s="4">
        <v>43923</v>
      </c>
      <c r="B551" s="2" t="s">
        <v>14</v>
      </c>
      <c r="C551" s="2" t="s">
        <v>15</v>
      </c>
      <c r="D551" s="2" t="s">
        <v>29</v>
      </c>
      <c r="F551" s="2">
        <v>8</v>
      </c>
      <c r="H551" s="2">
        <v>0</v>
      </c>
      <c r="K551" s="10" t="b">
        <f>IF(IFERROR(FIND("Positive",rawData[[#This Row],[Status]],1),FALSE),TRUE,FALSE)</f>
        <v>1</v>
      </c>
    </row>
    <row r="552" spans="1:11" x14ac:dyDescent="0.35">
      <c r="A552" s="4">
        <v>43923</v>
      </c>
      <c r="B552" s="2" t="s">
        <v>14</v>
      </c>
      <c r="C552" s="2" t="s">
        <v>15</v>
      </c>
      <c r="D552" s="2" t="s">
        <v>30</v>
      </c>
      <c r="F552" s="2">
        <v>9</v>
      </c>
      <c r="H552" s="2">
        <v>2</v>
      </c>
      <c r="K552" s="10" t="b">
        <f>IF(IFERROR(FIND("Positive",rawData[[#This Row],[Status]],1),FALSE),TRUE,FALSE)</f>
        <v>1</v>
      </c>
    </row>
    <row r="553" spans="1:11" x14ac:dyDescent="0.35">
      <c r="A553" s="4">
        <v>43923</v>
      </c>
      <c r="B553" s="2" t="s">
        <v>14</v>
      </c>
      <c r="C553" s="2" t="s">
        <v>15</v>
      </c>
      <c r="D553" s="2" t="s">
        <v>31</v>
      </c>
      <c r="F553" s="2">
        <v>187</v>
      </c>
      <c r="H553" s="2">
        <v>10</v>
      </c>
      <c r="K553" s="10" t="b">
        <f>IF(IFERROR(FIND("Positive",rawData[[#This Row],[Status]],1),FALSE),TRUE,FALSE)</f>
        <v>1</v>
      </c>
    </row>
    <row r="554" spans="1:11" x14ac:dyDescent="0.35">
      <c r="A554" s="4">
        <v>43923</v>
      </c>
      <c r="B554" s="2" t="s">
        <v>14</v>
      </c>
      <c r="C554" s="2" t="s">
        <v>15</v>
      </c>
      <c r="D554" s="2" t="s">
        <v>32</v>
      </c>
      <c r="F554" s="2">
        <v>216</v>
      </c>
      <c r="H554" s="2">
        <v>23</v>
      </c>
      <c r="K554" s="10" t="b">
        <f>IF(IFERROR(FIND("Positive",rawData[[#This Row],[Status]],1),FALSE),TRUE,FALSE)</f>
        <v>1</v>
      </c>
    </row>
    <row r="555" spans="1:11" x14ac:dyDescent="0.35">
      <c r="A555" s="4">
        <v>43923</v>
      </c>
      <c r="B555" s="2" t="s">
        <v>14</v>
      </c>
      <c r="C555" s="2" t="s">
        <v>15</v>
      </c>
      <c r="D555" s="2" t="s">
        <v>33</v>
      </c>
      <c r="F555" s="2">
        <v>170</v>
      </c>
      <c r="H555" s="2">
        <v>24</v>
      </c>
      <c r="K555" s="10" t="b">
        <f>IF(IFERROR(FIND("Positive",rawData[[#This Row],[Status]],1),FALSE),TRUE,FALSE)</f>
        <v>1</v>
      </c>
    </row>
    <row r="556" spans="1:11" x14ac:dyDescent="0.35">
      <c r="A556" s="4">
        <v>43923</v>
      </c>
      <c r="B556" s="2" t="s">
        <v>14</v>
      </c>
      <c r="C556" s="2" t="s">
        <v>15</v>
      </c>
      <c r="D556" s="2" t="s">
        <v>34</v>
      </c>
      <c r="F556" s="2">
        <v>149</v>
      </c>
      <c r="H556" s="2">
        <v>34</v>
      </c>
      <c r="K556" s="10" t="b">
        <f>IF(IFERROR(FIND("Positive",rawData[[#This Row],[Status]],1),FALSE),TRUE,FALSE)</f>
        <v>1</v>
      </c>
    </row>
    <row r="557" spans="1:11" x14ac:dyDescent="0.35">
      <c r="A557" s="4">
        <v>43923</v>
      </c>
      <c r="B557" s="2" t="s">
        <v>14</v>
      </c>
      <c r="C557" s="2" t="s">
        <v>15</v>
      </c>
      <c r="D557" s="2" t="s">
        <v>35</v>
      </c>
      <c r="F557" s="2">
        <v>108</v>
      </c>
      <c r="H557" s="2">
        <v>32</v>
      </c>
      <c r="K557" s="10" t="b">
        <f>IF(IFERROR(FIND("Positive",rawData[[#This Row],[Status]],1),FALSE),TRUE,FALSE)</f>
        <v>1</v>
      </c>
    </row>
    <row r="558" spans="1:11" x14ac:dyDescent="0.35">
      <c r="A558" s="4">
        <v>43923</v>
      </c>
      <c r="B558" s="2" t="s">
        <v>14</v>
      </c>
      <c r="C558" s="2" t="s">
        <v>15</v>
      </c>
      <c r="D558" s="2" t="s">
        <v>36</v>
      </c>
      <c r="F558" s="2">
        <v>71</v>
      </c>
      <c r="H558" s="2">
        <v>27</v>
      </c>
      <c r="K558" s="10" t="b">
        <f>IF(IFERROR(FIND("Positive",rawData[[#This Row],[Status]],1),FALSE),TRUE,FALSE)</f>
        <v>1</v>
      </c>
    </row>
    <row r="559" spans="1:11" x14ac:dyDescent="0.35">
      <c r="A559" s="4">
        <v>43923</v>
      </c>
      <c r="B559" s="2" t="s">
        <v>14</v>
      </c>
      <c r="C559" s="2" t="s">
        <v>15</v>
      </c>
      <c r="D559" s="2" t="s">
        <v>37</v>
      </c>
      <c r="F559" s="2">
        <v>45</v>
      </c>
      <c r="H559" s="2">
        <v>29</v>
      </c>
      <c r="K559" s="10" t="b">
        <f>IF(IFERROR(FIND("Positive",rawData[[#This Row],[Status]],1),FALSE),TRUE,FALSE)</f>
        <v>1</v>
      </c>
    </row>
    <row r="560" spans="1:11" x14ac:dyDescent="0.35">
      <c r="A560" s="4">
        <v>43923</v>
      </c>
      <c r="B560" s="2" t="s">
        <v>14</v>
      </c>
      <c r="C560" s="2" t="s">
        <v>15</v>
      </c>
      <c r="D560" s="2" t="s">
        <v>16</v>
      </c>
      <c r="F560" s="2">
        <v>3</v>
      </c>
      <c r="H560" s="2">
        <v>0</v>
      </c>
      <c r="K560" s="10" t="b">
        <f>IF(IFERROR(FIND("Positive",rawData[[#This Row],[Status]],1),FALSE),TRUE,FALSE)</f>
        <v>1</v>
      </c>
    </row>
    <row r="561" spans="1:11" x14ac:dyDescent="0.35">
      <c r="A561" s="4">
        <v>43923</v>
      </c>
      <c r="B561" s="2" t="s">
        <v>14</v>
      </c>
      <c r="C561" s="2" t="s">
        <v>15</v>
      </c>
      <c r="E561" s="2" t="s">
        <v>25</v>
      </c>
      <c r="G561" s="2">
        <v>439</v>
      </c>
      <c r="K561" s="10" t="b">
        <f>IF(IFERROR(FIND("Positive",rawData[[#This Row],[Status]],1),FALSE),TRUE,FALSE)</f>
        <v>1</v>
      </c>
    </row>
    <row r="562" spans="1:11" x14ac:dyDescent="0.35">
      <c r="A562" s="4">
        <v>43923</v>
      </c>
      <c r="B562" s="2" t="s">
        <v>14</v>
      </c>
      <c r="C562" s="2" t="s">
        <v>15</v>
      </c>
      <c r="E562" s="2" t="s">
        <v>26</v>
      </c>
      <c r="G562" s="2">
        <v>514</v>
      </c>
      <c r="K562" s="10" t="b">
        <f>IF(IFERROR(FIND("Positive",rawData[[#This Row],[Status]],1),FALSE),TRUE,FALSE)</f>
        <v>1</v>
      </c>
    </row>
    <row r="563" spans="1:11" x14ac:dyDescent="0.35">
      <c r="A563" s="4">
        <v>43923</v>
      </c>
      <c r="B563" s="2" t="s">
        <v>14</v>
      </c>
      <c r="C563" s="2" t="s">
        <v>15</v>
      </c>
      <c r="E563" s="2" t="s">
        <v>27</v>
      </c>
      <c r="G563" s="2">
        <v>13</v>
      </c>
      <c r="K563" s="10" t="b">
        <f>IF(IFERROR(FIND("Positive",rawData[[#This Row],[Status]],1),FALSE),TRUE,FALSE)</f>
        <v>1</v>
      </c>
    </row>
    <row r="564" spans="1:11" x14ac:dyDescent="0.35">
      <c r="A564" s="4">
        <v>43923</v>
      </c>
      <c r="B564" s="2" t="s">
        <v>14</v>
      </c>
      <c r="C564" s="2" t="s">
        <v>15</v>
      </c>
      <c r="H564" s="2">
        <v>181</v>
      </c>
      <c r="I564" s="2">
        <v>70</v>
      </c>
      <c r="J564" s="2">
        <v>16</v>
      </c>
      <c r="K564" s="10" t="b">
        <f>IF(IFERROR(FIND("Positive",rawData[[#This Row],[Status]],1),FALSE),TRUE,FALSE)</f>
        <v>1</v>
      </c>
    </row>
    <row r="565" spans="1:11" x14ac:dyDescent="0.35">
      <c r="A565" s="4">
        <v>43924</v>
      </c>
      <c r="B565" s="2" t="s">
        <v>14</v>
      </c>
      <c r="C565" s="2" t="s">
        <v>15</v>
      </c>
      <c r="D565" s="2" t="s">
        <v>29</v>
      </c>
      <c r="F565" s="2">
        <v>10</v>
      </c>
      <c r="H565" s="2">
        <v>0</v>
      </c>
      <c r="K565" s="10" t="b">
        <f>IF(IFERROR(FIND("Positive",rawData[[#This Row],[Status]],1),FALSE),TRUE,FALSE)</f>
        <v>1</v>
      </c>
    </row>
    <row r="566" spans="1:11" x14ac:dyDescent="0.35">
      <c r="A566" s="4">
        <v>43924</v>
      </c>
      <c r="B566" s="2" t="s">
        <v>14</v>
      </c>
      <c r="C566" s="2" t="s">
        <v>15</v>
      </c>
      <c r="D566" s="2" t="s">
        <v>30</v>
      </c>
      <c r="F566" s="2">
        <v>12</v>
      </c>
      <c r="H566" s="2">
        <v>2</v>
      </c>
      <c r="K566" s="10" t="b">
        <f>IF(IFERROR(FIND("Positive",rawData[[#This Row],[Status]],1),FALSE),TRUE,FALSE)</f>
        <v>1</v>
      </c>
    </row>
    <row r="567" spans="1:11" x14ac:dyDescent="0.35">
      <c r="A567" s="4">
        <v>43924</v>
      </c>
      <c r="B567" s="2" t="s">
        <v>14</v>
      </c>
      <c r="C567" s="2" t="s">
        <v>15</v>
      </c>
      <c r="D567" s="2" t="s">
        <v>31</v>
      </c>
      <c r="F567" s="2">
        <v>198</v>
      </c>
      <c r="H567" s="2">
        <v>11</v>
      </c>
      <c r="K567" s="10" t="b">
        <f>IF(IFERROR(FIND("Positive",rawData[[#This Row],[Status]],1),FALSE),TRUE,FALSE)</f>
        <v>1</v>
      </c>
    </row>
    <row r="568" spans="1:11" x14ac:dyDescent="0.35">
      <c r="A568" s="4">
        <v>43924</v>
      </c>
      <c r="B568" s="2" t="s">
        <v>14</v>
      </c>
      <c r="C568" s="2" t="s">
        <v>15</v>
      </c>
      <c r="D568" s="2" t="s">
        <v>32</v>
      </c>
      <c r="F568" s="2">
        <v>238</v>
      </c>
      <c r="H568" s="2">
        <v>25</v>
      </c>
      <c r="K568" s="10" t="b">
        <f>IF(IFERROR(FIND("Positive",rawData[[#This Row],[Status]],1),FALSE),TRUE,FALSE)</f>
        <v>1</v>
      </c>
    </row>
    <row r="569" spans="1:11" x14ac:dyDescent="0.35">
      <c r="A569" s="4">
        <v>43924</v>
      </c>
      <c r="B569" s="2" t="s">
        <v>14</v>
      </c>
      <c r="C569" s="2" t="s">
        <v>15</v>
      </c>
      <c r="D569" s="2" t="s">
        <v>33</v>
      </c>
      <c r="F569" s="2">
        <v>192</v>
      </c>
      <c r="H569" s="2">
        <v>29</v>
      </c>
      <c r="K569" s="10" t="b">
        <f>IF(IFERROR(FIND("Positive",rawData[[#This Row],[Status]],1),FALSE),TRUE,FALSE)</f>
        <v>1</v>
      </c>
    </row>
    <row r="570" spans="1:11" x14ac:dyDescent="0.35">
      <c r="A570" s="4">
        <v>43924</v>
      </c>
      <c r="B570" s="2" t="s">
        <v>14</v>
      </c>
      <c r="C570" s="2" t="s">
        <v>15</v>
      </c>
      <c r="D570" s="2" t="s">
        <v>34</v>
      </c>
      <c r="F570" s="2">
        <v>177</v>
      </c>
      <c r="H570" s="2">
        <v>35</v>
      </c>
      <c r="K570" s="10" t="b">
        <f>IF(IFERROR(FIND("Positive",rawData[[#This Row],[Status]],1),FALSE),TRUE,FALSE)</f>
        <v>1</v>
      </c>
    </row>
    <row r="571" spans="1:11" x14ac:dyDescent="0.35">
      <c r="A571" s="4">
        <v>43924</v>
      </c>
      <c r="B571" s="2" t="s">
        <v>14</v>
      </c>
      <c r="C571" s="2" t="s">
        <v>15</v>
      </c>
      <c r="D571" s="2" t="s">
        <v>35</v>
      </c>
      <c r="F571" s="2">
        <v>136</v>
      </c>
      <c r="H571" s="2">
        <v>41</v>
      </c>
      <c r="K571" s="10" t="b">
        <f>IF(IFERROR(FIND("Positive",rawData[[#This Row],[Status]],1),FALSE),TRUE,FALSE)</f>
        <v>1</v>
      </c>
    </row>
    <row r="572" spans="1:11" x14ac:dyDescent="0.35">
      <c r="A572" s="4">
        <v>43924</v>
      </c>
      <c r="B572" s="2" t="s">
        <v>14</v>
      </c>
      <c r="C572" s="2" t="s">
        <v>15</v>
      </c>
      <c r="D572" s="2" t="s">
        <v>36</v>
      </c>
      <c r="F572" s="2">
        <v>88</v>
      </c>
      <c r="H572" s="2">
        <v>34</v>
      </c>
      <c r="K572" s="10" t="b">
        <f>IF(IFERROR(FIND("Positive",rawData[[#This Row],[Status]],1),FALSE),TRUE,FALSE)</f>
        <v>1</v>
      </c>
    </row>
    <row r="573" spans="1:11" x14ac:dyDescent="0.35">
      <c r="A573" s="4">
        <v>43924</v>
      </c>
      <c r="B573" s="2" t="s">
        <v>14</v>
      </c>
      <c r="C573" s="2" t="s">
        <v>15</v>
      </c>
      <c r="D573" s="2" t="s">
        <v>37</v>
      </c>
      <c r="F573" s="2">
        <v>55</v>
      </c>
      <c r="H573" s="2">
        <v>33</v>
      </c>
      <c r="K573" s="10" t="b">
        <f>IF(IFERROR(FIND("Positive",rawData[[#This Row],[Status]],1),FALSE),TRUE,FALSE)</f>
        <v>1</v>
      </c>
    </row>
    <row r="574" spans="1:11" x14ac:dyDescent="0.35">
      <c r="A574" s="4">
        <v>43924</v>
      </c>
      <c r="B574" s="2" t="s">
        <v>14</v>
      </c>
      <c r="C574" s="2" t="s">
        <v>15</v>
      </c>
      <c r="D574" s="2" t="s">
        <v>16</v>
      </c>
      <c r="F574" s="2">
        <v>6</v>
      </c>
      <c r="H574" s="2">
        <v>1</v>
      </c>
      <c r="K574" s="10" t="b">
        <f>IF(IFERROR(FIND("Positive",rawData[[#This Row],[Status]],1),FALSE),TRUE,FALSE)</f>
        <v>1</v>
      </c>
    </row>
    <row r="575" spans="1:11" x14ac:dyDescent="0.35">
      <c r="A575" s="4">
        <v>43924</v>
      </c>
      <c r="B575" s="2" t="s">
        <v>14</v>
      </c>
      <c r="C575" s="2" t="s">
        <v>15</v>
      </c>
      <c r="E575" s="2" t="s">
        <v>25</v>
      </c>
      <c r="G575" s="2">
        <v>519</v>
      </c>
      <c r="K575" s="10" t="b">
        <f>IF(IFERROR(FIND("Positive",rawData[[#This Row],[Status]],1),FALSE),TRUE,FALSE)</f>
        <v>1</v>
      </c>
    </row>
    <row r="576" spans="1:11" x14ac:dyDescent="0.35">
      <c r="A576" s="4">
        <v>43924</v>
      </c>
      <c r="B576" s="2" t="s">
        <v>14</v>
      </c>
      <c r="C576" s="2" t="s">
        <v>15</v>
      </c>
      <c r="E576" s="2" t="s">
        <v>26</v>
      </c>
      <c r="G576" s="2">
        <v>585</v>
      </c>
      <c r="K576" s="10" t="b">
        <f>IF(IFERROR(FIND("Positive",rawData[[#This Row],[Status]],1),FALSE),TRUE,FALSE)</f>
        <v>1</v>
      </c>
    </row>
    <row r="577" spans="1:11" x14ac:dyDescent="0.35">
      <c r="A577" s="4">
        <v>43924</v>
      </c>
      <c r="B577" s="2" t="s">
        <v>14</v>
      </c>
      <c r="C577" s="2" t="s">
        <v>15</v>
      </c>
      <c r="E577" s="2" t="s">
        <v>27</v>
      </c>
      <c r="G577" s="2">
        <v>8</v>
      </c>
      <c r="K577" s="10" t="b">
        <f>IF(IFERROR(FIND("Positive",rawData[[#This Row],[Status]],1),FALSE),TRUE,FALSE)</f>
        <v>1</v>
      </c>
    </row>
    <row r="578" spans="1:11" x14ac:dyDescent="0.35">
      <c r="A578" s="4">
        <v>43924</v>
      </c>
      <c r="B578" s="2" t="s">
        <v>14</v>
      </c>
      <c r="C578" s="2" t="s">
        <v>15</v>
      </c>
      <c r="H578" s="2">
        <v>211</v>
      </c>
      <c r="I578" s="2">
        <v>85</v>
      </c>
      <c r="J578" s="2">
        <v>17</v>
      </c>
      <c r="K578" s="10" t="b">
        <f>IF(IFERROR(FIND("Positive",rawData[[#This Row],[Status]],1),FALSE),TRUE,FALSE)</f>
        <v>1</v>
      </c>
    </row>
    <row r="579" spans="1:11" x14ac:dyDescent="0.35">
      <c r="A579" s="4">
        <v>43925</v>
      </c>
      <c r="B579" s="2" t="s">
        <v>14</v>
      </c>
      <c r="C579" s="2" t="s">
        <v>15</v>
      </c>
      <c r="D579" s="2" t="s">
        <v>29</v>
      </c>
      <c r="F579" s="2">
        <v>10</v>
      </c>
      <c r="H579" s="2">
        <v>0</v>
      </c>
      <c r="K579" s="10" t="b">
        <f>IF(IFERROR(FIND("Positive",rawData[[#This Row],[Status]],1),FALSE),TRUE,FALSE)</f>
        <v>1</v>
      </c>
    </row>
    <row r="580" spans="1:11" x14ac:dyDescent="0.35">
      <c r="A580" s="4">
        <v>43925</v>
      </c>
      <c r="B580" s="2" t="s">
        <v>14</v>
      </c>
      <c r="C580" s="2" t="s">
        <v>15</v>
      </c>
      <c r="D580" s="2" t="s">
        <v>30</v>
      </c>
      <c r="F580" s="2">
        <v>14</v>
      </c>
      <c r="H580" s="2">
        <v>2</v>
      </c>
      <c r="K580" s="10" t="b">
        <f>IF(IFERROR(FIND("Positive",rawData[[#This Row],[Status]],1),FALSE),TRUE,FALSE)</f>
        <v>1</v>
      </c>
    </row>
    <row r="581" spans="1:11" x14ac:dyDescent="0.35">
      <c r="A581" s="4">
        <v>43925</v>
      </c>
      <c r="B581" s="2" t="s">
        <v>14</v>
      </c>
      <c r="C581" s="2" t="s">
        <v>15</v>
      </c>
      <c r="D581" s="2" t="s">
        <v>31</v>
      </c>
      <c r="F581" s="2">
        <v>209</v>
      </c>
      <c r="H581" s="2">
        <v>13</v>
      </c>
      <c r="K581" s="10" t="b">
        <f>IF(IFERROR(FIND("Positive",rawData[[#This Row],[Status]],1),FALSE),TRUE,FALSE)</f>
        <v>1</v>
      </c>
    </row>
    <row r="582" spans="1:11" x14ac:dyDescent="0.35">
      <c r="A582" s="4">
        <v>43925</v>
      </c>
      <c r="B582" s="2" t="s">
        <v>14</v>
      </c>
      <c r="C582" s="2" t="s">
        <v>15</v>
      </c>
      <c r="D582" s="2" t="s">
        <v>32</v>
      </c>
      <c r="F582" s="2">
        <v>251</v>
      </c>
      <c r="H582" s="2">
        <v>26</v>
      </c>
      <c r="K582" s="10" t="b">
        <f>IF(IFERROR(FIND("Positive",rawData[[#This Row],[Status]],1),FALSE),TRUE,FALSE)</f>
        <v>1</v>
      </c>
    </row>
    <row r="583" spans="1:11" x14ac:dyDescent="0.35">
      <c r="A583" s="4">
        <v>43925</v>
      </c>
      <c r="B583" s="2" t="s">
        <v>14</v>
      </c>
      <c r="C583" s="2" t="s">
        <v>15</v>
      </c>
      <c r="D583" s="2" t="s">
        <v>33</v>
      </c>
      <c r="F583" s="2">
        <v>212</v>
      </c>
      <c r="H583" s="2">
        <v>30</v>
      </c>
      <c r="K583" s="10" t="b">
        <f>IF(IFERROR(FIND("Positive",rawData[[#This Row],[Status]],1),FALSE),TRUE,FALSE)</f>
        <v>1</v>
      </c>
    </row>
    <row r="584" spans="1:11" x14ac:dyDescent="0.35">
      <c r="A584" s="4">
        <v>43925</v>
      </c>
      <c r="B584" s="2" t="s">
        <v>14</v>
      </c>
      <c r="C584" s="2" t="s">
        <v>15</v>
      </c>
      <c r="D584" s="2" t="s">
        <v>34</v>
      </c>
      <c r="F584" s="2">
        <v>202</v>
      </c>
      <c r="H584" s="2">
        <v>41</v>
      </c>
      <c r="K584" s="10" t="b">
        <f>IF(IFERROR(FIND("Positive",rawData[[#This Row],[Status]],1),FALSE),TRUE,FALSE)</f>
        <v>1</v>
      </c>
    </row>
    <row r="585" spans="1:11" x14ac:dyDescent="0.35">
      <c r="A585" s="4">
        <v>43925</v>
      </c>
      <c r="B585" s="2" t="s">
        <v>14</v>
      </c>
      <c r="C585" s="2" t="s">
        <v>15</v>
      </c>
      <c r="D585" s="2" t="s">
        <v>35</v>
      </c>
      <c r="F585" s="2">
        <v>152</v>
      </c>
      <c r="H585" s="2">
        <v>43</v>
      </c>
      <c r="K585" s="10" t="b">
        <f>IF(IFERROR(FIND("Positive",rawData[[#This Row],[Status]],1),FALSE),TRUE,FALSE)</f>
        <v>1</v>
      </c>
    </row>
    <row r="586" spans="1:11" x14ac:dyDescent="0.35">
      <c r="A586" s="4">
        <v>43925</v>
      </c>
      <c r="B586" s="2" t="s">
        <v>14</v>
      </c>
      <c r="C586" s="2" t="s">
        <v>15</v>
      </c>
      <c r="D586" s="2" t="s">
        <v>36</v>
      </c>
      <c r="F586" s="2">
        <v>91</v>
      </c>
      <c r="H586" s="2">
        <v>36</v>
      </c>
      <c r="K586" s="10" t="b">
        <f>IF(IFERROR(FIND("Positive",rawData[[#This Row],[Status]],1),FALSE),TRUE,FALSE)</f>
        <v>1</v>
      </c>
    </row>
    <row r="587" spans="1:11" x14ac:dyDescent="0.35">
      <c r="A587" s="4">
        <v>43925</v>
      </c>
      <c r="B587" s="2" t="s">
        <v>14</v>
      </c>
      <c r="C587" s="2" t="s">
        <v>15</v>
      </c>
      <c r="D587" s="2" t="s">
        <v>37</v>
      </c>
      <c r="F587" s="2">
        <v>64</v>
      </c>
      <c r="H587" s="2">
        <v>36</v>
      </c>
      <c r="K587" s="10" t="b">
        <f>IF(IFERROR(FIND("Positive",rawData[[#This Row],[Status]],1),FALSE),TRUE,FALSE)</f>
        <v>1</v>
      </c>
    </row>
    <row r="588" spans="1:11" x14ac:dyDescent="0.35">
      <c r="A588" s="4">
        <v>43925</v>
      </c>
      <c r="B588" s="2" t="s">
        <v>14</v>
      </c>
      <c r="C588" s="2" t="s">
        <v>15</v>
      </c>
      <c r="D588" s="2" t="s">
        <v>16</v>
      </c>
      <c r="F588" s="2">
        <v>4</v>
      </c>
      <c r="H588" s="2">
        <v>1</v>
      </c>
      <c r="K588" s="10" t="b">
        <f>IF(IFERROR(FIND("Positive",rawData[[#This Row],[Status]],1),FALSE),TRUE,FALSE)</f>
        <v>1</v>
      </c>
    </row>
    <row r="589" spans="1:11" x14ac:dyDescent="0.35">
      <c r="A589" s="4">
        <v>43925</v>
      </c>
      <c r="B589" s="2" t="s">
        <v>14</v>
      </c>
      <c r="C589" s="2" t="s">
        <v>15</v>
      </c>
      <c r="E589" s="2" t="s">
        <v>25</v>
      </c>
      <c r="G589" s="2">
        <v>570</v>
      </c>
      <c r="K589" s="10" t="b">
        <f>IF(IFERROR(FIND("Positive",rawData[[#This Row],[Status]],1),FALSE),TRUE,FALSE)</f>
        <v>1</v>
      </c>
    </row>
    <row r="590" spans="1:11" x14ac:dyDescent="0.35">
      <c r="A590" s="4">
        <v>43925</v>
      </c>
      <c r="B590" s="2" t="s">
        <v>14</v>
      </c>
      <c r="C590" s="2" t="s">
        <v>15</v>
      </c>
      <c r="E590" s="2" t="s">
        <v>26</v>
      </c>
      <c r="G590" s="2">
        <v>630</v>
      </c>
      <c r="K590" s="10" t="b">
        <f>IF(IFERROR(FIND("Positive",rawData[[#This Row],[Status]],1),FALSE),TRUE,FALSE)</f>
        <v>1</v>
      </c>
    </row>
    <row r="591" spans="1:11" x14ac:dyDescent="0.35">
      <c r="A591" s="4">
        <v>43925</v>
      </c>
      <c r="B591" s="2" t="s">
        <v>14</v>
      </c>
      <c r="C591" s="2" t="s">
        <v>15</v>
      </c>
      <c r="E591" s="2" t="s">
        <v>27</v>
      </c>
      <c r="G591" s="2">
        <v>9</v>
      </c>
      <c r="K591" s="10" t="b">
        <f>IF(IFERROR(FIND("Positive",rawData[[#This Row],[Status]],1),FALSE),TRUE,FALSE)</f>
        <v>1</v>
      </c>
    </row>
    <row r="592" spans="1:11" x14ac:dyDescent="0.35">
      <c r="A592" s="4">
        <v>43925</v>
      </c>
      <c r="B592" s="2" t="s">
        <v>14</v>
      </c>
      <c r="C592" s="2" t="s">
        <v>15</v>
      </c>
      <c r="H592" s="2">
        <v>228</v>
      </c>
      <c r="I592" s="2">
        <v>89</v>
      </c>
      <c r="J592" s="2">
        <v>18</v>
      </c>
      <c r="K592" s="10" t="b">
        <f>IF(IFERROR(FIND("Positive",rawData[[#This Row],[Status]],1),FALSE),TRUE,FALSE)</f>
        <v>1</v>
      </c>
    </row>
    <row r="593" spans="1:11" x14ac:dyDescent="0.35">
      <c r="A593" s="4">
        <v>43926</v>
      </c>
      <c r="B593" s="2" t="s">
        <v>14</v>
      </c>
      <c r="C593" s="2" t="s">
        <v>15</v>
      </c>
      <c r="D593" s="2" t="s">
        <v>29</v>
      </c>
      <c r="F593" s="2">
        <v>10</v>
      </c>
      <c r="H593" s="2">
        <v>0</v>
      </c>
      <c r="K593" s="10" t="b">
        <f>IF(IFERROR(FIND("Positive",rawData[[#This Row],[Status]],1),FALSE),TRUE,FALSE)</f>
        <v>1</v>
      </c>
    </row>
    <row r="594" spans="1:11" x14ac:dyDescent="0.35">
      <c r="A594" s="4">
        <v>43926</v>
      </c>
      <c r="B594" s="2" t="s">
        <v>14</v>
      </c>
      <c r="C594" s="2" t="s">
        <v>15</v>
      </c>
      <c r="D594" s="2" t="s">
        <v>30</v>
      </c>
      <c r="F594" s="2">
        <v>15</v>
      </c>
      <c r="H594" s="2">
        <v>2</v>
      </c>
      <c r="K594" s="10" t="b">
        <f>IF(IFERROR(FIND("Positive",rawData[[#This Row],[Status]],1),FALSE),TRUE,FALSE)</f>
        <v>1</v>
      </c>
    </row>
    <row r="595" spans="1:11" x14ac:dyDescent="0.35">
      <c r="A595" s="4">
        <v>43926</v>
      </c>
      <c r="B595" s="2" t="s">
        <v>14</v>
      </c>
      <c r="C595" s="2" t="s">
        <v>15</v>
      </c>
      <c r="D595" s="2" t="s">
        <v>31</v>
      </c>
      <c r="F595" s="2">
        <v>226</v>
      </c>
      <c r="H595" s="2">
        <v>13</v>
      </c>
      <c r="K595" s="10" t="b">
        <f>IF(IFERROR(FIND("Positive",rawData[[#This Row],[Status]],1),FALSE),TRUE,FALSE)</f>
        <v>1</v>
      </c>
    </row>
    <row r="596" spans="1:11" x14ac:dyDescent="0.35">
      <c r="A596" s="4">
        <v>43926</v>
      </c>
      <c r="B596" s="2" t="s">
        <v>14</v>
      </c>
      <c r="C596" s="2" t="s">
        <v>15</v>
      </c>
      <c r="D596" s="2" t="s">
        <v>32</v>
      </c>
      <c r="F596" s="2">
        <v>286</v>
      </c>
      <c r="H596" s="2">
        <v>29</v>
      </c>
      <c r="K596" s="10" t="b">
        <f>IF(IFERROR(FIND("Positive",rawData[[#This Row],[Status]],1),FALSE),TRUE,FALSE)</f>
        <v>1</v>
      </c>
    </row>
    <row r="597" spans="1:11" x14ac:dyDescent="0.35">
      <c r="A597" s="4">
        <v>43926</v>
      </c>
      <c r="B597" s="2" t="s">
        <v>14</v>
      </c>
      <c r="C597" s="2" t="s">
        <v>15</v>
      </c>
      <c r="D597" s="2" t="s">
        <v>33</v>
      </c>
      <c r="F597" s="2">
        <v>237</v>
      </c>
      <c r="H597" s="2">
        <v>34</v>
      </c>
      <c r="K597" s="10" t="b">
        <f>IF(IFERROR(FIND("Positive",rawData[[#This Row],[Status]],1),FALSE),TRUE,FALSE)</f>
        <v>1</v>
      </c>
    </row>
    <row r="598" spans="1:11" x14ac:dyDescent="0.35">
      <c r="A598" s="4">
        <v>43926</v>
      </c>
      <c r="B598" s="2" t="s">
        <v>14</v>
      </c>
      <c r="C598" s="2" t="s">
        <v>15</v>
      </c>
      <c r="D598" s="2" t="s">
        <v>34</v>
      </c>
      <c r="F598" s="2">
        <v>222</v>
      </c>
      <c r="H598" s="2">
        <v>43</v>
      </c>
      <c r="K598" s="10" t="b">
        <f>IF(IFERROR(FIND("Positive",rawData[[#This Row],[Status]],1),FALSE),TRUE,FALSE)</f>
        <v>1</v>
      </c>
    </row>
    <row r="599" spans="1:11" x14ac:dyDescent="0.35">
      <c r="A599" s="4">
        <v>43926</v>
      </c>
      <c r="B599" s="2" t="s">
        <v>14</v>
      </c>
      <c r="C599" s="2" t="s">
        <v>15</v>
      </c>
      <c r="D599" s="2" t="s">
        <v>35</v>
      </c>
      <c r="F599" s="2">
        <v>162</v>
      </c>
      <c r="H599" s="2">
        <v>48</v>
      </c>
      <c r="K599" s="10" t="b">
        <f>IF(IFERROR(FIND("Positive",rawData[[#This Row],[Status]],1),FALSE),TRUE,FALSE)</f>
        <v>1</v>
      </c>
    </row>
    <row r="600" spans="1:11" x14ac:dyDescent="0.35">
      <c r="A600" s="4">
        <v>43926</v>
      </c>
      <c r="B600" s="2" t="s">
        <v>14</v>
      </c>
      <c r="C600" s="2" t="s">
        <v>15</v>
      </c>
      <c r="D600" s="2" t="s">
        <v>36</v>
      </c>
      <c r="F600" s="2">
        <v>99</v>
      </c>
      <c r="H600" s="2">
        <v>41</v>
      </c>
      <c r="K600" s="10" t="b">
        <f>IF(IFERROR(FIND("Positive",rawData[[#This Row],[Status]],1),FALSE),TRUE,FALSE)</f>
        <v>1</v>
      </c>
    </row>
    <row r="601" spans="1:11" x14ac:dyDescent="0.35">
      <c r="A601" s="4">
        <v>43926</v>
      </c>
      <c r="B601" s="2" t="s">
        <v>14</v>
      </c>
      <c r="C601" s="2" t="s">
        <v>15</v>
      </c>
      <c r="D601" s="2" t="s">
        <v>37</v>
      </c>
      <c r="F601" s="2">
        <v>66</v>
      </c>
      <c r="H601" s="2">
        <v>38</v>
      </c>
      <c r="K601" s="10" t="b">
        <f>IF(IFERROR(FIND("Positive",rawData[[#This Row],[Status]],1),FALSE),TRUE,FALSE)</f>
        <v>1</v>
      </c>
    </row>
    <row r="602" spans="1:11" x14ac:dyDescent="0.35">
      <c r="A602" s="4">
        <v>43926</v>
      </c>
      <c r="B602" s="2" t="s">
        <v>14</v>
      </c>
      <c r="C602" s="2" t="s">
        <v>15</v>
      </c>
      <c r="D602" s="2" t="s">
        <v>16</v>
      </c>
      <c r="F602" s="2">
        <v>3</v>
      </c>
      <c r="H602" s="2">
        <v>1</v>
      </c>
      <c r="K602" s="10" t="b">
        <f>IF(IFERROR(FIND("Positive",rawData[[#This Row],[Status]],1),FALSE),TRUE,FALSE)</f>
        <v>1</v>
      </c>
    </row>
    <row r="603" spans="1:11" x14ac:dyDescent="0.35">
      <c r="A603" s="4">
        <v>43926</v>
      </c>
      <c r="B603" s="2" t="s">
        <v>14</v>
      </c>
      <c r="C603" s="2" t="s">
        <v>15</v>
      </c>
      <c r="E603" s="2" t="s">
        <v>25</v>
      </c>
      <c r="G603" s="2">
        <v>609</v>
      </c>
      <c r="K603" s="10" t="b">
        <f>IF(IFERROR(FIND("Positive",rawData[[#This Row],[Status]],1),FALSE),TRUE,FALSE)</f>
        <v>1</v>
      </c>
    </row>
    <row r="604" spans="1:11" x14ac:dyDescent="0.35">
      <c r="A604" s="4">
        <v>43926</v>
      </c>
      <c r="B604" s="2" t="s">
        <v>14</v>
      </c>
      <c r="C604" s="2" t="s">
        <v>15</v>
      </c>
      <c r="E604" s="2" t="s">
        <v>26</v>
      </c>
      <c r="G604" s="2">
        <v>710</v>
      </c>
      <c r="K604" s="10" t="b">
        <f>IF(IFERROR(FIND("Positive",rawData[[#This Row],[Status]],1),FALSE),TRUE,FALSE)</f>
        <v>1</v>
      </c>
    </row>
    <row r="605" spans="1:11" x14ac:dyDescent="0.35">
      <c r="A605" s="4">
        <v>43926</v>
      </c>
      <c r="B605" s="2" t="s">
        <v>14</v>
      </c>
      <c r="C605" s="2" t="s">
        <v>15</v>
      </c>
      <c r="E605" s="2" t="s">
        <v>27</v>
      </c>
      <c r="G605" s="2">
        <v>7</v>
      </c>
      <c r="K605" s="10" t="b">
        <f>IF(IFERROR(FIND("Positive",rawData[[#This Row],[Status]],1),FALSE),TRUE,FALSE)</f>
        <v>1</v>
      </c>
    </row>
    <row r="606" spans="1:11" x14ac:dyDescent="0.35">
      <c r="A606" s="4">
        <v>43926</v>
      </c>
      <c r="B606" s="2" t="s">
        <v>14</v>
      </c>
      <c r="C606" s="2" t="s">
        <v>15</v>
      </c>
      <c r="H606" s="2">
        <v>249</v>
      </c>
      <c r="I606" s="2">
        <v>94</v>
      </c>
      <c r="J606" s="2">
        <v>19</v>
      </c>
      <c r="K606" s="10" t="b">
        <f>IF(IFERROR(FIND("Positive",rawData[[#This Row],[Status]],1),FALSE),TRUE,FALSE)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6C9E-CCC4-4436-9783-628B035E11BE}">
  <sheetPr>
    <pageSetUpPr fitToPage="1"/>
  </sheetPr>
  <dimension ref="A1:B25"/>
  <sheetViews>
    <sheetView workbookViewId="0">
      <selection activeCell="B25" sqref="B2:B25"/>
    </sheetView>
  </sheetViews>
  <sheetFormatPr defaultRowHeight="14.5" x14ac:dyDescent="0.35"/>
  <cols>
    <col min="1" max="1" width="12.7265625" style="12" bestFit="1" customWidth="1"/>
    <col min="2" max="2" width="11.26953125" customWidth="1"/>
  </cols>
  <sheetData>
    <row r="1" spans="1:2" x14ac:dyDescent="0.35">
      <c r="A1" s="12" t="s">
        <v>4</v>
      </c>
      <c r="B1" t="s">
        <v>311</v>
      </c>
    </row>
    <row r="2" spans="1:2" x14ac:dyDescent="0.35">
      <c r="A2" s="12">
        <f>IF($A1=testTable[[#Headers],[Date]],DATE(2020,3,13),$A1+1)</f>
        <v>43903</v>
      </c>
      <c r="B2">
        <v>52</v>
      </c>
    </row>
    <row r="3" spans="1:2" x14ac:dyDescent="0.35">
      <c r="A3" s="12">
        <f>IF($A2=testTable[[#Headers],[Date]],DATE(2020,3,13),$A2+1)</f>
        <v>43904</v>
      </c>
      <c r="B3">
        <v>14</v>
      </c>
    </row>
    <row r="4" spans="1:2" x14ac:dyDescent="0.35">
      <c r="A4" s="12">
        <f>IF($A3=testTable[[#Headers],[Date]],DATE(2020,3,13),$A3+1)</f>
        <v>43905</v>
      </c>
      <c r="B4">
        <v>25</v>
      </c>
    </row>
    <row r="5" spans="1:2" x14ac:dyDescent="0.35">
      <c r="A5" s="12">
        <f>IF($A4=testTable[[#Headers],[Date]],DATE(2020,3,13),$A4+1)</f>
        <v>43906</v>
      </c>
      <c r="B5">
        <v>25</v>
      </c>
    </row>
    <row r="6" spans="1:2" x14ac:dyDescent="0.35">
      <c r="A6" s="12">
        <f>IF($A5=testTable[[#Headers],[Date]],DATE(2020,3,13),$A5+1)</f>
        <v>43907</v>
      </c>
      <c r="B6">
        <v>77</v>
      </c>
    </row>
    <row r="7" spans="1:2" x14ac:dyDescent="0.35">
      <c r="A7" s="12">
        <f>IF($A6=testTable[[#Headers],[Date]],DATE(2020,3,13),$A6+1)</f>
        <v>43908</v>
      </c>
      <c r="B7">
        <v>143</v>
      </c>
    </row>
    <row r="8" spans="1:2" x14ac:dyDescent="0.35">
      <c r="A8" s="12">
        <f>IF($A7=testTable[[#Headers],[Date]],DATE(2020,3,13),$A7+1)</f>
        <v>43909</v>
      </c>
      <c r="B8">
        <v>320</v>
      </c>
    </row>
    <row r="9" spans="1:2" x14ac:dyDescent="0.35">
      <c r="A9" s="12">
        <f>IF($A8=testTable[[#Headers],[Date]],DATE(2020,3,13),$A8+1)</f>
        <v>43910</v>
      </c>
      <c r="B9">
        <v>93</v>
      </c>
    </row>
    <row r="10" spans="1:2" x14ac:dyDescent="0.35">
      <c r="A10" s="12">
        <f>IF($A9=testTable[[#Headers],[Date]],DATE(2020,3,13),$A9+1)</f>
        <v>43911</v>
      </c>
      <c r="B10">
        <v>788</v>
      </c>
    </row>
    <row r="11" spans="1:2" x14ac:dyDescent="0.35">
      <c r="A11" s="12">
        <f>IF($A10=testTable[[#Headers],[Date]],DATE(2020,3,13),$A10+1)</f>
        <v>43912</v>
      </c>
      <c r="B11">
        <v>422</v>
      </c>
    </row>
    <row r="12" spans="1:2" x14ac:dyDescent="0.35">
      <c r="A12" s="12">
        <f>IF($A11=testTable[[#Headers],[Date]],DATE(2020,3,13),$A11+1)</f>
        <v>43913</v>
      </c>
      <c r="B12">
        <v>382</v>
      </c>
    </row>
    <row r="13" spans="1:2" x14ac:dyDescent="0.35">
      <c r="A13" s="12">
        <f>IF($A12=testTable[[#Headers],[Date]],DATE(2020,3,13),$A12+1)</f>
        <v>43914</v>
      </c>
      <c r="B13">
        <v>504</v>
      </c>
    </row>
    <row r="14" spans="1:2" x14ac:dyDescent="0.35">
      <c r="A14" s="12">
        <f>IF($A13=testTable[[#Headers],[Date]],DATE(2020,3,13),$A13+1)</f>
        <v>43915</v>
      </c>
      <c r="B14">
        <v>1087</v>
      </c>
    </row>
    <row r="15" spans="1:2" x14ac:dyDescent="0.35">
      <c r="A15" s="12">
        <f>IF($A14=testTable[[#Headers],[Date]],DATE(2020,3,13),$A14+1)</f>
        <v>43916</v>
      </c>
      <c r="B15">
        <v>1023</v>
      </c>
    </row>
    <row r="16" spans="1:2" x14ac:dyDescent="0.35">
      <c r="A16" s="12">
        <f>IF($A15=testTable[[#Headers],[Date]],DATE(2020,3,13),$A15+1)</f>
        <v>43917</v>
      </c>
      <c r="B16">
        <v>776</v>
      </c>
    </row>
    <row r="17" spans="1:2" x14ac:dyDescent="0.35">
      <c r="A17" s="12">
        <f>IF($A16=testTable[[#Headers],[Date]],DATE(2020,3,13),$A16+1)</f>
        <v>43918</v>
      </c>
      <c r="B17">
        <v>1275</v>
      </c>
    </row>
    <row r="18" spans="1:2" x14ac:dyDescent="0.35">
      <c r="A18" s="12">
        <f>IF($A17=testTable[[#Headers],[Date]],DATE(2020,3,13),$A17+1)</f>
        <v>43919</v>
      </c>
      <c r="B18">
        <v>687</v>
      </c>
    </row>
    <row r="19" spans="1:2" x14ac:dyDescent="0.35">
      <c r="A19" s="12">
        <f>IF($A18=testTable[[#Headers],[Date]],DATE(2020,3,13),$A18+1)</f>
        <v>43920</v>
      </c>
      <c r="B19">
        <v>1538</v>
      </c>
    </row>
    <row r="20" spans="1:2" x14ac:dyDescent="0.35">
      <c r="A20" s="12">
        <f>IF($A19=testTable[[#Headers],[Date]],DATE(2020,3,13),$A19+1)</f>
        <v>43921</v>
      </c>
      <c r="B20">
        <v>989</v>
      </c>
    </row>
    <row r="21" spans="1:2" x14ac:dyDescent="0.35">
      <c r="A21" s="12">
        <f>IF($A20=testTable[[#Headers],[Date]],DATE(2020,3,13),$A20+1)</f>
        <v>43922</v>
      </c>
      <c r="B21">
        <v>2606</v>
      </c>
    </row>
    <row r="22" spans="1:2" x14ac:dyDescent="0.35">
      <c r="A22" s="12">
        <f>IF($A21=testTable[[#Headers],[Date]],DATE(2020,3,13),$A21+1)</f>
        <v>43923</v>
      </c>
      <c r="B22">
        <v>1882</v>
      </c>
    </row>
    <row r="23" spans="1:2" x14ac:dyDescent="0.35">
      <c r="A23" s="12">
        <f>IF($A22=testTable[[#Headers],[Date]],DATE(2020,3,13),$A22+1)</f>
        <v>43924</v>
      </c>
      <c r="B23">
        <v>1025</v>
      </c>
    </row>
    <row r="24" spans="1:2" x14ac:dyDescent="0.35">
      <c r="A24" s="12">
        <f>IF($A23=testTable[[#Headers],[Date]],DATE(2020,3,13),$A23+1)</f>
        <v>43925</v>
      </c>
      <c r="B24">
        <v>807</v>
      </c>
    </row>
    <row r="25" spans="1:2" x14ac:dyDescent="0.35">
      <c r="A25" s="12">
        <f>IF($A24=testTable[[#Headers],[Date]],DATE(2020,3,13),$A24+1)</f>
        <v>43926</v>
      </c>
      <c r="B25">
        <f>17663-16540</f>
        <v>1123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A43D-7CDC-4251-94D4-AF506F8A763E}">
  <sheetPr>
    <pageSetUpPr fitToPage="1"/>
  </sheetPr>
  <dimension ref="A1:I393"/>
  <sheetViews>
    <sheetView workbookViewId="0">
      <pane ySplit="1" topLeftCell="A351" activePane="bottomLeft" state="frozen"/>
      <selection pane="bottomLeft" activeCell="G392" sqref="G392"/>
    </sheetView>
  </sheetViews>
  <sheetFormatPr defaultRowHeight="14.5" x14ac:dyDescent="0.35"/>
  <cols>
    <col min="1" max="1" width="15.54296875" bestFit="1" customWidth="1"/>
    <col min="2" max="2" width="9.81640625" bestFit="1" customWidth="1"/>
    <col min="3" max="3" width="8.81640625" bestFit="1" customWidth="1"/>
    <col min="4" max="4" width="9.08984375" bestFit="1" customWidth="1"/>
    <col min="5" max="5" width="14.54296875" bestFit="1" customWidth="1"/>
    <col min="6" max="6" width="17.08984375" bestFit="1" customWidth="1"/>
    <col min="7" max="7" width="8.1796875" bestFit="1" customWidth="1"/>
    <col min="8" max="8" width="12.26953125" bestFit="1" customWidth="1"/>
    <col min="9" max="9" width="14.7265625" bestFit="1" customWidth="1"/>
  </cols>
  <sheetData>
    <row r="1" spans="1:9" x14ac:dyDescent="0.35">
      <c r="A1" t="s">
        <v>4</v>
      </c>
      <c r="B1" t="s">
        <v>66</v>
      </c>
      <c r="C1" t="s">
        <v>64</v>
      </c>
      <c r="D1" t="s">
        <v>40</v>
      </c>
      <c r="E1" t="s">
        <v>39</v>
      </c>
      <c r="F1" t="s">
        <v>41</v>
      </c>
      <c r="G1" t="s">
        <v>42</v>
      </c>
      <c r="H1" t="s">
        <v>71</v>
      </c>
      <c r="I1" t="s">
        <v>298</v>
      </c>
    </row>
    <row r="2" spans="1:9" x14ac:dyDescent="0.35">
      <c r="A2" s="11">
        <v>43912.416666666664</v>
      </c>
      <c r="B2" s="11" t="str">
        <f t="shared" ref="B2:B65" si="0">"USA"</f>
        <v>USA</v>
      </c>
      <c r="C2" s="11" t="s">
        <v>65</v>
      </c>
      <c r="D2" t="str">
        <f t="shared" ref="D2:D65" si="1">"San Diego"</f>
        <v>San Diego</v>
      </c>
      <c r="E2" t="s">
        <v>67</v>
      </c>
      <c r="F2" t="s">
        <v>43</v>
      </c>
      <c r="G2">
        <v>12</v>
      </c>
      <c r="H2">
        <f>ROUND(SUMIFS(ZipCodes!D:D,ZipCodes!C:C,Table2[[#This Row],[City]]),0)</f>
        <v>105183</v>
      </c>
      <c r="I2">
        <f>100000*Table2[[#This Row],[Count]]/Table2[[#This Row],[Population]]</f>
        <v>11.408687715695502</v>
      </c>
    </row>
    <row r="3" spans="1:9" x14ac:dyDescent="0.35">
      <c r="A3" s="11">
        <v>43912.416666666664</v>
      </c>
      <c r="B3" s="11" t="str">
        <f t="shared" si="0"/>
        <v>USA</v>
      </c>
      <c r="C3" s="11" t="s">
        <v>65</v>
      </c>
      <c r="D3" t="str">
        <f t="shared" si="1"/>
        <v>San Diego</v>
      </c>
      <c r="E3" t="s">
        <v>44</v>
      </c>
      <c r="F3" t="s">
        <v>43</v>
      </c>
      <c r="G3">
        <v>4</v>
      </c>
      <c r="H3">
        <f>ROUND(SUMIFS(ZipCodes!D:D,ZipCodes!C:C,Table2[[#This Row],[City]]),0)</f>
        <v>239879</v>
      </c>
      <c r="I3">
        <f>100000*Table2[[#This Row],[Count]]/Table2[[#This Row],[Population]]</f>
        <v>1.6675073682981836</v>
      </c>
    </row>
    <row r="4" spans="1:9" x14ac:dyDescent="0.35">
      <c r="A4" s="11">
        <v>43912.416666666664</v>
      </c>
      <c r="B4" s="11" t="str">
        <f t="shared" si="0"/>
        <v>USA</v>
      </c>
      <c r="C4" s="11" t="s">
        <v>65</v>
      </c>
      <c r="D4" t="str">
        <f t="shared" si="1"/>
        <v>San Diego</v>
      </c>
      <c r="E4" t="s">
        <v>45</v>
      </c>
      <c r="F4" t="s">
        <v>43</v>
      </c>
      <c r="G4">
        <v>4</v>
      </c>
      <c r="H4">
        <f>ROUND(SUMIFS(ZipCodes!D:D,ZipCodes!C:C,Table2[[#This Row],[City]]),0)</f>
        <v>13154</v>
      </c>
      <c r="I4">
        <f>100000*Table2[[#This Row],[Count]]/Table2[[#This Row],[Population]]</f>
        <v>30.409001064315039</v>
      </c>
    </row>
    <row r="5" spans="1:9" x14ac:dyDescent="0.35">
      <c r="A5" s="11">
        <v>43912.416666666664</v>
      </c>
      <c r="B5" s="11" t="str">
        <f t="shared" si="0"/>
        <v>USA</v>
      </c>
      <c r="C5" s="11" t="s">
        <v>65</v>
      </c>
      <c r="D5" t="str">
        <f t="shared" si="1"/>
        <v>San Diego</v>
      </c>
      <c r="E5" t="s">
        <v>46</v>
      </c>
      <c r="F5" t="s">
        <v>43</v>
      </c>
      <c r="G5">
        <v>2</v>
      </c>
      <c r="H5">
        <f>ROUND(SUMIFS(ZipCodes!D:D,ZipCodes!C:C,Table2[[#This Row],[City]]),0)</f>
        <v>165433</v>
      </c>
      <c r="I5">
        <f>100000*Table2[[#This Row],[Count]]/Table2[[#This Row],[Population]]</f>
        <v>1.2089486378171224</v>
      </c>
    </row>
    <row r="6" spans="1:9" x14ac:dyDescent="0.35">
      <c r="A6" s="11">
        <v>43912.416666666664</v>
      </c>
      <c r="B6" s="11" t="str">
        <f t="shared" si="0"/>
        <v>USA</v>
      </c>
      <c r="C6" s="11" t="s">
        <v>65</v>
      </c>
      <c r="D6" t="str">
        <f t="shared" si="1"/>
        <v>San Diego</v>
      </c>
      <c r="E6" t="s">
        <v>47</v>
      </c>
      <c r="F6" t="s">
        <v>43</v>
      </c>
      <c r="G6">
        <v>5</v>
      </c>
      <c r="H6">
        <f>ROUND(SUMIFS(ZipCodes!D:D,ZipCodes!C:C,Table2[[#This Row],[City]]),0)</f>
        <v>49121</v>
      </c>
      <c r="I6">
        <f>100000*Table2[[#This Row],[Count]]/Table2[[#This Row],[Population]]</f>
        <v>10.178945868365872</v>
      </c>
    </row>
    <row r="7" spans="1:9" x14ac:dyDescent="0.35">
      <c r="A7" s="11">
        <v>43912.416666666664</v>
      </c>
      <c r="B7" s="11" t="str">
        <f t="shared" si="0"/>
        <v>USA</v>
      </c>
      <c r="C7" s="11" t="s">
        <v>65</v>
      </c>
      <c r="D7" t="str">
        <f t="shared" si="1"/>
        <v>San Diego</v>
      </c>
      <c r="E7" t="s">
        <v>48</v>
      </c>
      <c r="F7" t="s">
        <v>43</v>
      </c>
      <c r="G7">
        <v>3</v>
      </c>
      <c r="H7">
        <f>ROUND(SUMIFS(ZipCodes!D:D,ZipCodes!C:C,Table2[[#This Row],[City]]),0)</f>
        <v>171802</v>
      </c>
      <c r="I7">
        <f>100000*Table2[[#This Row],[Count]]/Table2[[#This Row],[Population]]</f>
        <v>1.7461962026053248</v>
      </c>
    </row>
    <row r="8" spans="1:9" x14ac:dyDescent="0.35">
      <c r="A8" s="11">
        <v>43912.416666666664</v>
      </c>
      <c r="B8" s="11" t="str">
        <f t="shared" si="0"/>
        <v>USA</v>
      </c>
      <c r="C8" s="11" t="s">
        <v>65</v>
      </c>
      <c r="D8" t="str">
        <f t="shared" si="1"/>
        <v>San Diego</v>
      </c>
      <c r="E8" t="s">
        <v>49</v>
      </c>
      <c r="F8" t="s">
        <v>43</v>
      </c>
      <c r="G8">
        <v>1</v>
      </c>
      <c r="H8">
        <f>ROUND(SUMIFS(ZipCodes!D:D,ZipCodes!C:C,Table2[[#This Row],[City]]),0)</f>
        <v>69848</v>
      </c>
      <c r="I8">
        <f>100000*Table2[[#This Row],[Count]]/Table2[[#This Row],[Population]]</f>
        <v>1.4316802199060819</v>
      </c>
    </row>
    <row r="9" spans="1:9" x14ac:dyDescent="0.35">
      <c r="A9" s="11">
        <v>43912.416666666664</v>
      </c>
      <c r="B9" s="11" t="str">
        <f t="shared" si="0"/>
        <v>USA</v>
      </c>
      <c r="C9" s="11" t="s">
        <v>65</v>
      </c>
      <c r="D9" t="str">
        <f t="shared" si="1"/>
        <v>San Diego</v>
      </c>
      <c r="E9" t="s">
        <v>50</v>
      </c>
      <c r="F9" t="s">
        <v>43</v>
      </c>
      <c r="G9">
        <v>2</v>
      </c>
      <c r="H9">
        <f>ROUND(SUMIFS(ZipCodes!D:D,ZipCodes!C:C,Table2[[#This Row],[City]]),0)</f>
        <v>60322</v>
      </c>
      <c r="I9">
        <f>100000*Table2[[#This Row],[Count]]/Table2[[#This Row],[Population]]</f>
        <v>3.3155399356785251</v>
      </c>
    </row>
    <row r="10" spans="1:9" x14ac:dyDescent="0.35">
      <c r="A10" s="11">
        <v>43912.416666666664</v>
      </c>
      <c r="B10" s="11" t="str">
        <f t="shared" si="0"/>
        <v>USA</v>
      </c>
      <c r="C10" s="11" t="s">
        <v>65</v>
      </c>
      <c r="D10" t="str">
        <f t="shared" si="1"/>
        <v>San Diego</v>
      </c>
      <c r="E10" t="s">
        <v>51</v>
      </c>
      <c r="F10" t="s">
        <v>43</v>
      </c>
      <c r="G10">
        <v>4</v>
      </c>
      <c r="H10">
        <f>ROUND(SUMIFS(ZipCodes!D:D,ZipCodes!C:C,Table2[[#This Row],[City]]),0)</f>
        <v>188742</v>
      </c>
      <c r="I10">
        <f>100000*Table2[[#This Row],[Count]]/Table2[[#This Row],[Population]]</f>
        <v>2.1192951224422756</v>
      </c>
    </row>
    <row r="11" spans="1:9" x14ac:dyDescent="0.35">
      <c r="A11" s="11">
        <v>43912.416666666664</v>
      </c>
      <c r="B11" s="11" t="str">
        <f t="shared" si="0"/>
        <v>USA</v>
      </c>
      <c r="C11" s="11" t="s">
        <v>65</v>
      </c>
      <c r="D11" t="str">
        <f t="shared" si="1"/>
        <v>San Diego</v>
      </c>
      <c r="E11" t="s">
        <v>52</v>
      </c>
      <c r="F11" t="s">
        <v>43</v>
      </c>
      <c r="G11">
        <v>2</v>
      </c>
      <c r="H11">
        <f>ROUND(SUMIFS(ZipCodes!D:D,ZipCodes!C:C,Table2[[#This Row],[City]]),0)</f>
        <v>47904</v>
      </c>
      <c r="I11">
        <f>100000*Table2[[#This Row],[Count]]/Table2[[#This Row],[Population]]</f>
        <v>4.1750167000668004</v>
      </c>
    </row>
    <row r="12" spans="1:9" x14ac:dyDescent="0.35">
      <c r="A12" s="11">
        <v>43912.416666666664</v>
      </c>
      <c r="B12" s="11" t="str">
        <f t="shared" si="0"/>
        <v>USA</v>
      </c>
      <c r="C12" s="11" t="s">
        <v>65</v>
      </c>
      <c r="D12" t="str">
        <f t="shared" si="1"/>
        <v>San Diego</v>
      </c>
      <c r="E12" t="s">
        <v>53</v>
      </c>
      <c r="F12" t="s">
        <v>43</v>
      </c>
      <c r="G12">
        <v>118</v>
      </c>
      <c r="H12">
        <f>ROUND(SUMIFS(ZipCodes!D:D,ZipCodes!C:C,Table2[[#This Row],[City]]),0)</f>
        <v>1241364</v>
      </c>
      <c r="I12">
        <f>100000*Table2[[#This Row],[Count]]/Table2[[#This Row],[Population]]</f>
        <v>9.5056727921866599</v>
      </c>
    </row>
    <row r="13" spans="1:9" x14ac:dyDescent="0.35">
      <c r="A13" s="11">
        <v>43912.416666666664</v>
      </c>
      <c r="B13" s="11" t="str">
        <f t="shared" si="0"/>
        <v>USA</v>
      </c>
      <c r="C13" s="11" t="s">
        <v>65</v>
      </c>
      <c r="D13" t="str">
        <f t="shared" si="1"/>
        <v>San Diego</v>
      </c>
      <c r="E13" t="s">
        <v>54</v>
      </c>
      <c r="F13" t="s">
        <v>43</v>
      </c>
      <c r="G13">
        <v>3</v>
      </c>
      <c r="H13">
        <f>ROUND(SUMIFS(ZipCodes!D:D,ZipCodes!C:C,Table2[[#This Row],[City]]),0)</f>
        <v>89275</v>
      </c>
      <c r="I13">
        <f>100000*Table2[[#This Row],[Count]]/Table2[[#This Row],[Population]]</f>
        <v>3.3604032483898068</v>
      </c>
    </row>
    <row r="14" spans="1:9" x14ac:dyDescent="0.35">
      <c r="A14" s="11">
        <v>43912.416666666664</v>
      </c>
      <c r="B14" s="11" t="str">
        <f t="shared" si="0"/>
        <v>USA</v>
      </c>
      <c r="C14" s="11" t="s">
        <v>65</v>
      </c>
      <c r="D14" t="str">
        <f t="shared" si="1"/>
        <v>San Diego</v>
      </c>
      <c r="E14" t="s">
        <v>55</v>
      </c>
      <c r="F14" t="s">
        <v>43</v>
      </c>
      <c r="G14">
        <v>1</v>
      </c>
      <c r="H14">
        <f>ROUND(SUMIFS(ZipCodes!D:D,ZipCodes!C:C,Table2[[#This Row],[City]]),0)</f>
        <v>53422</v>
      </c>
      <c r="I14">
        <f>100000*Table2[[#This Row],[Count]]/Table2[[#This Row],[Population]]</f>
        <v>1.8718879862229045</v>
      </c>
    </row>
    <row r="15" spans="1:9" x14ac:dyDescent="0.35">
      <c r="A15" s="11">
        <v>43912.416666666664</v>
      </c>
      <c r="B15" s="11" t="str">
        <f t="shared" si="0"/>
        <v>USA</v>
      </c>
      <c r="C15" s="11" t="s">
        <v>65</v>
      </c>
      <c r="D15" t="str">
        <f t="shared" si="1"/>
        <v>San Diego</v>
      </c>
      <c r="E15" t="s">
        <v>56</v>
      </c>
      <c r="F15" t="s">
        <v>43</v>
      </c>
      <c r="G15">
        <v>2</v>
      </c>
      <c r="H15">
        <f>ROUND(SUMIFS(ZipCodes!D:D,ZipCodes!C:C,Table2[[#This Row],[City]]),0)</f>
        <v>12056</v>
      </c>
      <c r="I15">
        <f>100000*Table2[[#This Row],[Count]]/Table2[[#This Row],[Population]]</f>
        <v>16.589250165892501</v>
      </c>
    </row>
    <row r="16" spans="1:9" x14ac:dyDescent="0.35">
      <c r="A16" s="11">
        <v>43912.416666666664</v>
      </c>
      <c r="B16" s="11" t="str">
        <f t="shared" si="0"/>
        <v>USA</v>
      </c>
      <c r="C16" s="11" t="s">
        <v>65</v>
      </c>
      <c r="D16" t="str">
        <f t="shared" si="1"/>
        <v>San Diego</v>
      </c>
      <c r="E16" t="s">
        <v>57</v>
      </c>
      <c r="F16" t="s">
        <v>43</v>
      </c>
      <c r="G16">
        <v>2</v>
      </c>
      <c r="H16">
        <f>ROUND(SUMIFS(ZipCodes!D:D,ZipCodes!C:C,Table2[[#This Row],[City]]),0)</f>
        <v>112033</v>
      </c>
      <c r="I16">
        <f>100000*Table2[[#This Row],[Count]]/Table2[[#This Row],[Population]]</f>
        <v>1.7851882927351763</v>
      </c>
    </row>
    <row r="17" spans="1:9" x14ac:dyDescent="0.35">
      <c r="A17" s="11">
        <v>43912.416666666664</v>
      </c>
      <c r="B17" s="11" t="str">
        <f t="shared" si="0"/>
        <v>USA</v>
      </c>
      <c r="C17" s="11" t="s">
        <v>65</v>
      </c>
      <c r="D17" t="str">
        <f t="shared" si="1"/>
        <v>San Diego</v>
      </c>
      <c r="E17" t="s">
        <v>58</v>
      </c>
      <c r="F17" t="s">
        <v>59</v>
      </c>
      <c r="G17">
        <v>2</v>
      </c>
      <c r="H17">
        <f>ROUND(SUMIFS(ZipCodes!D:D,ZipCodes!C:C,Table2[[#This Row],[City]]),0)</f>
        <v>46239</v>
      </c>
      <c r="I17">
        <f>100000*Table2[[#This Row],[Count]]/Table2[[#This Row],[Population]]</f>
        <v>4.325353056943273</v>
      </c>
    </row>
    <row r="18" spans="1:9" x14ac:dyDescent="0.35">
      <c r="A18" s="11">
        <v>43912.416666666664</v>
      </c>
      <c r="B18" s="11" t="str">
        <f t="shared" si="0"/>
        <v>USA</v>
      </c>
      <c r="C18" s="11" t="s">
        <v>65</v>
      </c>
      <c r="D18" t="str">
        <f t="shared" si="1"/>
        <v>San Diego</v>
      </c>
      <c r="E18" t="s">
        <v>60</v>
      </c>
      <c r="F18" t="s">
        <v>59</v>
      </c>
      <c r="G18">
        <v>1</v>
      </c>
      <c r="H18">
        <f>ROUND(SUMIFS(ZipCodes!D:D,ZipCodes!C:C,Table2[[#This Row],[City]]),0)</f>
        <v>41281</v>
      </c>
      <c r="I18">
        <f>100000*Table2[[#This Row],[Count]]/Table2[[#This Row],[Population]]</f>
        <v>2.4224219374530658</v>
      </c>
    </row>
    <row r="19" spans="1:9" x14ac:dyDescent="0.35">
      <c r="A19" s="11">
        <v>43912.416666666664</v>
      </c>
      <c r="B19" s="11" t="str">
        <f t="shared" si="0"/>
        <v>USA</v>
      </c>
      <c r="C19" s="11" t="s">
        <v>65</v>
      </c>
      <c r="D19" t="str">
        <f t="shared" si="1"/>
        <v>San Diego</v>
      </c>
      <c r="E19" t="s">
        <v>61</v>
      </c>
      <c r="F19" t="s">
        <v>59</v>
      </c>
      <c r="G19">
        <v>2</v>
      </c>
      <c r="H19">
        <f>ROUND(SUMIFS(ZipCodes!D:D,ZipCodes!C:C,Table2[[#This Row],[City]]),0)</f>
        <v>35414</v>
      </c>
      <c r="I19">
        <f>100000*Table2[[#This Row],[Count]]/Table2[[#This Row],[Population]]</f>
        <v>5.6474840458575706</v>
      </c>
    </row>
    <row r="20" spans="1:9" x14ac:dyDescent="0.35">
      <c r="A20" s="11">
        <v>43912.416666666664</v>
      </c>
      <c r="B20" s="11" t="str">
        <f t="shared" si="0"/>
        <v>USA</v>
      </c>
      <c r="C20" s="11" t="s">
        <v>65</v>
      </c>
      <c r="D20" t="str">
        <f t="shared" si="1"/>
        <v>San Diego</v>
      </c>
      <c r="E20" t="s">
        <v>62</v>
      </c>
      <c r="F20" t="s">
        <v>59</v>
      </c>
      <c r="G20">
        <v>3</v>
      </c>
      <c r="H20">
        <f>ROUND(SUMIFS(ZipCodes!D:D,ZipCodes!C:C,Table2[[#This Row],[City]]),0)</f>
        <v>10583</v>
      </c>
      <c r="I20">
        <f>100000*Table2[[#This Row],[Count]]/Table2[[#This Row],[Population]]</f>
        <v>28.347349522819616</v>
      </c>
    </row>
    <row r="21" spans="1:9" x14ac:dyDescent="0.35">
      <c r="A21" s="11">
        <v>43912.416666666664</v>
      </c>
      <c r="B21" s="11" t="str">
        <f t="shared" si="0"/>
        <v>USA</v>
      </c>
      <c r="C21" s="11" t="s">
        <v>65</v>
      </c>
      <c r="D21" t="str">
        <f t="shared" si="1"/>
        <v>San Diego</v>
      </c>
      <c r="E21" t="s">
        <v>53</v>
      </c>
      <c r="F21" t="s">
        <v>68</v>
      </c>
      <c r="G21">
        <v>5</v>
      </c>
      <c r="H21">
        <f>ROUND(SUMIFS(ZipCodes!D:D,ZipCodes!C:C,Table2[[#This Row],[City]]),0)</f>
        <v>1241364</v>
      </c>
      <c r="I21">
        <f>100000*Table2[[#This Row],[Count]]/Table2[[#This Row],[Population]]</f>
        <v>0.40278274543163811</v>
      </c>
    </row>
    <row r="22" spans="1:9" x14ac:dyDescent="0.35">
      <c r="A22" s="11">
        <v>43912.416666666664</v>
      </c>
      <c r="B22" s="11" t="str">
        <f t="shared" si="0"/>
        <v>USA</v>
      </c>
      <c r="C22" s="11" t="s">
        <v>65</v>
      </c>
      <c r="D22" t="str">
        <f t="shared" si="1"/>
        <v>San Diego</v>
      </c>
      <c r="E22" t="s">
        <v>53</v>
      </c>
      <c r="F22" t="s">
        <v>20</v>
      </c>
      <c r="G22">
        <v>11</v>
      </c>
      <c r="H22">
        <f>ROUND(SUMIFS(ZipCodes!D:D,ZipCodes!C:C,Table2[[#This Row],[City]]),0)</f>
        <v>1241364</v>
      </c>
      <c r="I22">
        <f>100000*Table2[[#This Row],[Count]]/Table2[[#This Row],[Population]]</f>
        <v>0.88612203994960381</v>
      </c>
    </row>
    <row r="23" spans="1:9" x14ac:dyDescent="0.35">
      <c r="A23" s="11">
        <v>43912.416666666664</v>
      </c>
      <c r="B23" s="11" t="str">
        <f t="shared" si="0"/>
        <v>USA</v>
      </c>
      <c r="C23" s="11" t="s">
        <v>65</v>
      </c>
      <c r="D23" t="str">
        <f t="shared" si="1"/>
        <v>San Diego</v>
      </c>
      <c r="E23" t="s">
        <v>53</v>
      </c>
      <c r="F23" t="s">
        <v>63</v>
      </c>
      <c r="G23">
        <v>16</v>
      </c>
      <c r="H23">
        <f>ROUND(SUMIFS(ZipCodes!D:D,ZipCodes!C:C,Table2[[#This Row],[City]]),0)</f>
        <v>1241364</v>
      </c>
      <c r="I23">
        <f>100000*Table2[[#This Row],[Count]]/Table2[[#This Row],[Population]]</f>
        <v>1.2889047853812419</v>
      </c>
    </row>
    <row r="24" spans="1:9" x14ac:dyDescent="0.35">
      <c r="A24" s="11">
        <v>43913.416666666664</v>
      </c>
      <c r="B24" s="11" t="str">
        <f t="shared" si="0"/>
        <v>USA</v>
      </c>
      <c r="C24" s="11" t="s">
        <v>65</v>
      </c>
      <c r="D24" t="str">
        <f t="shared" si="1"/>
        <v>San Diego</v>
      </c>
      <c r="E24" t="s">
        <v>67</v>
      </c>
      <c r="F24" t="s">
        <v>43</v>
      </c>
      <c r="G24">
        <v>14</v>
      </c>
      <c r="H24" s="9">
        <f>ROUND(SUMIFS(ZipCodes!D:D,ZipCodes!C:C,Table2[[#This Row],[City]]),0)</f>
        <v>105183</v>
      </c>
      <c r="I24" s="9">
        <f>100000*Table2[[#This Row],[Count]]/Table2[[#This Row],[Population]]</f>
        <v>13.310135668311419</v>
      </c>
    </row>
    <row r="25" spans="1:9" x14ac:dyDescent="0.35">
      <c r="A25" s="11">
        <v>43913.416666666664</v>
      </c>
      <c r="B25" s="11" t="str">
        <f t="shared" si="0"/>
        <v>USA</v>
      </c>
      <c r="C25" s="11" t="s">
        <v>65</v>
      </c>
      <c r="D25" t="str">
        <f t="shared" si="1"/>
        <v>San Diego</v>
      </c>
      <c r="E25" t="s">
        <v>44</v>
      </c>
      <c r="F25" t="s">
        <v>43</v>
      </c>
      <c r="G25">
        <v>6</v>
      </c>
      <c r="H25" s="9">
        <f>ROUND(SUMIFS(ZipCodes!D:D,ZipCodes!C:C,Table2[[#This Row],[City]]),0)</f>
        <v>239879</v>
      </c>
      <c r="I25" s="9">
        <f>100000*Table2[[#This Row],[Count]]/Table2[[#This Row],[Population]]</f>
        <v>2.5012610524472754</v>
      </c>
    </row>
    <row r="26" spans="1:9" x14ac:dyDescent="0.35">
      <c r="A26" s="11">
        <v>43913.416666666664</v>
      </c>
      <c r="B26" s="11" t="str">
        <f t="shared" si="0"/>
        <v>USA</v>
      </c>
      <c r="C26" s="11" t="s">
        <v>65</v>
      </c>
      <c r="D26" t="str">
        <f t="shared" si="1"/>
        <v>San Diego</v>
      </c>
      <c r="E26" t="s">
        <v>45</v>
      </c>
      <c r="F26" t="s">
        <v>43</v>
      </c>
      <c r="G26">
        <v>5</v>
      </c>
      <c r="H26" s="9">
        <f>ROUND(SUMIFS(ZipCodes!D:D,ZipCodes!C:C,Table2[[#This Row],[City]]),0)</f>
        <v>13154</v>
      </c>
      <c r="I26" s="9">
        <f>100000*Table2[[#This Row],[Count]]/Table2[[#This Row],[Population]]</f>
        <v>38.011251330393797</v>
      </c>
    </row>
    <row r="27" spans="1:9" x14ac:dyDescent="0.35">
      <c r="A27" s="11">
        <v>43913.416666666664</v>
      </c>
      <c r="B27" s="11" t="str">
        <f t="shared" si="0"/>
        <v>USA</v>
      </c>
      <c r="C27" s="11" t="s">
        <v>65</v>
      </c>
      <c r="D27" t="str">
        <f t="shared" si="1"/>
        <v>San Diego</v>
      </c>
      <c r="E27" t="s">
        <v>46</v>
      </c>
      <c r="F27" t="s">
        <v>43</v>
      </c>
      <c r="G27">
        <v>7</v>
      </c>
      <c r="H27" s="9">
        <f>ROUND(SUMIFS(ZipCodes!D:D,ZipCodes!C:C,Table2[[#This Row],[City]]),0)</f>
        <v>165433</v>
      </c>
      <c r="I27" s="9">
        <f>100000*Table2[[#This Row],[Count]]/Table2[[#This Row],[Population]]</f>
        <v>4.2313202323599279</v>
      </c>
    </row>
    <row r="28" spans="1:9" x14ac:dyDescent="0.35">
      <c r="A28" s="11">
        <v>43913.416666666664</v>
      </c>
      <c r="B28" s="11" t="str">
        <f t="shared" si="0"/>
        <v>USA</v>
      </c>
      <c r="C28" s="11" t="s">
        <v>65</v>
      </c>
      <c r="D28" t="str">
        <f t="shared" si="1"/>
        <v>San Diego</v>
      </c>
      <c r="E28" t="s">
        <v>47</v>
      </c>
      <c r="F28" t="s">
        <v>43</v>
      </c>
      <c r="G28">
        <v>5</v>
      </c>
      <c r="H28" s="9">
        <f>ROUND(SUMIFS(ZipCodes!D:D,ZipCodes!C:C,Table2[[#This Row],[City]]),0)</f>
        <v>49121</v>
      </c>
      <c r="I28" s="9">
        <f>100000*Table2[[#This Row],[Count]]/Table2[[#This Row],[Population]]</f>
        <v>10.178945868365872</v>
      </c>
    </row>
    <row r="29" spans="1:9" x14ac:dyDescent="0.35">
      <c r="A29" s="11">
        <v>43913.416666666664</v>
      </c>
      <c r="B29" s="11" t="str">
        <f t="shared" si="0"/>
        <v>USA</v>
      </c>
      <c r="C29" s="11" t="s">
        <v>65</v>
      </c>
      <c r="D29" t="str">
        <f t="shared" si="1"/>
        <v>San Diego</v>
      </c>
      <c r="E29" t="s">
        <v>48</v>
      </c>
      <c r="F29" t="s">
        <v>43</v>
      </c>
      <c r="G29">
        <v>5</v>
      </c>
      <c r="H29" s="9">
        <f>ROUND(SUMIFS(ZipCodes!D:D,ZipCodes!C:C,Table2[[#This Row],[City]]),0)</f>
        <v>171802</v>
      </c>
      <c r="I29" s="9">
        <f>100000*Table2[[#This Row],[Count]]/Table2[[#This Row],[Population]]</f>
        <v>2.910327004342208</v>
      </c>
    </row>
    <row r="30" spans="1:9" x14ac:dyDescent="0.35">
      <c r="A30" s="11">
        <v>43913.416666666664</v>
      </c>
      <c r="B30" s="11" t="str">
        <f t="shared" si="0"/>
        <v>USA</v>
      </c>
      <c r="C30" s="11" t="s">
        <v>65</v>
      </c>
      <c r="D30" t="str">
        <f t="shared" si="1"/>
        <v>San Diego</v>
      </c>
      <c r="E30" t="s">
        <v>49</v>
      </c>
      <c r="F30" t="s">
        <v>43</v>
      </c>
      <c r="G30">
        <v>1</v>
      </c>
      <c r="H30" s="9">
        <f>ROUND(SUMIFS(ZipCodes!D:D,ZipCodes!C:C,Table2[[#This Row],[City]]),0)</f>
        <v>69848</v>
      </c>
      <c r="I30" s="9">
        <f>100000*Table2[[#This Row],[Count]]/Table2[[#This Row],[Population]]</f>
        <v>1.4316802199060819</v>
      </c>
    </row>
    <row r="31" spans="1:9" x14ac:dyDescent="0.35">
      <c r="A31" s="11">
        <v>43913.416666666664</v>
      </c>
      <c r="B31" s="11" t="str">
        <f t="shared" si="0"/>
        <v>USA</v>
      </c>
      <c r="C31" s="11" t="s">
        <v>65</v>
      </c>
      <c r="D31" t="str">
        <f t="shared" si="1"/>
        <v>San Diego</v>
      </c>
      <c r="E31" t="s">
        <v>50</v>
      </c>
      <c r="F31" t="s">
        <v>43</v>
      </c>
      <c r="G31">
        <v>3</v>
      </c>
      <c r="H31" s="9">
        <f>ROUND(SUMIFS(ZipCodes!D:D,ZipCodes!C:C,Table2[[#This Row],[City]]),0)</f>
        <v>60322</v>
      </c>
      <c r="I31" s="9">
        <f>100000*Table2[[#This Row],[Count]]/Table2[[#This Row],[Population]]</f>
        <v>4.9733099035177881</v>
      </c>
    </row>
    <row r="32" spans="1:9" x14ac:dyDescent="0.35">
      <c r="A32" s="11">
        <v>43913.416666666664</v>
      </c>
      <c r="B32" s="11" t="str">
        <f t="shared" si="0"/>
        <v>USA</v>
      </c>
      <c r="C32" s="11" t="s">
        <v>65</v>
      </c>
      <c r="D32" t="str">
        <f t="shared" si="1"/>
        <v>San Diego</v>
      </c>
      <c r="E32" t="s">
        <v>51</v>
      </c>
      <c r="F32" t="s">
        <v>43</v>
      </c>
      <c r="G32">
        <v>5</v>
      </c>
      <c r="H32" s="9">
        <f>ROUND(SUMIFS(ZipCodes!D:D,ZipCodes!C:C,Table2[[#This Row],[City]]),0)</f>
        <v>188742</v>
      </c>
      <c r="I32" s="9">
        <f>100000*Table2[[#This Row],[Count]]/Table2[[#This Row],[Population]]</f>
        <v>2.6491189030528446</v>
      </c>
    </row>
    <row r="33" spans="1:9" x14ac:dyDescent="0.35">
      <c r="A33" s="11">
        <v>43913.416666666664</v>
      </c>
      <c r="B33" s="11" t="str">
        <f t="shared" si="0"/>
        <v>USA</v>
      </c>
      <c r="C33" s="11" t="s">
        <v>65</v>
      </c>
      <c r="D33" t="str">
        <f t="shared" si="1"/>
        <v>San Diego</v>
      </c>
      <c r="E33" t="s">
        <v>52</v>
      </c>
      <c r="F33" t="s">
        <v>43</v>
      </c>
      <c r="G33">
        <v>2</v>
      </c>
      <c r="H33" s="9">
        <f>ROUND(SUMIFS(ZipCodes!D:D,ZipCodes!C:C,Table2[[#This Row],[City]]),0)</f>
        <v>47904</v>
      </c>
      <c r="I33" s="9">
        <f>100000*Table2[[#This Row],[Count]]/Table2[[#This Row],[Population]]</f>
        <v>4.1750167000668004</v>
      </c>
    </row>
    <row r="34" spans="1:9" x14ac:dyDescent="0.35">
      <c r="A34" s="11">
        <v>43913.416666666664</v>
      </c>
      <c r="B34" s="11" t="str">
        <f t="shared" si="0"/>
        <v>USA</v>
      </c>
      <c r="C34" s="11" t="s">
        <v>65</v>
      </c>
      <c r="D34" t="str">
        <f t="shared" si="1"/>
        <v>San Diego</v>
      </c>
      <c r="E34" t="s">
        <v>53</v>
      </c>
      <c r="F34" t="s">
        <v>43</v>
      </c>
      <c r="G34">
        <v>134</v>
      </c>
      <c r="H34" s="9">
        <f>ROUND(SUMIFS(ZipCodes!D:D,ZipCodes!C:C,Table2[[#This Row],[City]]),0)</f>
        <v>1241364</v>
      </c>
      <c r="I34" s="9">
        <f>100000*Table2[[#This Row],[Count]]/Table2[[#This Row],[Population]]</f>
        <v>10.794577577567901</v>
      </c>
    </row>
    <row r="35" spans="1:9" x14ac:dyDescent="0.35">
      <c r="A35" s="11">
        <v>43913.416666666664</v>
      </c>
      <c r="B35" s="11" t="str">
        <f t="shared" si="0"/>
        <v>USA</v>
      </c>
      <c r="C35" s="11" t="s">
        <v>65</v>
      </c>
      <c r="D35" t="str">
        <f t="shared" si="1"/>
        <v>San Diego</v>
      </c>
      <c r="E35" t="s">
        <v>54</v>
      </c>
      <c r="F35" t="s">
        <v>43</v>
      </c>
      <c r="G35">
        <v>3</v>
      </c>
      <c r="H35" s="9">
        <f>ROUND(SUMIFS(ZipCodes!D:D,ZipCodes!C:C,Table2[[#This Row],[City]]),0)</f>
        <v>89275</v>
      </c>
      <c r="I35" s="9">
        <f>100000*Table2[[#This Row],[Count]]/Table2[[#This Row],[Population]]</f>
        <v>3.3604032483898068</v>
      </c>
    </row>
    <row r="36" spans="1:9" x14ac:dyDescent="0.35">
      <c r="A36" s="11">
        <v>43913.416666666664</v>
      </c>
      <c r="B36" s="11" t="str">
        <f t="shared" si="0"/>
        <v>USA</v>
      </c>
      <c r="C36" s="11" t="s">
        <v>65</v>
      </c>
      <c r="D36" t="str">
        <f t="shared" si="1"/>
        <v>San Diego</v>
      </c>
      <c r="E36" t="s">
        <v>55</v>
      </c>
      <c r="F36" t="s">
        <v>43</v>
      </c>
      <c r="G36">
        <v>1</v>
      </c>
      <c r="H36" s="9">
        <f>ROUND(SUMIFS(ZipCodes!D:D,ZipCodes!C:C,Table2[[#This Row],[City]]),0)</f>
        <v>53422</v>
      </c>
      <c r="I36" s="9">
        <f>100000*Table2[[#This Row],[Count]]/Table2[[#This Row],[Population]]</f>
        <v>1.8718879862229045</v>
      </c>
    </row>
    <row r="37" spans="1:9" x14ac:dyDescent="0.35">
      <c r="A37" s="11">
        <v>43913.416666666664</v>
      </c>
      <c r="B37" s="11" t="str">
        <f t="shared" si="0"/>
        <v>USA</v>
      </c>
      <c r="C37" s="11" t="s">
        <v>65</v>
      </c>
      <c r="D37" t="str">
        <f t="shared" si="1"/>
        <v>San Diego</v>
      </c>
      <c r="E37" t="s">
        <v>56</v>
      </c>
      <c r="F37" t="s">
        <v>43</v>
      </c>
      <c r="G37">
        <v>1</v>
      </c>
      <c r="H37" s="9">
        <f>ROUND(SUMIFS(ZipCodes!D:D,ZipCodes!C:C,Table2[[#This Row],[City]]),0)</f>
        <v>12056</v>
      </c>
      <c r="I37" s="9">
        <f>100000*Table2[[#This Row],[Count]]/Table2[[#This Row],[Population]]</f>
        <v>8.2946250829462507</v>
      </c>
    </row>
    <row r="38" spans="1:9" x14ac:dyDescent="0.35">
      <c r="A38" s="11">
        <v>43913.416666666664</v>
      </c>
      <c r="B38" s="11" t="str">
        <f t="shared" si="0"/>
        <v>USA</v>
      </c>
      <c r="C38" s="11" t="s">
        <v>65</v>
      </c>
      <c r="D38" t="str">
        <f t="shared" si="1"/>
        <v>San Diego</v>
      </c>
      <c r="E38" t="s">
        <v>57</v>
      </c>
      <c r="F38" t="s">
        <v>43</v>
      </c>
      <c r="G38">
        <v>2</v>
      </c>
      <c r="H38" s="9">
        <f>ROUND(SUMIFS(ZipCodes!D:D,ZipCodes!C:C,Table2[[#This Row],[City]]),0)</f>
        <v>112033</v>
      </c>
      <c r="I38" s="9">
        <f>100000*Table2[[#This Row],[Count]]/Table2[[#This Row],[Population]]</f>
        <v>1.7851882927351763</v>
      </c>
    </row>
    <row r="39" spans="1:9" x14ac:dyDescent="0.35">
      <c r="A39" s="11">
        <v>43913.416666666664</v>
      </c>
      <c r="B39" s="11" t="str">
        <f>"USA"</f>
        <v>USA</v>
      </c>
      <c r="C39" s="11" t="s">
        <v>65</v>
      </c>
      <c r="D39" t="str">
        <f>"San Diego"</f>
        <v>San Diego</v>
      </c>
      <c r="E39" t="s">
        <v>79</v>
      </c>
      <c r="F39" t="s">
        <v>59</v>
      </c>
      <c r="G39">
        <v>1</v>
      </c>
      <c r="H39" s="9">
        <f>ROUND(SUMIFS(ZipCodes!D:D,ZipCodes!C:C,Table2[[#This Row],[City]]),0)</f>
        <v>17653</v>
      </c>
      <c r="I39" s="9">
        <f>100000*Table2[[#This Row],[Count]]/Table2[[#This Row],[Population]]</f>
        <v>5.6647595309579106</v>
      </c>
    </row>
    <row r="40" spans="1:9" x14ac:dyDescent="0.35">
      <c r="A40" s="11">
        <v>43913.416666666664</v>
      </c>
      <c r="B40" s="11" t="str">
        <f t="shared" si="0"/>
        <v>USA</v>
      </c>
      <c r="C40" s="11" t="s">
        <v>65</v>
      </c>
      <c r="D40" t="str">
        <f t="shared" si="1"/>
        <v>San Diego</v>
      </c>
      <c r="E40" t="s">
        <v>58</v>
      </c>
      <c r="F40" t="s">
        <v>59</v>
      </c>
      <c r="G40">
        <v>2</v>
      </c>
      <c r="H40" s="9">
        <f>ROUND(SUMIFS(ZipCodes!D:D,ZipCodes!C:C,Table2[[#This Row],[City]]),0)</f>
        <v>46239</v>
      </c>
      <c r="I40" s="9">
        <f>100000*Table2[[#This Row],[Count]]/Table2[[#This Row],[Population]]</f>
        <v>4.325353056943273</v>
      </c>
    </row>
    <row r="41" spans="1:9" x14ac:dyDescent="0.35">
      <c r="A41" s="11">
        <v>43913.416666666664</v>
      </c>
      <c r="B41" s="11" t="str">
        <f t="shared" si="0"/>
        <v>USA</v>
      </c>
      <c r="C41" s="11" t="s">
        <v>65</v>
      </c>
      <c r="D41" t="str">
        <f t="shared" si="1"/>
        <v>San Diego</v>
      </c>
      <c r="E41" t="s">
        <v>60</v>
      </c>
      <c r="F41" t="s">
        <v>59</v>
      </c>
      <c r="G41">
        <v>2</v>
      </c>
      <c r="H41" s="9">
        <f>ROUND(SUMIFS(ZipCodes!D:D,ZipCodes!C:C,Table2[[#This Row],[City]]),0)</f>
        <v>41281</v>
      </c>
      <c r="I41" s="9">
        <f>100000*Table2[[#This Row],[Count]]/Table2[[#This Row],[Population]]</f>
        <v>4.8448438749061316</v>
      </c>
    </row>
    <row r="42" spans="1:9" x14ac:dyDescent="0.35">
      <c r="A42" s="11">
        <v>43913.416666666664</v>
      </c>
      <c r="B42" s="11" t="str">
        <f t="shared" si="0"/>
        <v>USA</v>
      </c>
      <c r="C42" s="11" t="s">
        <v>65</v>
      </c>
      <c r="D42" t="str">
        <f t="shared" si="1"/>
        <v>San Diego</v>
      </c>
      <c r="E42" t="s">
        <v>61</v>
      </c>
      <c r="F42" t="s">
        <v>59</v>
      </c>
      <c r="G42">
        <v>2</v>
      </c>
      <c r="H42" s="9">
        <f>ROUND(SUMIFS(ZipCodes!D:D,ZipCodes!C:C,Table2[[#This Row],[City]]),0)</f>
        <v>35414</v>
      </c>
      <c r="I42" s="9">
        <f>100000*Table2[[#This Row],[Count]]/Table2[[#This Row],[Population]]</f>
        <v>5.6474840458575706</v>
      </c>
    </row>
    <row r="43" spans="1:9" x14ac:dyDescent="0.35">
      <c r="A43" s="11">
        <v>43913.416666666664</v>
      </c>
      <c r="B43" s="11" t="str">
        <f t="shared" si="0"/>
        <v>USA</v>
      </c>
      <c r="C43" s="11" t="s">
        <v>65</v>
      </c>
      <c r="D43" t="str">
        <f t="shared" si="1"/>
        <v>San Diego</v>
      </c>
      <c r="E43" t="s">
        <v>62</v>
      </c>
      <c r="F43" t="s">
        <v>59</v>
      </c>
      <c r="G43">
        <v>5</v>
      </c>
      <c r="H43" s="9">
        <f>ROUND(SUMIFS(ZipCodes!D:D,ZipCodes!C:C,Table2[[#This Row],[City]]),0)</f>
        <v>10583</v>
      </c>
      <c r="I43" s="9">
        <f>100000*Table2[[#This Row],[Count]]/Table2[[#This Row],[Population]]</f>
        <v>47.245582538032693</v>
      </c>
    </row>
    <row r="44" spans="1:9" x14ac:dyDescent="0.35">
      <c r="A44" s="11">
        <v>43913.416666666664</v>
      </c>
      <c r="B44" s="11" t="str">
        <f>"USA"</f>
        <v>USA</v>
      </c>
      <c r="C44" s="11" t="s">
        <v>65</v>
      </c>
      <c r="D44" t="str">
        <f>"San Diego"</f>
        <v>San Diego</v>
      </c>
      <c r="E44" t="s">
        <v>126</v>
      </c>
      <c r="F44" t="s">
        <v>59</v>
      </c>
      <c r="G44">
        <v>2</v>
      </c>
      <c r="H44" s="9">
        <f>ROUND(SUMIFS(ZipCodes!D:D,ZipCodes!C:C,Table2[[#This Row],[City]]),0)</f>
        <v>67264</v>
      </c>
      <c r="I44" s="9">
        <f>100000*Table2[[#This Row],[Count]]/Table2[[#This Row],[Population]]</f>
        <v>2.9733587059942912</v>
      </c>
    </row>
    <row r="45" spans="1:9" x14ac:dyDescent="0.35">
      <c r="A45" s="11">
        <v>43913.416666666664</v>
      </c>
      <c r="B45" s="11" t="str">
        <f t="shared" si="0"/>
        <v>USA</v>
      </c>
      <c r="C45" s="11" t="s">
        <v>65</v>
      </c>
      <c r="D45" t="str">
        <f t="shared" si="1"/>
        <v>San Diego</v>
      </c>
      <c r="E45" t="s">
        <v>53</v>
      </c>
      <c r="F45" t="s">
        <v>68</v>
      </c>
      <c r="G45">
        <v>5</v>
      </c>
      <c r="H45" s="9">
        <f>ROUND(SUMIFS(ZipCodes!D:D,ZipCodes!C:C,Table2[[#This Row],[City]]),0)</f>
        <v>1241364</v>
      </c>
      <c r="I45" s="9">
        <f>100000*Table2[[#This Row],[Count]]/Table2[[#This Row],[Population]]</f>
        <v>0.40278274543163811</v>
      </c>
    </row>
    <row r="46" spans="1:9" x14ac:dyDescent="0.35">
      <c r="A46" s="11">
        <v>43913.416666666664</v>
      </c>
      <c r="B46" s="11" t="str">
        <f t="shared" si="0"/>
        <v>USA</v>
      </c>
      <c r="C46" s="11" t="s">
        <v>65</v>
      </c>
      <c r="D46" t="str">
        <f t="shared" si="1"/>
        <v>San Diego</v>
      </c>
      <c r="E46" t="s">
        <v>53</v>
      </c>
      <c r="F46" t="s">
        <v>63</v>
      </c>
      <c r="G46">
        <v>17</v>
      </c>
      <c r="H46" s="9">
        <f>ROUND(SUMIFS(ZipCodes!D:D,ZipCodes!C:C,Table2[[#This Row],[City]]),0)</f>
        <v>1241364</v>
      </c>
      <c r="I46" s="9">
        <f>100000*Table2[[#This Row],[Count]]/Table2[[#This Row],[Population]]</f>
        <v>1.3694613344675695</v>
      </c>
    </row>
    <row r="47" spans="1:9" x14ac:dyDescent="0.35">
      <c r="A47" s="11">
        <v>43914.333333333336</v>
      </c>
      <c r="B47" s="11" t="str">
        <f t="shared" si="0"/>
        <v>USA</v>
      </c>
      <c r="C47" s="11" t="s">
        <v>65</v>
      </c>
      <c r="D47" t="str">
        <f t="shared" si="1"/>
        <v>San Diego</v>
      </c>
      <c r="E47" t="s">
        <v>67</v>
      </c>
      <c r="F47" t="s">
        <v>43</v>
      </c>
      <c r="G47">
        <v>13</v>
      </c>
      <c r="H47" s="9">
        <f>ROUND(SUMIFS(ZipCodes!D:D,ZipCodes!C:C,Table2[[#This Row],[City]]),0)</f>
        <v>105183</v>
      </c>
      <c r="I47" s="9">
        <f>100000*Table2[[#This Row],[Count]]/Table2[[#This Row],[Population]]</f>
        <v>12.35941169200346</v>
      </c>
    </row>
    <row r="48" spans="1:9" x14ac:dyDescent="0.35">
      <c r="A48" s="11">
        <v>43914.333333333336</v>
      </c>
      <c r="B48" s="11" t="str">
        <f t="shared" si="0"/>
        <v>USA</v>
      </c>
      <c r="C48" s="11" t="s">
        <v>65</v>
      </c>
      <c r="D48" t="str">
        <f t="shared" si="1"/>
        <v>San Diego</v>
      </c>
      <c r="E48" t="s">
        <v>44</v>
      </c>
      <c r="F48" t="s">
        <v>43</v>
      </c>
      <c r="G48">
        <v>7</v>
      </c>
      <c r="H48" s="9">
        <f>ROUND(SUMIFS(ZipCodes!D:D,ZipCodes!C:C,Table2[[#This Row],[City]]),0)</f>
        <v>239879</v>
      </c>
      <c r="I48" s="9">
        <f>100000*Table2[[#This Row],[Count]]/Table2[[#This Row],[Population]]</f>
        <v>2.9181378945218213</v>
      </c>
    </row>
    <row r="49" spans="1:9" x14ac:dyDescent="0.35">
      <c r="A49" s="11">
        <v>43914.333333333336</v>
      </c>
      <c r="B49" s="11" t="str">
        <f t="shared" si="0"/>
        <v>USA</v>
      </c>
      <c r="C49" s="11" t="s">
        <v>65</v>
      </c>
      <c r="D49" t="str">
        <f t="shared" si="1"/>
        <v>San Diego</v>
      </c>
      <c r="E49" t="s">
        <v>45</v>
      </c>
      <c r="F49" t="s">
        <v>43</v>
      </c>
      <c r="G49">
        <v>5</v>
      </c>
      <c r="H49" s="9">
        <f>ROUND(SUMIFS(ZipCodes!D:D,ZipCodes!C:C,Table2[[#This Row],[City]]),0)</f>
        <v>13154</v>
      </c>
      <c r="I49" s="9">
        <f>100000*Table2[[#This Row],[Count]]/Table2[[#This Row],[Population]]</f>
        <v>38.011251330393797</v>
      </c>
    </row>
    <row r="50" spans="1:9" x14ac:dyDescent="0.35">
      <c r="A50" s="11">
        <v>43914.333333333336</v>
      </c>
      <c r="B50" s="11" t="str">
        <f t="shared" si="0"/>
        <v>USA</v>
      </c>
      <c r="C50" s="11" t="s">
        <v>65</v>
      </c>
      <c r="D50" t="str">
        <f t="shared" si="1"/>
        <v>San Diego</v>
      </c>
      <c r="E50" t="s">
        <v>46</v>
      </c>
      <c r="F50" t="s">
        <v>43</v>
      </c>
      <c r="G50">
        <v>8</v>
      </c>
      <c r="H50" s="9">
        <f>ROUND(SUMIFS(ZipCodes!D:D,ZipCodes!C:C,Table2[[#This Row],[City]]),0)</f>
        <v>165433</v>
      </c>
      <c r="I50" s="9">
        <f>100000*Table2[[#This Row],[Count]]/Table2[[#This Row],[Population]]</f>
        <v>4.8357945512684894</v>
      </c>
    </row>
    <row r="51" spans="1:9" x14ac:dyDescent="0.35">
      <c r="A51" s="11">
        <v>43914.333333333336</v>
      </c>
      <c r="B51" s="11" t="str">
        <f t="shared" si="0"/>
        <v>USA</v>
      </c>
      <c r="C51" s="11" t="s">
        <v>65</v>
      </c>
      <c r="D51" t="str">
        <f t="shared" si="1"/>
        <v>San Diego</v>
      </c>
      <c r="E51" t="s">
        <v>47</v>
      </c>
      <c r="F51" t="s">
        <v>43</v>
      </c>
      <c r="G51">
        <v>7</v>
      </c>
      <c r="H51" s="9">
        <f>ROUND(SUMIFS(ZipCodes!D:D,ZipCodes!C:C,Table2[[#This Row],[City]]),0)</f>
        <v>49121</v>
      </c>
      <c r="I51" s="9">
        <f>100000*Table2[[#This Row],[Count]]/Table2[[#This Row],[Population]]</f>
        <v>14.25052421571222</v>
      </c>
    </row>
    <row r="52" spans="1:9" x14ac:dyDescent="0.35">
      <c r="A52" s="11">
        <v>43914.333333333336</v>
      </c>
      <c r="B52" s="11" t="str">
        <f t="shared" si="0"/>
        <v>USA</v>
      </c>
      <c r="C52" s="11" t="s">
        <v>65</v>
      </c>
      <c r="D52" t="str">
        <f t="shared" si="1"/>
        <v>San Diego</v>
      </c>
      <c r="E52" t="s">
        <v>48</v>
      </c>
      <c r="F52" t="s">
        <v>43</v>
      </c>
      <c r="G52">
        <v>6</v>
      </c>
      <c r="H52" s="9">
        <f>ROUND(SUMIFS(ZipCodes!D:D,ZipCodes!C:C,Table2[[#This Row],[City]]),0)</f>
        <v>171802</v>
      </c>
      <c r="I52" s="9">
        <f>100000*Table2[[#This Row],[Count]]/Table2[[#This Row],[Population]]</f>
        <v>3.4923924052106496</v>
      </c>
    </row>
    <row r="53" spans="1:9" x14ac:dyDescent="0.35">
      <c r="A53" s="11">
        <v>43914.333333333336</v>
      </c>
      <c r="B53" s="11" t="str">
        <f t="shared" si="0"/>
        <v>USA</v>
      </c>
      <c r="C53" s="11" t="s">
        <v>65</v>
      </c>
      <c r="D53" t="str">
        <f t="shared" si="1"/>
        <v>San Diego</v>
      </c>
      <c r="E53" t="s">
        <v>49</v>
      </c>
      <c r="F53" t="s">
        <v>43</v>
      </c>
      <c r="G53">
        <v>1</v>
      </c>
      <c r="H53" s="9">
        <f>ROUND(SUMIFS(ZipCodes!D:D,ZipCodes!C:C,Table2[[#This Row],[City]]),0)</f>
        <v>69848</v>
      </c>
      <c r="I53" s="9">
        <f>100000*Table2[[#This Row],[Count]]/Table2[[#This Row],[Population]]</f>
        <v>1.4316802199060819</v>
      </c>
    </row>
    <row r="54" spans="1:9" x14ac:dyDescent="0.35">
      <c r="A54" s="11">
        <v>43914.333333333336</v>
      </c>
      <c r="B54" s="11" t="str">
        <f t="shared" si="0"/>
        <v>USA</v>
      </c>
      <c r="C54" s="11" t="s">
        <v>65</v>
      </c>
      <c r="D54" t="str">
        <f t="shared" si="1"/>
        <v>San Diego</v>
      </c>
      <c r="E54" t="s">
        <v>50</v>
      </c>
      <c r="F54" t="s">
        <v>43</v>
      </c>
      <c r="G54">
        <v>3</v>
      </c>
      <c r="H54" s="9">
        <f>ROUND(SUMIFS(ZipCodes!D:D,ZipCodes!C:C,Table2[[#This Row],[City]]),0)</f>
        <v>60322</v>
      </c>
      <c r="I54" s="9">
        <f>100000*Table2[[#This Row],[Count]]/Table2[[#This Row],[Population]]</f>
        <v>4.9733099035177881</v>
      </c>
    </row>
    <row r="55" spans="1:9" x14ac:dyDescent="0.35">
      <c r="A55" s="11">
        <v>43914.333333333336</v>
      </c>
      <c r="B55" s="11" t="str">
        <f t="shared" si="0"/>
        <v>USA</v>
      </c>
      <c r="C55" s="11" t="s">
        <v>65</v>
      </c>
      <c r="D55" t="str">
        <f t="shared" si="1"/>
        <v>San Diego</v>
      </c>
      <c r="E55" t="s">
        <v>51</v>
      </c>
      <c r="F55" t="s">
        <v>43</v>
      </c>
      <c r="G55">
        <v>7</v>
      </c>
      <c r="H55" s="9">
        <f>ROUND(SUMIFS(ZipCodes!D:D,ZipCodes!C:C,Table2[[#This Row],[City]]),0)</f>
        <v>188742</v>
      </c>
      <c r="I55" s="9">
        <f>100000*Table2[[#This Row],[Count]]/Table2[[#This Row],[Population]]</f>
        <v>3.7087664642739826</v>
      </c>
    </row>
    <row r="56" spans="1:9" x14ac:dyDescent="0.35">
      <c r="A56" s="11">
        <v>43914.333333333336</v>
      </c>
      <c r="B56" s="11" t="str">
        <f t="shared" si="0"/>
        <v>USA</v>
      </c>
      <c r="C56" s="11" t="s">
        <v>65</v>
      </c>
      <c r="D56" t="str">
        <f t="shared" si="1"/>
        <v>San Diego</v>
      </c>
      <c r="E56" t="s">
        <v>52</v>
      </c>
      <c r="F56" t="s">
        <v>43</v>
      </c>
      <c r="G56">
        <v>2</v>
      </c>
      <c r="H56" s="9">
        <f>ROUND(SUMIFS(ZipCodes!D:D,ZipCodes!C:C,Table2[[#This Row],[City]]),0)</f>
        <v>47904</v>
      </c>
      <c r="I56" s="9">
        <f>100000*Table2[[#This Row],[Count]]/Table2[[#This Row],[Population]]</f>
        <v>4.1750167000668004</v>
      </c>
    </row>
    <row r="57" spans="1:9" x14ac:dyDescent="0.35">
      <c r="A57" s="11">
        <v>43914.333333333336</v>
      </c>
      <c r="B57" s="11" t="str">
        <f t="shared" si="0"/>
        <v>USA</v>
      </c>
      <c r="C57" s="11" t="s">
        <v>65</v>
      </c>
      <c r="D57" t="str">
        <f t="shared" si="1"/>
        <v>San Diego</v>
      </c>
      <c r="E57" t="s">
        <v>53</v>
      </c>
      <c r="F57" t="s">
        <v>43</v>
      </c>
      <c r="G57">
        <v>141</v>
      </c>
      <c r="H57" s="9">
        <f>ROUND(SUMIFS(ZipCodes!D:D,ZipCodes!C:C,Table2[[#This Row],[City]]),0)</f>
        <v>1241364</v>
      </c>
      <c r="I57" s="9">
        <f>100000*Table2[[#This Row],[Count]]/Table2[[#This Row],[Population]]</f>
        <v>11.358473421172194</v>
      </c>
    </row>
    <row r="58" spans="1:9" x14ac:dyDescent="0.35">
      <c r="A58" s="11">
        <v>43914.333333333336</v>
      </c>
      <c r="B58" s="11" t="str">
        <f t="shared" si="0"/>
        <v>USA</v>
      </c>
      <c r="C58" s="11" t="s">
        <v>65</v>
      </c>
      <c r="D58" t="str">
        <f t="shared" si="1"/>
        <v>San Diego</v>
      </c>
      <c r="E58" t="s">
        <v>54</v>
      </c>
      <c r="F58" t="s">
        <v>43</v>
      </c>
      <c r="G58">
        <v>3</v>
      </c>
      <c r="H58" s="9">
        <f>ROUND(SUMIFS(ZipCodes!D:D,ZipCodes!C:C,Table2[[#This Row],[City]]),0)</f>
        <v>89275</v>
      </c>
      <c r="I58" s="9">
        <f>100000*Table2[[#This Row],[Count]]/Table2[[#This Row],[Population]]</f>
        <v>3.3604032483898068</v>
      </c>
    </row>
    <row r="59" spans="1:9" x14ac:dyDescent="0.35">
      <c r="A59" s="11">
        <v>43914.333333333336</v>
      </c>
      <c r="B59" s="11" t="str">
        <f t="shared" si="0"/>
        <v>USA</v>
      </c>
      <c r="C59" s="11" t="s">
        <v>65</v>
      </c>
      <c r="D59" t="str">
        <f t="shared" si="1"/>
        <v>San Diego</v>
      </c>
      <c r="E59" t="s">
        <v>55</v>
      </c>
      <c r="F59" t="s">
        <v>43</v>
      </c>
      <c r="G59">
        <v>1</v>
      </c>
      <c r="H59" s="9">
        <f>ROUND(SUMIFS(ZipCodes!D:D,ZipCodes!C:C,Table2[[#This Row],[City]]),0)</f>
        <v>53422</v>
      </c>
      <c r="I59" s="9">
        <f>100000*Table2[[#This Row],[Count]]/Table2[[#This Row],[Population]]</f>
        <v>1.8718879862229045</v>
      </c>
    </row>
    <row r="60" spans="1:9" x14ac:dyDescent="0.35">
      <c r="A60" s="11">
        <v>43914.333333333336</v>
      </c>
      <c r="B60" s="11" t="str">
        <f t="shared" si="0"/>
        <v>USA</v>
      </c>
      <c r="C60" s="11" t="s">
        <v>65</v>
      </c>
      <c r="D60" t="str">
        <f t="shared" si="1"/>
        <v>San Diego</v>
      </c>
      <c r="E60" t="s">
        <v>56</v>
      </c>
      <c r="F60" t="s">
        <v>43</v>
      </c>
      <c r="G60">
        <v>1</v>
      </c>
      <c r="H60" s="9">
        <f>ROUND(SUMIFS(ZipCodes!D:D,ZipCodes!C:C,Table2[[#This Row],[City]]),0)</f>
        <v>12056</v>
      </c>
      <c r="I60" s="9">
        <f>100000*Table2[[#This Row],[Count]]/Table2[[#This Row],[Population]]</f>
        <v>8.2946250829462507</v>
      </c>
    </row>
    <row r="61" spans="1:9" x14ac:dyDescent="0.35">
      <c r="A61" s="11">
        <v>43914.333333333336</v>
      </c>
      <c r="B61" s="11" t="str">
        <f t="shared" si="0"/>
        <v>USA</v>
      </c>
      <c r="C61" s="11" t="s">
        <v>65</v>
      </c>
      <c r="D61" t="str">
        <f t="shared" si="1"/>
        <v>San Diego</v>
      </c>
      <c r="E61" t="s">
        <v>57</v>
      </c>
      <c r="F61" t="s">
        <v>43</v>
      </c>
      <c r="G61">
        <v>2</v>
      </c>
      <c r="H61" s="9">
        <f>ROUND(SUMIFS(ZipCodes!D:D,ZipCodes!C:C,Table2[[#This Row],[City]]),0)</f>
        <v>112033</v>
      </c>
      <c r="I61" s="9">
        <f>100000*Table2[[#This Row],[Count]]/Table2[[#This Row],[Population]]</f>
        <v>1.7851882927351763</v>
      </c>
    </row>
    <row r="62" spans="1:9" x14ac:dyDescent="0.35">
      <c r="A62" s="11">
        <v>43914.333333333336</v>
      </c>
      <c r="B62" s="11" t="str">
        <f>"USA"</f>
        <v>USA</v>
      </c>
      <c r="C62" s="11" t="s">
        <v>65</v>
      </c>
      <c r="D62" t="str">
        <f>"San Diego"</f>
        <v>San Diego</v>
      </c>
      <c r="E62" t="s">
        <v>79</v>
      </c>
      <c r="F62" t="s">
        <v>59</v>
      </c>
      <c r="G62">
        <v>1</v>
      </c>
      <c r="H62" s="9">
        <f>ROUND(SUMIFS(ZipCodes!D:D,ZipCodes!C:C,Table2[[#This Row],[City]]),0)</f>
        <v>17653</v>
      </c>
      <c r="I62" s="9">
        <f>100000*Table2[[#This Row],[Count]]/Table2[[#This Row],[Population]]</f>
        <v>5.6647595309579106</v>
      </c>
    </row>
    <row r="63" spans="1:9" x14ac:dyDescent="0.35">
      <c r="A63" s="11">
        <v>43914.333333333336</v>
      </c>
      <c r="B63" s="11" t="str">
        <f t="shared" si="0"/>
        <v>USA</v>
      </c>
      <c r="C63" s="11" t="s">
        <v>65</v>
      </c>
      <c r="D63" t="str">
        <f t="shared" si="1"/>
        <v>San Diego</v>
      </c>
      <c r="E63" t="s">
        <v>58</v>
      </c>
      <c r="F63" t="s">
        <v>59</v>
      </c>
      <c r="G63">
        <v>2</v>
      </c>
      <c r="H63" s="9">
        <f>ROUND(SUMIFS(ZipCodes!D:D,ZipCodes!C:C,Table2[[#This Row],[City]]),0)</f>
        <v>46239</v>
      </c>
      <c r="I63" s="9">
        <f>100000*Table2[[#This Row],[Count]]/Table2[[#This Row],[Population]]</f>
        <v>4.325353056943273</v>
      </c>
    </row>
    <row r="64" spans="1:9" x14ac:dyDescent="0.35">
      <c r="A64" s="11">
        <v>43914.333333333336</v>
      </c>
      <c r="B64" s="11" t="str">
        <f t="shared" si="0"/>
        <v>USA</v>
      </c>
      <c r="C64" s="11" t="s">
        <v>65</v>
      </c>
      <c r="D64" t="str">
        <f t="shared" si="1"/>
        <v>San Diego</v>
      </c>
      <c r="E64" t="s">
        <v>60</v>
      </c>
      <c r="F64" t="s">
        <v>59</v>
      </c>
      <c r="G64">
        <v>2</v>
      </c>
      <c r="H64" s="9">
        <f>ROUND(SUMIFS(ZipCodes!D:D,ZipCodes!C:C,Table2[[#This Row],[City]]),0)</f>
        <v>41281</v>
      </c>
      <c r="I64" s="9">
        <f>100000*Table2[[#This Row],[Count]]/Table2[[#This Row],[Population]]</f>
        <v>4.8448438749061316</v>
      </c>
    </row>
    <row r="65" spans="1:9" x14ac:dyDescent="0.35">
      <c r="A65" s="11">
        <v>43914.333333333336</v>
      </c>
      <c r="B65" s="11" t="str">
        <f t="shared" si="0"/>
        <v>USA</v>
      </c>
      <c r="C65" s="11" t="s">
        <v>65</v>
      </c>
      <c r="D65" t="str">
        <f t="shared" si="1"/>
        <v>San Diego</v>
      </c>
      <c r="E65" t="s">
        <v>61</v>
      </c>
      <c r="F65" t="s">
        <v>59</v>
      </c>
      <c r="G65">
        <v>2</v>
      </c>
      <c r="H65" s="9">
        <f>ROUND(SUMIFS(ZipCodes!D:D,ZipCodes!C:C,Table2[[#This Row],[City]]),0)</f>
        <v>35414</v>
      </c>
      <c r="I65" s="9">
        <f>100000*Table2[[#This Row],[Count]]/Table2[[#This Row],[Population]]</f>
        <v>5.6474840458575706</v>
      </c>
    </row>
    <row r="66" spans="1:9" x14ac:dyDescent="0.35">
      <c r="A66" s="11">
        <v>43914.333333333336</v>
      </c>
      <c r="B66" s="11" t="str">
        <f t="shared" ref="B66:B130" si="2">"USA"</f>
        <v>USA</v>
      </c>
      <c r="C66" s="11" t="s">
        <v>65</v>
      </c>
      <c r="D66" t="str">
        <f t="shared" ref="D66:D130" si="3">"San Diego"</f>
        <v>San Diego</v>
      </c>
      <c r="E66" t="s">
        <v>62</v>
      </c>
      <c r="F66" t="s">
        <v>59</v>
      </c>
      <c r="G66">
        <v>5</v>
      </c>
      <c r="H66" s="9">
        <f>ROUND(SUMIFS(ZipCodes!D:D,ZipCodes!C:C,Table2[[#This Row],[City]]),0)</f>
        <v>10583</v>
      </c>
      <c r="I66" s="9">
        <f>100000*Table2[[#This Row],[Count]]/Table2[[#This Row],[Population]]</f>
        <v>47.245582538032693</v>
      </c>
    </row>
    <row r="67" spans="1:9" x14ac:dyDescent="0.35">
      <c r="A67" s="11">
        <v>43914.333333333336</v>
      </c>
      <c r="B67" s="11" t="str">
        <f>"USA"</f>
        <v>USA</v>
      </c>
      <c r="C67" s="11" t="s">
        <v>65</v>
      </c>
      <c r="D67" t="str">
        <f>"San Diego"</f>
        <v>San Diego</v>
      </c>
      <c r="E67" t="s">
        <v>126</v>
      </c>
      <c r="F67" t="s">
        <v>59</v>
      </c>
      <c r="G67">
        <v>3</v>
      </c>
      <c r="H67" s="9">
        <f>ROUND(SUMIFS(ZipCodes!D:D,ZipCodes!C:C,Table2[[#This Row],[City]]),0)</f>
        <v>67264</v>
      </c>
      <c r="I67" s="9">
        <f>100000*Table2[[#This Row],[Count]]/Table2[[#This Row],[Population]]</f>
        <v>4.4600380589914366</v>
      </c>
    </row>
    <row r="68" spans="1:9" x14ac:dyDescent="0.35">
      <c r="A68" s="11">
        <v>43914.333333333336</v>
      </c>
      <c r="B68" s="11" t="str">
        <f t="shared" si="2"/>
        <v>USA</v>
      </c>
      <c r="C68" s="11" t="s">
        <v>65</v>
      </c>
      <c r="D68" t="str">
        <f t="shared" si="3"/>
        <v>San Diego</v>
      </c>
      <c r="E68" t="s">
        <v>53</v>
      </c>
      <c r="F68" t="s">
        <v>68</v>
      </c>
      <c r="G68">
        <v>4</v>
      </c>
      <c r="H68" s="9">
        <f>ROUND(SUMIFS(ZipCodes!D:D,ZipCodes!C:C,Table2[[#This Row],[City]]),0)</f>
        <v>1241364</v>
      </c>
      <c r="I68" s="9">
        <f>100000*Table2[[#This Row],[Count]]/Table2[[#This Row],[Population]]</f>
        <v>0.32222619634531047</v>
      </c>
    </row>
    <row r="69" spans="1:9" x14ac:dyDescent="0.35">
      <c r="A69" s="11">
        <v>43914.333333333336</v>
      </c>
      <c r="B69" s="11" t="str">
        <f t="shared" si="2"/>
        <v>USA</v>
      </c>
      <c r="C69" s="11" t="s">
        <v>65</v>
      </c>
      <c r="D69" t="str">
        <f t="shared" si="3"/>
        <v>San Diego</v>
      </c>
      <c r="E69" t="s">
        <v>53</v>
      </c>
      <c r="F69" t="s">
        <v>63</v>
      </c>
      <c r="G69">
        <v>16</v>
      </c>
      <c r="H69" s="9">
        <f>ROUND(SUMIFS(ZipCodes!D:D,ZipCodes!C:C,Table2[[#This Row],[City]]),0)</f>
        <v>1241364</v>
      </c>
      <c r="I69" s="9">
        <f>100000*Table2[[#This Row],[Count]]/Table2[[#This Row],[Population]]</f>
        <v>1.2889047853812419</v>
      </c>
    </row>
    <row r="70" spans="1:9" x14ac:dyDescent="0.35">
      <c r="A70" s="11">
        <v>43915.333333333336</v>
      </c>
      <c r="B70" s="11" t="str">
        <f t="shared" si="2"/>
        <v>USA</v>
      </c>
      <c r="C70" s="11" t="s">
        <v>65</v>
      </c>
      <c r="D70" t="str">
        <f t="shared" si="3"/>
        <v>San Diego</v>
      </c>
      <c r="E70" t="s">
        <v>67</v>
      </c>
      <c r="F70" t="s">
        <v>43</v>
      </c>
      <c r="G70">
        <v>16</v>
      </c>
      <c r="H70" s="9">
        <f>ROUND(SUMIFS(ZipCodes!D:D,ZipCodes!C:C,Table2[[#This Row],[City]]),0)</f>
        <v>105183</v>
      </c>
      <c r="I70" s="9">
        <f>100000*Table2[[#This Row],[Count]]/Table2[[#This Row],[Population]]</f>
        <v>15.211583620927335</v>
      </c>
    </row>
    <row r="71" spans="1:9" x14ac:dyDescent="0.35">
      <c r="A71" s="11">
        <v>43915.333333333336</v>
      </c>
      <c r="B71" s="11" t="str">
        <f t="shared" si="2"/>
        <v>USA</v>
      </c>
      <c r="C71" s="11" t="s">
        <v>65</v>
      </c>
      <c r="D71" t="str">
        <f t="shared" si="3"/>
        <v>San Diego</v>
      </c>
      <c r="E71" t="s">
        <v>44</v>
      </c>
      <c r="F71" t="s">
        <v>43</v>
      </c>
      <c r="G71">
        <v>13</v>
      </c>
      <c r="H71" s="9">
        <f>ROUND(SUMIFS(ZipCodes!D:D,ZipCodes!C:C,Table2[[#This Row],[City]]),0)</f>
        <v>239879</v>
      </c>
      <c r="I71" s="9">
        <f>100000*Table2[[#This Row],[Count]]/Table2[[#This Row],[Population]]</f>
        <v>5.4193989469690971</v>
      </c>
    </row>
    <row r="72" spans="1:9" x14ac:dyDescent="0.35">
      <c r="A72" s="11">
        <v>43915.333333333336</v>
      </c>
      <c r="B72" s="11" t="str">
        <f t="shared" si="2"/>
        <v>USA</v>
      </c>
      <c r="C72" s="11" t="s">
        <v>65</v>
      </c>
      <c r="D72" t="str">
        <f t="shared" si="3"/>
        <v>San Diego</v>
      </c>
      <c r="E72" t="s">
        <v>45</v>
      </c>
      <c r="F72" t="s">
        <v>43</v>
      </c>
      <c r="G72">
        <v>5</v>
      </c>
      <c r="H72" s="9">
        <f>ROUND(SUMIFS(ZipCodes!D:D,ZipCodes!C:C,Table2[[#This Row],[City]]),0)</f>
        <v>13154</v>
      </c>
      <c r="I72" s="9">
        <f>100000*Table2[[#This Row],[Count]]/Table2[[#This Row],[Population]]</f>
        <v>38.011251330393797</v>
      </c>
    </row>
    <row r="73" spans="1:9" x14ac:dyDescent="0.35">
      <c r="A73" s="11">
        <v>43915.333333333336</v>
      </c>
      <c r="B73" s="11" t="str">
        <f t="shared" si="2"/>
        <v>USA</v>
      </c>
      <c r="C73" s="11" t="s">
        <v>65</v>
      </c>
      <c r="D73" t="str">
        <f t="shared" si="3"/>
        <v>San Diego</v>
      </c>
      <c r="E73" t="s">
        <v>46</v>
      </c>
      <c r="F73" t="s">
        <v>43</v>
      </c>
      <c r="G73">
        <v>13</v>
      </c>
      <c r="H73" s="9">
        <f>ROUND(SUMIFS(ZipCodes!D:D,ZipCodes!C:C,Table2[[#This Row],[City]]),0)</f>
        <v>165433</v>
      </c>
      <c r="I73" s="9">
        <f>100000*Table2[[#This Row],[Count]]/Table2[[#This Row],[Population]]</f>
        <v>7.8581661458112952</v>
      </c>
    </row>
    <row r="74" spans="1:9" x14ac:dyDescent="0.35">
      <c r="A74" s="11">
        <v>43915.333333333336</v>
      </c>
      <c r="B74" s="11" t="str">
        <f t="shared" si="2"/>
        <v>USA</v>
      </c>
      <c r="C74" s="11" t="s">
        <v>65</v>
      </c>
      <c r="D74" t="str">
        <f t="shared" si="3"/>
        <v>San Diego</v>
      </c>
      <c r="E74" t="s">
        <v>47</v>
      </c>
      <c r="F74" t="s">
        <v>43</v>
      </c>
      <c r="G74">
        <v>8</v>
      </c>
      <c r="H74" s="9">
        <f>ROUND(SUMIFS(ZipCodes!D:D,ZipCodes!C:C,Table2[[#This Row],[City]]),0)</f>
        <v>49121</v>
      </c>
      <c r="I74" s="9">
        <f>100000*Table2[[#This Row],[Count]]/Table2[[#This Row],[Population]]</f>
        <v>16.286313389385395</v>
      </c>
    </row>
    <row r="75" spans="1:9" x14ac:dyDescent="0.35">
      <c r="A75" s="11">
        <v>43915.333333333336</v>
      </c>
      <c r="B75" s="11" t="str">
        <f t="shared" si="2"/>
        <v>USA</v>
      </c>
      <c r="C75" s="11" t="s">
        <v>65</v>
      </c>
      <c r="D75" t="str">
        <f t="shared" si="3"/>
        <v>San Diego</v>
      </c>
      <c r="E75" t="s">
        <v>48</v>
      </c>
      <c r="F75" t="s">
        <v>43</v>
      </c>
      <c r="G75">
        <v>6</v>
      </c>
      <c r="H75" s="9">
        <f>ROUND(SUMIFS(ZipCodes!D:D,ZipCodes!C:C,Table2[[#This Row],[City]]),0)</f>
        <v>171802</v>
      </c>
      <c r="I75" s="9">
        <f>100000*Table2[[#This Row],[Count]]/Table2[[#This Row],[Population]]</f>
        <v>3.4923924052106496</v>
      </c>
    </row>
    <row r="76" spans="1:9" x14ac:dyDescent="0.35">
      <c r="A76" s="11">
        <v>43915.333333333336</v>
      </c>
      <c r="B76" s="11" t="str">
        <f t="shared" si="2"/>
        <v>USA</v>
      </c>
      <c r="C76" s="11" t="s">
        <v>65</v>
      </c>
      <c r="D76" t="str">
        <f t="shared" si="3"/>
        <v>San Diego</v>
      </c>
      <c r="E76" t="s">
        <v>49</v>
      </c>
      <c r="F76" t="s">
        <v>43</v>
      </c>
      <c r="G76">
        <v>1</v>
      </c>
      <c r="H76" s="9">
        <f>ROUND(SUMIFS(ZipCodes!D:D,ZipCodes!C:C,Table2[[#This Row],[City]]),0)</f>
        <v>69848</v>
      </c>
      <c r="I76" s="9">
        <f>100000*Table2[[#This Row],[Count]]/Table2[[#This Row],[Population]]</f>
        <v>1.4316802199060819</v>
      </c>
    </row>
    <row r="77" spans="1:9" x14ac:dyDescent="0.35">
      <c r="A77" s="11">
        <v>43915.333333333336</v>
      </c>
      <c r="B77" s="11" t="str">
        <f t="shared" si="2"/>
        <v>USA</v>
      </c>
      <c r="C77" s="11" t="s">
        <v>65</v>
      </c>
      <c r="D77" t="str">
        <f>"San Diego"</f>
        <v>San Diego</v>
      </c>
      <c r="E77" t="s">
        <v>114</v>
      </c>
      <c r="F77" t="s">
        <v>43</v>
      </c>
      <c r="G77">
        <v>1</v>
      </c>
      <c r="H77" s="9">
        <f>ROUND(SUMIFS(ZipCodes!D:D,ZipCodes!C:C,Table2[[#This Row],[City]]),0)</f>
        <v>25460</v>
      </c>
      <c r="I77" s="9">
        <f>100000*Table2[[#This Row],[Count]]/Table2[[#This Row],[Population]]</f>
        <v>3.9277297721916731</v>
      </c>
    </row>
    <row r="78" spans="1:9" x14ac:dyDescent="0.35">
      <c r="A78" s="11">
        <v>43915.333333333336</v>
      </c>
      <c r="B78" s="11" t="str">
        <f t="shared" si="2"/>
        <v>USA</v>
      </c>
      <c r="C78" s="11" t="s">
        <v>65</v>
      </c>
      <c r="D78" t="str">
        <f t="shared" si="3"/>
        <v>San Diego</v>
      </c>
      <c r="E78" t="s">
        <v>50</v>
      </c>
      <c r="F78" t="s">
        <v>43</v>
      </c>
      <c r="G78">
        <v>5</v>
      </c>
      <c r="H78" s="9">
        <f>ROUND(SUMIFS(ZipCodes!D:D,ZipCodes!C:C,Table2[[#This Row],[City]]),0)</f>
        <v>60322</v>
      </c>
      <c r="I78" s="9">
        <f>100000*Table2[[#This Row],[Count]]/Table2[[#This Row],[Population]]</f>
        <v>8.2888498391963132</v>
      </c>
    </row>
    <row r="79" spans="1:9" x14ac:dyDescent="0.35">
      <c r="A79" s="11">
        <v>43915.333333333336</v>
      </c>
      <c r="B79" s="11" t="str">
        <f t="shared" si="2"/>
        <v>USA</v>
      </c>
      <c r="C79" s="11" t="s">
        <v>65</v>
      </c>
      <c r="D79" t="str">
        <f t="shared" si="3"/>
        <v>San Diego</v>
      </c>
      <c r="E79" t="s">
        <v>51</v>
      </c>
      <c r="F79" t="s">
        <v>43</v>
      </c>
      <c r="G79">
        <v>7</v>
      </c>
      <c r="H79" s="9">
        <f>ROUND(SUMIFS(ZipCodes!D:D,ZipCodes!C:C,Table2[[#This Row],[City]]),0)</f>
        <v>188742</v>
      </c>
      <c r="I79" s="9">
        <f>100000*Table2[[#This Row],[Count]]/Table2[[#This Row],[Population]]</f>
        <v>3.7087664642739826</v>
      </c>
    </row>
    <row r="80" spans="1:9" x14ac:dyDescent="0.35">
      <c r="A80" s="11">
        <v>43915.333333333336</v>
      </c>
      <c r="B80" s="11" t="str">
        <f t="shared" si="2"/>
        <v>USA</v>
      </c>
      <c r="C80" s="11" t="s">
        <v>65</v>
      </c>
      <c r="D80" t="str">
        <f t="shared" si="3"/>
        <v>San Diego</v>
      </c>
      <c r="E80" t="s">
        <v>52</v>
      </c>
      <c r="F80" t="s">
        <v>43</v>
      </c>
      <c r="G80">
        <v>3</v>
      </c>
      <c r="H80" s="9">
        <f>ROUND(SUMIFS(ZipCodes!D:D,ZipCodes!C:C,Table2[[#This Row],[City]]),0)</f>
        <v>47904</v>
      </c>
      <c r="I80" s="9">
        <f>100000*Table2[[#This Row],[Count]]/Table2[[#This Row],[Population]]</f>
        <v>6.2625250501002006</v>
      </c>
    </row>
    <row r="81" spans="1:9" x14ac:dyDescent="0.35">
      <c r="A81" s="11">
        <v>43915.333333333336</v>
      </c>
      <c r="B81" s="11" t="str">
        <f t="shared" si="2"/>
        <v>USA</v>
      </c>
      <c r="C81" s="11" t="s">
        <v>65</v>
      </c>
      <c r="D81" t="str">
        <f t="shared" si="3"/>
        <v>San Diego</v>
      </c>
      <c r="E81" t="s">
        <v>53</v>
      </c>
      <c r="F81" t="s">
        <v>43</v>
      </c>
      <c r="G81">
        <v>169</v>
      </c>
      <c r="H81" s="9">
        <f>ROUND(SUMIFS(ZipCodes!D:D,ZipCodes!C:C,Table2[[#This Row],[City]]),0)</f>
        <v>1241364</v>
      </c>
      <c r="I81" s="9">
        <f>100000*Table2[[#This Row],[Count]]/Table2[[#This Row],[Population]]</f>
        <v>13.614056795589368</v>
      </c>
    </row>
    <row r="82" spans="1:9" x14ac:dyDescent="0.35">
      <c r="A82" s="11">
        <v>43915.333333333336</v>
      </c>
      <c r="B82" s="11" t="str">
        <f t="shared" si="2"/>
        <v>USA</v>
      </c>
      <c r="C82" s="11" t="s">
        <v>65</v>
      </c>
      <c r="D82" t="str">
        <f t="shared" si="3"/>
        <v>San Diego</v>
      </c>
      <c r="E82" t="s">
        <v>54</v>
      </c>
      <c r="F82" t="s">
        <v>43</v>
      </c>
      <c r="G82">
        <v>3</v>
      </c>
      <c r="H82" s="9">
        <f>ROUND(SUMIFS(ZipCodes!D:D,ZipCodes!C:C,Table2[[#This Row],[City]]),0)</f>
        <v>89275</v>
      </c>
      <c r="I82" s="9">
        <f>100000*Table2[[#This Row],[Count]]/Table2[[#This Row],[Population]]</f>
        <v>3.3604032483898068</v>
      </c>
    </row>
    <row r="83" spans="1:9" x14ac:dyDescent="0.35">
      <c r="A83" s="11">
        <v>43915.333333333336</v>
      </c>
      <c r="B83" s="11" t="str">
        <f t="shared" si="2"/>
        <v>USA</v>
      </c>
      <c r="C83" s="11" t="s">
        <v>65</v>
      </c>
      <c r="D83" t="str">
        <f t="shared" si="3"/>
        <v>San Diego</v>
      </c>
      <c r="E83" t="s">
        <v>55</v>
      </c>
      <c r="F83" t="s">
        <v>43</v>
      </c>
      <c r="G83">
        <v>1</v>
      </c>
      <c r="H83" s="9">
        <f>ROUND(SUMIFS(ZipCodes!D:D,ZipCodes!C:C,Table2[[#This Row],[City]]),0)</f>
        <v>53422</v>
      </c>
      <c r="I83" s="9">
        <f>100000*Table2[[#This Row],[Count]]/Table2[[#This Row],[Population]]</f>
        <v>1.8718879862229045</v>
      </c>
    </row>
    <row r="84" spans="1:9" x14ac:dyDescent="0.35">
      <c r="A84" s="11">
        <v>43915.333333333336</v>
      </c>
      <c r="B84" s="11" t="str">
        <f t="shared" si="2"/>
        <v>USA</v>
      </c>
      <c r="C84" s="11" t="s">
        <v>65</v>
      </c>
      <c r="D84" t="str">
        <f t="shared" si="3"/>
        <v>San Diego</v>
      </c>
      <c r="E84" t="s">
        <v>56</v>
      </c>
      <c r="F84" t="s">
        <v>43</v>
      </c>
      <c r="G84">
        <v>1</v>
      </c>
      <c r="H84" s="9">
        <f>ROUND(SUMIFS(ZipCodes!D:D,ZipCodes!C:C,Table2[[#This Row],[City]]),0)</f>
        <v>12056</v>
      </c>
      <c r="I84" s="9">
        <f>100000*Table2[[#This Row],[Count]]/Table2[[#This Row],[Population]]</f>
        <v>8.2946250829462507</v>
      </c>
    </row>
    <row r="85" spans="1:9" x14ac:dyDescent="0.35">
      <c r="A85" s="11">
        <v>43915.333333333336</v>
      </c>
      <c r="B85" s="11" t="str">
        <f t="shared" si="2"/>
        <v>USA</v>
      </c>
      <c r="C85" s="11" t="s">
        <v>65</v>
      </c>
      <c r="D85" t="str">
        <f t="shared" si="3"/>
        <v>San Diego</v>
      </c>
      <c r="E85" t="s">
        <v>57</v>
      </c>
      <c r="F85" t="s">
        <v>43</v>
      </c>
      <c r="G85">
        <v>3</v>
      </c>
      <c r="H85" s="9">
        <f>ROUND(SUMIFS(ZipCodes!D:D,ZipCodes!C:C,Table2[[#This Row],[City]]),0)</f>
        <v>112033</v>
      </c>
      <c r="I85" s="9">
        <f>100000*Table2[[#This Row],[Count]]/Table2[[#This Row],[Population]]</f>
        <v>2.6777824391027645</v>
      </c>
    </row>
    <row r="86" spans="1:9" x14ac:dyDescent="0.35">
      <c r="A86" s="11">
        <v>43915.333333333336</v>
      </c>
      <c r="B86" s="11" t="str">
        <f>"USA"</f>
        <v>USA</v>
      </c>
      <c r="C86" s="11" t="s">
        <v>65</v>
      </c>
      <c r="D86" t="str">
        <f>"San Diego"</f>
        <v>San Diego</v>
      </c>
      <c r="E86" t="s">
        <v>79</v>
      </c>
      <c r="F86" t="s">
        <v>59</v>
      </c>
      <c r="G86">
        <v>1</v>
      </c>
      <c r="H86" s="9">
        <f>ROUND(SUMIFS(ZipCodes!D:D,ZipCodes!C:C,Table2[[#This Row],[City]]),0)</f>
        <v>17653</v>
      </c>
      <c r="I86" s="9">
        <f>100000*Table2[[#This Row],[Count]]/Table2[[#This Row],[Population]]</f>
        <v>5.6647595309579106</v>
      </c>
    </row>
    <row r="87" spans="1:9" x14ac:dyDescent="0.35">
      <c r="A87" s="11">
        <v>43915.333333333336</v>
      </c>
      <c r="B87" s="11" t="str">
        <f t="shared" si="2"/>
        <v>USA</v>
      </c>
      <c r="C87" s="11" t="s">
        <v>65</v>
      </c>
      <c r="D87" t="str">
        <f t="shared" si="3"/>
        <v>San Diego</v>
      </c>
      <c r="E87" t="s">
        <v>58</v>
      </c>
      <c r="F87" t="s">
        <v>59</v>
      </c>
      <c r="G87">
        <v>2</v>
      </c>
      <c r="H87" s="9">
        <f>ROUND(SUMIFS(ZipCodes!D:D,ZipCodes!C:C,Table2[[#This Row],[City]]),0)</f>
        <v>46239</v>
      </c>
      <c r="I87" s="9">
        <f>100000*Table2[[#This Row],[Count]]/Table2[[#This Row],[Population]]</f>
        <v>4.325353056943273</v>
      </c>
    </row>
    <row r="88" spans="1:9" x14ac:dyDescent="0.35">
      <c r="A88" s="11">
        <v>43915.333333333336</v>
      </c>
      <c r="B88" s="11" t="str">
        <f t="shared" si="2"/>
        <v>USA</v>
      </c>
      <c r="C88" s="11" t="s">
        <v>65</v>
      </c>
      <c r="D88" t="str">
        <f>"San Diego"</f>
        <v>San Diego</v>
      </c>
      <c r="E88" t="s">
        <v>108</v>
      </c>
      <c r="F88" t="s">
        <v>59</v>
      </c>
      <c r="G88">
        <v>1</v>
      </c>
      <c r="H88" s="9">
        <f>ROUND(SUMIFS(ZipCodes!D:D,ZipCodes!C:C,Table2[[#This Row],[City]]),0)</f>
        <v>8624</v>
      </c>
      <c r="I88" s="9">
        <f>100000*Table2[[#This Row],[Count]]/Table2[[#This Row],[Population]]</f>
        <v>11.595547309833025</v>
      </c>
    </row>
    <row r="89" spans="1:9" x14ac:dyDescent="0.35">
      <c r="A89" s="11">
        <v>43915.333333333336</v>
      </c>
      <c r="B89" s="11" t="str">
        <f t="shared" si="2"/>
        <v>USA</v>
      </c>
      <c r="C89" s="11" t="s">
        <v>65</v>
      </c>
      <c r="D89" t="str">
        <f t="shared" si="3"/>
        <v>San Diego</v>
      </c>
      <c r="E89" t="s">
        <v>60</v>
      </c>
      <c r="F89" t="s">
        <v>59</v>
      </c>
      <c r="G89">
        <v>2</v>
      </c>
      <c r="H89" s="9">
        <f>ROUND(SUMIFS(ZipCodes!D:D,ZipCodes!C:C,Table2[[#This Row],[City]]),0)</f>
        <v>41281</v>
      </c>
      <c r="I89" s="9">
        <f>100000*Table2[[#This Row],[Count]]/Table2[[#This Row],[Population]]</f>
        <v>4.8448438749061316</v>
      </c>
    </row>
    <row r="90" spans="1:9" x14ac:dyDescent="0.35">
      <c r="A90" s="11">
        <v>43915.333333333336</v>
      </c>
      <c r="B90" s="11" t="str">
        <f t="shared" si="2"/>
        <v>USA</v>
      </c>
      <c r="C90" s="11" t="s">
        <v>65</v>
      </c>
      <c r="D90" t="str">
        <f t="shared" si="3"/>
        <v>San Diego</v>
      </c>
      <c r="E90" t="s">
        <v>61</v>
      </c>
      <c r="F90" t="s">
        <v>59</v>
      </c>
      <c r="G90">
        <v>2</v>
      </c>
      <c r="H90" s="9">
        <f>ROUND(SUMIFS(ZipCodes!D:D,ZipCodes!C:C,Table2[[#This Row],[City]]),0)</f>
        <v>35414</v>
      </c>
      <c r="I90" s="9">
        <f>100000*Table2[[#This Row],[Count]]/Table2[[#This Row],[Population]]</f>
        <v>5.6474840458575706</v>
      </c>
    </row>
    <row r="91" spans="1:9" x14ac:dyDescent="0.35">
      <c r="A91" s="11">
        <v>43915.333333333336</v>
      </c>
      <c r="B91" s="11" t="str">
        <f t="shared" si="2"/>
        <v>USA</v>
      </c>
      <c r="C91" s="11" t="s">
        <v>65</v>
      </c>
      <c r="D91" t="str">
        <f t="shared" si="3"/>
        <v>San Diego</v>
      </c>
      <c r="E91" t="s">
        <v>62</v>
      </c>
      <c r="F91" t="s">
        <v>59</v>
      </c>
      <c r="G91">
        <v>5</v>
      </c>
      <c r="H91" s="9">
        <f>ROUND(SUMIFS(ZipCodes!D:D,ZipCodes!C:C,Table2[[#This Row],[City]]),0)</f>
        <v>10583</v>
      </c>
      <c r="I91" s="9">
        <f>100000*Table2[[#This Row],[Count]]/Table2[[#This Row],[Population]]</f>
        <v>47.245582538032693</v>
      </c>
    </row>
    <row r="92" spans="1:9" x14ac:dyDescent="0.35">
      <c r="A92" s="11">
        <v>43915.333333333336</v>
      </c>
      <c r="B92" s="11" t="str">
        <f t="shared" si="2"/>
        <v>USA</v>
      </c>
      <c r="C92" s="11" t="s">
        <v>65</v>
      </c>
      <c r="D92" t="str">
        <f t="shared" si="3"/>
        <v>San Diego</v>
      </c>
      <c r="E92" t="s">
        <v>258</v>
      </c>
      <c r="F92" t="s">
        <v>59</v>
      </c>
      <c r="G92">
        <v>1</v>
      </c>
      <c r="H92" s="9">
        <f>ROUND(SUMIFS(ZipCodes!D:D,ZipCodes!C:C,Table2[[#This Row],[City]]),0)</f>
        <v>29429</v>
      </c>
      <c r="I92" s="9">
        <f>100000*Table2[[#This Row],[Count]]/Table2[[#This Row],[Population]]</f>
        <v>3.3980087668626187</v>
      </c>
    </row>
    <row r="93" spans="1:9" x14ac:dyDescent="0.35">
      <c r="A93" s="11">
        <v>43915.333333333336</v>
      </c>
      <c r="B93" s="11" t="str">
        <f>"USA"</f>
        <v>USA</v>
      </c>
      <c r="C93" s="11" t="s">
        <v>65</v>
      </c>
      <c r="D93" t="str">
        <f>"San Diego"</f>
        <v>San Diego</v>
      </c>
      <c r="E93" t="s">
        <v>126</v>
      </c>
      <c r="F93" t="s">
        <v>59</v>
      </c>
      <c r="G93">
        <v>4</v>
      </c>
      <c r="H93" s="9">
        <f>ROUND(SUMIFS(ZipCodes!D:D,ZipCodes!C:C,Table2[[#This Row],[City]]),0)</f>
        <v>67264</v>
      </c>
      <c r="I93" s="9">
        <f>100000*Table2[[#This Row],[Count]]/Table2[[#This Row],[Population]]</f>
        <v>5.9467174119885824</v>
      </c>
    </row>
    <row r="94" spans="1:9" x14ac:dyDescent="0.35">
      <c r="A94" s="11">
        <v>43915.333333333336</v>
      </c>
      <c r="B94" s="11" t="str">
        <f t="shared" si="2"/>
        <v>USA</v>
      </c>
      <c r="C94" s="11" t="s">
        <v>65</v>
      </c>
      <c r="D94" t="str">
        <f t="shared" si="3"/>
        <v>San Diego</v>
      </c>
      <c r="E94" t="s">
        <v>53</v>
      </c>
      <c r="F94" t="s">
        <v>68</v>
      </c>
      <c r="G94">
        <v>4</v>
      </c>
      <c r="H94" s="9">
        <f>ROUND(SUMIFS(ZipCodes!D:D,ZipCodes!C:C,Table2[[#This Row],[City]]),0)</f>
        <v>1241364</v>
      </c>
      <c r="I94" s="9">
        <f>100000*Table2[[#This Row],[Count]]/Table2[[#This Row],[Population]]</f>
        <v>0.32222619634531047</v>
      </c>
    </row>
    <row r="95" spans="1:9" x14ac:dyDescent="0.35">
      <c r="A95" s="11">
        <v>43915.333333333336</v>
      </c>
      <c r="B95" s="11" t="str">
        <f t="shared" si="2"/>
        <v>USA</v>
      </c>
      <c r="C95" s="11" t="s">
        <v>65</v>
      </c>
      <c r="D95" t="str">
        <f t="shared" si="3"/>
        <v>San Diego</v>
      </c>
      <c r="E95" t="s">
        <v>53</v>
      </c>
      <c r="F95" t="s">
        <v>63</v>
      </c>
      <c r="G95">
        <v>20</v>
      </c>
      <c r="H95" s="9">
        <f>ROUND(SUMIFS(ZipCodes!D:D,ZipCodes!C:C,Table2[[#This Row],[City]]),0)</f>
        <v>1241364</v>
      </c>
      <c r="I95" s="9">
        <f>100000*Table2[[#This Row],[Count]]/Table2[[#This Row],[Population]]</f>
        <v>1.6111309817265524</v>
      </c>
    </row>
    <row r="96" spans="1:9" x14ac:dyDescent="0.35">
      <c r="A96" s="11">
        <v>43916.333333333336</v>
      </c>
      <c r="B96" s="11" t="str">
        <f t="shared" si="2"/>
        <v>USA</v>
      </c>
      <c r="C96" s="11" t="s">
        <v>65</v>
      </c>
      <c r="D96" t="str">
        <f t="shared" si="3"/>
        <v>San Diego</v>
      </c>
      <c r="E96" t="s">
        <v>67</v>
      </c>
      <c r="F96" t="s">
        <v>43</v>
      </c>
      <c r="G96">
        <v>15</v>
      </c>
      <c r="H96" s="9">
        <f>ROUND(SUMIFS(ZipCodes!D:D,ZipCodes!C:C,Table2[[#This Row],[City]]),0)</f>
        <v>105183</v>
      </c>
      <c r="I96" s="9">
        <f>100000*Table2[[#This Row],[Count]]/Table2[[#This Row],[Population]]</f>
        <v>14.260859644619378</v>
      </c>
    </row>
    <row r="97" spans="1:9" x14ac:dyDescent="0.35">
      <c r="A97" s="11">
        <v>43916.333333333336</v>
      </c>
      <c r="B97" s="11" t="str">
        <f t="shared" si="2"/>
        <v>USA</v>
      </c>
      <c r="C97" s="11" t="s">
        <v>65</v>
      </c>
      <c r="D97" t="str">
        <f t="shared" si="3"/>
        <v>San Diego</v>
      </c>
      <c r="E97" t="s">
        <v>44</v>
      </c>
      <c r="F97" t="s">
        <v>43</v>
      </c>
      <c r="G97">
        <v>17</v>
      </c>
      <c r="H97" s="9">
        <f>ROUND(SUMIFS(ZipCodes!D:D,ZipCodes!C:C,Table2[[#This Row],[City]]),0)</f>
        <v>239879</v>
      </c>
      <c r="I97" s="9">
        <f>100000*Table2[[#This Row],[Count]]/Table2[[#This Row],[Population]]</f>
        <v>7.0869063152672807</v>
      </c>
    </row>
    <row r="98" spans="1:9" x14ac:dyDescent="0.35">
      <c r="A98" s="11">
        <v>43916.333333333336</v>
      </c>
      <c r="B98" s="11" t="str">
        <f t="shared" si="2"/>
        <v>USA</v>
      </c>
      <c r="C98" s="11" t="s">
        <v>65</v>
      </c>
      <c r="D98" t="str">
        <f t="shared" si="3"/>
        <v>San Diego</v>
      </c>
      <c r="E98" t="s">
        <v>45</v>
      </c>
      <c r="F98" t="s">
        <v>43</v>
      </c>
      <c r="G98">
        <v>5</v>
      </c>
      <c r="H98" s="9">
        <f>ROUND(SUMIFS(ZipCodes!D:D,ZipCodes!C:C,Table2[[#This Row],[City]]),0)</f>
        <v>13154</v>
      </c>
      <c r="I98" s="9">
        <f>100000*Table2[[#This Row],[Count]]/Table2[[#This Row],[Population]]</f>
        <v>38.011251330393797</v>
      </c>
    </row>
    <row r="99" spans="1:9" x14ac:dyDescent="0.35">
      <c r="A99" s="11">
        <v>43916.333333333336</v>
      </c>
      <c r="B99" s="11" t="str">
        <f t="shared" si="2"/>
        <v>USA</v>
      </c>
      <c r="C99" s="11" t="s">
        <v>65</v>
      </c>
      <c r="D99" t="str">
        <f t="shared" si="3"/>
        <v>San Diego</v>
      </c>
      <c r="E99" t="s">
        <v>46</v>
      </c>
      <c r="F99" t="s">
        <v>43</v>
      </c>
      <c r="G99">
        <v>19</v>
      </c>
      <c r="H99" s="9">
        <f>ROUND(SUMIFS(ZipCodes!D:D,ZipCodes!C:C,Table2[[#This Row],[City]]),0)</f>
        <v>165433</v>
      </c>
      <c r="I99" s="9">
        <f>100000*Table2[[#This Row],[Count]]/Table2[[#This Row],[Population]]</f>
        <v>11.485012059262662</v>
      </c>
    </row>
    <row r="100" spans="1:9" x14ac:dyDescent="0.35">
      <c r="A100" s="11">
        <v>43916.333333333336</v>
      </c>
      <c r="B100" s="11" t="str">
        <f t="shared" si="2"/>
        <v>USA</v>
      </c>
      <c r="C100" s="11" t="s">
        <v>65</v>
      </c>
      <c r="D100" t="str">
        <f t="shared" si="3"/>
        <v>San Diego</v>
      </c>
      <c r="E100" t="s">
        <v>47</v>
      </c>
      <c r="F100" t="s">
        <v>43</v>
      </c>
      <c r="G100">
        <v>12</v>
      </c>
      <c r="H100" s="9">
        <f>ROUND(SUMIFS(ZipCodes!D:D,ZipCodes!C:C,Table2[[#This Row],[City]]),0)</f>
        <v>49121</v>
      </c>
      <c r="I100" s="9">
        <f>100000*Table2[[#This Row],[Count]]/Table2[[#This Row],[Population]]</f>
        <v>24.429470084078094</v>
      </c>
    </row>
    <row r="101" spans="1:9" x14ac:dyDescent="0.35">
      <c r="A101" s="11">
        <v>43916.333333333336</v>
      </c>
      <c r="B101" s="11" t="str">
        <f t="shared" si="2"/>
        <v>USA</v>
      </c>
      <c r="C101" s="11" t="s">
        <v>65</v>
      </c>
      <c r="D101" t="str">
        <f t="shared" si="3"/>
        <v>San Diego</v>
      </c>
      <c r="E101" t="s">
        <v>48</v>
      </c>
      <c r="F101" t="s">
        <v>43</v>
      </c>
      <c r="G101">
        <v>7</v>
      </c>
      <c r="H101" s="9">
        <f>ROUND(SUMIFS(ZipCodes!D:D,ZipCodes!C:C,Table2[[#This Row],[City]]),0)</f>
        <v>171802</v>
      </c>
      <c r="I101" s="9">
        <f>100000*Table2[[#This Row],[Count]]/Table2[[#This Row],[Population]]</f>
        <v>4.0744578060790912</v>
      </c>
    </row>
    <row r="102" spans="1:9" x14ac:dyDescent="0.35">
      <c r="A102" s="11">
        <v>43916.333333333336</v>
      </c>
      <c r="B102" s="11" t="str">
        <f t="shared" si="2"/>
        <v>USA</v>
      </c>
      <c r="C102" s="11" t="s">
        <v>65</v>
      </c>
      <c r="D102" t="str">
        <f t="shared" si="3"/>
        <v>San Diego</v>
      </c>
      <c r="E102" t="s">
        <v>49</v>
      </c>
      <c r="F102" t="s">
        <v>43</v>
      </c>
      <c r="G102">
        <v>1</v>
      </c>
      <c r="H102" s="9">
        <f>ROUND(SUMIFS(ZipCodes!D:D,ZipCodes!C:C,Table2[[#This Row],[City]]),0)</f>
        <v>69848</v>
      </c>
      <c r="I102" s="9">
        <f>100000*Table2[[#This Row],[Count]]/Table2[[#This Row],[Population]]</f>
        <v>1.4316802199060819</v>
      </c>
    </row>
    <row r="103" spans="1:9" x14ac:dyDescent="0.35">
      <c r="A103" s="11">
        <v>43916.333333333336</v>
      </c>
      <c r="B103" s="11" t="str">
        <f t="shared" si="2"/>
        <v>USA</v>
      </c>
      <c r="C103" s="11" t="s">
        <v>65</v>
      </c>
      <c r="D103" t="str">
        <f>"San Diego"</f>
        <v>San Diego</v>
      </c>
      <c r="E103" t="s">
        <v>114</v>
      </c>
      <c r="F103" t="s">
        <v>43</v>
      </c>
      <c r="G103">
        <v>1</v>
      </c>
      <c r="H103" s="9">
        <f>ROUND(SUMIFS(ZipCodes!D:D,ZipCodes!C:C,Table2[[#This Row],[City]]),0)</f>
        <v>25460</v>
      </c>
      <c r="I103" s="9">
        <f>100000*Table2[[#This Row],[Count]]/Table2[[#This Row],[Population]]</f>
        <v>3.9277297721916731</v>
      </c>
    </row>
    <row r="104" spans="1:9" x14ac:dyDescent="0.35">
      <c r="A104" s="11">
        <v>43916.333333333336</v>
      </c>
      <c r="B104" s="11" t="str">
        <f t="shared" si="2"/>
        <v>USA</v>
      </c>
      <c r="C104" s="11" t="s">
        <v>65</v>
      </c>
      <c r="D104" t="str">
        <f t="shared" si="3"/>
        <v>San Diego</v>
      </c>
      <c r="E104" t="s">
        <v>50</v>
      </c>
      <c r="F104" t="s">
        <v>43</v>
      </c>
      <c r="G104">
        <v>6</v>
      </c>
      <c r="H104" s="9">
        <f>ROUND(SUMIFS(ZipCodes!D:D,ZipCodes!C:C,Table2[[#This Row],[City]]),0)</f>
        <v>60322</v>
      </c>
      <c r="I104" s="9">
        <f>100000*Table2[[#This Row],[Count]]/Table2[[#This Row],[Population]]</f>
        <v>9.9466198070355762</v>
      </c>
    </row>
    <row r="105" spans="1:9" x14ac:dyDescent="0.35">
      <c r="A105" s="11">
        <v>43916.333333333336</v>
      </c>
      <c r="B105" s="11" t="str">
        <f t="shared" si="2"/>
        <v>USA</v>
      </c>
      <c r="C105" s="11" t="s">
        <v>65</v>
      </c>
      <c r="D105" t="str">
        <f t="shared" si="3"/>
        <v>San Diego</v>
      </c>
      <c r="E105" t="s">
        <v>51</v>
      </c>
      <c r="F105" t="s">
        <v>43</v>
      </c>
      <c r="G105">
        <v>8</v>
      </c>
      <c r="H105" s="9">
        <f>ROUND(SUMIFS(ZipCodes!D:D,ZipCodes!C:C,Table2[[#This Row],[City]]),0)</f>
        <v>188742</v>
      </c>
      <c r="I105" s="9">
        <f>100000*Table2[[#This Row],[Count]]/Table2[[#This Row],[Population]]</f>
        <v>4.2385902448845512</v>
      </c>
    </row>
    <row r="106" spans="1:9" x14ac:dyDescent="0.35">
      <c r="A106" s="11">
        <v>43916.333333333336</v>
      </c>
      <c r="B106" s="11" t="str">
        <f t="shared" si="2"/>
        <v>USA</v>
      </c>
      <c r="C106" s="11" t="s">
        <v>65</v>
      </c>
      <c r="D106" t="str">
        <f t="shared" si="3"/>
        <v>San Diego</v>
      </c>
      <c r="E106" t="s">
        <v>52</v>
      </c>
      <c r="F106" t="s">
        <v>43</v>
      </c>
      <c r="G106">
        <v>4</v>
      </c>
      <c r="H106" s="9">
        <f>ROUND(SUMIFS(ZipCodes!D:D,ZipCodes!C:C,Table2[[#This Row],[City]]),0)</f>
        <v>47904</v>
      </c>
      <c r="I106" s="9">
        <f>100000*Table2[[#This Row],[Count]]/Table2[[#This Row],[Population]]</f>
        <v>8.3500334001336007</v>
      </c>
    </row>
    <row r="107" spans="1:9" x14ac:dyDescent="0.35">
      <c r="A107" s="11">
        <v>43916.333333333336</v>
      </c>
      <c r="B107" s="11" t="str">
        <f t="shared" si="2"/>
        <v>USA</v>
      </c>
      <c r="C107" s="11" t="s">
        <v>65</v>
      </c>
      <c r="D107" t="str">
        <f t="shared" si="3"/>
        <v>San Diego</v>
      </c>
      <c r="E107" t="s">
        <v>53</v>
      </c>
      <c r="F107" t="s">
        <v>43</v>
      </c>
      <c r="G107">
        <v>207</v>
      </c>
      <c r="H107" s="9">
        <f>ROUND(SUMIFS(ZipCodes!D:D,ZipCodes!C:C,Table2[[#This Row],[City]]),0)</f>
        <v>1241364</v>
      </c>
      <c r="I107" s="9">
        <f>100000*Table2[[#This Row],[Count]]/Table2[[#This Row],[Population]]</f>
        <v>16.675205660869818</v>
      </c>
    </row>
    <row r="108" spans="1:9" x14ac:dyDescent="0.35">
      <c r="A108" s="11">
        <v>43916.333333333336</v>
      </c>
      <c r="B108" s="11" t="str">
        <f t="shared" si="2"/>
        <v>USA</v>
      </c>
      <c r="C108" s="11" t="s">
        <v>65</v>
      </c>
      <c r="D108" t="str">
        <f t="shared" si="3"/>
        <v>San Diego</v>
      </c>
      <c r="E108" t="s">
        <v>54</v>
      </c>
      <c r="F108" t="s">
        <v>43</v>
      </c>
      <c r="G108">
        <v>3</v>
      </c>
      <c r="H108" s="9">
        <f>ROUND(SUMIFS(ZipCodes!D:D,ZipCodes!C:C,Table2[[#This Row],[City]]),0)</f>
        <v>89275</v>
      </c>
      <c r="I108" s="9">
        <f>100000*Table2[[#This Row],[Count]]/Table2[[#This Row],[Population]]</f>
        <v>3.3604032483898068</v>
      </c>
    </row>
    <row r="109" spans="1:9" x14ac:dyDescent="0.35">
      <c r="A109" s="11">
        <v>43916.333333333336</v>
      </c>
      <c r="B109" s="11" t="str">
        <f t="shared" si="2"/>
        <v>USA</v>
      </c>
      <c r="C109" s="11" t="s">
        <v>65</v>
      </c>
      <c r="D109" t="str">
        <f t="shared" si="3"/>
        <v>San Diego</v>
      </c>
      <c r="E109" t="s">
        <v>55</v>
      </c>
      <c r="F109" t="s">
        <v>43</v>
      </c>
      <c r="G109">
        <v>2</v>
      </c>
      <c r="H109" s="9">
        <f>ROUND(SUMIFS(ZipCodes!D:D,ZipCodes!C:C,Table2[[#This Row],[City]]),0)</f>
        <v>53422</v>
      </c>
      <c r="I109" s="9">
        <f>100000*Table2[[#This Row],[Count]]/Table2[[#This Row],[Population]]</f>
        <v>3.7437759724458091</v>
      </c>
    </row>
    <row r="110" spans="1:9" x14ac:dyDescent="0.35">
      <c r="A110" s="11">
        <v>43916.333333333336</v>
      </c>
      <c r="B110" s="11" t="str">
        <f t="shared" si="2"/>
        <v>USA</v>
      </c>
      <c r="C110" s="11" t="s">
        <v>65</v>
      </c>
      <c r="D110" t="str">
        <f t="shared" si="3"/>
        <v>San Diego</v>
      </c>
      <c r="E110" t="s">
        <v>56</v>
      </c>
      <c r="F110" t="s">
        <v>43</v>
      </c>
      <c r="G110">
        <v>1</v>
      </c>
      <c r="H110" s="9">
        <f>ROUND(SUMIFS(ZipCodes!D:D,ZipCodes!C:C,Table2[[#This Row],[City]]),0)</f>
        <v>12056</v>
      </c>
      <c r="I110" s="9">
        <f>100000*Table2[[#This Row],[Count]]/Table2[[#This Row],[Population]]</f>
        <v>8.2946250829462507</v>
      </c>
    </row>
    <row r="111" spans="1:9" x14ac:dyDescent="0.35">
      <c r="A111" s="11">
        <v>43916.333333333336</v>
      </c>
      <c r="B111" s="11" t="str">
        <f t="shared" si="2"/>
        <v>USA</v>
      </c>
      <c r="C111" s="11" t="s">
        <v>65</v>
      </c>
      <c r="D111" t="str">
        <f t="shared" si="3"/>
        <v>San Diego</v>
      </c>
      <c r="E111" t="s">
        <v>57</v>
      </c>
      <c r="F111" t="s">
        <v>43</v>
      </c>
      <c r="G111">
        <v>5</v>
      </c>
      <c r="H111" s="9">
        <f>ROUND(SUMIFS(ZipCodes!D:D,ZipCodes!C:C,Table2[[#This Row],[City]]),0)</f>
        <v>112033</v>
      </c>
      <c r="I111" s="9">
        <f>100000*Table2[[#This Row],[Count]]/Table2[[#This Row],[Population]]</f>
        <v>4.4629707318379408</v>
      </c>
    </row>
    <row r="112" spans="1:9" x14ac:dyDescent="0.35">
      <c r="A112" s="11">
        <v>43916.333333333336</v>
      </c>
      <c r="B112" s="11" t="str">
        <f>"USA"</f>
        <v>USA</v>
      </c>
      <c r="C112" s="11" t="s">
        <v>65</v>
      </c>
      <c r="D112" t="str">
        <f>"San Diego"</f>
        <v>San Diego</v>
      </c>
      <c r="E112" t="s">
        <v>79</v>
      </c>
      <c r="F112" t="s">
        <v>59</v>
      </c>
      <c r="G112">
        <v>1</v>
      </c>
      <c r="H112" s="9">
        <f>ROUND(SUMIFS(ZipCodes!D:D,ZipCodes!C:C,Table2[[#This Row],[City]]),0)</f>
        <v>17653</v>
      </c>
      <c r="I112" s="9">
        <f>100000*Table2[[#This Row],[Count]]/Table2[[#This Row],[Population]]</f>
        <v>5.6647595309579106</v>
      </c>
    </row>
    <row r="113" spans="1:9" x14ac:dyDescent="0.35">
      <c r="A113" s="11">
        <v>43916.333333333336</v>
      </c>
      <c r="B113" s="11" t="str">
        <f t="shared" si="2"/>
        <v>USA</v>
      </c>
      <c r="C113" s="11" t="s">
        <v>65</v>
      </c>
      <c r="D113" t="str">
        <f t="shared" si="3"/>
        <v>San Diego</v>
      </c>
      <c r="E113" t="s">
        <v>58</v>
      </c>
      <c r="F113" t="s">
        <v>59</v>
      </c>
      <c r="G113">
        <v>2</v>
      </c>
      <c r="H113" s="9">
        <f>ROUND(SUMIFS(ZipCodes!D:D,ZipCodes!C:C,Table2[[#This Row],[City]]),0)</f>
        <v>46239</v>
      </c>
      <c r="I113" s="9">
        <f>100000*Table2[[#This Row],[Count]]/Table2[[#This Row],[Population]]</f>
        <v>4.325353056943273</v>
      </c>
    </row>
    <row r="114" spans="1:9" x14ac:dyDescent="0.35">
      <c r="A114" s="11">
        <v>43916.333333333336</v>
      </c>
      <c r="B114" s="11" t="str">
        <f t="shared" si="2"/>
        <v>USA</v>
      </c>
      <c r="C114" s="11" t="s">
        <v>65</v>
      </c>
      <c r="D114" t="str">
        <f t="shared" si="3"/>
        <v>San Diego</v>
      </c>
      <c r="E114" t="s">
        <v>60</v>
      </c>
      <c r="F114" t="s">
        <v>59</v>
      </c>
      <c r="G114">
        <v>2</v>
      </c>
      <c r="H114" s="9">
        <f>ROUND(SUMIFS(ZipCodes!D:D,ZipCodes!C:C,Table2[[#This Row],[City]]),0)</f>
        <v>41281</v>
      </c>
      <c r="I114" s="9">
        <f>100000*Table2[[#This Row],[Count]]/Table2[[#This Row],[Population]]</f>
        <v>4.8448438749061316</v>
      </c>
    </row>
    <row r="115" spans="1:9" x14ac:dyDescent="0.35">
      <c r="A115" s="11">
        <v>43916.333333333336</v>
      </c>
      <c r="B115" s="11" t="str">
        <f t="shared" si="2"/>
        <v>USA</v>
      </c>
      <c r="C115" s="11" t="s">
        <v>65</v>
      </c>
      <c r="D115" t="str">
        <f t="shared" si="3"/>
        <v>San Diego</v>
      </c>
      <c r="E115" t="s">
        <v>61</v>
      </c>
      <c r="F115" t="s">
        <v>59</v>
      </c>
      <c r="G115">
        <v>2</v>
      </c>
      <c r="H115" s="9">
        <f>ROUND(SUMIFS(ZipCodes!D:D,ZipCodes!C:C,Table2[[#This Row],[City]]),0)</f>
        <v>35414</v>
      </c>
      <c r="I115" s="9">
        <f>100000*Table2[[#This Row],[Count]]/Table2[[#This Row],[Population]]</f>
        <v>5.6474840458575706</v>
      </c>
    </row>
    <row r="116" spans="1:9" x14ac:dyDescent="0.35">
      <c r="A116" s="11">
        <v>43916.333333333336</v>
      </c>
      <c r="B116" s="11" t="str">
        <f t="shared" si="2"/>
        <v>USA</v>
      </c>
      <c r="C116" s="11" t="s">
        <v>65</v>
      </c>
      <c r="D116" t="str">
        <f t="shared" si="3"/>
        <v>San Diego</v>
      </c>
      <c r="E116" t="s">
        <v>62</v>
      </c>
      <c r="F116" t="s">
        <v>59</v>
      </c>
      <c r="G116">
        <v>5</v>
      </c>
      <c r="H116" s="9">
        <f>ROUND(SUMIFS(ZipCodes!D:D,ZipCodes!C:C,Table2[[#This Row],[City]]),0)</f>
        <v>10583</v>
      </c>
      <c r="I116" s="9">
        <f>100000*Table2[[#This Row],[Count]]/Table2[[#This Row],[Population]]</f>
        <v>47.245582538032693</v>
      </c>
    </row>
    <row r="117" spans="1:9" x14ac:dyDescent="0.35">
      <c r="A117" s="11">
        <v>43916.333333333336</v>
      </c>
      <c r="B117" s="11" t="str">
        <f>"USA"</f>
        <v>USA</v>
      </c>
      <c r="C117" s="11" t="s">
        <v>65</v>
      </c>
      <c r="D117" t="str">
        <f>"San Diego"</f>
        <v>San Diego</v>
      </c>
      <c r="E117" t="s">
        <v>126</v>
      </c>
      <c r="F117" t="s">
        <v>59</v>
      </c>
      <c r="G117">
        <v>4</v>
      </c>
      <c r="H117" s="9">
        <f>ROUND(SUMIFS(ZipCodes!D:D,ZipCodes!C:C,Table2[[#This Row],[City]]),0)</f>
        <v>67264</v>
      </c>
      <c r="I117" s="9">
        <f>100000*Table2[[#This Row],[Count]]/Table2[[#This Row],[Population]]</f>
        <v>5.9467174119885824</v>
      </c>
    </row>
    <row r="118" spans="1:9" x14ac:dyDescent="0.35">
      <c r="A118" s="11">
        <v>43916.333333333336</v>
      </c>
      <c r="B118" s="11" t="str">
        <f t="shared" si="2"/>
        <v>USA</v>
      </c>
      <c r="C118" s="11" t="s">
        <v>65</v>
      </c>
      <c r="D118" t="str">
        <f t="shared" si="3"/>
        <v>San Diego</v>
      </c>
      <c r="E118" t="s">
        <v>53</v>
      </c>
      <c r="F118" t="s">
        <v>68</v>
      </c>
      <c r="G118">
        <v>12</v>
      </c>
      <c r="H118" s="9">
        <f>ROUND(SUMIFS(ZipCodes!D:D,ZipCodes!C:C,Table2[[#This Row],[City]]),0)</f>
        <v>1241364</v>
      </c>
      <c r="I118" s="9">
        <f>100000*Table2[[#This Row],[Count]]/Table2[[#This Row],[Population]]</f>
        <v>0.9666785890359314</v>
      </c>
    </row>
    <row r="119" spans="1:9" x14ac:dyDescent="0.35">
      <c r="A119" s="11">
        <v>43917.333333333336</v>
      </c>
      <c r="B119" s="11" t="str">
        <f t="shared" si="2"/>
        <v>USA</v>
      </c>
      <c r="C119" s="11" t="s">
        <v>65</v>
      </c>
      <c r="D119" t="str">
        <f t="shared" si="3"/>
        <v>San Diego</v>
      </c>
      <c r="E119" t="s">
        <v>67</v>
      </c>
      <c r="F119" t="s">
        <v>43</v>
      </c>
      <c r="G119">
        <v>18</v>
      </c>
      <c r="H119" s="9">
        <f>ROUND(SUMIFS(ZipCodes!D:D,ZipCodes!C:C,Table2[[#This Row],[City]]),0)</f>
        <v>105183</v>
      </c>
      <c r="I119" s="9">
        <f>100000*Table2[[#This Row],[Count]]/Table2[[#This Row],[Population]]</f>
        <v>17.113031573543253</v>
      </c>
    </row>
    <row r="120" spans="1:9" x14ac:dyDescent="0.35">
      <c r="A120" s="11">
        <v>43917.333333333336</v>
      </c>
      <c r="B120" s="11" t="str">
        <f t="shared" si="2"/>
        <v>USA</v>
      </c>
      <c r="C120" s="11" t="s">
        <v>65</v>
      </c>
      <c r="D120" t="str">
        <f t="shared" si="3"/>
        <v>San Diego</v>
      </c>
      <c r="E120" t="s">
        <v>44</v>
      </c>
      <c r="F120" t="s">
        <v>43</v>
      </c>
      <c r="G120">
        <v>21</v>
      </c>
      <c r="H120" s="9">
        <f>ROUND(SUMIFS(ZipCodes!D:D,ZipCodes!C:C,Table2[[#This Row],[City]]),0)</f>
        <v>239879</v>
      </c>
      <c r="I120" s="9">
        <f>100000*Table2[[#This Row],[Count]]/Table2[[#This Row],[Population]]</f>
        <v>8.7544136835654651</v>
      </c>
    </row>
    <row r="121" spans="1:9" x14ac:dyDescent="0.35">
      <c r="A121" s="11">
        <v>43917.333333333336</v>
      </c>
      <c r="B121" s="11" t="str">
        <f t="shared" si="2"/>
        <v>USA</v>
      </c>
      <c r="C121" s="11" t="s">
        <v>65</v>
      </c>
      <c r="D121" t="str">
        <f t="shared" si="3"/>
        <v>San Diego</v>
      </c>
      <c r="E121" t="s">
        <v>233</v>
      </c>
      <c r="F121" t="s">
        <v>43</v>
      </c>
      <c r="G121">
        <v>1</v>
      </c>
      <c r="H121" s="9">
        <f>ROUND(SUMIFS(ZipCodes!D:D,ZipCodes!C:C,Table2[[#This Row],[City]]),0)</f>
        <v>23575</v>
      </c>
      <c r="I121" s="9">
        <f>100000*Table2[[#This Row],[Count]]/Table2[[#This Row],[Population]]</f>
        <v>4.2417815482502652</v>
      </c>
    </row>
    <row r="122" spans="1:9" x14ac:dyDescent="0.35">
      <c r="A122" s="11">
        <v>43917.333333333336</v>
      </c>
      <c r="B122" s="11" t="str">
        <f t="shared" si="2"/>
        <v>USA</v>
      </c>
      <c r="C122" s="11" t="s">
        <v>65</v>
      </c>
      <c r="D122" t="str">
        <f t="shared" si="3"/>
        <v>San Diego</v>
      </c>
      <c r="E122" t="s">
        <v>45</v>
      </c>
      <c r="F122" t="s">
        <v>43</v>
      </c>
      <c r="G122">
        <v>6</v>
      </c>
      <c r="H122" s="9">
        <f>ROUND(SUMIFS(ZipCodes!D:D,ZipCodes!C:C,Table2[[#This Row],[City]]),0)</f>
        <v>13154</v>
      </c>
      <c r="I122" s="9">
        <f>100000*Table2[[#This Row],[Count]]/Table2[[#This Row],[Population]]</f>
        <v>45.613501596472553</v>
      </c>
    </row>
    <row r="123" spans="1:9" x14ac:dyDescent="0.35">
      <c r="A123" s="11">
        <v>43917.333333333336</v>
      </c>
      <c r="B123" s="11" t="str">
        <f t="shared" si="2"/>
        <v>USA</v>
      </c>
      <c r="C123" s="11" t="s">
        <v>65</v>
      </c>
      <c r="D123" t="str">
        <f t="shared" si="3"/>
        <v>San Diego</v>
      </c>
      <c r="E123" t="s">
        <v>46</v>
      </c>
      <c r="F123" t="s">
        <v>43</v>
      </c>
      <c r="G123">
        <v>20</v>
      </c>
      <c r="H123" s="9">
        <f>ROUND(SUMIFS(ZipCodes!D:D,ZipCodes!C:C,Table2[[#This Row],[City]]),0)</f>
        <v>165433</v>
      </c>
      <c r="I123" s="9">
        <f>100000*Table2[[#This Row],[Count]]/Table2[[#This Row],[Population]]</f>
        <v>12.089486378171223</v>
      </c>
    </row>
    <row r="124" spans="1:9" x14ac:dyDescent="0.35">
      <c r="A124" s="11">
        <v>43917.333333333336</v>
      </c>
      <c r="B124" s="11" t="str">
        <f t="shared" si="2"/>
        <v>USA</v>
      </c>
      <c r="C124" s="11" t="s">
        <v>65</v>
      </c>
      <c r="D124" t="str">
        <f t="shared" si="3"/>
        <v>San Diego</v>
      </c>
      <c r="E124" t="s">
        <v>47</v>
      </c>
      <c r="F124" t="s">
        <v>43</v>
      </c>
      <c r="G124">
        <v>14</v>
      </c>
      <c r="H124" s="9">
        <f>ROUND(SUMIFS(ZipCodes!D:D,ZipCodes!C:C,Table2[[#This Row],[City]]),0)</f>
        <v>49121</v>
      </c>
      <c r="I124" s="9">
        <f>100000*Table2[[#This Row],[Count]]/Table2[[#This Row],[Population]]</f>
        <v>28.50104843142444</v>
      </c>
    </row>
    <row r="125" spans="1:9" x14ac:dyDescent="0.35">
      <c r="A125" s="11">
        <v>43917.333333333336</v>
      </c>
      <c r="B125" s="11" t="str">
        <f t="shared" si="2"/>
        <v>USA</v>
      </c>
      <c r="C125" s="11" t="s">
        <v>65</v>
      </c>
      <c r="D125" t="str">
        <f t="shared" si="3"/>
        <v>San Diego</v>
      </c>
      <c r="E125" t="s">
        <v>48</v>
      </c>
      <c r="F125" t="s">
        <v>43</v>
      </c>
      <c r="G125">
        <v>7</v>
      </c>
      <c r="H125" s="9">
        <f>ROUND(SUMIFS(ZipCodes!D:D,ZipCodes!C:C,Table2[[#This Row],[City]]),0)</f>
        <v>171802</v>
      </c>
      <c r="I125" s="9">
        <f>100000*Table2[[#This Row],[Count]]/Table2[[#This Row],[Population]]</f>
        <v>4.0744578060790912</v>
      </c>
    </row>
    <row r="126" spans="1:9" x14ac:dyDescent="0.35">
      <c r="A126" s="11">
        <v>43917.333333333336</v>
      </c>
      <c r="B126" s="11" t="str">
        <f t="shared" si="2"/>
        <v>USA</v>
      </c>
      <c r="C126" s="11" t="s">
        <v>65</v>
      </c>
      <c r="D126" t="str">
        <f t="shared" si="3"/>
        <v>San Diego</v>
      </c>
      <c r="E126" t="s">
        <v>49</v>
      </c>
      <c r="F126" t="s">
        <v>43</v>
      </c>
      <c r="G126">
        <v>3</v>
      </c>
      <c r="H126" s="9">
        <f>ROUND(SUMIFS(ZipCodes!D:D,ZipCodes!C:C,Table2[[#This Row],[City]]),0)</f>
        <v>69848</v>
      </c>
      <c r="I126" s="9">
        <f>100000*Table2[[#This Row],[Count]]/Table2[[#This Row],[Population]]</f>
        <v>4.2950406597182456</v>
      </c>
    </row>
    <row r="127" spans="1:9" x14ac:dyDescent="0.35">
      <c r="A127" s="11">
        <v>43917.333333333336</v>
      </c>
      <c r="B127" s="11" t="str">
        <f t="shared" si="2"/>
        <v>USA</v>
      </c>
      <c r="C127" s="11" t="s">
        <v>65</v>
      </c>
      <c r="D127" t="str">
        <f>"San Diego"</f>
        <v>San Diego</v>
      </c>
      <c r="E127" t="s">
        <v>114</v>
      </c>
      <c r="F127" t="s">
        <v>43</v>
      </c>
      <c r="G127">
        <v>1</v>
      </c>
      <c r="H127" s="9">
        <f>ROUND(SUMIFS(ZipCodes!D:D,ZipCodes!C:C,Table2[[#This Row],[City]]),0)</f>
        <v>25460</v>
      </c>
      <c r="I127" s="9">
        <f>100000*Table2[[#This Row],[Count]]/Table2[[#This Row],[Population]]</f>
        <v>3.9277297721916731</v>
      </c>
    </row>
    <row r="128" spans="1:9" x14ac:dyDescent="0.35">
      <c r="A128" s="11">
        <v>43917.333333333336</v>
      </c>
      <c r="B128" s="11" t="str">
        <f t="shared" si="2"/>
        <v>USA</v>
      </c>
      <c r="C128" s="11" t="s">
        <v>65</v>
      </c>
      <c r="D128" t="str">
        <f t="shared" si="3"/>
        <v>San Diego</v>
      </c>
      <c r="E128" t="s">
        <v>50</v>
      </c>
      <c r="F128" t="s">
        <v>43</v>
      </c>
      <c r="G128">
        <v>6</v>
      </c>
      <c r="H128" s="9">
        <f>ROUND(SUMIFS(ZipCodes!D:D,ZipCodes!C:C,Table2[[#This Row],[City]]),0)</f>
        <v>60322</v>
      </c>
      <c r="I128" s="9">
        <f>100000*Table2[[#This Row],[Count]]/Table2[[#This Row],[Population]]</f>
        <v>9.9466198070355762</v>
      </c>
    </row>
    <row r="129" spans="1:9" x14ac:dyDescent="0.35">
      <c r="A129" s="11">
        <v>43917.333333333336</v>
      </c>
      <c r="B129" s="11" t="str">
        <f t="shared" si="2"/>
        <v>USA</v>
      </c>
      <c r="C129" s="11" t="s">
        <v>65</v>
      </c>
      <c r="D129" t="str">
        <f t="shared" si="3"/>
        <v>San Diego</v>
      </c>
      <c r="E129" t="s">
        <v>51</v>
      </c>
      <c r="F129" t="s">
        <v>43</v>
      </c>
      <c r="G129">
        <v>8</v>
      </c>
      <c r="H129" s="9">
        <f>ROUND(SUMIFS(ZipCodes!D:D,ZipCodes!C:C,Table2[[#This Row],[City]]),0)</f>
        <v>188742</v>
      </c>
      <c r="I129" s="9">
        <f>100000*Table2[[#This Row],[Count]]/Table2[[#This Row],[Population]]</f>
        <v>4.2385902448845512</v>
      </c>
    </row>
    <row r="130" spans="1:9" x14ac:dyDescent="0.35">
      <c r="A130" s="11">
        <v>43917.333333333336</v>
      </c>
      <c r="B130" s="11" t="str">
        <f t="shared" si="2"/>
        <v>USA</v>
      </c>
      <c r="C130" s="11" t="s">
        <v>65</v>
      </c>
      <c r="D130" t="str">
        <f t="shared" si="3"/>
        <v>San Diego</v>
      </c>
      <c r="E130" t="s">
        <v>52</v>
      </c>
      <c r="F130" t="s">
        <v>43</v>
      </c>
      <c r="G130">
        <v>5</v>
      </c>
      <c r="H130" s="9">
        <f>ROUND(SUMIFS(ZipCodes!D:D,ZipCodes!C:C,Table2[[#This Row],[City]]),0)</f>
        <v>47904</v>
      </c>
      <c r="I130" s="9">
        <f>100000*Table2[[#This Row],[Count]]/Table2[[#This Row],[Population]]</f>
        <v>10.437541750167</v>
      </c>
    </row>
    <row r="131" spans="1:9" x14ac:dyDescent="0.35">
      <c r="A131" s="11">
        <v>43917.333333333336</v>
      </c>
      <c r="B131" s="11" t="str">
        <f t="shared" ref="B131:B194" si="4">"USA"</f>
        <v>USA</v>
      </c>
      <c r="C131" s="11" t="s">
        <v>65</v>
      </c>
      <c r="D131" t="str">
        <f t="shared" ref="D131:D194" si="5">"San Diego"</f>
        <v>San Diego</v>
      </c>
      <c r="E131" t="s">
        <v>53</v>
      </c>
      <c r="F131" t="s">
        <v>43</v>
      </c>
      <c r="G131">
        <v>251</v>
      </c>
      <c r="H131" s="9">
        <f>ROUND(SUMIFS(ZipCodes!D:D,ZipCodes!C:C,Table2[[#This Row],[City]]),0)</f>
        <v>1241364</v>
      </c>
      <c r="I131" s="9">
        <f>100000*Table2[[#This Row],[Count]]/Table2[[#This Row],[Population]]</f>
        <v>20.219693820668233</v>
      </c>
    </row>
    <row r="132" spans="1:9" x14ac:dyDescent="0.35">
      <c r="A132" s="11">
        <v>43917.333333333336</v>
      </c>
      <c r="B132" s="11" t="str">
        <f t="shared" si="4"/>
        <v>USA</v>
      </c>
      <c r="C132" s="11" t="s">
        <v>65</v>
      </c>
      <c r="D132" t="str">
        <f t="shared" si="5"/>
        <v>San Diego</v>
      </c>
      <c r="E132" t="s">
        <v>54</v>
      </c>
      <c r="F132" t="s">
        <v>43</v>
      </c>
      <c r="G132">
        <v>3</v>
      </c>
      <c r="H132" s="9">
        <f>ROUND(SUMIFS(ZipCodes!D:D,ZipCodes!C:C,Table2[[#This Row],[City]]),0)</f>
        <v>89275</v>
      </c>
      <c r="I132" s="9">
        <f>100000*Table2[[#This Row],[Count]]/Table2[[#This Row],[Population]]</f>
        <v>3.3604032483898068</v>
      </c>
    </row>
    <row r="133" spans="1:9" x14ac:dyDescent="0.35">
      <c r="A133" s="11">
        <v>43917.333333333336</v>
      </c>
      <c r="B133" s="11" t="str">
        <f t="shared" si="4"/>
        <v>USA</v>
      </c>
      <c r="C133" s="11" t="s">
        <v>65</v>
      </c>
      <c r="D133" t="str">
        <f t="shared" si="5"/>
        <v>San Diego</v>
      </c>
      <c r="E133" t="s">
        <v>55</v>
      </c>
      <c r="F133" t="s">
        <v>43</v>
      </c>
      <c r="G133">
        <v>2</v>
      </c>
      <c r="H133" s="9">
        <f>ROUND(SUMIFS(ZipCodes!D:D,ZipCodes!C:C,Table2[[#This Row],[City]]),0)</f>
        <v>53422</v>
      </c>
      <c r="I133" s="9">
        <f>100000*Table2[[#This Row],[Count]]/Table2[[#This Row],[Population]]</f>
        <v>3.7437759724458091</v>
      </c>
    </row>
    <row r="134" spans="1:9" x14ac:dyDescent="0.35">
      <c r="A134" s="11">
        <v>43917.333333333336</v>
      </c>
      <c r="B134" s="11" t="str">
        <f t="shared" si="4"/>
        <v>USA</v>
      </c>
      <c r="C134" s="11" t="s">
        <v>65</v>
      </c>
      <c r="D134" t="str">
        <f t="shared" si="5"/>
        <v>San Diego</v>
      </c>
      <c r="E134" t="s">
        <v>56</v>
      </c>
      <c r="F134" t="s">
        <v>43</v>
      </c>
      <c r="G134">
        <v>1</v>
      </c>
      <c r="H134" s="9">
        <f>ROUND(SUMIFS(ZipCodes!D:D,ZipCodes!C:C,Table2[[#This Row],[City]]),0)</f>
        <v>12056</v>
      </c>
      <c r="I134" s="9">
        <f>100000*Table2[[#This Row],[Count]]/Table2[[#This Row],[Population]]</f>
        <v>8.2946250829462507</v>
      </c>
    </row>
    <row r="135" spans="1:9" x14ac:dyDescent="0.35">
      <c r="A135" s="11">
        <v>43917.333333333336</v>
      </c>
      <c r="B135" s="11" t="str">
        <f t="shared" si="4"/>
        <v>USA</v>
      </c>
      <c r="C135" s="11" t="s">
        <v>65</v>
      </c>
      <c r="D135" t="str">
        <f t="shared" si="5"/>
        <v>San Diego</v>
      </c>
      <c r="E135" t="s">
        <v>57</v>
      </c>
      <c r="F135" t="s">
        <v>43</v>
      </c>
      <c r="G135">
        <v>6</v>
      </c>
      <c r="H135" s="9">
        <f>ROUND(SUMIFS(ZipCodes!D:D,ZipCodes!C:C,Table2[[#This Row],[City]]),0)</f>
        <v>112033</v>
      </c>
      <c r="I135" s="9">
        <f>100000*Table2[[#This Row],[Count]]/Table2[[#This Row],[Population]]</f>
        <v>5.355564878205529</v>
      </c>
    </row>
    <row r="136" spans="1:9" x14ac:dyDescent="0.35">
      <c r="A136" s="11">
        <v>43917.333333333336</v>
      </c>
      <c r="B136" s="11" t="str">
        <f>"USA"</f>
        <v>USA</v>
      </c>
      <c r="C136" s="11" t="s">
        <v>65</v>
      </c>
      <c r="D136" t="str">
        <f>"San Diego"</f>
        <v>San Diego</v>
      </c>
      <c r="E136" t="s">
        <v>79</v>
      </c>
      <c r="F136" t="s">
        <v>59</v>
      </c>
      <c r="G136">
        <v>2</v>
      </c>
      <c r="H136" s="9">
        <f>ROUND(SUMIFS(ZipCodes!D:D,ZipCodes!C:C,Table2[[#This Row],[City]]),0)</f>
        <v>17653</v>
      </c>
      <c r="I136" s="9">
        <f>100000*Table2[[#This Row],[Count]]/Table2[[#This Row],[Population]]</f>
        <v>11.329519061915821</v>
      </c>
    </row>
    <row r="137" spans="1:9" x14ac:dyDescent="0.35">
      <c r="A137" s="11">
        <v>43917.333333333336</v>
      </c>
      <c r="B137" s="11" t="str">
        <f t="shared" si="4"/>
        <v>USA</v>
      </c>
      <c r="C137" s="11" t="s">
        <v>65</v>
      </c>
      <c r="D137" t="str">
        <f t="shared" si="5"/>
        <v>San Diego</v>
      </c>
      <c r="E137" t="s">
        <v>58</v>
      </c>
      <c r="F137" t="s">
        <v>59</v>
      </c>
      <c r="G137">
        <v>3</v>
      </c>
      <c r="H137" s="9">
        <f>ROUND(SUMIFS(ZipCodes!D:D,ZipCodes!C:C,Table2[[#This Row],[City]]),0)</f>
        <v>46239</v>
      </c>
      <c r="I137" s="9">
        <f>100000*Table2[[#This Row],[Count]]/Table2[[#This Row],[Population]]</f>
        <v>6.4880295854149095</v>
      </c>
    </row>
    <row r="138" spans="1:9" x14ac:dyDescent="0.35">
      <c r="A138" s="11">
        <v>43917.333333333336</v>
      </c>
      <c r="B138" s="11" t="str">
        <f t="shared" si="4"/>
        <v>USA</v>
      </c>
      <c r="C138" s="11" t="s">
        <v>65</v>
      </c>
      <c r="D138" t="str">
        <f t="shared" si="5"/>
        <v>San Diego</v>
      </c>
      <c r="E138" t="s">
        <v>60</v>
      </c>
      <c r="F138" t="s">
        <v>59</v>
      </c>
      <c r="G138">
        <v>2</v>
      </c>
      <c r="H138" s="9">
        <f>ROUND(SUMIFS(ZipCodes!D:D,ZipCodes!C:C,Table2[[#This Row],[City]]),0)</f>
        <v>41281</v>
      </c>
      <c r="I138" s="9">
        <f>100000*Table2[[#This Row],[Count]]/Table2[[#This Row],[Population]]</f>
        <v>4.8448438749061316</v>
      </c>
    </row>
    <row r="139" spans="1:9" x14ac:dyDescent="0.35">
      <c r="A139" s="11">
        <v>43917.333333333336</v>
      </c>
      <c r="B139" s="11" t="str">
        <f t="shared" si="4"/>
        <v>USA</v>
      </c>
      <c r="C139" s="11" t="s">
        <v>65</v>
      </c>
      <c r="D139" t="str">
        <f t="shared" si="5"/>
        <v>San Diego</v>
      </c>
      <c r="E139" t="s">
        <v>61</v>
      </c>
      <c r="F139" t="s">
        <v>59</v>
      </c>
      <c r="G139">
        <v>3</v>
      </c>
      <c r="H139" s="9">
        <f>ROUND(SUMIFS(ZipCodes!D:D,ZipCodes!C:C,Table2[[#This Row],[City]]),0)</f>
        <v>35414</v>
      </c>
      <c r="I139" s="9">
        <f>100000*Table2[[#This Row],[Count]]/Table2[[#This Row],[Population]]</f>
        <v>8.4712260687863559</v>
      </c>
    </row>
    <row r="140" spans="1:9" x14ac:dyDescent="0.35">
      <c r="A140" s="11">
        <v>43917.333333333336</v>
      </c>
      <c r="B140" s="11" t="str">
        <f t="shared" si="4"/>
        <v>USA</v>
      </c>
      <c r="C140" s="11" t="s">
        <v>65</v>
      </c>
      <c r="D140" t="str">
        <f t="shared" si="5"/>
        <v>San Diego</v>
      </c>
      <c r="E140" t="s">
        <v>62</v>
      </c>
      <c r="F140" t="s">
        <v>59</v>
      </c>
      <c r="G140">
        <v>6</v>
      </c>
      <c r="H140" s="9">
        <f>ROUND(SUMIFS(ZipCodes!D:D,ZipCodes!C:C,Table2[[#This Row],[City]]),0)</f>
        <v>10583</v>
      </c>
      <c r="I140" s="9">
        <f>100000*Table2[[#This Row],[Count]]/Table2[[#This Row],[Population]]</f>
        <v>56.694699045639233</v>
      </c>
    </row>
    <row r="141" spans="1:9" x14ac:dyDescent="0.35">
      <c r="A141" s="11">
        <v>43917.333333333336</v>
      </c>
      <c r="B141" s="11" t="str">
        <f>"USA"</f>
        <v>USA</v>
      </c>
      <c r="C141" s="11" t="s">
        <v>65</v>
      </c>
      <c r="D141" t="str">
        <f>"San Diego"</f>
        <v>San Diego</v>
      </c>
      <c r="E141" t="s">
        <v>126</v>
      </c>
      <c r="F141" t="s">
        <v>59</v>
      </c>
      <c r="G141">
        <v>5</v>
      </c>
      <c r="H141" s="9">
        <f>ROUND(SUMIFS(ZipCodes!D:D,ZipCodes!C:C,Table2[[#This Row],[City]]),0)</f>
        <v>67264</v>
      </c>
      <c r="I141" s="9">
        <f>100000*Table2[[#This Row],[Count]]/Table2[[#This Row],[Population]]</f>
        <v>7.4333967649857282</v>
      </c>
    </row>
    <row r="142" spans="1:9" x14ac:dyDescent="0.35">
      <c r="A142" s="11">
        <v>43917.333333333336</v>
      </c>
      <c r="B142" s="11" t="str">
        <f t="shared" si="4"/>
        <v>USA</v>
      </c>
      <c r="C142" s="11" t="s">
        <v>65</v>
      </c>
      <c r="D142" t="str">
        <f t="shared" si="5"/>
        <v>San Diego</v>
      </c>
      <c r="E142" t="s">
        <v>53</v>
      </c>
      <c r="F142" t="s">
        <v>68</v>
      </c>
      <c r="G142">
        <v>23</v>
      </c>
      <c r="H142" s="9">
        <f>ROUND(SUMIFS(ZipCodes!D:D,ZipCodes!C:C,Table2[[#This Row],[City]]),0)</f>
        <v>1241364</v>
      </c>
      <c r="I142" s="9">
        <f>100000*Table2[[#This Row],[Count]]/Table2[[#This Row],[Population]]</f>
        <v>1.8528006289855352</v>
      </c>
    </row>
    <row r="143" spans="1:9" x14ac:dyDescent="0.35">
      <c r="A143" s="11">
        <v>43918.333333333336</v>
      </c>
      <c r="B143" s="11" t="str">
        <f t="shared" si="4"/>
        <v>USA</v>
      </c>
      <c r="C143" s="11" t="s">
        <v>65</v>
      </c>
      <c r="D143" t="str">
        <f t="shared" si="5"/>
        <v>San Diego</v>
      </c>
      <c r="E143" t="s">
        <v>67</v>
      </c>
      <c r="F143" t="s">
        <v>43</v>
      </c>
      <c r="G143">
        <v>19</v>
      </c>
      <c r="H143" s="9">
        <f>ROUND(SUMIFS(ZipCodes!D:D,ZipCodes!C:C,Table2[[#This Row],[City]]),0)</f>
        <v>105183</v>
      </c>
      <c r="I143" s="9">
        <f>100000*Table2[[#This Row],[Count]]/Table2[[#This Row],[Population]]</f>
        <v>18.063755549851212</v>
      </c>
    </row>
    <row r="144" spans="1:9" x14ac:dyDescent="0.35">
      <c r="A144" s="11">
        <v>43918.333333333336</v>
      </c>
      <c r="B144" s="11" t="str">
        <f t="shared" si="4"/>
        <v>USA</v>
      </c>
      <c r="C144" s="11" t="s">
        <v>65</v>
      </c>
      <c r="D144" t="str">
        <f t="shared" si="5"/>
        <v>San Diego</v>
      </c>
      <c r="E144" t="s">
        <v>44</v>
      </c>
      <c r="F144" t="s">
        <v>43</v>
      </c>
      <c r="G144">
        <v>24</v>
      </c>
      <c r="H144" s="9">
        <f>ROUND(SUMIFS(ZipCodes!D:D,ZipCodes!C:C,Table2[[#This Row],[City]]),0)</f>
        <v>239879</v>
      </c>
      <c r="I144" s="9">
        <f>100000*Table2[[#This Row],[Count]]/Table2[[#This Row],[Population]]</f>
        <v>10.005044209789101</v>
      </c>
    </row>
    <row r="145" spans="1:9" x14ac:dyDescent="0.35">
      <c r="A145" s="11">
        <v>43918.333333333336</v>
      </c>
      <c r="B145" s="11" t="str">
        <f t="shared" si="4"/>
        <v>USA</v>
      </c>
      <c r="C145" s="11" t="s">
        <v>65</v>
      </c>
      <c r="D145" t="str">
        <f t="shared" si="5"/>
        <v>San Diego</v>
      </c>
      <c r="E145" t="s">
        <v>233</v>
      </c>
      <c r="F145" t="s">
        <v>43</v>
      </c>
      <c r="G145">
        <v>1</v>
      </c>
      <c r="H145" s="9">
        <f>ROUND(SUMIFS(ZipCodes!D:D,ZipCodes!C:C,Table2[[#This Row],[City]]),0)</f>
        <v>23575</v>
      </c>
      <c r="I145" s="9">
        <f>100000*Table2[[#This Row],[Count]]/Table2[[#This Row],[Population]]</f>
        <v>4.2417815482502652</v>
      </c>
    </row>
    <row r="146" spans="1:9" x14ac:dyDescent="0.35">
      <c r="A146" s="11">
        <v>43918.333333333336</v>
      </c>
      <c r="B146" s="11" t="str">
        <f t="shared" si="4"/>
        <v>USA</v>
      </c>
      <c r="C146" s="11" t="s">
        <v>65</v>
      </c>
      <c r="D146" t="str">
        <f t="shared" si="5"/>
        <v>San Diego</v>
      </c>
      <c r="E146" t="s">
        <v>45</v>
      </c>
      <c r="F146" t="s">
        <v>43</v>
      </c>
      <c r="G146">
        <v>6</v>
      </c>
      <c r="H146" s="9">
        <f>ROUND(SUMIFS(ZipCodes!D:D,ZipCodes!C:C,Table2[[#This Row],[City]]),0)</f>
        <v>13154</v>
      </c>
      <c r="I146" s="9">
        <f>100000*Table2[[#This Row],[Count]]/Table2[[#This Row],[Population]]</f>
        <v>45.613501596472553</v>
      </c>
    </row>
    <row r="147" spans="1:9" x14ac:dyDescent="0.35">
      <c r="A147" s="11">
        <v>43918.333333333336</v>
      </c>
      <c r="B147" s="11" t="str">
        <f t="shared" si="4"/>
        <v>USA</v>
      </c>
      <c r="C147" s="11" t="s">
        <v>65</v>
      </c>
      <c r="D147" t="str">
        <f t="shared" si="5"/>
        <v>San Diego</v>
      </c>
      <c r="E147" t="s">
        <v>46</v>
      </c>
      <c r="F147" t="s">
        <v>43</v>
      </c>
      <c r="G147">
        <v>26</v>
      </c>
      <c r="H147" s="9">
        <f>ROUND(SUMIFS(ZipCodes!D:D,ZipCodes!C:C,Table2[[#This Row],[City]]),0)</f>
        <v>165433</v>
      </c>
      <c r="I147" s="9">
        <f>100000*Table2[[#This Row],[Count]]/Table2[[#This Row],[Population]]</f>
        <v>15.71633229162259</v>
      </c>
    </row>
    <row r="148" spans="1:9" x14ac:dyDescent="0.35">
      <c r="A148" s="11">
        <v>43918.333333333336</v>
      </c>
      <c r="B148" s="11" t="str">
        <f t="shared" si="4"/>
        <v>USA</v>
      </c>
      <c r="C148" s="11" t="s">
        <v>65</v>
      </c>
      <c r="D148" t="str">
        <f t="shared" si="5"/>
        <v>San Diego</v>
      </c>
      <c r="E148" t="s">
        <v>47</v>
      </c>
      <c r="F148" t="s">
        <v>43</v>
      </c>
      <c r="G148">
        <v>16</v>
      </c>
      <c r="H148" s="9">
        <f>ROUND(SUMIFS(ZipCodes!D:D,ZipCodes!C:C,Table2[[#This Row],[City]]),0)</f>
        <v>49121</v>
      </c>
      <c r="I148" s="9">
        <f>100000*Table2[[#This Row],[Count]]/Table2[[#This Row],[Population]]</f>
        <v>32.57262677877079</v>
      </c>
    </row>
    <row r="149" spans="1:9" x14ac:dyDescent="0.35">
      <c r="A149" s="11">
        <v>43918.333333333336</v>
      </c>
      <c r="B149" s="11" t="str">
        <f t="shared" si="4"/>
        <v>USA</v>
      </c>
      <c r="C149" s="11" t="s">
        <v>65</v>
      </c>
      <c r="D149" t="str">
        <f t="shared" si="5"/>
        <v>San Diego</v>
      </c>
      <c r="E149" t="s">
        <v>48</v>
      </c>
      <c r="F149" t="s">
        <v>43</v>
      </c>
      <c r="G149">
        <v>9</v>
      </c>
      <c r="H149" s="9">
        <f>ROUND(SUMIFS(ZipCodes!D:D,ZipCodes!C:C,Table2[[#This Row],[City]]),0)</f>
        <v>171802</v>
      </c>
      <c r="I149" s="9">
        <f>100000*Table2[[#This Row],[Count]]/Table2[[#This Row],[Population]]</f>
        <v>5.2385886078159745</v>
      </c>
    </row>
    <row r="150" spans="1:9" x14ac:dyDescent="0.35">
      <c r="A150" s="11">
        <v>43918.333333333336</v>
      </c>
      <c r="B150" s="11" t="str">
        <f t="shared" si="4"/>
        <v>USA</v>
      </c>
      <c r="C150" s="11" t="s">
        <v>65</v>
      </c>
      <c r="D150" t="str">
        <f t="shared" si="5"/>
        <v>San Diego</v>
      </c>
      <c r="E150" t="s">
        <v>49</v>
      </c>
      <c r="F150" t="s">
        <v>43</v>
      </c>
      <c r="G150">
        <v>3</v>
      </c>
      <c r="H150" s="9">
        <f>ROUND(SUMIFS(ZipCodes!D:D,ZipCodes!C:C,Table2[[#This Row],[City]]),0)</f>
        <v>69848</v>
      </c>
      <c r="I150" s="9">
        <f>100000*Table2[[#This Row],[Count]]/Table2[[#This Row],[Population]]</f>
        <v>4.2950406597182456</v>
      </c>
    </row>
    <row r="151" spans="1:9" x14ac:dyDescent="0.35">
      <c r="A151" s="11">
        <v>43918.333333333336</v>
      </c>
      <c r="B151" s="11" t="str">
        <f t="shared" si="4"/>
        <v>USA</v>
      </c>
      <c r="C151" s="11" t="s">
        <v>65</v>
      </c>
      <c r="D151" t="str">
        <f>"San Diego"</f>
        <v>San Diego</v>
      </c>
      <c r="E151" t="s">
        <v>114</v>
      </c>
      <c r="F151" t="s">
        <v>43</v>
      </c>
      <c r="G151">
        <v>2</v>
      </c>
      <c r="H151" s="9">
        <f>ROUND(SUMIFS(ZipCodes!D:D,ZipCodes!C:C,Table2[[#This Row],[City]]),0)</f>
        <v>25460</v>
      </c>
      <c r="I151" s="9">
        <f>100000*Table2[[#This Row],[Count]]/Table2[[#This Row],[Population]]</f>
        <v>7.8554595443833461</v>
      </c>
    </row>
    <row r="152" spans="1:9" x14ac:dyDescent="0.35">
      <c r="A152" s="11">
        <v>43918.333333333336</v>
      </c>
      <c r="B152" s="11" t="str">
        <f t="shared" si="4"/>
        <v>USA</v>
      </c>
      <c r="C152" s="11" t="s">
        <v>65</v>
      </c>
      <c r="D152" t="str">
        <f t="shared" si="5"/>
        <v>San Diego</v>
      </c>
      <c r="E152" t="s">
        <v>50</v>
      </c>
      <c r="F152" t="s">
        <v>43</v>
      </c>
      <c r="G152">
        <v>8</v>
      </c>
      <c r="H152" s="9">
        <f>ROUND(SUMIFS(ZipCodes!D:D,ZipCodes!C:C,Table2[[#This Row],[City]]),0)</f>
        <v>60322</v>
      </c>
      <c r="I152" s="9">
        <f>100000*Table2[[#This Row],[Count]]/Table2[[#This Row],[Population]]</f>
        <v>13.2621597427141</v>
      </c>
    </row>
    <row r="153" spans="1:9" x14ac:dyDescent="0.35">
      <c r="A153" s="11">
        <v>43918.333333333336</v>
      </c>
      <c r="B153" s="11" t="str">
        <f t="shared" si="4"/>
        <v>USA</v>
      </c>
      <c r="C153" s="11" t="s">
        <v>65</v>
      </c>
      <c r="D153" t="str">
        <f t="shared" si="5"/>
        <v>San Diego</v>
      </c>
      <c r="E153" t="s">
        <v>51</v>
      </c>
      <c r="F153" t="s">
        <v>43</v>
      </c>
      <c r="G153">
        <v>11</v>
      </c>
      <c r="H153" s="9">
        <f>ROUND(SUMIFS(ZipCodes!D:D,ZipCodes!C:C,Table2[[#This Row],[City]]),0)</f>
        <v>188742</v>
      </c>
      <c r="I153" s="9">
        <f>100000*Table2[[#This Row],[Count]]/Table2[[#This Row],[Population]]</f>
        <v>5.8280615867162577</v>
      </c>
    </row>
    <row r="154" spans="1:9" x14ac:dyDescent="0.35">
      <c r="A154" s="11">
        <v>43918.333333333336</v>
      </c>
      <c r="B154" s="11" t="str">
        <f t="shared" si="4"/>
        <v>USA</v>
      </c>
      <c r="C154" s="11" t="s">
        <v>65</v>
      </c>
      <c r="D154" t="str">
        <f t="shared" si="5"/>
        <v>San Diego</v>
      </c>
      <c r="E154" t="s">
        <v>52</v>
      </c>
      <c r="F154" t="s">
        <v>43</v>
      </c>
      <c r="G154">
        <v>7</v>
      </c>
      <c r="H154" s="9">
        <f>ROUND(SUMIFS(ZipCodes!D:D,ZipCodes!C:C,Table2[[#This Row],[City]]),0)</f>
        <v>47904</v>
      </c>
      <c r="I154" s="9">
        <f>100000*Table2[[#This Row],[Count]]/Table2[[#This Row],[Population]]</f>
        <v>14.6125584502338</v>
      </c>
    </row>
    <row r="155" spans="1:9" x14ac:dyDescent="0.35">
      <c r="A155" s="11">
        <v>43918.333333333336</v>
      </c>
      <c r="B155" s="11" t="str">
        <f t="shared" si="4"/>
        <v>USA</v>
      </c>
      <c r="C155" s="11" t="s">
        <v>65</v>
      </c>
      <c r="D155" t="str">
        <f t="shared" si="5"/>
        <v>San Diego</v>
      </c>
      <c r="E155" t="s">
        <v>53</v>
      </c>
      <c r="F155" t="s">
        <v>43</v>
      </c>
      <c r="G155">
        <v>284</v>
      </c>
      <c r="H155" s="9">
        <f>ROUND(SUMIFS(ZipCodes!D:D,ZipCodes!C:C,Table2[[#This Row],[City]]),0)</f>
        <v>1241364</v>
      </c>
      <c r="I155" s="9">
        <f>100000*Table2[[#This Row],[Count]]/Table2[[#This Row],[Population]]</f>
        <v>22.878059940517044</v>
      </c>
    </row>
    <row r="156" spans="1:9" x14ac:dyDescent="0.35">
      <c r="A156" s="11">
        <v>43918.333333333336</v>
      </c>
      <c r="B156" s="11" t="str">
        <f t="shared" si="4"/>
        <v>USA</v>
      </c>
      <c r="C156" s="11" t="s">
        <v>65</v>
      </c>
      <c r="D156" t="str">
        <f t="shared" si="5"/>
        <v>San Diego</v>
      </c>
      <c r="E156" t="s">
        <v>54</v>
      </c>
      <c r="F156" t="s">
        <v>43</v>
      </c>
      <c r="G156">
        <v>3</v>
      </c>
      <c r="H156" s="9">
        <f>ROUND(SUMIFS(ZipCodes!D:D,ZipCodes!C:C,Table2[[#This Row],[City]]),0)</f>
        <v>89275</v>
      </c>
      <c r="I156" s="9">
        <f>100000*Table2[[#This Row],[Count]]/Table2[[#This Row],[Population]]</f>
        <v>3.3604032483898068</v>
      </c>
    </row>
    <row r="157" spans="1:9" x14ac:dyDescent="0.35">
      <c r="A157" s="11">
        <v>43918.333333333336</v>
      </c>
      <c r="B157" s="11" t="str">
        <f t="shared" si="4"/>
        <v>USA</v>
      </c>
      <c r="C157" s="11" t="s">
        <v>65</v>
      </c>
      <c r="D157" t="str">
        <f t="shared" si="5"/>
        <v>San Diego</v>
      </c>
      <c r="E157" t="s">
        <v>55</v>
      </c>
      <c r="F157" t="s">
        <v>43</v>
      </c>
      <c r="G157">
        <v>2</v>
      </c>
      <c r="H157" s="9">
        <f>ROUND(SUMIFS(ZipCodes!D:D,ZipCodes!C:C,Table2[[#This Row],[City]]),0)</f>
        <v>53422</v>
      </c>
      <c r="I157" s="9">
        <f>100000*Table2[[#This Row],[Count]]/Table2[[#This Row],[Population]]</f>
        <v>3.7437759724458091</v>
      </c>
    </row>
    <row r="158" spans="1:9" x14ac:dyDescent="0.35">
      <c r="A158" s="11">
        <v>43918.333333333336</v>
      </c>
      <c r="B158" s="11" t="str">
        <f t="shared" si="4"/>
        <v>USA</v>
      </c>
      <c r="C158" s="11" t="s">
        <v>65</v>
      </c>
      <c r="D158" t="str">
        <f t="shared" si="5"/>
        <v>San Diego</v>
      </c>
      <c r="E158" t="s">
        <v>56</v>
      </c>
      <c r="F158" t="s">
        <v>43</v>
      </c>
      <c r="G158">
        <v>1</v>
      </c>
      <c r="H158" s="9">
        <f>ROUND(SUMIFS(ZipCodes!D:D,ZipCodes!C:C,Table2[[#This Row],[City]]),0)</f>
        <v>12056</v>
      </c>
      <c r="I158" s="9">
        <f>100000*Table2[[#This Row],[Count]]/Table2[[#This Row],[Population]]</f>
        <v>8.2946250829462507</v>
      </c>
    </row>
    <row r="159" spans="1:9" x14ac:dyDescent="0.35">
      <c r="A159" s="11">
        <v>43918.333333333336</v>
      </c>
      <c r="B159" s="11" t="str">
        <f t="shared" si="4"/>
        <v>USA</v>
      </c>
      <c r="C159" s="11" t="s">
        <v>65</v>
      </c>
      <c r="D159" t="str">
        <f t="shared" si="5"/>
        <v>San Diego</v>
      </c>
      <c r="E159" t="s">
        <v>57</v>
      </c>
      <c r="F159" t="s">
        <v>43</v>
      </c>
      <c r="G159">
        <v>10</v>
      </c>
      <c r="H159" s="9">
        <f>ROUND(SUMIFS(ZipCodes!D:D,ZipCodes!C:C,Table2[[#This Row],[City]]),0)</f>
        <v>112033</v>
      </c>
      <c r="I159" s="9">
        <f>100000*Table2[[#This Row],[Count]]/Table2[[#This Row],[Population]]</f>
        <v>8.9259414636758816</v>
      </c>
    </row>
    <row r="160" spans="1:9" x14ac:dyDescent="0.35">
      <c r="A160" s="11">
        <v>43918.333333333336</v>
      </c>
      <c r="B160" s="11" t="str">
        <f>"USA"</f>
        <v>USA</v>
      </c>
      <c r="C160" s="11" t="s">
        <v>65</v>
      </c>
      <c r="D160" t="str">
        <f>"San Diego"</f>
        <v>San Diego</v>
      </c>
      <c r="E160" t="s">
        <v>79</v>
      </c>
      <c r="F160" t="s">
        <v>59</v>
      </c>
      <c r="G160">
        <v>2</v>
      </c>
      <c r="H160" s="9">
        <f>ROUND(SUMIFS(ZipCodes!D:D,ZipCodes!C:C,Table2[[#This Row],[City]]),0)</f>
        <v>17653</v>
      </c>
      <c r="I160" s="9">
        <f>100000*Table2[[#This Row],[Count]]/Table2[[#This Row],[Population]]</f>
        <v>11.329519061915821</v>
      </c>
    </row>
    <row r="161" spans="1:9" x14ac:dyDescent="0.35">
      <c r="A161" s="11">
        <v>43918.333333333336</v>
      </c>
      <c r="B161" s="11" t="str">
        <f t="shared" si="4"/>
        <v>USA</v>
      </c>
      <c r="C161" s="11" t="s">
        <v>65</v>
      </c>
      <c r="D161" t="str">
        <f t="shared" si="5"/>
        <v>San Diego</v>
      </c>
      <c r="E161" t="s">
        <v>58</v>
      </c>
      <c r="F161" t="s">
        <v>59</v>
      </c>
      <c r="G161">
        <v>4</v>
      </c>
      <c r="H161" s="9">
        <f>ROUND(SUMIFS(ZipCodes!D:D,ZipCodes!C:C,Table2[[#This Row],[City]]),0)</f>
        <v>46239</v>
      </c>
      <c r="I161" s="9">
        <f>100000*Table2[[#This Row],[Count]]/Table2[[#This Row],[Population]]</f>
        <v>8.650706113886546</v>
      </c>
    </row>
    <row r="162" spans="1:9" x14ac:dyDescent="0.35">
      <c r="A162" s="11">
        <v>43918.333333333336</v>
      </c>
      <c r="B162" s="11" t="str">
        <f t="shared" si="4"/>
        <v>USA</v>
      </c>
      <c r="C162" s="11" t="s">
        <v>65</v>
      </c>
      <c r="D162" t="str">
        <f t="shared" si="5"/>
        <v>San Diego</v>
      </c>
      <c r="E162" t="s">
        <v>60</v>
      </c>
      <c r="F162" t="s">
        <v>59</v>
      </c>
      <c r="G162">
        <v>2</v>
      </c>
      <c r="H162" s="9">
        <f>ROUND(SUMIFS(ZipCodes!D:D,ZipCodes!C:C,Table2[[#This Row],[City]]),0)</f>
        <v>41281</v>
      </c>
      <c r="I162" s="9">
        <f>100000*Table2[[#This Row],[Count]]/Table2[[#This Row],[Population]]</f>
        <v>4.8448438749061316</v>
      </c>
    </row>
    <row r="163" spans="1:9" x14ac:dyDescent="0.35">
      <c r="A163" s="11">
        <v>43918.333333333336</v>
      </c>
      <c r="B163" s="11" t="str">
        <f t="shared" si="4"/>
        <v>USA</v>
      </c>
      <c r="C163" s="11" t="s">
        <v>65</v>
      </c>
      <c r="D163" t="str">
        <f t="shared" si="5"/>
        <v>San Diego</v>
      </c>
      <c r="E163" t="s">
        <v>61</v>
      </c>
      <c r="F163" t="s">
        <v>59</v>
      </c>
      <c r="G163">
        <v>4</v>
      </c>
      <c r="H163" s="9">
        <f>ROUND(SUMIFS(ZipCodes!D:D,ZipCodes!C:C,Table2[[#This Row],[City]]),0)</f>
        <v>35414</v>
      </c>
      <c r="I163" s="9">
        <f>100000*Table2[[#This Row],[Count]]/Table2[[#This Row],[Population]]</f>
        <v>11.294968091715141</v>
      </c>
    </row>
    <row r="164" spans="1:9" x14ac:dyDescent="0.35">
      <c r="A164" s="11">
        <v>43918.333333333336</v>
      </c>
      <c r="B164" s="11" t="str">
        <f t="shared" si="4"/>
        <v>USA</v>
      </c>
      <c r="C164" s="11" t="s">
        <v>65</v>
      </c>
      <c r="D164" t="str">
        <f t="shared" si="5"/>
        <v>San Diego</v>
      </c>
      <c r="E164" t="s">
        <v>62</v>
      </c>
      <c r="F164" t="s">
        <v>59</v>
      </c>
      <c r="G164">
        <v>7</v>
      </c>
      <c r="H164" s="9">
        <f>ROUND(SUMIFS(ZipCodes!D:D,ZipCodes!C:C,Table2[[#This Row],[City]]),0)</f>
        <v>10583</v>
      </c>
      <c r="I164" s="9">
        <f>100000*Table2[[#This Row],[Count]]/Table2[[#This Row],[Population]]</f>
        <v>66.143815553245773</v>
      </c>
    </row>
    <row r="165" spans="1:9" x14ac:dyDescent="0.35">
      <c r="A165" s="11">
        <v>43918.333333333336</v>
      </c>
      <c r="B165" s="11" t="str">
        <f>"USA"</f>
        <v>USA</v>
      </c>
      <c r="C165" s="11" t="s">
        <v>65</v>
      </c>
      <c r="D165" t="str">
        <f>"San Diego"</f>
        <v>San Diego</v>
      </c>
      <c r="E165" t="s">
        <v>126</v>
      </c>
      <c r="F165" t="s">
        <v>59</v>
      </c>
      <c r="G165">
        <v>9</v>
      </c>
      <c r="H165" s="9">
        <f>ROUND(SUMIFS(ZipCodes!D:D,ZipCodes!C:C,Table2[[#This Row],[City]]),0)</f>
        <v>67264</v>
      </c>
      <c r="I165" s="9">
        <f>100000*Table2[[#This Row],[Count]]/Table2[[#This Row],[Population]]</f>
        <v>13.38011417697431</v>
      </c>
    </row>
    <row r="166" spans="1:9" x14ac:dyDescent="0.35">
      <c r="A166" s="11">
        <v>43918.333333333336</v>
      </c>
      <c r="B166" s="11" t="str">
        <f t="shared" si="4"/>
        <v>USA</v>
      </c>
      <c r="C166" s="11" t="s">
        <v>65</v>
      </c>
      <c r="D166" t="str">
        <f t="shared" si="5"/>
        <v>San Diego</v>
      </c>
      <c r="E166" t="s">
        <v>53</v>
      </c>
      <c r="F166" t="s">
        <v>68</v>
      </c>
      <c r="G166">
        <v>28</v>
      </c>
      <c r="H166" s="9">
        <f>ROUND(SUMIFS(ZipCodes!D:D,ZipCodes!C:C,Table2[[#This Row],[City]]),0)</f>
        <v>1241364</v>
      </c>
      <c r="I166" s="9">
        <f>100000*Table2[[#This Row],[Count]]/Table2[[#This Row],[Population]]</f>
        <v>2.2555833744171734</v>
      </c>
    </row>
    <row r="167" spans="1:9" x14ac:dyDescent="0.35">
      <c r="A167" s="11">
        <v>43919.333333333336</v>
      </c>
      <c r="B167" s="11" t="str">
        <f t="shared" si="4"/>
        <v>USA</v>
      </c>
      <c r="C167" s="11" t="s">
        <v>65</v>
      </c>
      <c r="D167" t="str">
        <f t="shared" si="5"/>
        <v>San Diego</v>
      </c>
      <c r="E167" t="s">
        <v>67</v>
      </c>
      <c r="F167" t="s">
        <v>43</v>
      </c>
      <c r="G167">
        <v>20</v>
      </c>
      <c r="H167" s="9">
        <f>ROUND(SUMIFS(ZipCodes!D:D,ZipCodes!C:C,Table2[[#This Row],[City]]),0)</f>
        <v>105183</v>
      </c>
      <c r="I167" s="9">
        <f>100000*Table2[[#This Row],[Count]]/Table2[[#This Row],[Population]]</f>
        <v>19.014479526159171</v>
      </c>
    </row>
    <row r="168" spans="1:9" x14ac:dyDescent="0.35">
      <c r="A168" s="11">
        <v>43919.333333333336</v>
      </c>
      <c r="B168" s="11" t="str">
        <f t="shared" si="4"/>
        <v>USA</v>
      </c>
      <c r="C168" s="11" t="s">
        <v>65</v>
      </c>
      <c r="D168" t="str">
        <f t="shared" si="5"/>
        <v>San Diego</v>
      </c>
      <c r="E168" t="s">
        <v>44</v>
      </c>
      <c r="F168" t="s">
        <v>43</v>
      </c>
      <c r="G168">
        <v>24</v>
      </c>
      <c r="H168" s="9">
        <f>ROUND(SUMIFS(ZipCodes!D:D,ZipCodes!C:C,Table2[[#This Row],[City]]),0)</f>
        <v>239879</v>
      </c>
      <c r="I168" s="9">
        <f>100000*Table2[[#This Row],[Count]]/Table2[[#This Row],[Population]]</f>
        <v>10.005044209789101</v>
      </c>
    </row>
    <row r="169" spans="1:9" x14ac:dyDescent="0.35">
      <c r="A169" s="11">
        <v>43919.333333333336</v>
      </c>
      <c r="B169" s="11" t="str">
        <f t="shared" si="4"/>
        <v>USA</v>
      </c>
      <c r="C169" s="11" t="s">
        <v>65</v>
      </c>
      <c r="D169" t="str">
        <f t="shared" si="5"/>
        <v>San Diego</v>
      </c>
      <c r="E169" t="s">
        <v>233</v>
      </c>
      <c r="F169" t="s">
        <v>43</v>
      </c>
      <c r="G169">
        <v>1</v>
      </c>
      <c r="H169" s="9">
        <f>ROUND(SUMIFS(ZipCodes!D:D,ZipCodes!C:C,Table2[[#This Row],[City]]),0)</f>
        <v>23575</v>
      </c>
      <c r="I169" s="9">
        <f>100000*Table2[[#This Row],[Count]]/Table2[[#This Row],[Population]]</f>
        <v>4.2417815482502652</v>
      </c>
    </row>
    <row r="170" spans="1:9" x14ac:dyDescent="0.35">
      <c r="A170" s="11">
        <v>43919.333333333336</v>
      </c>
      <c r="B170" s="11" t="str">
        <f t="shared" si="4"/>
        <v>USA</v>
      </c>
      <c r="C170" s="11" t="s">
        <v>65</v>
      </c>
      <c r="D170" t="str">
        <f t="shared" si="5"/>
        <v>San Diego</v>
      </c>
      <c r="E170" t="s">
        <v>45</v>
      </c>
      <c r="F170" t="s">
        <v>43</v>
      </c>
      <c r="G170">
        <v>6</v>
      </c>
      <c r="H170" s="9">
        <f>ROUND(SUMIFS(ZipCodes!D:D,ZipCodes!C:C,Table2[[#This Row],[City]]),0)</f>
        <v>13154</v>
      </c>
      <c r="I170" s="9">
        <f>100000*Table2[[#This Row],[Count]]/Table2[[#This Row],[Population]]</f>
        <v>45.613501596472553</v>
      </c>
    </row>
    <row r="171" spans="1:9" x14ac:dyDescent="0.35">
      <c r="A171" s="11">
        <v>43919.333333333336</v>
      </c>
      <c r="B171" s="11" t="str">
        <f t="shared" si="4"/>
        <v>USA</v>
      </c>
      <c r="C171" s="11" t="s">
        <v>65</v>
      </c>
      <c r="D171" t="str">
        <f t="shared" si="5"/>
        <v>San Diego</v>
      </c>
      <c r="E171" t="s">
        <v>46</v>
      </c>
      <c r="F171" t="s">
        <v>43</v>
      </c>
      <c r="G171">
        <v>29</v>
      </c>
      <c r="H171" s="9">
        <f>ROUND(SUMIFS(ZipCodes!D:D,ZipCodes!C:C,Table2[[#This Row],[City]]),0)</f>
        <v>165433</v>
      </c>
      <c r="I171" s="9">
        <f>100000*Table2[[#This Row],[Count]]/Table2[[#This Row],[Population]]</f>
        <v>17.529755248348273</v>
      </c>
    </row>
    <row r="172" spans="1:9" x14ac:dyDescent="0.35">
      <c r="A172" s="11">
        <v>43919.333333333336</v>
      </c>
      <c r="B172" s="11" t="str">
        <f t="shared" si="4"/>
        <v>USA</v>
      </c>
      <c r="C172" s="11" t="s">
        <v>65</v>
      </c>
      <c r="D172" t="str">
        <f t="shared" si="5"/>
        <v>San Diego</v>
      </c>
      <c r="E172" t="s">
        <v>47</v>
      </c>
      <c r="F172" t="s">
        <v>43</v>
      </c>
      <c r="G172">
        <v>18</v>
      </c>
      <c r="H172" s="9">
        <f>ROUND(SUMIFS(ZipCodes!D:D,ZipCodes!C:C,Table2[[#This Row],[City]]),0)</f>
        <v>49121</v>
      </c>
      <c r="I172" s="9">
        <f>100000*Table2[[#This Row],[Count]]/Table2[[#This Row],[Population]]</f>
        <v>36.644205126117136</v>
      </c>
    </row>
    <row r="173" spans="1:9" x14ac:dyDescent="0.35">
      <c r="A173" s="11">
        <v>43919.333333333336</v>
      </c>
      <c r="B173" s="11" t="str">
        <f t="shared" si="4"/>
        <v>USA</v>
      </c>
      <c r="C173" s="11" t="s">
        <v>65</v>
      </c>
      <c r="D173" t="str">
        <f t="shared" si="5"/>
        <v>San Diego</v>
      </c>
      <c r="E173" t="s">
        <v>48</v>
      </c>
      <c r="F173" t="s">
        <v>43</v>
      </c>
      <c r="G173">
        <v>9</v>
      </c>
      <c r="H173" s="9">
        <f>ROUND(SUMIFS(ZipCodes!D:D,ZipCodes!C:C,Table2[[#This Row],[City]]),0)</f>
        <v>171802</v>
      </c>
      <c r="I173" s="9">
        <f>100000*Table2[[#This Row],[Count]]/Table2[[#This Row],[Population]]</f>
        <v>5.2385886078159745</v>
      </c>
    </row>
    <row r="174" spans="1:9" x14ac:dyDescent="0.35">
      <c r="A174" s="11">
        <v>43919.333333333336</v>
      </c>
      <c r="B174" s="11" t="str">
        <f t="shared" si="4"/>
        <v>USA</v>
      </c>
      <c r="C174" s="11" t="s">
        <v>65</v>
      </c>
      <c r="D174" t="str">
        <f t="shared" si="5"/>
        <v>San Diego</v>
      </c>
      <c r="E174" t="s">
        <v>49</v>
      </c>
      <c r="F174" t="s">
        <v>43</v>
      </c>
      <c r="G174">
        <v>4</v>
      </c>
      <c r="H174" s="9">
        <f>ROUND(SUMIFS(ZipCodes!D:D,ZipCodes!C:C,Table2[[#This Row],[City]]),0)</f>
        <v>69848</v>
      </c>
      <c r="I174" s="9">
        <f>100000*Table2[[#This Row],[Count]]/Table2[[#This Row],[Population]]</f>
        <v>5.7267208796243274</v>
      </c>
    </row>
    <row r="175" spans="1:9" x14ac:dyDescent="0.35">
      <c r="A175" s="11">
        <v>43919.333333333336</v>
      </c>
      <c r="B175" s="11" t="str">
        <f t="shared" si="4"/>
        <v>USA</v>
      </c>
      <c r="C175" s="11" t="s">
        <v>65</v>
      </c>
      <c r="D175" t="str">
        <f>"San Diego"</f>
        <v>San Diego</v>
      </c>
      <c r="E175" t="s">
        <v>114</v>
      </c>
      <c r="F175" t="s">
        <v>43</v>
      </c>
      <c r="G175">
        <v>3</v>
      </c>
      <c r="H175" s="9">
        <f>ROUND(SUMIFS(ZipCodes!D:D,ZipCodes!C:C,Table2[[#This Row],[City]]),0)</f>
        <v>25460</v>
      </c>
      <c r="I175" s="9">
        <f>100000*Table2[[#This Row],[Count]]/Table2[[#This Row],[Population]]</f>
        <v>11.783189316575019</v>
      </c>
    </row>
    <row r="176" spans="1:9" x14ac:dyDescent="0.35">
      <c r="A176" s="11">
        <v>43919.333333333336</v>
      </c>
      <c r="B176" s="11" t="str">
        <f t="shared" si="4"/>
        <v>USA</v>
      </c>
      <c r="C176" s="11" t="s">
        <v>65</v>
      </c>
      <c r="D176" t="str">
        <f t="shared" si="5"/>
        <v>San Diego</v>
      </c>
      <c r="E176" t="s">
        <v>50</v>
      </c>
      <c r="F176" t="s">
        <v>43</v>
      </c>
      <c r="G176">
        <v>8</v>
      </c>
      <c r="H176" s="9">
        <f>ROUND(SUMIFS(ZipCodes!D:D,ZipCodes!C:C,Table2[[#This Row],[City]]),0)</f>
        <v>60322</v>
      </c>
      <c r="I176" s="9">
        <f>100000*Table2[[#This Row],[Count]]/Table2[[#This Row],[Population]]</f>
        <v>13.2621597427141</v>
      </c>
    </row>
    <row r="177" spans="1:9" x14ac:dyDescent="0.35">
      <c r="A177" s="11">
        <v>43919.333333333336</v>
      </c>
      <c r="B177" s="11" t="str">
        <f t="shared" si="4"/>
        <v>USA</v>
      </c>
      <c r="C177" s="11" t="s">
        <v>65</v>
      </c>
      <c r="D177" t="str">
        <f t="shared" si="5"/>
        <v>San Diego</v>
      </c>
      <c r="E177" t="s">
        <v>51</v>
      </c>
      <c r="F177" t="s">
        <v>43</v>
      </c>
      <c r="G177">
        <v>11</v>
      </c>
      <c r="H177" s="9">
        <f>ROUND(SUMIFS(ZipCodes!D:D,ZipCodes!C:C,Table2[[#This Row],[City]]),0)</f>
        <v>188742</v>
      </c>
      <c r="I177" s="9">
        <f>100000*Table2[[#This Row],[Count]]/Table2[[#This Row],[Population]]</f>
        <v>5.8280615867162577</v>
      </c>
    </row>
    <row r="178" spans="1:9" x14ac:dyDescent="0.35">
      <c r="A178" s="11">
        <v>43919.333333333336</v>
      </c>
      <c r="B178" s="11" t="str">
        <f t="shared" si="4"/>
        <v>USA</v>
      </c>
      <c r="C178" s="11" t="s">
        <v>65</v>
      </c>
      <c r="D178" t="str">
        <f t="shared" si="5"/>
        <v>San Diego</v>
      </c>
      <c r="E178" t="s">
        <v>52</v>
      </c>
      <c r="F178" t="s">
        <v>43</v>
      </c>
      <c r="G178">
        <v>7</v>
      </c>
      <c r="H178" s="9">
        <f>ROUND(SUMIFS(ZipCodes!D:D,ZipCodes!C:C,Table2[[#This Row],[City]]),0)</f>
        <v>47904</v>
      </c>
      <c r="I178" s="9">
        <f>100000*Table2[[#This Row],[Count]]/Table2[[#This Row],[Population]]</f>
        <v>14.6125584502338</v>
      </c>
    </row>
    <row r="179" spans="1:9" x14ac:dyDescent="0.35">
      <c r="A179" s="11">
        <v>43919.333333333336</v>
      </c>
      <c r="B179" s="11" t="str">
        <f t="shared" si="4"/>
        <v>USA</v>
      </c>
      <c r="C179" s="11" t="s">
        <v>65</v>
      </c>
      <c r="D179" t="str">
        <f t="shared" si="5"/>
        <v>San Diego</v>
      </c>
      <c r="E179" t="s">
        <v>53</v>
      </c>
      <c r="F179" t="s">
        <v>43</v>
      </c>
      <c r="G179">
        <v>314</v>
      </c>
      <c r="H179" s="9">
        <f>ROUND(SUMIFS(ZipCodes!D:D,ZipCodes!C:C,Table2[[#This Row],[City]]),0)</f>
        <v>1241364</v>
      </c>
      <c r="I179" s="9">
        <f>100000*Table2[[#This Row],[Count]]/Table2[[#This Row],[Population]]</f>
        <v>25.294756413106875</v>
      </c>
    </row>
    <row r="180" spans="1:9" x14ac:dyDescent="0.35">
      <c r="A180" s="11">
        <v>43919.333333333336</v>
      </c>
      <c r="B180" s="11" t="str">
        <f t="shared" si="4"/>
        <v>USA</v>
      </c>
      <c r="C180" s="11" t="s">
        <v>65</v>
      </c>
      <c r="D180" t="str">
        <f t="shared" si="5"/>
        <v>San Diego</v>
      </c>
      <c r="E180" t="s">
        <v>54</v>
      </c>
      <c r="F180" t="s">
        <v>43</v>
      </c>
      <c r="G180">
        <v>4</v>
      </c>
      <c r="H180" s="9">
        <f>ROUND(SUMIFS(ZipCodes!D:D,ZipCodes!C:C,Table2[[#This Row],[City]]),0)</f>
        <v>89275</v>
      </c>
      <c r="I180" s="9">
        <f>100000*Table2[[#This Row],[Count]]/Table2[[#This Row],[Population]]</f>
        <v>4.4805376645197423</v>
      </c>
    </row>
    <row r="181" spans="1:9" x14ac:dyDescent="0.35">
      <c r="A181" s="11">
        <v>43919.333333333336</v>
      </c>
      <c r="B181" s="11" t="str">
        <f t="shared" si="4"/>
        <v>USA</v>
      </c>
      <c r="C181" s="11" t="s">
        <v>65</v>
      </c>
      <c r="D181" t="str">
        <f t="shared" si="5"/>
        <v>San Diego</v>
      </c>
      <c r="E181" t="s">
        <v>55</v>
      </c>
      <c r="F181" t="s">
        <v>43</v>
      </c>
      <c r="G181">
        <v>2</v>
      </c>
      <c r="H181" s="9">
        <f>ROUND(SUMIFS(ZipCodes!D:D,ZipCodes!C:C,Table2[[#This Row],[City]]),0)</f>
        <v>53422</v>
      </c>
      <c r="I181" s="9">
        <f>100000*Table2[[#This Row],[Count]]/Table2[[#This Row],[Population]]</f>
        <v>3.7437759724458091</v>
      </c>
    </row>
    <row r="182" spans="1:9" x14ac:dyDescent="0.35">
      <c r="A182" s="11">
        <v>43919.333333333336</v>
      </c>
      <c r="B182" s="11" t="str">
        <f t="shared" si="4"/>
        <v>USA</v>
      </c>
      <c r="C182" s="11" t="s">
        <v>65</v>
      </c>
      <c r="D182" t="str">
        <f t="shared" si="5"/>
        <v>San Diego</v>
      </c>
      <c r="E182" t="s">
        <v>56</v>
      </c>
      <c r="F182" t="s">
        <v>43</v>
      </c>
      <c r="G182">
        <v>2</v>
      </c>
      <c r="H182" s="9">
        <f>ROUND(SUMIFS(ZipCodes!D:D,ZipCodes!C:C,Table2[[#This Row],[City]]),0)</f>
        <v>12056</v>
      </c>
      <c r="I182" s="9">
        <f>100000*Table2[[#This Row],[Count]]/Table2[[#This Row],[Population]]</f>
        <v>16.589250165892501</v>
      </c>
    </row>
    <row r="183" spans="1:9" x14ac:dyDescent="0.35">
      <c r="A183" s="11">
        <v>43919.333333333336</v>
      </c>
      <c r="B183" s="11" t="str">
        <f t="shared" si="4"/>
        <v>USA</v>
      </c>
      <c r="C183" s="11" t="s">
        <v>65</v>
      </c>
      <c r="D183" t="str">
        <f t="shared" si="5"/>
        <v>San Diego</v>
      </c>
      <c r="E183" t="s">
        <v>57</v>
      </c>
      <c r="F183" t="s">
        <v>43</v>
      </c>
      <c r="G183">
        <v>10</v>
      </c>
      <c r="H183" s="9">
        <f>ROUND(SUMIFS(ZipCodes!D:D,ZipCodes!C:C,Table2[[#This Row],[City]]),0)</f>
        <v>112033</v>
      </c>
      <c r="I183" s="9">
        <f>100000*Table2[[#This Row],[Count]]/Table2[[#This Row],[Population]]</f>
        <v>8.9259414636758816</v>
      </c>
    </row>
    <row r="184" spans="1:9" x14ac:dyDescent="0.35">
      <c r="A184" s="11">
        <v>43919.333333333336</v>
      </c>
      <c r="B184" s="11" t="str">
        <f>"USA"</f>
        <v>USA</v>
      </c>
      <c r="C184" s="11" t="s">
        <v>65</v>
      </c>
      <c r="D184" t="str">
        <f>"San Diego"</f>
        <v>San Diego</v>
      </c>
      <c r="E184" t="s">
        <v>79</v>
      </c>
      <c r="F184" t="s">
        <v>59</v>
      </c>
      <c r="G184">
        <v>2</v>
      </c>
      <c r="H184" s="9">
        <f>ROUND(SUMIFS(ZipCodes!D:D,ZipCodes!C:C,Table2[[#This Row],[City]]),0)</f>
        <v>17653</v>
      </c>
      <c r="I184" s="9">
        <f>100000*Table2[[#This Row],[Count]]/Table2[[#This Row],[Population]]</f>
        <v>11.329519061915821</v>
      </c>
    </row>
    <row r="185" spans="1:9" x14ac:dyDescent="0.35">
      <c r="A185" s="11">
        <v>43919.333333333336</v>
      </c>
      <c r="B185" s="11" t="str">
        <f t="shared" si="4"/>
        <v>USA</v>
      </c>
      <c r="C185" s="11" t="s">
        <v>65</v>
      </c>
      <c r="D185" t="str">
        <f t="shared" si="5"/>
        <v>San Diego</v>
      </c>
      <c r="E185" t="s">
        <v>58</v>
      </c>
      <c r="F185" t="s">
        <v>59</v>
      </c>
      <c r="G185">
        <v>4</v>
      </c>
      <c r="H185" s="9">
        <f>ROUND(SUMIFS(ZipCodes!D:D,ZipCodes!C:C,Table2[[#This Row],[City]]),0)</f>
        <v>46239</v>
      </c>
      <c r="I185" s="9">
        <f>100000*Table2[[#This Row],[Count]]/Table2[[#This Row],[Population]]</f>
        <v>8.650706113886546</v>
      </c>
    </row>
    <row r="186" spans="1:9" x14ac:dyDescent="0.35">
      <c r="A186" s="11">
        <v>43919.333333333336</v>
      </c>
      <c r="B186" s="11" t="str">
        <f t="shared" si="4"/>
        <v>USA</v>
      </c>
      <c r="C186" s="11" t="s">
        <v>65</v>
      </c>
      <c r="D186" t="str">
        <f t="shared" si="5"/>
        <v>San Diego</v>
      </c>
      <c r="E186" t="s">
        <v>60</v>
      </c>
      <c r="F186" t="s">
        <v>59</v>
      </c>
      <c r="G186">
        <v>3</v>
      </c>
      <c r="H186" s="9">
        <f>ROUND(SUMIFS(ZipCodes!D:D,ZipCodes!C:C,Table2[[#This Row],[City]]),0)</f>
        <v>41281</v>
      </c>
      <c r="I186" s="9">
        <f>100000*Table2[[#This Row],[Count]]/Table2[[#This Row],[Population]]</f>
        <v>7.2672658123591969</v>
      </c>
    </row>
    <row r="187" spans="1:9" x14ac:dyDescent="0.35">
      <c r="A187" s="11">
        <v>43919.333333333336</v>
      </c>
      <c r="B187" s="11" t="str">
        <f t="shared" si="4"/>
        <v>USA</v>
      </c>
      <c r="C187" s="11" t="s">
        <v>65</v>
      </c>
      <c r="D187" t="str">
        <f t="shared" si="5"/>
        <v>San Diego</v>
      </c>
      <c r="E187" t="s">
        <v>61</v>
      </c>
      <c r="F187" t="s">
        <v>59</v>
      </c>
      <c r="G187">
        <v>4</v>
      </c>
      <c r="H187" s="9">
        <f>ROUND(SUMIFS(ZipCodes!D:D,ZipCodes!C:C,Table2[[#This Row],[City]]),0)</f>
        <v>35414</v>
      </c>
      <c r="I187" s="9">
        <f>100000*Table2[[#This Row],[Count]]/Table2[[#This Row],[Population]]</f>
        <v>11.294968091715141</v>
      </c>
    </row>
    <row r="188" spans="1:9" x14ac:dyDescent="0.35">
      <c r="A188" s="11">
        <v>43919.333333333336</v>
      </c>
      <c r="B188" s="11" t="str">
        <f t="shared" si="4"/>
        <v>USA</v>
      </c>
      <c r="C188" s="11" t="s">
        <v>65</v>
      </c>
      <c r="D188" t="str">
        <f t="shared" si="5"/>
        <v>San Diego</v>
      </c>
      <c r="E188" t="s">
        <v>62</v>
      </c>
      <c r="F188" t="s">
        <v>59</v>
      </c>
      <c r="G188">
        <v>7</v>
      </c>
      <c r="H188" s="9">
        <f>ROUND(SUMIFS(ZipCodes!D:D,ZipCodes!C:C,Table2[[#This Row],[City]]),0)</f>
        <v>10583</v>
      </c>
      <c r="I188" s="9">
        <f>100000*Table2[[#This Row],[Count]]/Table2[[#This Row],[Population]]</f>
        <v>66.143815553245773</v>
      </c>
    </row>
    <row r="189" spans="1:9" x14ac:dyDescent="0.35">
      <c r="A189" s="11">
        <v>43919.333333333336</v>
      </c>
      <c r="B189" s="11" t="str">
        <f>"USA"</f>
        <v>USA</v>
      </c>
      <c r="C189" s="11" t="s">
        <v>65</v>
      </c>
      <c r="D189" t="str">
        <f>"San Diego"</f>
        <v>San Diego</v>
      </c>
      <c r="E189" t="s">
        <v>126</v>
      </c>
      <c r="F189" t="s">
        <v>59</v>
      </c>
      <c r="G189">
        <v>9</v>
      </c>
      <c r="H189" s="9">
        <f>ROUND(SUMIFS(ZipCodes!D:D,ZipCodes!C:C,Table2[[#This Row],[City]]),0)</f>
        <v>67264</v>
      </c>
      <c r="I189" s="9">
        <f>100000*Table2[[#This Row],[Count]]/Table2[[#This Row],[Population]]</f>
        <v>13.38011417697431</v>
      </c>
    </row>
    <row r="190" spans="1:9" x14ac:dyDescent="0.35">
      <c r="A190" s="11">
        <v>43919.333333333336</v>
      </c>
      <c r="B190" s="11" t="str">
        <f t="shared" si="4"/>
        <v>USA</v>
      </c>
      <c r="C190" s="11" t="s">
        <v>65</v>
      </c>
      <c r="D190" t="str">
        <f t="shared" si="5"/>
        <v>San Diego</v>
      </c>
      <c r="E190" t="s">
        <v>53</v>
      </c>
      <c r="F190" t="s">
        <v>68</v>
      </c>
      <c r="G190">
        <v>18</v>
      </c>
      <c r="H190" s="9">
        <f>ROUND(SUMIFS(ZipCodes!D:D,ZipCodes!C:C,Table2[[#This Row],[City]]),0)</f>
        <v>1241364</v>
      </c>
      <c r="I190" s="9">
        <f>100000*Table2[[#This Row],[Count]]/Table2[[#This Row],[Population]]</f>
        <v>1.4500178835538973</v>
      </c>
    </row>
    <row r="191" spans="1:9" x14ac:dyDescent="0.35">
      <c r="A191" s="11">
        <v>43920.333333333336</v>
      </c>
      <c r="B191" s="11" t="str">
        <f t="shared" si="4"/>
        <v>USA</v>
      </c>
      <c r="C191" s="11" t="s">
        <v>65</v>
      </c>
      <c r="D191" t="str">
        <f t="shared" si="5"/>
        <v>San Diego</v>
      </c>
      <c r="E191" t="s">
        <v>67</v>
      </c>
      <c r="F191" t="s">
        <v>43</v>
      </c>
      <c r="G191">
        <v>24</v>
      </c>
      <c r="H191" s="9">
        <f>ROUND(SUMIFS(ZipCodes!D:D,ZipCodes!C:C,Table2[[#This Row],[City]]),0)</f>
        <v>105183</v>
      </c>
      <c r="I191" s="9">
        <f>100000*Table2[[#This Row],[Count]]/Table2[[#This Row],[Population]]</f>
        <v>22.817375431391003</v>
      </c>
    </row>
    <row r="192" spans="1:9" x14ac:dyDescent="0.35">
      <c r="A192" s="11">
        <v>43920.333333333336</v>
      </c>
      <c r="B192" s="11" t="str">
        <f t="shared" si="4"/>
        <v>USA</v>
      </c>
      <c r="C192" s="11" t="s">
        <v>65</v>
      </c>
      <c r="D192" t="str">
        <f t="shared" si="5"/>
        <v>San Diego</v>
      </c>
      <c r="E192" t="s">
        <v>44</v>
      </c>
      <c r="F192" t="s">
        <v>43</v>
      </c>
      <c r="G192">
        <v>32</v>
      </c>
      <c r="H192" s="9">
        <f>ROUND(SUMIFS(ZipCodes!D:D,ZipCodes!C:C,Table2[[#This Row],[City]]),0)</f>
        <v>239879</v>
      </c>
      <c r="I192" s="9">
        <f>100000*Table2[[#This Row],[Count]]/Table2[[#This Row],[Population]]</f>
        <v>13.340058946385469</v>
      </c>
    </row>
    <row r="193" spans="1:9" x14ac:dyDescent="0.35">
      <c r="A193" s="11">
        <v>43920.333333333336</v>
      </c>
      <c r="B193" s="11" t="str">
        <f t="shared" si="4"/>
        <v>USA</v>
      </c>
      <c r="C193" s="11" t="s">
        <v>65</v>
      </c>
      <c r="D193" t="str">
        <f t="shared" si="5"/>
        <v>San Diego</v>
      </c>
      <c r="E193" t="s">
        <v>233</v>
      </c>
      <c r="F193" t="s">
        <v>43</v>
      </c>
      <c r="G193">
        <v>1</v>
      </c>
      <c r="H193" s="9">
        <f>ROUND(SUMIFS(ZipCodes!D:D,ZipCodes!C:C,Table2[[#This Row],[City]]),0)</f>
        <v>23575</v>
      </c>
      <c r="I193" s="9">
        <f>100000*Table2[[#This Row],[Count]]/Table2[[#This Row],[Population]]</f>
        <v>4.2417815482502652</v>
      </c>
    </row>
    <row r="194" spans="1:9" x14ac:dyDescent="0.35">
      <c r="A194" s="11">
        <v>43920.333333333336</v>
      </c>
      <c r="B194" s="11" t="str">
        <f t="shared" si="4"/>
        <v>USA</v>
      </c>
      <c r="C194" s="11" t="s">
        <v>65</v>
      </c>
      <c r="D194" t="str">
        <f t="shared" si="5"/>
        <v>San Diego</v>
      </c>
      <c r="E194" t="s">
        <v>45</v>
      </c>
      <c r="F194" t="s">
        <v>43</v>
      </c>
      <c r="G194">
        <v>6</v>
      </c>
      <c r="H194" s="9">
        <f>ROUND(SUMIFS(ZipCodes!D:D,ZipCodes!C:C,Table2[[#This Row],[City]]),0)</f>
        <v>13154</v>
      </c>
      <c r="I194" s="9">
        <f>100000*Table2[[#This Row],[Count]]/Table2[[#This Row],[Population]]</f>
        <v>45.613501596472553</v>
      </c>
    </row>
    <row r="195" spans="1:9" x14ac:dyDescent="0.35">
      <c r="A195" s="11">
        <v>43920.333333333336</v>
      </c>
      <c r="B195" s="11" t="str">
        <f t="shared" ref="B195:B240" si="6">"USA"</f>
        <v>USA</v>
      </c>
      <c r="C195" s="11" t="s">
        <v>65</v>
      </c>
      <c r="D195" t="str">
        <f t="shared" ref="D195:D240" si="7">"San Diego"</f>
        <v>San Diego</v>
      </c>
      <c r="E195" t="s">
        <v>46</v>
      </c>
      <c r="F195" t="s">
        <v>43</v>
      </c>
      <c r="G195">
        <v>34</v>
      </c>
      <c r="H195" s="9">
        <f>ROUND(SUMIFS(ZipCodes!D:D,ZipCodes!C:C,Table2[[#This Row],[City]]),0)</f>
        <v>165433</v>
      </c>
      <c r="I195" s="9">
        <f>100000*Table2[[#This Row],[Count]]/Table2[[#This Row],[Population]]</f>
        <v>20.552126842891081</v>
      </c>
    </row>
    <row r="196" spans="1:9" x14ac:dyDescent="0.35">
      <c r="A196" s="11">
        <v>43920.333333333336</v>
      </c>
      <c r="B196" s="11" t="str">
        <f t="shared" si="6"/>
        <v>USA</v>
      </c>
      <c r="C196" s="11" t="s">
        <v>65</v>
      </c>
      <c r="D196" t="str">
        <f t="shared" si="7"/>
        <v>San Diego</v>
      </c>
      <c r="E196" t="s">
        <v>47</v>
      </c>
      <c r="F196" t="s">
        <v>43</v>
      </c>
      <c r="G196">
        <v>19</v>
      </c>
      <c r="H196" s="9">
        <f>ROUND(SUMIFS(ZipCodes!D:D,ZipCodes!C:C,Table2[[#This Row],[City]]),0)</f>
        <v>49121</v>
      </c>
      <c r="I196" s="9">
        <f>100000*Table2[[#This Row],[Count]]/Table2[[#This Row],[Population]]</f>
        <v>38.679994299790316</v>
      </c>
    </row>
    <row r="197" spans="1:9" x14ac:dyDescent="0.35">
      <c r="A197" s="11">
        <v>43920.333333333336</v>
      </c>
      <c r="B197" s="11" t="str">
        <f t="shared" si="6"/>
        <v>USA</v>
      </c>
      <c r="C197" s="11" t="s">
        <v>65</v>
      </c>
      <c r="D197" t="str">
        <f t="shared" si="7"/>
        <v>San Diego</v>
      </c>
      <c r="E197" t="s">
        <v>48</v>
      </c>
      <c r="F197" t="s">
        <v>43</v>
      </c>
      <c r="G197">
        <v>10</v>
      </c>
      <c r="H197" s="9">
        <f>ROUND(SUMIFS(ZipCodes!D:D,ZipCodes!C:C,Table2[[#This Row],[City]]),0)</f>
        <v>171802</v>
      </c>
      <c r="I197" s="9">
        <f>100000*Table2[[#This Row],[Count]]/Table2[[#This Row],[Population]]</f>
        <v>5.8206540086844161</v>
      </c>
    </row>
    <row r="198" spans="1:9" x14ac:dyDescent="0.35">
      <c r="A198" s="11">
        <v>43920.333333333336</v>
      </c>
      <c r="B198" s="11" t="str">
        <f t="shared" si="6"/>
        <v>USA</v>
      </c>
      <c r="C198" s="11" t="s">
        <v>65</v>
      </c>
      <c r="D198" t="str">
        <f t="shared" si="7"/>
        <v>San Diego</v>
      </c>
      <c r="E198" t="s">
        <v>49</v>
      </c>
      <c r="F198" t="s">
        <v>43</v>
      </c>
      <c r="G198">
        <v>6</v>
      </c>
      <c r="H198" s="9">
        <f>ROUND(SUMIFS(ZipCodes!D:D,ZipCodes!C:C,Table2[[#This Row],[City]]),0)</f>
        <v>69848</v>
      </c>
      <c r="I198" s="9">
        <f>100000*Table2[[#This Row],[Count]]/Table2[[#This Row],[Population]]</f>
        <v>8.5900813194364911</v>
      </c>
    </row>
    <row r="199" spans="1:9" x14ac:dyDescent="0.35">
      <c r="A199" s="11">
        <v>43920.333333333336</v>
      </c>
      <c r="B199" s="11" t="str">
        <f t="shared" si="6"/>
        <v>USA</v>
      </c>
      <c r="C199" s="11" t="s">
        <v>65</v>
      </c>
      <c r="D199" t="str">
        <f>"San Diego"</f>
        <v>San Diego</v>
      </c>
      <c r="E199" t="s">
        <v>114</v>
      </c>
      <c r="F199" t="s">
        <v>43</v>
      </c>
      <c r="G199">
        <v>4</v>
      </c>
      <c r="H199" s="9">
        <f>ROUND(SUMIFS(ZipCodes!D:D,ZipCodes!C:C,Table2[[#This Row],[City]]),0)</f>
        <v>25460</v>
      </c>
      <c r="I199" s="9">
        <f>100000*Table2[[#This Row],[Count]]/Table2[[#This Row],[Population]]</f>
        <v>15.710919088766692</v>
      </c>
    </row>
    <row r="200" spans="1:9" x14ac:dyDescent="0.35">
      <c r="A200" s="11">
        <v>43920.333333333336</v>
      </c>
      <c r="B200" s="11" t="str">
        <f t="shared" si="6"/>
        <v>USA</v>
      </c>
      <c r="C200" s="11" t="s">
        <v>65</v>
      </c>
      <c r="D200" t="str">
        <f t="shared" si="7"/>
        <v>San Diego</v>
      </c>
      <c r="E200" t="s">
        <v>50</v>
      </c>
      <c r="F200" t="s">
        <v>43</v>
      </c>
      <c r="G200">
        <v>8</v>
      </c>
      <c r="H200" s="9">
        <f>ROUND(SUMIFS(ZipCodes!D:D,ZipCodes!C:C,Table2[[#This Row],[City]]),0)</f>
        <v>60322</v>
      </c>
      <c r="I200" s="9">
        <f>100000*Table2[[#This Row],[Count]]/Table2[[#This Row],[Population]]</f>
        <v>13.2621597427141</v>
      </c>
    </row>
    <row r="201" spans="1:9" x14ac:dyDescent="0.35">
      <c r="A201" s="11">
        <v>43920.333333333336</v>
      </c>
      <c r="B201" s="11" t="str">
        <f t="shared" si="6"/>
        <v>USA</v>
      </c>
      <c r="C201" s="11" t="s">
        <v>65</v>
      </c>
      <c r="D201" t="str">
        <f t="shared" si="7"/>
        <v>San Diego</v>
      </c>
      <c r="E201" t="s">
        <v>51</v>
      </c>
      <c r="F201" t="s">
        <v>43</v>
      </c>
      <c r="G201">
        <v>14</v>
      </c>
      <c r="H201" s="9">
        <f>ROUND(SUMIFS(ZipCodes!D:D,ZipCodes!C:C,Table2[[#This Row],[City]]),0)</f>
        <v>188742</v>
      </c>
      <c r="I201" s="9">
        <f>100000*Table2[[#This Row],[Count]]/Table2[[#This Row],[Population]]</f>
        <v>7.4175329285479652</v>
      </c>
    </row>
    <row r="202" spans="1:9" x14ac:dyDescent="0.35">
      <c r="A202" s="11">
        <v>43920.333333333336</v>
      </c>
      <c r="B202" s="11" t="str">
        <f t="shared" si="6"/>
        <v>USA</v>
      </c>
      <c r="C202" s="11" t="s">
        <v>65</v>
      </c>
      <c r="D202" t="str">
        <f t="shared" si="7"/>
        <v>San Diego</v>
      </c>
      <c r="E202" t="s">
        <v>52</v>
      </c>
      <c r="F202" t="s">
        <v>43</v>
      </c>
      <c r="G202">
        <v>7</v>
      </c>
      <c r="H202" s="9">
        <f>ROUND(SUMIFS(ZipCodes!D:D,ZipCodes!C:C,Table2[[#This Row],[City]]),0)</f>
        <v>47904</v>
      </c>
      <c r="I202" s="9">
        <f>100000*Table2[[#This Row],[Count]]/Table2[[#This Row],[Population]]</f>
        <v>14.6125584502338</v>
      </c>
    </row>
    <row r="203" spans="1:9" x14ac:dyDescent="0.35">
      <c r="A203" s="11">
        <v>43920.333333333336</v>
      </c>
      <c r="B203" s="11" t="str">
        <f t="shared" si="6"/>
        <v>USA</v>
      </c>
      <c r="C203" s="11" t="s">
        <v>65</v>
      </c>
      <c r="D203" t="str">
        <f t="shared" si="7"/>
        <v>San Diego</v>
      </c>
      <c r="E203" t="s">
        <v>53</v>
      </c>
      <c r="F203" t="s">
        <v>43</v>
      </c>
      <c r="G203">
        <v>350</v>
      </c>
      <c r="H203" s="9">
        <f>ROUND(SUMIFS(ZipCodes!D:D,ZipCodes!C:C,Table2[[#This Row],[City]]),0)</f>
        <v>1241364</v>
      </c>
      <c r="I203" s="9">
        <f>100000*Table2[[#This Row],[Count]]/Table2[[#This Row],[Population]]</f>
        <v>28.194792180214666</v>
      </c>
    </row>
    <row r="204" spans="1:9" x14ac:dyDescent="0.35">
      <c r="A204" s="11">
        <v>43920.333333333336</v>
      </c>
      <c r="B204" s="11" t="str">
        <f t="shared" si="6"/>
        <v>USA</v>
      </c>
      <c r="C204" s="11" t="s">
        <v>65</v>
      </c>
      <c r="D204" t="str">
        <f t="shared" si="7"/>
        <v>San Diego</v>
      </c>
      <c r="E204" t="s">
        <v>54</v>
      </c>
      <c r="F204" t="s">
        <v>43</v>
      </c>
      <c r="G204">
        <v>5</v>
      </c>
      <c r="H204" s="9">
        <f>ROUND(SUMIFS(ZipCodes!D:D,ZipCodes!C:C,Table2[[#This Row],[City]]),0)</f>
        <v>89275</v>
      </c>
      <c r="I204" s="9">
        <f>100000*Table2[[#This Row],[Count]]/Table2[[#This Row],[Population]]</f>
        <v>5.6006720806496784</v>
      </c>
    </row>
    <row r="205" spans="1:9" x14ac:dyDescent="0.35">
      <c r="A205" s="11">
        <v>43920.333333333336</v>
      </c>
      <c r="B205" s="11" t="str">
        <f t="shared" si="6"/>
        <v>USA</v>
      </c>
      <c r="C205" s="11" t="s">
        <v>65</v>
      </c>
      <c r="D205" t="str">
        <f t="shared" si="7"/>
        <v>San Diego</v>
      </c>
      <c r="E205" t="s">
        <v>55</v>
      </c>
      <c r="F205" t="s">
        <v>43</v>
      </c>
      <c r="G205">
        <v>3</v>
      </c>
      <c r="H205" s="9">
        <f>ROUND(SUMIFS(ZipCodes!D:D,ZipCodes!C:C,Table2[[#This Row],[City]]),0)</f>
        <v>53422</v>
      </c>
      <c r="I205" s="9">
        <f>100000*Table2[[#This Row],[Count]]/Table2[[#This Row],[Population]]</f>
        <v>5.6156639586687129</v>
      </c>
    </row>
    <row r="206" spans="1:9" x14ac:dyDescent="0.35">
      <c r="A206" s="11">
        <v>43920.333333333336</v>
      </c>
      <c r="B206" s="11" t="str">
        <f t="shared" si="6"/>
        <v>USA</v>
      </c>
      <c r="C206" s="11" t="s">
        <v>65</v>
      </c>
      <c r="D206" t="str">
        <f t="shared" si="7"/>
        <v>San Diego</v>
      </c>
      <c r="E206" t="s">
        <v>56</v>
      </c>
      <c r="F206" t="s">
        <v>43</v>
      </c>
      <c r="G206">
        <v>2</v>
      </c>
      <c r="H206" s="9">
        <f>ROUND(SUMIFS(ZipCodes!D:D,ZipCodes!C:C,Table2[[#This Row],[City]]),0)</f>
        <v>12056</v>
      </c>
      <c r="I206" s="9">
        <f>100000*Table2[[#This Row],[Count]]/Table2[[#This Row],[Population]]</f>
        <v>16.589250165892501</v>
      </c>
    </row>
    <row r="207" spans="1:9" x14ac:dyDescent="0.35">
      <c r="A207" s="11">
        <v>43920.333333333336</v>
      </c>
      <c r="B207" s="11" t="str">
        <f t="shared" si="6"/>
        <v>USA</v>
      </c>
      <c r="C207" s="11" t="s">
        <v>65</v>
      </c>
      <c r="D207" t="str">
        <f t="shared" si="7"/>
        <v>San Diego</v>
      </c>
      <c r="E207" t="s">
        <v>57</v>
      </c>
      <c r="F207" t="s">
        <v>43</v>
      </c>
      <c r="G207">
        <v>11</v>
      </c>
      <c r="H207" s="9">
        <f>ROUND(SUMIFS(ZipCodes!D:D,ZipCodes!C:C,Table2[[#This Row],[City]]),0)</f>
        <v>112033</v>
      </c>
      <c r="I207" s="9">
        <f>100000*Table2[[#This Row],[Count]]/Table2[[#This Row],[Population]]</f>
        <v>9.8185356100434689</v>
      </c>
    </row>
    <row r="208" spans="1:9" x14ac:dyDescent="0.35">
      <c r="A208" s="11">
        <v>43920.333333333336</v>
      </c>
      <c r="B208" s="11" t="str">
        <f>"USA"</f>
        <v>USA</v>
      </c>
      <c r="C208" s="11" t="s">
        <v>65</v>
      </c>
      <c r="D208" t="str">
        <f>"San Diego"</f>
        <v>San Diego</v>
      </c>
      <c r="E208" t="s">
        <v>79</v>
      </c>
      <c r="F208" t="s">
        <v>59</v>
      </c>
      <c r="G208">
        <v>4</v>
      </c>
      <c r="H208" s="9">
        <f>ROUND(SUMIFS(ZipCodes!D:D,ZipCodes!C:C,Table2[[#This Row],[City]]),0)</f>
        <v>17653</v>
      </c>
      <c r="I208" s="9">
        <f>100000*Table2[[#This Row],[Count]]/Table2[[#This Row],[Population]]</f>
        <v>22.659038123831643</v>
      </c>
    </row>
    <row r="209" spans="1:9" x14ac:dyDescent="0.35">
      <c r="A209" s="11">
        <v>43920.333333333336</v>
      </c>
      <c r="B209" s="11" t="str">
        <f t="shared" si="6"/>
        <v>USA</v>
      </c>
      <c r="C209" s="11" t="s">
        <v>65</v>
      </c>
      <c r="D209" t="str">
        <f t="shared" si="7"/>
        <v>San Diego</v>
      </c>
      <c r="E209" t="s">
        <v>58</v>
      </c>
      <c r="F209" t="s">
        <v>59</v>
      </c>
      <c r="G209">
        <v>4</v>
      </c>
      <c r="H209" s="9">
        <f>ROUND(SUMIFS(ZipCodes!D:D,ZipCodes!C:C,Table2[[#This Row],[City]]),0)</f>
        <v>46239</v>
      </c>
      <c r="I209" s="9">
        <f>100000*Table2[[#This Row],[Count]]/Table2[[#This Row],[Population]]</f>
        <v>8.650706113886546</v>
      </c>
    </row>
    <row r="210" spans="1:9" x14ac:dyDescent="0.35">
      <c r="A210" s="11">
        <v>43920.333333333336</v>
      </c>
      <c r="B210" s="11" t="str">
        <f t="shared" si="6"/>
        <v>USA</v>
      </c>
      <c r="C210" s="11" t="s">
        <v>65</v>
      </c>
      <c r="D210" t="str">
        <f t="shared" si="7"/>
        <v>San Diego</v>
      </c>
      <c r="E210" t="s">
        <v>60</v>
      </c>
      <c r="F210" t="s">
        <v>59</v>
      </c>
      <c r="G210">
        <v>4</v>
      </c>
      <c r="H210" s="9">
        <f>ROUND(SUMIFS(ZipCodes!D:D,ZipCodes!C:C,Table2[[#This Row],[City]]),0)</f>
        <v>41281</v>
      </c>
      <c r="I210" s="9">
        <f>100000*Table2[[#This Row],[Count]]/Table2[[#This Row],[Population]]</f>
        <v>9.6896877498122631</v>
      </c>
    </row>
    <row r="211" spans="1:9" x14ac:dyDescent="0.35">
      <c r="A211" s="11">
        <v>43920.333333333336</v>
      </c>
      <c r="B211" s="11" t="str">
        <f t="shared" si="6"/>
        <v>USA</v>
      </c>
      <c r="C211" s="11" t="s">
        <v>65</v>
      </c>
      <c r="D211" t="str">
        <f t="shared" si="7"/>
        <v>San Diego</v>
      </c>
      <c r="E211" t="s">
        <v>61</v>
      </c>
      <c r="F211" t="s">
        <v>59</v>
      </c>
      <c r="G211">
        <v>4</v>
      </c>
      <c r="H211" s="9">
        <f>ROUND(SUMIFS(ZipCodes!D:D,ZipCodes!C:C,Table2[[#This Row],[City]]),0)</f>
        <v>35414</v>
      </c>
      <c r="I211" s="9">
        <f>100000*Table2[[#This Row],[Count]]/Table2[[#This Row],[Population]]</f>
        <v>11.294968091715141</v>
      </c>
    </row>
    <row r="212" spans="1:9" x14ac:dyDescent="0.35">
      <c r="A212" s="11">
        <v>43920.333333333336</v>
      </c>
      <c r="B212" s="11" t="str">
        <f t="shared" si="6"/>
        <v>USA</v>
      </c>
      <c r="C212" s="11" t="s">
        <v>65</v>
      </c>
      <c r="D212" t="str">
        <f t="shared" si="7"/>
        <v>San Diego</v>
      </c>
      <c r="E212" t="s">
        <v>62</v>
      </c>
      <c r="F212" t="s">
        <v>59</v>
      </c>
      <c r="G212">
        <v>10</v>
      </c>
      <c r="H212" s="9">
        <f>ROUND(SUMIFS(ZipCodes!D:D,ZipCodes!C:C,Table2[[#This Row],[City]]),0)</f>
        <v>10583</v>
      </c>
      <c r="I212" s="9">
        <f>100000*Table2[[#This Row],[Count]]/Table2[[#This Row],[Population]]</f>
        <v>94.491165076065386</v>
      </c>
    </row>
    <row r="213" spans="1:9" x14ac:dyDescent="0.35">
      <c r="A213" s="11">
        <v>43920.333333333336</v>
      </c>
      <c r="B213" s="11" t="str">
        <f>"USA"</f>
        <v>USA</v>
      </c>
      <c r="C213" s="11" t="s">
        <v>65</v>
      </c>
      <c r="D213" t="str">
        <f>"San Diego"</f>
        <v>San Diego</v>
      </c>
      <c r="E213" t="s">
        <v>126</v>
      </c>
      <c r="F213" t="s">
        <v>59</v>
      </c>
      <c r="G213">
        <v>12</v>
      </c>
      <c r="H213" s="9">
        <f>ROUND(SUMIFS(ZipCodes!D:D,ZipCodes!C:C,Table2[[#This Row],[City]]),0)</f>
        <v>67264</v>
      </c>
      <c r="I213" s="9">
        <f>100000*Table2[[#This Row],[Count]]/Table2[[#This Row],[Population]]</f>
        <v>17.840152235965746</v>
      </c>
    </row>
    <row r="214" spans="1:9" x14ac:dyDescent="0.35">
      <c r="A214" s="11">
        <v>43920.333333333336</v>
      </c>
      <c r="B214" s="11" t="str">
        <f t="shared" si="6"/>
        <v>USA</v>
      </c>
      <c r="C214" s="11" t="s">
        <v>65</v>
      </c>
      <c r="D214" t="str">
        <f t="shared" si="7"/>
        <v>San Diego</v>
      </c>
      <c r="E214" t="s">
        <v>53</v>
      </c>
      <c r="F214" t="s">
        <v>68</v>
      </c>
      <c r="G214">
        <v>29</v>
      </c>
      <c r="H214" s="9">
        <f>ROUND(SUMIFS(ZipCodes!D:D,ZipCodes!C:C,Table2[[#This Row],[City]]),0)</f>
        <v>1241364</v>
      </c>
      <c r="I214" s="9">
        <f>100000*Table2[[#This Row],[Count]]/Table2[[#This Row],[Population]]</f>
        <v>2.336139923503501</v>
      </c>
    </row>
    <row r="215" spans="1:9" x14ac:dyDescent="0.35">
      <c r="A215" s="11">
        <v>43921.333333333336</v>
      </c>
      <c r="B215" s="11" t="str">
        <f t="shared" si="6"/>
        <v>USA</v>
      </c>
      <c r="C215" s="11" t="s">
        <v>65</v>
      </c>
      <c r="D215" t="str">
        <f t="shared" si="7"/>
        <v>San Diego</v>
      </c>
      <c r="E215" t="s">
        <v>67</v>
      </c>
      <c r="F215" t="s">
        <v>43</v>
      </c>
      <c r="G215">
        <v>27</v>
      </c>
      <c r="H215" s="9">
        <f>ROUND(SUMIFS(ZipCodes!D:D,ZipCodes!C:C,Table2[[#This Row],[City]]),0)</f>
        <v>105183</v>
      </c>
      <c r="I215" s="9">
        <f>100000*Table2[[#This Row],[Count]]/Table2[[#This Row],[Population]]</f>
        <v>25.66954736031488</v>
      </c>
    </row>
    <row r="216" spans="1:9" x14ac:dyDescent="0.35">
      <c r="A216" s="11">
        <v>43921.333333333336</v>
      </c>
      <c r="B216" s="11" t="str">
        <f t="shared" si="6"/>
        <v>USA</v>
      </c>
      <c r="C216" s="11" t="s">
        <v>65</v>
      </c>
      <c r="D216" t="str">
        <f t="shared" si="7"/>
        <v>San Diego</v>
      </c>
      <c r="E216" t="s">
        <v>44</v>
      </c>
      <c r="F216" t="s">
        <v>43</v>
      </c>
      <c r="G216">
        <v>38</v>
      </c>
      <c r="H216" s="9">
        <f>ROUND(SUMIFS(ZipCodes!D:D,ZipCodes!C:C,Table2[[#This Row],[City]]),0)</f>
        <v>239879</v>
      </c>
      <c r="I216" s="9">
        <f>100000*Table2[[#This Row],[Count]]/Table2[[#This Row],[Population]]</f>
        <v>15.841319998832745</v>
      </c>
    </row>
    <row r="217" spans="1:9" x14ac:dyDescent="0.35">
      <c r="A217" s="11">
        <v>43921.333333333336</v>
      </c>
      <c r="B217" s="11" t="str">
        <f t="shared" si="6"/>
        <v>USA</v>
      </c>
      <c r="C217" s="11" t="s">
        <v>65</v>
      </c>
      <c r="D217" t="str">
        <f t="shared" si="7"/>
        <v>San Diego</v>
      </c>
      <c r="E217" t="s">
        <v>233</v>
      </c>
      <c r="F217" t="s">
        <v>43</v>
      </c>
      <c r="G217">
        <v>1</v>
      </c>
      <c r="H217" s="9">
        <f>ROUND(SUMIFS(ZipCodes!D:D,ZipCodes!C:C,Table2[[#This Row],[City]]),0)</f>
        <v>23575</v>
      </c>
      <c r="I217" s="9">
        <f>100000*Table2[[#This Row],[Count]]/Table2[[#This Row],[Population]]</f>
        <v>4.2417815482502652</v>
      </c>
    </row>
    <row r="218" spans="1:9" x14ac:dyDescent="0.35">
      <c r="A218" s="11">
        <v>43921.333333333336</v>
      </c>
      <c r="B218" s="11" t="str">
        <f t="shared" si="6"/>
        <v>USA</v>
      </c>
      <c r="C218" s="11" t="s">
        <v>65</v>
      </c>
      <c r="D218" t="str">
        <f t="shared" si="7"/>
        <v>San Diego</v>
      </c>
      <c r="E218" t="s">
        <v>45</v>
      </c>
      <c r="F218" t="s">
        <v>43</v>
      </c>
      <c r="G218">
        <v>5</v>
      </c>
      <c r="H218" s="9">
        <f>ROUND(SUMIFS(ZipCodes!D:D,ZipCodes!C:C,Table2[[#This Row],[City]]),0)</f>
        <v>13154</v>
      </c>
      <c r="I218" s="9">
        <f>100000*Table2[[#This Row],[Count]]/Table2[[#This Row],[Population]]</f>
        <v>38.011251330393797</v>
      </c>
    </row>
    <row r="219" spans="1:9" x14ac:dyDescent="0.35">
      <c r="A219" s="11">
        <v>43921.333333333336</v>
      </c>
      <c r="B219" s="11" t="str">
        <f t="shared" si="6"/>
        <v>USA</v>
      </c>
      <c r="C219" s="11" t="s">
        <v>65</v>
      </c>
      <c r="D219" t="str">
        <f t="shared" si="7"/>
        <v>San Diego</v>
      </c>
      <c r="E219" t="s">
        <v>46</v>
      </c>
      <c r="F219" t="s">
        <v>43</v>
      </c>
      <c r="G219">
        <v>36</v>
      </c>
      <c r="H219" s="9">
        <f>ROUND(SUMIFS(ZipCodes!D:D,ZipCodes!C:C,Table2[[#This Row],[City]]),0)</f>
        <v>165433</v>
      </c>
      <c r="I219" s="9">
        <f>100000*Table2[[#This Row],[Count]]/Table2[[#This Row],[Population]]</f>
        <v>21.761075480708204</v>
      </c>
    </row>
    <row r="220" spans="1:9" x14ac:dyDescent="0.35">
      <c r="A220" s="11">
        <v>43921.333333333336</v>
      </c>
      <c r="B220" s="11" t="str">
        <f t="shared" si="6"/>
        <v>USA</v>
      </c>
      <c r="C220" s="11" t="s">
        <v>65</v>
      </c>
      <c r="D220" t="str">
        <f t="shared" si="7"/>
        <v>San Diego</v>
      </c>
      <c r="E220" t="s">
        <v>47</v>
      </c>
      <c r="F220" t="s">
        <v>43</v>
      </c>
      <c r="G220">
        <v>20</v>
      </c>
      <c r="H220" s="9">
        <f>ROUND(SUMIFS(ZipCodes!D:D,ZipCodes!C:C,Table2[[#This Row],[City]]),0)</f>
        <v>49121</v>
      </c>
      <c r="I220" s="9">
        <f>100000*Table2[[#This Row],[Count]]/Table2[[#This Row],[Population]]</f>
        <v>40.715783473463489</v>
      </c>
    </row>
    <row r="221" spans="1:9" x14ac:dyDescent="0.35">
      <c r="A221" s="11">
        <v>43921.333333333336</v>
      </c>
      <c r="B221" s="11" t="str">
        <f t="shared" si="6"/>
        <v>USA</v>
      </c>
      <c r="C221" s="11" t="s">
        <v>65</v>
      </c>
      <c r="D221" t="str">
        <f t="shared" si="7"/>
        <v>San Diego</v>
      </c>
      <c r="E221" t="s">
        <v>48</v>
      </c>
      <c r="F221" t="s">
        <v>43</v>
      </c>
      <c r="G221">
        <v>11</v>
      </c>
      <c r="H221" s="9">
        <f>ROUND(SUMIFS(ZipCodes!D:D,ZipCodes!C:C,Table2[[#This Row],[City]]),0)</f>
        <v>171802</v>
      </c>
      <c r="I221" s="9">
        <f>100000*Table2[[#This Row],[Count]]/Table2[[#This Row],[Population]]</f>
        <v>6.4027194095528577</v>
      </c>
    </row>
    <row r="222" spans="1:9" x14ac:dyDescent="0.35">
      <c r="A222" s="11">
        <v>43921.333333333336</v>
      </c>
      <c r="B222" s="11" t="str">
        <f t="shared" si="6"/>
        <v>USA</v>
      </c>
      <c r="C222" s="11" t="s">
        <v>65</v>
      </c>
      <c r="D222" t="str">
        <f>"San Diego"</f>
        <v>San Diego</v>
      </c>
      <c r="E222" t="s">
        <v>103</v>
      </c>
      <c r="F222" t="s">
        <v>43</v>
      </c>
      <c r="G222">
        <v>0</v>
      </c>
      <c r="H222" s="9">
        <f>ROUND(SUMIFS(ZipCodes!D:D,ZipCodes!C:C,Table2[[#This Row],[City]]),0)</f>
        <v>25718</v>
      </c>
      <c r="I222" s="9">
        <f>100000*Table2[[#This Row],[Count]]/Table2[[#This Row],[Population]]</f>
        <v>0</v>
      </c>
    </row>
    <row r="223" spans="1:9" x14ac:dyDescent="0.35">
      <c r="A223" s="11">
        <v>43921.333333333336</v>
      </c>
      <c r="B223" s="11" t="str">
        <f t="shared" si="6"/>
        <v>USA</v>
      </c>
      <c r="C223" s="11" t="s">
        <v>65</v>
      </c>
      <c r="D223" t="str">
        <f t="shared" si="7"/>
        <v>San Diego</v>
      </c>
      <c r="E223" t="s">
        <v>49</v>
      </c>
      <c r="F223" t="s">
        <v>43</v>
      </c>
      <c r="G223">
        <v>8</v>
      </c>
      <c r="H223" s="9">
        <f>ROUND(SUMIFS(ZipCodes!D:D,ZipCodes!C:C,Table2[[#This Row],[City]]),0)</f>
        <v>69848</v>
      </c>
      <c r="I223" s="9">
        <f>100000*Table2[[#This Row],[Count]]/Table2[[#This Row],[Population]]</f>
        <v>11.453441759248655</v>
      </c>
    </row>
    <row r="224" spans="1:9" x14ac:dyDescent="0.35">
      <c r="A224" s="11">
        <v>43921.333333333336</v>
      </c>
      <c r="B224" s="11" t="str">
        <f t="shared" si="6"/>
        <v>USA</v>
      </c>
      <c r="C224" s="11" t="s">
        <v>65</v>
      </c>
      <c r="D224" t="str">
        <f>"San Diego"</f>
        <v>San Diego</v>
      </c>
      <c r="E224" t="s">
        <v>114</v>
      </c>
      <c r="F224" t="s">
        <v>43</v>
      </c>
      <c r="G224">
        <v>5</v>
      </c>
      <c r="H224" s="9">
        <f>ROUND(SUMIFS(ZipCodes!D:D,ZipCodes!C:C,Table2[[#This Row],[City]]),0)</f>
        <v>25460</v>
      </c>
      <c r="I224" s="9">
        <f>100000*Table2[[#This Row],[Count]]/Table2[[#This Row],[Population]]</f>
        <v>19.638648860958366</v>
      </c>
    </row>
    <row r="225" spans="1:9" x14ac:dyDescent="0.35">
      <c r="A225" s="11">
        <v>43921.333333333336</v>
      </c>
      <c r="B225" s="11" t="str">
        <f t="shared" si="6"/>
        <v>USA</v>
      </c>
      <c r="C225" s="11" t="s">
        <v>65</v>
      </c>
      <c r="D225" t="str">
        <f t="shared" si="7"/>
        <v>San Diego</v>
      </c>
      <c r="E225" t="s">
        <v>50</v>
      </c>
      <c r="F225" t="s">
        <v>43</v>
      </c>
      <c r="G225">
        <v>10</v>
      </c>
      <c r="H225" s="9">
        <f>ROUND(SUMIFS(ZipCodes!D:D,ZipCodes!C:C,Table2[[#This Row],[City]]),0)</f>
        <v>60322</v>
      </c>
      <c r="I225" s="9">
        <f>100000*Table2[[#This Row],[Count]]/Table2[[#This Row],[Population]]</f>
        <v>16.577699678392626</v>
      </c>
    </row>
    <row r="226" spans="1:9" x14ac:dyDescent="0.35">
      <c r="A226" s="11">
        <v>43921.333333333336</v>
      </c>
      <c r="B226" s="11" t="str">
        <f t="shared" si="6"/>
        <v>USA</v>
      </c>
      <c r="C226" s="11" t="s">
        <v>65</v>
      </c>
      <c r="D226" t="str">
        <f t="shared" si="7"/>
        <v>San Diego</v>
      </c>
      <c r="E226" t="s">
        <v>51</v>
      </c>
      <c r="F226" t="s">
        <v>43</v>
      </c>
      <c r="G226">
        <v>17</v>
      </c>
      <c r="H226" s="9">
        <f>ROUND(SUMIFS(ZipCodes!D:D,ZipCodes!C:C,Table2[[#This Row],[City]]),0)</f>
        <v>188742</v>
      </c>
      <c r="I226" s="9">
        <f>100000*Table2[[#This Row],[Count]]/Table2[[#This Row],[Population]]</f>
        <v>9.0070042703796709</v>
      </c>
    </row>
    <row r="227" spans="1:9" x14ac:dyDescent="0.35">
      <c r="A227" s="11">
        <v>43921.333333333336</v>
      </c>
      <c r="B227" s="11" t="str">
        <f t="shared" si="6"/>
        <v>USA</v>
      </c>
      <c r="C227" s="11" t="s">
        <v>65</v>
      </c>
      <c r="D227" t="str">
        <f t="shared" si="7"/>
        <v>San Diego</v>
      </c>
      <c r="E227" t="s">
        <v>52</v>
      </c>
      <c r="F227" t="s">
        <v>43</v>
      </c>
      <c r="G227">
        <v>7</v>
      </c>
      <c r="H227" s="9">
        <f>ROUND(SUMIFS(ZipCodes!D:D,ZipCodes!C:C,Table2[[#This Row],[City]]),0)</f>
        <v>47904</v>
      </c>
      <c r="I227" s="9">
        <f>100000*Table2[[#This Row],[Count]]/Table2[[#This Row],[Population]]</f>
        <v>14.6125584502338</v>
      </c>
    </row>
    <row r="228" spans="1:9" x14ac:dyDescent="0.35">
      <c r="A228" s="11">
        <v>43921.333333333336</v>
      </c>
      <c r="B228" s="11" t="str">
        <f t="shared" si="6"/>
        <v>USA</v>
      </c>
      <c r="C228" s="11" t="s">
        <v>65</v>
      </c>
      <c r="D228" t="str">
        <f t="shared" si="7"/>
        <v>San Diego</v>
      </c>
      <c r="E228" t="s">
        <v>53</v>
      </c>
      <c r="F228" t="s">
        <v>43</v>
      </c>
      <c r="G228">
        <v>422</v>
      </c>
      <c r="H228" s="9">
        <f>ROUND(SUMIFS(ZipCodes!D:D,ZipCodes!C:C,Table2[[#This Row],[City]]),0)</f>
        <v>1241364</v>
      </c>
      <c r="I228" s="9">
        <f>100000*Table2[[#This Row],[Count]]/Table2[[#This Row],[Population]]</f>
        <v>33.994863714430252</v>
      </c>
    </row>
    <row r="229" spans="1:9" x14ac:dyDescent="0.35">
      <c r="A229" s="11">
        <v>43921.333333333336</v>
      </c>
      <c r="B229" s="11" t="str">
        <f t="shared" si="6"/>
        <v>USA</v>
      </c>
      <c r="C229" s="11" t="s">
        <v>65</v>
      </c>
      <c r="D229" t="str">
        <f t="shared" si="7"/>
        <v>San Diego</v>
      </c>
      <c r="E229" t="s">
        <v>54</v>
      </c>
      <c r="F229" t="s">
        <v>43</v>
      </c>
      <c r="G229">
        <v>5</v>
      </c>
      <c r="H229" s="9">
        <f>ROUND(SUMIFS(ZipCodes!D:D,ZipCodes!C:C,Table2[[#This Row],[City]]),0)</f>
        <v>89275</v>
      </c>
      <c r="I229" s="9">
        <f>100000*Table2[[#This Row],[Count]]/Table2[[#This Row],[Population]]</f>
        <v>5.6006720806496784</v>
      </c>
    </row>
    <row r="230" spans="1:9" x14ac:dyDescent="0.35">
      <c r="A230" s="11">
        <v>43921.333333333336</v>
      </c>
      <c r="B230" s="11" t="str">
        <f t="shared" si="6"/>
        <v>USA</v>
      </c>
      <c r="C230" s="11" t="s">
        <v>65</v>
      </c>
      <c r="D230" t="str">
        <f t="shared" si="7"/>
        <v>San Diego</v>
      </c>
      <c r="E230" t="s">
        <v>55</v>
      </c>
      <c r="F230" t="s">
        <v>43</v>
      </c>
      <c r="G230">
        <v>5</v>
      </c>
      <c r="H230" s="9">
        <f>ROUND(SUMIFS(ZipCodes!D:D,ZipCodes!C:C,Table2[[#This Row],[City]]),0)</f>
        <v>53422</v>
      </c>
      <c r="I230" s="9">
        <f>100000*Table2[[#This Row],[Count]]/Table2[[#This Row],[Population]]</f>
        <v>9.3594399311145224</v>
      </c>
    </row>
    <row r="231" spans="1:9" x14ac:dyDescent="0.35">
      <c r="A231" s="11">
        <v>43921.333333333336</v>
      </c>
      <c r="B231" s="11" t="str">
        <f t="shared" si="6"/>
        <v>USA</v>
      </c>
      <c r="C231" s="11" t="s">
        <v>65</v>
      </c>
      <c r="D231" t="str">
        <f t="shared" si="7"/>
        <v>San Diego</v>
      </c>
      <c r="E231" t="s">
        <v>56</v>
      </c>
      <c r="F231" t="s">
        <v>43</v>
      </c>
      <c r="G231">
        <v>3</v>
      </c>
      <c r="H231" s="9">
        <f>ROUND(SUMIFS(ZipCodes!D:D,ZipCodes!C:C,Table2[[#This Row],[City]]),0)</f>
        <v>12056</v>
      </c>
      <c r="I231" s="9">
        <f>100000*Table2[[#This Row],[Count]]/Table2[[#This Row],[Population]]</f>
        <v>24.883875248838752</v>
      </c>
    </row>
    <row r="232" spans="1:9" x14ac:dyDescent="0.35">
      <c r="A232" s="11">
        <v>43921.333333333336</v>
      </c>
      <c r="B232" s="11" t="str">
        <f t="shared" si="6"/>
        <v>USA</v>
      </c>
      <c r="C232" s="11" t="s">
        <v>65</v>
      </c>
      <c r="D232" t="str">
        <f t="shared" si="7"/>
        <v>San Diego</v>
      </c>
      <c r="E232" t="s">
        <v>57</v>
      </c>
      <c r="F232" t="s">
        <v>43</v>
      </c>
      <c r="G232">
        <v>8</v>
      </c>
      <c r="H232" s="9">
        <f>ROUND(SUMIFS(ZipCodes!D:D,ZipCodes!C:C,Table2[[#This Row],[City]]),0)</f>
        <v>112033</v>
      </c>
      <c r="I232" s="9">
        <f>100000*Table2[[#This Row],[Count]]/Table2[[#This Row],[Population]]</f>
        <v>7.1407531709407053</v>
      </c>
    </row>
    <row r="233" spans="1:9" x14ac:dyDescent="0.35">
      <c r="A233" s="11">
        <v>43921.333333333336</v>
      </c>
      <c r="B233" s="11" t="str">
        <f>"USA"</f>
        <v>USA</v>
      </c>
      <c r="C233" s="11" t="s">
        <v>65</v>
      </c>
      <c r="D233" t="str">
        <f>"San Diego"</f>
        <v>San Diego</v>
      </c>
      <c r="E233" t="s">
        <v>79</v>
      </c>
      <c r="F233" t="s">
        <v>59</v>
      </c>
      <c r="G233">
        <v>3</v>
      </c>
      <c r="H233" s="9">
        <f>ROUND(SUMIFS(ZipCodes!D:D,ZipCodes!C:C,Table2[[#This Row],[City]]),0)</f>
        <v>17653</v>
      </c>
      <c r="I233" s="9">
        <f>100000*Table2[[#This Row],[Count]]/Table2[[#This Row],[Population]]</f>
        <v>16.994278592873734</v>
      </c>
    </row>
    <row r="234" spans="1:9" x14ac:dyDescent="0.35">
      <c r="A234" s="11">
        <v>43921.333333333336</v>
      </c>
      <c r="B234" s="11" t="str">
        <f t="shared" si="6"/>
        <v>USA</v>
      </c>
      <c r="C234" s="11" t="s">
        <v>65</v>
      </c>
      <c r="D234" t="str">
        <f t="shared" si="7"/>
        <v>San Diego</v>
      </c>
      <c r="E234" t="s">
        <v>58</v>
      </c>
      <c r="F234" t="s">
        <v>59</v>
      </c>
      <c r="G234">
        <v>4</v>
      </c>
      <c r="H234" s="9">
        <f>ROUND(SUMIFS(ZipCodes!D:D,ZipCodes!C:C,Table2[[#This Row],[City]]),0)</f>
        <v>46239</v>
      </c>
      <c r="I234" s="9">
        <f>100000*Table2[[#This Row],[Count]]/Table2[[#This Row],[Population]]</f>
        <v>8.650706113886546</v>
      </c>
    </row>
    <row r="235" spans="1:9" x14ac:dyDescent="0.35">
      <c r="A235" s="11">
        <v>43921.333333333336</v>
      </c>
      <c r="B235" s="11" t="str">
        <f t="shared" si="6"/>
        <v>USA</v>
      </c>
      <c r="C235" s="11" t="s">
        <v>65</v>
      </c>
      <c r="D235" t="str">
        <f t="shared" si="7"/>
        <v>San Diego</v>
      </c>
      <c r="E235" t="s">
        <v>60</v>
      </c>
      <c r="F235" t="s">
        <v>59</v>
      </c>
      <c r="G235">
        <v>5</v>
      </c>
      <c r="H235" s="9">
        <f>ROUND(SUMIFS(ZipCodes!D:D,ZipCodes!C:C,Table2[[#This Row],[City]]),0)</f>
        <v>41281</v>
      </c>
      <c r="I235" s="9">
        <f>100000*Table2[[#This Row],[Count]]/Table2[[#This Row],[Population]]</f>
        <v>12.112109687265328</v>
      </c>
    </row>
    <row r="236" spans="1:9" x14ac:dyDescent="0.35">
      <c r="A236" s="11">
        <v>43921.333333333336</v>
      </c>
      <c r="B236" s="11" t="str">
        <f t="shared" si="6"/>
        <v>USA</v>
      </c>
      <c r="C236" s="11" t="s">
        <v>65</v>
      </c>
      <c r="D236" t="str">
        <f t="shared" si="7"/>
        <v>San Diego</v>
      </c>
      <c r="E236" t="s">
        <v>61</v>
      </c>
      <c r="F236" t="s">
        <v>59</v>
      </c>
      <c r="G236">
        <v>4</v>
      </c>
      <c r="H236" s="9">
        <f>ROUND(SUMIFS(ZipCodes!D:D,ZipCodes!C:C,Table2[[#This Row],[City]]),0)</f>
        <v>35414</v>
      </c>
      <c r="I236" s="9">
        <f>100000*Table2[[#This Row],[Count]]/Table2[[#This Row],[Population]]</f>
        <v>11.294968091715141</v>
      </c>
    </row>
    <row r="237" spans="1:9" x14ac:dyDescent="0.35">
      <c r="A237" s="11">
        <v>43921.333333333336</v>
      </c>
      <c r="B237" s="11" t="str">
        <f t="shared" si="6"/>
        <v>USA</v>
      </c>
      <c r="C237" s="11" t="s">
        <v>65</v>
      </c>
      <c r="D237" t="str">
        <f t="shared" si="7"/>
        <v>San Diego</v>
      </c>
      <c r="E237" t="s">
        <v>62</v>
      </c>
      <c r="F237" t="s">
        <v>59</v>
      </c>
      <c r="G237">
        <v>11</v>
      </c>
      <c r="H237" s="9">
        <f>ROUND(SUMIFS(ZipCodes!D:D,ZipCodes!C:C,Table2[[#This Row],[City]]),0)</f>
        <v>10583</v>
      </c>
      <c r="I237" s="9">
        <f>100000*Table2[[#This Row],[Count]]/Table2[[#This Row],[Population]]</f>
        <v>103.94028158367193</v>
      </c>
    </row>
    <row r="238" spans="1:9" x14ac:dyDescent="0.35">
      <c r="A238" s="11">
        <v>43921.333333333336</v>
      </c>
      <c r="B238" s="11" t="str">
        <f>"USA"</f>
        <v>USA</v>
      </c>
      <c r="C238" s="11" t="s">
        <v>65</v>
      </c>
      <c r="D238" t="str">
        <f>"San Diego"</f>
        <v>San Diego</v>
      </c>
      <c r="E238" t="s">
        <v>126</v>
      </c>
      <c r="F238" t="s">
        <v>59</v>
      </c>
      <c r="G238">
        <v>17</v>
      </c>
      <c r="H238" s="9">
        <f>ROUND(SUMIFS(ZipCodes!D:D,ZipCodes!C:C,Table2[[#This Row],[City]]),0)</f>
        <v>67264</v>
      </c>
      <c r="I238" s="9">
        <f>100000*Table2[[#This Row],[Count]]/Table2[[#This Row],[Population]]</f>
        <v>25.273549000951476</v>
      </c>
    </row>
    <row r="239" spans="1:9" x14ac:dyDescent="0.35">
      <c r="A239" s="11">
        <v>43921.333333333336</v>
      </c>
      <c r="B239" s="11" t="str">
        <f t="shared" si="6"/>
        <v>USA</v>
      </c>
      <c r="C239" s="11" t="s">
        <v>65</v>
      </c>
      <c r="D239" t="str">
        <f t="shared" si="7"/>
        <v>San Diego</v>
      </c>
      <c r="E239" t="s">
        <v>53</v>
      </c>
      <c r="F239" t="s">
        <v>307</v>
      </c>
      <c r="G239">
        <v>26</v>
      </c>
      <c r="H239" s="9">
        <f>ROUND(SUMIFS(ZipCodes!D:D,ZipCodes!C:C,Table2[[#This Row],[City]]),0)</f>
        <v>1241364</v>
      </c>
      <c r="I239" s="9">
        <f>100000*Table2[[#This Row],[Count]]/Table2[[#This Row],[Population]]</f>
        <v>2.0944702762445182</v>
      </c>
    </row>
    <row r="240" spans="1:9" x14ac:dyDescent="0.35">
      <c r="A240" s="11">
        <v>43921.333333333336</v>
      </c>
      <c r="B240" s="11" t="str">
        <f t="shared" si="6"/>
        <v>USA</v>
      </c>
      <c r="C240" s="11" t="s">
        <v>65</v>
      </c>
      <c r="D240" t="str">
        <f t="shared" si="7"/>
        <v>San Diego</v>
      </c>
      <c r="E240" t="s">
        <v>53</v>
      </c>
      <c r="F240" t="s">
        <v>68</v>
      </c>
      <c r="G240">
        <v>36</v>
      </c>
      <c r="H240" s="9">
        <f>ROUND(SUMIFS(ZipCodes!D:D,ZipCodes!C:C,Table2[[#This Row],[City]]),0)</f>
        <v>1241364</v>
      </c>
      <c r="I240" s="9">
        <f>100000*Table2[[#This Row],[Count]]/Table2[[#This Row],[Population]]</f>
        <v>2.9000357671077945</v>
      </c>
    </row>
    <row r="241" spans="1:9" x14ac:dyDescent="0.35">
      <c r="A241" s="11">
        <v>43922.333333333336</v>
      </c>
      <c r="B241" s="11" t="str">
        <f>"USA"</f>
        <v>USA</v>
      </c>
      <c r="C241" s="11" t="s">
        <v>65</v>
      </c>
      <c r="D241" t="str">
        <f>"San Diego"</f>
        <v>San Diego</v>
      </c>
      <c r="E241" t="s">
        <v>67</v>
      </c>
      <c r="F241" t="s">
        <v>43</v>
      </c>
      <c r="G241">
        <v>30</v>
      </c>
      <c r="H241" s="9">
        <f>ROUND(SUMIFS(ZipCodes!D:D,ZipCodes!C:C,Table2[[#This Row],[City]]),0)</f>
        <v>105183</v>
      </c>
      <c r="I241" s="9">
        <f>100000*Table2[[#This Row],[Count]]/Table2[[#This Row],[Population]]</f>
        <v>28.521719289238757</v>
      </c>
    </row>
    <row r="242" spans="1:9" x14ac:dyDescent="0.35">
      <c r="A242" s="11">
        <v>43922.333333333336</v>
      </c>
      <c r="B242" s="11" t="str">
        <f t="shared" ref="B242:B305" si="8">"USA"</f>
        <v>USA</v>
      </c>
      <c r="C242" s="11" t="s">
        <v>65</v>
      </c>
      <c r="D242" t="str">
        <f t="shared" ref="D242:D305" si="9">"San Diego"</f>
        <v>San Diego</v>
      </c>
      <c r="E242" t="s">
        <v>44</v>
      </c>
      <c r="F242" t="s">
        <v>43</v>
      </c>
      <c r="G242">
        <v>52</v>
      </c>
      <c r="H242" s="9">
        <f>ROUND(SUMIFS(ZipCodes!D:D,ZipCodes!C:C,Table2[[#This Row],[City]]),0)</f>
        <v>239879</v>
      </c>
      <c r="I242" s="9">
        <f>100000*Table2[[#This Row],[Count]]/Table2[[#This Row],[Population]]</f>
        <v>21.677595787876388</v>
      </c>
    </row>
    <row r="243" spans="1:9" x14ac:dyDescent="0.35">
      <c r="A243" s="11">
        <v>43922.333333333336</v>
      </c>
      <c r="B243" s="11" t="str">
        <f t="shared" si="8"/>
        <v>USA</v>
      </c>
      <c r="C243" s="11" t="s">
        <v>65</v>
      </c>
      <c r="D243" t="str">
        <f t="shared" si="9"/>
        <v>San Diego</v>
      </c>
      <c r="E243" t="s">
        <v>233</v>
      </c>
      <c r="F243" t="s">
        <v>43</v>
      </c>
      <c r="G243">
        <v>2</v>
      </c>
      <c r="H243" s="9">
        <f>ROUND(SUMIFS(ZipCodes!D:D,ZipCodes!C:C,Table2[[#This Row],[City]]),0)</f>
        <v>23575</v>
      </c>
      <c r="I243" s="9">
        <f>100000*Table2[[#This Row],[Count]]/Table2[[#This Row],[Population]]</f>
        <v>8.4835630965005304</v>
      </c>
    </row>
    <row r="244" spans="1:9" x14ac:dyDescent="0.35">
      <c r="A244" s="11">
        <v>43922.333333333336</v>
      </c>
      <c r="B244" s="11" t="str">
        <f t="shared" si="8"/>
        <v>USA</v>
      </c>
      <c r="C244" s="11" t="s">
        <v>65</v>
      </c>
      <c r="D244" t="str">
        <f t="shared" si="9"/>
        <v>San Diego</v>
      </c>
      <c r="E244" t="s">
        <v>45</v>
      </c>
      <c r="F244" t="s">
        <v>43</v>
      </c>
      <c r="G244">
        <v>5</v>
      </c>
      <c r="H244" s="9">
        <f>ROUND(SUMIFS(ZipCodes!D:D,ZipCodes!C:C,Table2[[#This Row],[City]]),0)</f>
        <v>13154</v>
      </c>
      <c r="I244" s="9">
        <f>100000*Table2[[#This Row],[Count]]/Table2[[#This Row],[Population]]</f>
        <v>38.011251330393797</v>
      </c>
    </row>
    <row r="245" spans="1:9" x14ac:dyDescent="0.35">
      <c r="A245" s="11">
        <v>43922.333333333336</v>
      </c>
      <c r="B245" s="11" t="str">
        <f t="shared" si="8"/>
        <v>USA</v>
      </c>
      <c r="C245" s="11" t="s">
        <v>65</v>
      </c>
      <c r="D245" t="str">
        <f t="shared" si="9"/>
        <v>San Diego</v>
      </c>
      <c r="E245" t="s">
        <v>46</v>
      </c>
      <c r="F245" t="s">
        <v>43</v>
      </c>
      <c r="G245">
        <v>38</v>
      </c>
      <c r="H245" s="9">
        <f>ROUND(SUMIFS(ZipCodes!D:D,ZipCodes!C:C,Table2[[#This Row],[City]]),0)</f>
        <v>165433</v>
      </c>
      <c r="I245" s="9">
        <f>100000*Table2[[#This Row],[Count]]/Table2[[#This Row],[Population]]</f>
        <v>22.970024118525323</v>
      </c>
    </row>
    <row r="246" spans="1:9" x14ac:dyDescent="0.35">
      <c r="A246" s="11">
        <v>43922.333333333336</v>
      </c>
      <c r="B246" s="11" t="str">
        <f t="shared" si="8"/>
        <v>USA</v>
      </c>
      <c r="C246" s="11" t="s">
        <v>65</v>
      </c>
      <c r="D246" t="str">
        <f t="shared" si="9"/>
        <v>San Diego</v>
      </c>
      <c r="E246" t="s">
        <v>47</v>
      </c>
      <c r="F246" t="s">
        <v>43</v>
      </c>
      <c r="G246">
        <v>24</v>
      </c>
      <c r="H246" s="9">
        <f>ROUND(SUMIFS(ZipCodes!D:D,ZipCodes!C:C,Table2[[#This Row],[City]]),0)</f>
        <v>49121</v>
      </c>
      <c r="I246" s="9">
        <f>100000*Table2[[#This Row],[Count]]/Table2[[#This Row],[Population]]</f>
        <v>48.858940168156188</v>
      </c>
    </row>
    <row r="247" spans="1:9" x14ac:dyDescent="0.35">
      <c r="A247" s="11">
        <v>43922.333333333336</v>
      </c>
      <c r="B247" s="11" t="str">
        <f t="shared" si="8"/>
        <v>USA</v>
      </c>
      <c r="C247" s="11" t="s">
        <v>65</v>
      </c>
      <c r="D247" t="str">
        <f t="shared" si="9"/>
        <v>San Diego</v>
      </c>
      <c r="E247" t="s">
        <v>48</v>
      </c>
      <c r="F247" t="s">
        <v>43</v>
      </c>
      <c r="G247">
        <v>14</v>
      </c>
      <c r="H247" s="9">
        <f>ROUND(SUMIFS(ZipCodes!D:D,ZipCodes!C:C,Table2[[#This Row],[City]]),0)</f>
        <v>171802</v>
      </c>
      <c r="I247" s="9">
        <f>100000*Table2[[#This Row],[Count]]/Table2[[#This Row],[Population]]</f>
        <v>8.1489156121581825</v>
      </c>
    </row>
    <row r="248" spans="1:9" x14ac:dyDescent="0.35">
      <c r="A248" s="11">
        <v>43922.333333333336</v>
      </c>
      <c r="B248" s="11" t="str">
        <f t="shared" si="8"/>
        <v>USA</v>
      </c>
      <c r="C248" s="11" t="s">
        <v>65</v>
      </c>
      <c r="D248" t="str">
        <f t="shared" si="9"/>
        <v>San Diego</v>
      </c>
      <c r="E248" t="s">
        <v>103</v>
      </c>
      <c r="F248" t="s">
        <v>43</v>
      </c>
      <c r="G248">
        <v>0</v>
      </c>
      <c r="H248" s="9">
        <f>ROUND(SUMIFS(ZipCodes!D:D,ZipCodes!C:C,Table2[[#This Row],[City]]),0)</f>
        <v>25718</v>
      </c>
      <c r="I248" s="9">
        <f>100000*Table2[[#This Row],[Count]]/Table2[[#This Row],[Population]]</f>
        <v>0</v>
      </c>
    </row>
    <row r="249" spans="1:9" x14ac:dyDescent="0.35">
      <c r="A249" s="11">
        <v>43922.333333333336</v>
      </c>
      <c r="B249" s="11" t="str">
        <f t="shared" si="8"/>
        <v>USA</v>
      </c>
      <c r="C249" s="11" t="s">
        <v>65</v>
      </c>
      <c r="D249" t="str">
        <f t="shared" si="9"/>
        <v>San Diego</v>
      </c>
      <c r="E249" t="s">
        <v>49</v>
      </c>
      <c r="F249" t="s">
        <v>43</v>
      </c>
      <c r="G249">
        <v>11</v>
      </c>
      <c r="H249" s="9">
        <f>ROUND(SUMIFS(ZipCodes!D:D,ZipCodes!C:C,Table2[[#This Row],[City]]),0)</f>
        <v>69848</v>
      </c>
      <c r="I249" s="9">
        <f>100000*Table2[[#This Row],[Count]]/Table2[[#This Row],[Population]]</f>
        <v>15.748482418966899</v>
      </c>
    </row>
    <row r="250" spans="1:9" x14ac:dyDescent="0.35">
      <c r="A250" s="11">
        <v>43922.333333333336</v>
      </c>
      <c r="B250" s="11" t="str">
        <f t="shared" si="8"/>
        <v>USA</v>
      </c>
      <c r="C250" s="11" t="s">
        <v>65</v>
      </c>
      <c r="D250" t="str">
        <f t="shared" si="9"/>
        <v>San Diego</v>
      </c>
      <c r="E250" t="s">
        <v>114</v>
      </c>
      <c r="F250" t="s">
        <v>43</v>
      </c>
      <c r="G250">
        <v>5</v>
      </c>
      <c r="H250" s="9">
        <f>ROUND(SUMIFS(ZipCodes!D:D,ZipCodes!C:C,Table2[[#This Row],[City]]),0)</f>
        <v>25460</v>
      </c>
      <c r="I250" s="9">
        <f>100000*Table2[[#This Row],[Count]]/Table2[[#This Row],[Population]]</f>
        <v>19.638648860958366</v>
      </c>
    </row>
    <row r="251" spans="1:9" x14ac:dyDescent="0.35">
      <c r="A251" s="11">
        <v>43922.333333333336</v>
      </c>
      <c r="B251" s="11" t="str">
        <f t="shared" si="8"/>
        <v>USA</v>
      </c>
      <c r="C251" s="11" t="s">
        <v>65</v>
      </c>
      <c r="D251" t="str">
        <f t="shared" si="9"/>
        <v>San Diego</v>
      </c>
      <c r="E251" t="s">
        <v>50</v>
      </c>
      <c r="F251" t="s">
        <v>43</v>
      </c>
      <c r="G251">
        <v>11</v>
      </c>
      <c r="H251" s="9">
        <f>ROUND(SUMIFS(ZipCodes!D:D,ZipCodes!C:C,Table2[[#This Row],[City]]),0)</f>
        <v>60322</v>
      </c>
      <c r="I251" s="9">
        <f>100000*Table2[[#This Row],[Count]]/Table2[[#This Row],[Population]]</f>
        <v>18.235469646231888</v>
      </c>
    </row>
    <row r="252" spans="1:9" x14ac:dyDescent="0.35">
      <c r="A252" s="11">
        <v>43922.333333333336</v>
      </c>
      <c r="B252" s="11" t="str">
        <f t="shared" si="8"/>
        <v>USA</v>
      </c>
      <c r="C252" s="11" t="s">
        <v>65</v>
      </c>
      <c r="D252" t="str">
        <f t="shared" si="9"/>
        <v>San Diego</v>
      </c>
      <c r="E252" t="s">
        <v>51</v>
      </c>
      <c r="F252" t="s">
        <v>43</v>
      </c>
      <c r="G252">
        <v>20</v>
      </c>
      <c r="H252" s="9">
        <f>ROUND(SUMIFS(ZipCodes!D:D,ZipCodes!C:C,Table2[[#This Row],[City]]),0)</f>
        <v>188742</v>
      </c>
      <c r="I252" s="9">
        <f>100000*Table2[[#This Row],[Count]]/Table2[[#This Row],[Population]]</f>
        <v>10.596475612211378</v>
      </c>
    </row>
    <row r="253" spans="1:9" x14ac:dyDescent="0.35">
      <c r="A253" s="11">
        <v>43922.333333333336</v>
      </c>
      <c r="B253" s="11" t="str">
        <f t="shared" si="8"/>
        <v>USA</v>
      </c>
      <c r="C253" s="11" t="s">
        <v>65</v>
      </c>
      <c r="D253" t="str">
        <f t="shared" si="9"/>
        <v>San Diego</v>
      </c>
      <c r="E253" t="s">
        <v>52</v>
      </c>
      <c r="F253" t="s">
        <v>43</v>
      </c>
      <c r="G253">
        <v>9</v>
      </c>
      <c r="H253" s="9">
        <f>ROUND(SUMIFS(ZipCodes!D:D,ZipCodes!C:C,Table2[[#This Row],[City]]),0)</f>
        <v>47904</v>
      </c>
      <c r="I253" s="9">
        <f>100000*Table2[[#This Row],[Count]]/Table2[[#This Row],[Population]]</f>
        <v>18.787575150300601</v>
      </c>
    </row>
    <row r="254" spans="1:9" x14ac:dyDescent="0.35">
      <c r="A254" s="11">
        <v>43922.333333333336</v>
      </c>
      <c r="B254" s="11" t="str">
        <f t="shared" si="8"/>
        <v>USA</v>
      </c>
      <c r="C254" s="11" t="s">
        <v>65</v>
      </c>
      <c r="D254" t="str">
        <f t="shared" si="9"/>
        <v>San Diego</v>
      </c>
      <c r="E254" t="s">
        <v>53</v>
      </c>
      <c r="F254" t="s">
        <v>43</v>
      </c>
      <c r="G254">
        <v>486</v>
      </c>
      <c r="H254" s="9">
        <f>ROUND(SUMIFS(ZipCodes!D:D,ZipCodes!C:C,Table2[[#This Row],[City]]),0)</f>
        <v>1241364</v>
      </c>
      <c r="I254" s="9">
        <f>100000*Table2[[#This Row],[Count]]/Table2[[#This Row],[Population]]</f>
        <v>39.150482855955225</v>
      </c>
    </row>
    <row r="255" spans="1:9" x14ac:dyDescent="0.35">
      <c r="A255" s="11">
        <v>43922.333333333336</v>
      </c>
      <c r="B255" s="11" t="str">
        <f t="shared" si="8"/>
        <v>USA</v>
      </c>
      <c r="C255" s="11" t="s">
        <v>65</v>
      </c>
      <c r="D255" t="str">
        <f t="shared" si="9"/>
        <v>San Diego</v>
      </c>
      <c r="E255" t="s">
        <v>54</v>
      </c>
      <c r="F255" t="s">
        <v>43</v>
      </c>
      <c r="G255">
        <v>10</v>
      </c>
      <c r="H255" s="9">
        <f>ROUND(SUMIFS(ZipCodes!D:D,ZipCodes!C:C,Table2[[#This Row],[City]]),0)</f>
        <v>89275</v>
      </c>
      <c r="I255" s="9">
        <f>100000*Table2[[#This Row],[Count]]/Table2[[#This Row],[Population]]</f>
        <v>11.201344161299357</v>
      </c>
    </row>
    <row r="256" spans="1:9" x14ac:dyDescent="0.35">
      <c r="A256" s="11">
        <v>43922.333333333336</v>
      </c>
      <c r="B256" s="11" t="str">
        <f t="shared" si="8"/>
        <v>USA</v>
      </c>
      <c r="C256" s="11" t="s">
        <v>65</v>
      </c>
      <c r="D256" t="str">
        <f t="shared" si="9"/>
        <v>San Diego</v>
      </c>
      <c r="E256" t="s">
        <v>55</v>
      </c>
      <c r="F256" t="s">
        <v>43</v>
      </c>
      <c r="G256">
        <v>5</v>
      </c>
      <c r="H256" s="9">
        <f>ROUND(SUMIFS(ZipCodes!D:D,ZipCodes!C:C,Table2[[#This Row],[City]]),0)</f>
        <v>53422</v>
      </c>
      <c r="I256" s="9">
        <f>100000*Table2[[#This Row],[Count]]/Table2[[#This Row],[Population]]</f>
        <v>9.3594399311145224</v>
      </c>
    </row>
    <row r="257" spans="1:9" x14ac:dyDescent="0.35">
      <c r="A257" s="11">
        <v>43922.333333333336</v>
      </c>
      <c r="B257" s="11" t="str">
        <f t="shared" si="8"/>
        <v>USA</v>
      </c>
      <c r="C257" s="11" t="s">
        <v>65</v>
      </c>
      <c r="D257" t="str">
        <f t="shared" si="9"/>
        <v>San Diego</v>
      </c>
      <c r="E257" t="s">
        <v>56</v>
      </c>
      <c r="F257" t="s">
        <v>43</v>
      </c>
      <c r="G257">
        <v>3</v>
      </c>
      <c r="H257" s="9">
        <f>ROUND(SUMIFS(ZipCodes!D:D,ZipCodes!C:C,Table2[[#This Row],[City]]),0)</f>
        <v>12056</v>
      </c>
      <c r="I257" s="9">
        <f>100000*Table2[[#This Row],[Count]]/Table2[[#This Row],[Population]]</f>
        <v>24.883875248838752</v>
      </c>
    </row>
    <row r="258" spans="1:9" x14ac:dyDescent="0.35">
      <c r="A258" s="11">
        <v>43922.333333333336</v>
      </c>
      <c r="B258" s="11" t="str">
        <f t="shared" si="8"/>
        <v>USA</v>
      </c>
      <c r="C258" s="11" t="s">
        <v>65</v>
      </c>
      <c r="D258" t="str">
        <f t="shared" si="9"/>
        <v>San Diego</v>
      </c>
      <c r="E258" t="s">
        <v>57</v>
      </c>
      <c r="F258" t="s">
        <v>43</v>
      </c>
      <c r="G258">
        <v>9</v>
      </c>
      <c r="H258" s="9">
        <f>ROUND(SUMIFS(ZipCodes!D:D,ZipCodes!C:C,Table2[[#This Row],[City]]),0)</f>
        <v>112033</v>
      </c>
      <c r="I258" s="9">
        <f>100000*Table2[[#This Row],[Count]]/Table2[[#This Row],[Population]]</f>
        <v>8.0333473173082925</v>
      </c>
    </row>
    <row r="259" spans="1:9" x14ac:dyDescent="0.35">
      <c r="A259" s="11">
        <v>43922.333333333336</v>
      </c>
      <c r="B259" s="11" t="str">
        <f t="shared" si="8"/>
        <v>USA</v>
      </c>
      <c r="C259" s="11" t="s">
        <v>65</v>
      </c>
      <c r="D259" t="str">
        <f t="shared" si="9"/>
        <v>San Diego</v>
      </c>
      <c r="E259" t="s">
        <v>79</v>
      </c>
      <c r="F259" t="s">
        <v>59</v>
      </c>
      <c r="G259">
        <v>6</v>
      </c>
      <c r="H259" s="9">
        <f>ROUND(SUMIFS(ZipCodes!D:D,ZipCodes!C:C,Table2[[#This Row],[City]]),0)</f>
        <v>17653</v>
      </c>
      <c r="I259" s="9">
        <f>100000*Table2[[#This Row],[Count]]/Table2[[#This Row],[Population]]</f>
        <v>33.988557185747467</v>
      </c>
    </row>
    <row r="260" spans="1:9" x14ac:dyDescent="0.35">
      <c r="A260" s="11">
        <v>43922.333333333336</v>
      </c>
      <c r="B260" s="11" t="str">
        <f t="shared" si="8"/>
        <v>USA</v>
      </c>
      <c r="C260" s="11" t="s">
        <v>65</v>
      </c>
      <c r="D260" t="str">
        <f t="shared" si="9"/>
        <v>San Diego</v>
      </c>
      <c r="E260" t="s">
        <v>58</v>
      </c>
      <c r="F260" t="s">
        <v>59</v>
      </c>
      <c r="G260">
        <v>4</v>
      </c>
      <c r="H260" s="9">
        <f>ROUND(SUMIFS(ZipCodes!D:D,ZipCodes!C:C,Table2[[#This Row],[City]]),0)</f>
        <v>46239</v>
      </c>
      <c r="I260" s="9">
        <f>100000*Table2[[#This Row],[Count]]/Table2[[#This Row],[Population]]</f>
        <v>8.650706113886546</v>
      </c>
    </row>
    <row r="261" spans="1:9" x14ac:dyDescent="0.35">
      <c r="A261" s="11">
        <v>43922.333333333336</v>
      </c>
      <c r="B261" s="11" t="str">
        <f t="shared" si="8"/>
        <v>USA</v>
      </c>
      <c r="C261" s="11" t="s">
        <v>65</v>
      </c>
      <c r="D261" t="str">
        <f t="shared" si="9"/>
        <v>San Diego</v>
      </c>
      <c r="E261" t="s">
        <v>60</v>
      </c>
      <c r="F261" t="s">
        <v>59</v>
      </c>
      <c r="G261">
        <v>8</v>
      </c>
      <c r="H261" s="9">
        <f>ROUND(SUMIFS(ZipCodes!D:D,ZipCodes!C:C,Table2[[#This Row],[City]]),0)</f>
        <v>41281</v>
      </c>
      <c r="I261" s="9">
        <f>100000*Table2[[#This Row],[Count]]/Table2[[#This Row],[Population]]</f>
        <v>19.379375499624526</v>
      </c>
    </row>
    <row r="262" spans="1:9" x14ac:dyDescent="0.35">
      <c r="A262" s="11">
        <v>43922.333333333336</v>
      </c>
      <c r="B262" s="11" t="str">
        <f>"USA"</f>
        <v>USA</v>
      </c>
      <c r="C262" s="11" t="s">
        <v>65</v>
      </c>
      <c r="D262" t="str">
        <f>"San Diego"</f>
        <v>San Diego</v>
      </c>
      <c r="E262" t="s">
        <v>184</v>
      </c>
      <c r="F262" t="s">
        <v>59</v>
      </c>
      <c r="G262">
        <v>1</v>
      </c>
      <c r="H262" s="9">
        <f>ROUND(SUMIFS(ZipCodes!D:D,ZipCodes!C:C,Table2[[#This Row],[City]]),0)</f>
        <v>2499</v>
      </c>
      <c r="I262" s="9">
        <f>100000*Table2[[#This Row],[Count]]/Table2[[#This Row],[Population]]</f>
        <v>40.016006402561025</v>
      </c>
    </row>
    <row r="263" spans="1:9" x14ac:dyDescent="0.35">
      <c r="A263" s="11">
        <v>43922.333333333336</v>
      </c>
      <c r="B263" s="11" t="str">
        <f t="shared" si="8"/>
        <v>USA</v>
      </c>
      <c r="C263" s="11" t="s">
        <v>65</v>
      </c>
      <c r="D263" t="str">
        <f t="shared" si="9"/>
        <v>San Diego</v>
      </c>
      <c r="E263" t="s">
        <v>61</v>
      </c>
      <c r="F263" t="s">
        <v>59</v>
      </c>
      <c r="G263">
        <v>4</v>
      </c>
      <c r="H263" s="9">
        <f>ROUND(SUMIFS(ZipCodes!D:D,ZipCodes!C:C,Table2[[#This Row],[City]]),0)</f>
        <v>35414</v>
      </c>
      <c r="I263" s="9">
        <f>100000*Table2[[#This Row],[Count]]/Table2[[#This Row],[Population]]</f>
        <v>11.294968091715141</v>
      </c>
    </row>
    <row r="264" spans="1:9" x14ac:dyDescent="0.35">
      <c r="A264" s="11">
        <v>43922.333333333336</v>
      </c>
      <c r="B264" s="11" t="str">
        <f t="shared" si="8"/>
        <v>USA</v>
      </c>
      <c r="C264" s="11" t="s">
        <v>65</v>
      </c>
      <c r="D264" t="str">
        <f t="shared" si="9"/>
        <v>San Diego</v>
      </c>
      <c r="E264" t="s">
        <v>62</v>
      </c>
      <c r="F264" t="s">
        <v>59</v>
      </c>
      <c r="G264">
        <v>12</v>
      </c>
      <c r="H264" s="9">
        <f>ROUND(SUMIFS(ZipCodes!D:D,ZipCodes!C:C,Table2[[#This Row],[City]]),0)</f>
        <v>10583</v>
      </c>
      <c r="I264" s="9">
        <f>100000*Table2[[#This Row],[Count]]/Table2[[#This Row],[Population]]</f>
        <v>113.38939809127847</v>
      </c>
    </row>
    <row r="265" spans="1:9" x14ac:dyDescent="0.35">
      <c r="A265" s="11">
        <v>43922.333333333336</v>
      </c>
      <c r="B265" s="11" t="str">
        <f t="shared" si="8"/>
        <v>USA</v>
      </c>
      <c r="C265" s="11" t="s">
        <v>65</v>
      </c>
      <c r="D265" t="str">
        <f t="shared" si="9"/>
        <v>San Diego</v>
      </c>
      <c r="E265" t="s">
        <v>126</v>
      </c>
      <c r="F265" t="s">
        <v>59</v>
      </c>
      <c r="G265">
        <v>18</v>
      </c>
      <c r="H265" s="9">
        <f>ROUND(SUMIFS(ZipCodes!D:D,ZipCodes!C:C,Table2[[#This Row],[City]]),0)</f>
        <v>67264</v>
      </c>
      <c r="I265" s="9">
        <f>100000*Table2[[#This Row],[Count]]/Table2[[#This Row],[Population]]</f>
        <v>26.760228353948619</v>
      </c>
    </row>
    <row r="266" spans="1:9" x14ac:dyDescent="0.35">
      <c r="A266" s="11">
        <v>43922.333333333336</v>
      </c>
      <c r="B266" s="11" t="str">
        <f t="shared" si="8"/>
        <v>USA</v>
      </c>
      <c r="C266" s="11" t="s">
        <v>65</v>
      </c>
      <c r="D266" t="str">
        <f t="shared" si="9"/>
        <v>San Diego</v>
      </c>
      <c r="E266" t="s">
        <v>53</v>
      </c>
      <c r="F266" t="s">
        <v>307</v>
      </c>
      <c r="G266">
        <v>34</v>
      </c>
      <c r="H266" s="9">
        <f>ROUND(SUMIFS(ZipCodes!D:D,ZipCodes!C:C,Table2[[#This Row],[City]]),0)</f>
        <v>1241364</v>
      </c>
      <c r="I266" s="9">
        <f>100000*Table2[[#This Row],[Count]]/Table2[[#This Row],[Population]]</f>
        <v>2.7389226689351389</v>
      </c>
    </row>
    <row r="267" spans="1:9" x14ac:dyDescent="0.35">
      <c r="A267" s="11">
        <v>43922.333333333336</v>
      </c>
      <c r="B267" s="11" t="str">
        <f t="shared" si="8"/>
        <v>USA</v>
      </c>
      <c r="C267" s="11" t="s">
        <v>65</v>
      </c>
      <c r="D267" t="str">
        <f t="shared" si="9"/>
        <v>San Diego</v>
      </c>
      <c r="E267" t="s">
        <v>53</v>
      </c>
      <c r="F267" t="s">
        <v>68</v>
      </c>
      <c r="G267">
        <v>28</v>
      </c>
      <c r="H267" s="9">
        <f>ROUND(SUMIFS(ZipCodes!D:D,ZipCodes!C:C,Table2[[#This Row],[City]]),0)</f>
        <v>1241364</v>
      </c>
      <c r="I267" s="9">
        <f>100000*Table2[[#This Row],[Count]]/Table2[[#This Row],[Population]]</f>
        <v>2.2555833744171734</v>
      </c>
    </row>
    <row r="268" spans="1:9" x14ac:dyDescent="0.35">
      <c r="A268" s="11">
        <v>43923.333333333336</v>
      </c>
      <c r="B268" s="11" t="str">
        <f>"USA"</f>
        <v>USA</v>
      </c>
      <c r="C268" s="11" t="s">
        <v>65</v>
      </c>
      <c r="D268" t="str">
        <f>"San Diego"</f>
        <v>San Diego</v>
      </c>
      <c r="E268" t="s">
        <v>67</v>
      </c>
      <c r="F268" t="s">
        <v>43</v>
      </c>
      <c r="G268">
        <v>32</v>
      </c>
      <c r="H268" s="9">
        <f>ROUND(SUMIFS(ZipCodes!D:D,ZipCodes!C:C,Table2[[#This Row],[City]]),0)</f>
        <v>105183</v>
      </c>
      <c r="I268" s="9">
        <f>100000*Table2[[#This Row],[Count]]/Table2[[#This Row],[Population]]</f>
        <v>30.423167241854671</v>
      </c>
    </row>
    <row r="269" spans="1:9" x14ac:dyDescent="0.35">
      <c r="A269" s="11">
        <v>43923.333333333336</v>
      </c>
      <c r="B269" s="11" t="str">
        <f t="shared" si="8"/>
        <v>USA</v>
      </c>
      <c r="C269" s="11" t="s">
        <v>65</v>
      </c>
      <c r="D269" t="str">
        <f t="shared" si="9"/>
        <v>San Diego</v>
      </c>
      <c r="E269" t="s">
        <v>44</v>
      </c>
      <c r="F269" t="s">
        <v>43</v>
      </c>
      <c r="G269">
        <v>65</v>
      </c>
      <c r="H269" s="9">
        <f>ROUND(SUMIFS(ZipCodes!D:D,ZipCodes!C:C,Table2[[#This Row],[City]]),0)</f>
        <v>239879</v>
      </c>
      <c r="I269" s="9">
        <f>100000*Table2[[#This Row],[Count]]/Table2[[#This Row],[Population]]</f>
        <v>27.096994734845484</v>
      </c>
    </row>
    <row r="270" spans="1:9" x14ac:dyDescent="0.35">
      <c r="A270" s="11">
        <v>43923.333333333336</v>
      </c>
      <c r="B270" s="11" t="str">
        <f t="shared" si="8"/>
        <v>USA</v>
      </c>
      <c r="C270" s="11" t="s">
        <v>65</v>
      </c>
      <c r="D270" t="str">
        <f t="shared" si="9"/>
        <v>San Diego</v>
      </c>
      <c r="E270" t="s">
        <v>233</v>
      </c>
      <c r="F270" t="s">
        <v>43</v>
      </c>
      <c r="G270">
        <v>2</v>
      </c>
      <c r="H270" s="9">
        <f>ROUND(SUMIFS(ZipCodes!D:D,ZipCodes!C:C,Table2[[#This Row],[City]]),0)</f>
        <v>23575</v>
      </c>
      <c r="I270" s="9">
        <f>100000*Table2[[#This Row],[Count]]/Table2[[#This Row],[Population]]</f>
        <v>8.4835630965005304</v>
      </c>
    </row>
    <row r="271" spans="1:9" x14ac:dyDescent="0.35">
      <c r="A271" s="11">
        <v>43923.333333333336</v>
      </c>
      <c r="B271" s="11" t="str">
        <f t="shared" si="8"/>
        <v>USA</v>
      </c>
      <c r="C271" s="11" t="s">
        <v>65</v>
      </c>
      <c r="D271" t="str">
        <f t="shared" si="9"/>
        <v>San Diego</v>
      </c>
      <c r="E271" t="s">
        <v>45</v>
      </c>
      <c r="F271" t="s">
        <v>43</v>
      </c>
      <c r="G271">
        <v>5</v>
      </c>
      <c r="H271" s="9">
        <f>ROUND(SUMIFS(ZipCodes!D:D,ZipCodes!C:C,Table2[[#This Row],[City]]),0)</f>
        <v>13154</v>
      </c>
      <c r="I271" s="9">
        <f>100000*Table2[[#This Row],[Count]]/Table2[[#This Row],[Population]]</f>
        <v>38.011251330393797</v>
      </c>
    </row>
    <row r="272" spans="1:9" x14ac:dyDescent="0.35">
      <c r="A272" s="11">
        <v>43923.333333333336</v>
      </c>
      <c r="B272" s="11" t="str">
        <f t="shared" si="8"/>
        <v>USA</v>
      </c>
      <c r="C272" s="11" t="s">
        <v>65</v>
      </c>
      <c r="D272" t="str">
        <f t="shared" si="9"/>
        <v>San Diego</v>
      </c>
      <c r="E272" t="s">
        <v>46</v>
      </c>
      <c r="F272" t="s">
        <v>43</v>
      </c>
      <c r="G272">
        <v>43</v>
      </c>
      <c r="H272" s="9">
        <f>ROUND(SUMIFS(ZipCodes!D:D,ZipCodes!C:C,Table2[[#This Row],[City]]),0)</f>
        <v>165433</v>
      </c>
      <c r="I272" s="9">
        <f>100000*Table2[[#This Row],[Count]]/Table2[[#This Row],[Population]]</f>
        <v>25.992395713068131</v>
      </c>
    </row>
    <row r="273" spans="1:9" x14ac:dyDescent="0.35">
      <c r="A273" s="11">
        <v>43923.333333333336</v>
      </c>
      <c r="B273" s="11" t="str">
        <f t="shared" si="8"/>
        <v>USA</v>
      </c>
      <c r="C273" s="11" t="s">
        <v>65</v>
      </c>
      <c r="D273" t="str">
        <f t="shared" si="9"/>
        <v>San Diego</v>
      </c>
      <c r="E273" t="s">
        <v>47</v>
      </c>
      <c r="F273" t="s">
        <v>43</v>
      </c>
      <c r="G273">
        <v>25</v>
      </c>
      <c r="H273" s="9">
        <f>ROUND(SUMIFS(ZipCodes!D:D,ZipCodes!C:C,Table2[[#This Row],[City]]),0)</f>
        <v>49121</v>
      </c>
      <c r="I273" s="9">
        <f>100000*Table2[[#This Row],[Count]]/Table2[[#This Row],[Population]]</f>
        <v>50.894729341829361</v>
      </c>
    </row>
    <row r="274" spans="1:9" x14ac:dyDescent="0.35">
      <c r="A274" s="11">
        <v>43923.333333333336</v>
      </c>
      <c r="B274" s="11" t="str">
        <f t="shared" si="8"/>
        <v>USA</v>
      </c>
      <c r="C274" s="11" t="s">
        <v>65</v>
      </c>
      <c r="D274" t="str">
        <f t="shared" si="9"/>
        <v>San Diego</v>
      </c>
      <c r="E274" t="s">
        <v>48</v>
      </c>
      <c r="F274" t="s">
        <v>43</v>
      </c>
      <c r="G274">
        <v>23</v>
      </c>
      <c r="H274" s="9">
        <f>ROUND(SUMIFS(ZipCodes!D:D,ZipCodes!C:C,Table2[[#This Row],[City]]),0)</f>
        <v>171802</v>
      </c>
      <c r="I274" s="9">
        <f>100000*Table2[[#This Row],[Count]]/Table2[[#This Row],[Population]]</f>
        <v>13.387504219974156</v>
      </c>
    </row>
    <row r="275" spans="1:9" x14ac:dyDescent="0.35">
      <c r="A275" s="11">
        <v>43923.333333333336</v>
      </c>
      <c r="B275" s="11" t="str">
        <f t="shared" si="8"/>
        <v>USA</v>
      </c>
      <c r="C275" s="11" t="s">
        <v>65</v>
      </c>
      <c r="D275" t="str">
        <f t="shared" si="9"/>
        <v>San Diego</v>
      </c>
      <c r="E275" t="s">
        <v>103</v>
      </c>
      <c r="F275" t="s">
        <v>43</v>
      </c>
      <c r="G275">
        <v>1</v>
      </c>
      <c r="H275" s="9">
        <f>ROUND(SUMIFS(ZipCodes!D:D,ZipCodes!C:C,Table2[[#This Row],[City]]),0)</f>
        <v>25718</v>
      </c>
      <c r="I275" s="9">
        <f>100000*Table2[[#This Row],[Count]]/Table2[[#This Row],[Population]]</f>
        <v>3.8883272416206549</v>
      </c>
    </row>
    <row r="276" spans="1:9" x14ac:dyDescent="0.35">
      <c r="A276" s="11">
        <v>43923.333333333336</v>
      </c>
      <c r="B276" s="11" t="str">
        <f t="shared" si="8"/>
        <v>USA</v>
      </c>
      <c r="C276" s="11" t="s">
        <v>65</v>
      </c>
      <c r="D276" t="str">
        <f t="shared" si="9"/>
        <v>San Diego</v>
      </c>
      <c r="E276" t="s">
        <v>49</v>
      </c>
      <c r="F276" t="s">
        <v>43</v>
      </c>
      <c r="G276">
        <v>12</v>
      </c>
      <c r="H276" s="9">
        <f>ROUND(SUMIFS(ZipCodes!D:D,ZipCodes!C:C,Table2[[#This Row],[City]]),0)</f>
        <v>69848</v>
      </c>
      <c r="I276" s="9">
        <f>100000*Table2[[#This Row],[Count]]/Table2[[#This Row],[Population]]</f>
        <v>17.180162638872982</v>
      </c>
    </row>
    <row r="277" spans="1:9" x14ac:dyDescent="0.35">
      <c r="A277" s="11">
        <v>43923.333333333336</v>
      </c>
      <c r="B277" s="11" t="str">
        <f t="shared" si="8"/>
        <v>USA</v>
      </c>
      <c r="C277" s="11" t="s">
        <v>65</v>
      </c>
      <c r="D277" t="str">
        <f t="shared" si="9"/>
        <v>San Diego</v>
      </c>
      <c r="E277" t="s">
        <v>114</v>
      </c>
      <c r="F277" t="s">
        <v>43</v>
      </c>
      <c r="G277">
        <v>8</v>
      </c>
      <c r="H277" s="9">
        <f>ROUND(SUMIFS(ZipCodes!D:D,ZipCodes!C:C,Table2[[#This Row],[City]]),0)</f>
        <v>25460</v>
      </c>
      <c r="I277" s="9">
        <f>100000*Table2[[#This Row],[Count]]/Table2[[#This Row],[Population]]</f>
        <v>31.421838177533385</v>
      </c>
    </row>
    <row r="278" spans="1:9" x14ac:dyDescent="0.35">
      <c r="A278" s="11">
        <v>43923.333333333336</v>
      </c>
      <c r="B278" s="11" t="str">
        <f t="shared" si="8"/>
        <v>USA</v>
      </c>
      <c r="C278" s="11" t="s">
        <v>65</v>
      </c>
      <c r="D278" t="str">
        <f t="shared" si="9"/>
        <v>San Diego</v>
      </c>
      <c r="E278" t="s">
        <v>50</v>
      </c>
      <c r="F278" t="s">
        <v>43</v>
      </c>
      <c r="G278">
        <v>12</v>
      </c>
      <c r="H278" s="9">
        <f>ROUND(SUMIFS(ZipCodes!D:D,ZipCodes!C:C,Table2[[#This Row],[City]]),0)</f>
        <v>60322</v>
      </c>
      <c r="I278" s="9">
        <f>100000*Table2[[#This Row],[Count]]/Table2[[#This Row],[Population]]</f>
        <v>19.893239614071152</v>
      </c>
    </row>
    <row r="279" spans="1:9" x14ac:dyDescent="0.35">
      <c r="A279" s="11">
        <v>43923.333333333336</v>
      </c>
      <c r="B279" s="11" t="str">
        <f t="shared" si="8"/>
        <v>USA</v>
      </c>
      <c r="C279" s="11" t="s">
        <v>65</v>
      </c>
      <c r="D279" t="str">
        <f t="shared" si="9"/>
        <v>San Diego</v>
      </c>
      <c r="E279" t="s">
        <v>51</v>
      </c>
      <c r="F279" t="s">
        <v>43</v>
      </c>
      <c r="G279">
        <v>22</v>
      </c>
      <c r="H279" s="9">
        <f>ROUND(SUMIFS(ZipCodes!D:D,ZipCodes!C:C,Table2[[#This Row],[City]]),0)</f>
        <v>188742</v>
      </c>
      <c r="I279" s="9">
        <f>100000*Table2[[#This Row],[Count]]/Table2[[#This Row],[Population]]</f>
        <v>11.656123173432515</v>
      </c>
    </row>
    <row r="280" spans="1:9" x14ac:dyDescent="0.35">
      <c r="A280" s="11">
        <v>43923.333333333336</v>
      </c>
      <c r="B280" s="11" t="str">
        <f t="shared" si="8"/>
        <v>USA</v>
      </c>
      <c r="C280" s="11" t="s">
        <v>65</v>
      </c>
      <c r="D280" t="str">
        <f t="shared" si="9"/>
        <v>San Diego</v>
      </c>
      <c r="E280" t="s">
        <v>52</v>
      </c>
      <c r="F280" t="s">
        <v>43</v>
      </c>
      <c r="G280">
        <v>10</v>
      </c>
      <c r="H280" s="9">
        <f>ROUND(SUMIFS(ZipCodes!D:D,ZipCodes!C:C,Table2[[#This Row],[City]]),0)</f>
        <v>47904</v>
      </c>
      <c r="I280" s="9">
        <f>100000*Table2[[#This Row],[Count]]/Table2[[#This Row],[Population]]</f>
        <v>20.875083500334</v>
      </c>
    </row>
    <row r="281" spans="1:9" x14ac:dyDescent="0.35">
      <c r="A281" s="11">
        <v>43923.333333333336</v>
      </c>
      <c r="B281" s="11" t="str">
        <f t="shared" si="8"/>
        <v>USA</v>
      </c>
      <c r="C281" s="11" t="s">
        <v>65</v>
      </c>
      <c r="D281" t="str">
        <f t="shared" si="9"/>
        <v>San Diego</v>
      </c>
      <c r="E281" t="s">
        <v>53</v>
      </c>
      <c r="F281" t="s">
        <v>43</v>
      </c>
      <c r="G281">
        <v>540</v>
      </c>
      <c r="H281" s="9">
        <f>ROUND(SUMIFS(ZipCodes!D:D,ZipCodes!C:C,Table2[[#This Row],[City]]),0)</f>
        <v>1241364</v>
      </c>
      <c r="I281" s="9">
        <f>100000*Table2[[#This Row],[Count]]/Table2[[#This Row],[Population]]</f>
        <v>43.500536506616918</v>
      </c>
    </row>
    <row r="282" spans="1:9" x14ac:dyDescent="0.35">
      <c r="A282" s="11">
        <v>43923.333333333336</v>
      </c>
      <c r="B282" s="11" t="str">
        <f t="shared" si="8"/>
        <v>USA</v>
      </c>
      <c r="C282" s="11" t="s">
        <v>65</v>
      </c>
      <c r="D282" t="str">
        <f t="shared" si="9"/>
        <v>San Diego</v>
      </c>
      <c r="E282" t="s">
        <v>54</v>
      </c>
      <c r="F282" t="s">
        <v>43</v>
      </c>
      <c r="G282">
        <v>12</v>
      </c>
      <c r="H282" s="9">
        <f>ROUND(SUMIFS(ZipCodes!D:D,ZipCodes!C:C,Table2[[#This Row],[City]]),0)</f>
        <v>89275</v>
      </c>
      <c r="I282" s="9">
        <f>100000*Table2[[#This Row],[Count]]/Table2[[#This Row],[Population]]</f>
        <v>13.441612993559227</v>
      </c>
    </row>
    <row r="283" spans="1:9" x14ac:dyDescent="0.35">
      <c r="A283" s="11">
        <v>43923.333333333336</v>
      </c>
      <c r="B283" s="11" t="str">
        <f t="shared" si="8"/>
        <v>USA</v>
      </c>
      <c r="C283" s="11" t="s">
        <v>65</v>
      </c>
      <c r="D283" t="str">
        <f t="shared" si="9"/>
        <v>San Diego</v>
      </c>
      <c r="E283" t="s">
        <v>55</v>
      </c>
      <c r="F283" t="s">
        <v>43</v>
      </c>
      <c r="G283">
        <v>10</v>
      </c>
      <c r="H283" s="9">
        <f>ROUND(SUMIFS(ZipCodes!D:D,ZipCodes!C:C,Table2[[#This Row],[City]]),0)</f>
        <v>53422</v>
      </c>
      <c r="I283" s="9">
        <f>100000*Table2[[#This Row],[Count]]/Table2[[#This Row],[Population]]</f>
        <v>18.718879862229045</v>
      </c>
    </row>
    <row r="284" spans="1:9" x14ac:dyDescent="0.35">
      <c r="A284" s="11">
        <v>43923.333333333336</v>
      </c>
      <c r="B284" s="11" t="str">
        <f t="shared" si="8"/>
        <v>USA</v>
      </c>
      <c r="C284" s="11" t="s">
        <v>65</v>
      </c>
      <c r="D284" t="str">
        <f t="shared" si="9"/>
        <v>San Diego</v>
      </c>
      <c r="E284" t="s">
        <v>56</v>
      </c>
      <c r="F284" t="s">
        <v>43</v>
      </c>
      <c r="G284">
        <v>5</v>
      </c>
      <c r="H284" s="9">
        <f>ROUND(SUMIFS(ZipCodes!D:D,ZipCodes!C:C,Table2[[#This Row],[City]]),0)</f>
        <v>12056</v>
      </c>
      <c r="I284" s="9">
        <f>100000*Table2[[#This Row],[Count]]/Table2[[#This Row],[Population]]</f>
        <v>41.473125414731257</v>
      </c>
    </row>
    <row r="285" spans="1:9" x14ac:dyDescent="0.35">
      <c r="A285" s="11">
        <v>43923.333333333336</v>
      </c>
      <c r="B285" s="11" t="str">
        <f t="shared" si="8"/>
        <v>USA</v>
      </c>
      <c r="C285" s="11" t="s">
        <v>65</v>
      </c>
      <c r="D285" t="str">
        <f t="shared" si="9"/>
        <v>San Diego</v>
      </c>
      <c r="E285" t="s">
        <v>57</v>
      </c>
      <c r="F285" t="s">
        <v>43</v>
      </c>
      <c r="G285">
        <v>9</v>
      </c>
      <c r="H285" s="9">
        <f>ROUND(SUMIFS(ZipCodes!D:D,ZipCodes!C:C,Table2[[#This Row],[City]]),0)</f>
        <v>112033</v>
      </c>
      <c r="I285" s="9">
        <f>100000*Table2[[#This Row],[Count]]/Table2[[#This Row],[Population]]</f>
        <v>8.0333473173082925</v>
      </c>
    </row>
    <row r="286" spans="1:9" x14ac:dyDescent="0.35">
      <c r="A286" s="11">
        <v>43923.333333333336</v>
      </c>
      <c r="B286" s="11" t="str">
        <f t="shared" si="8"/>
        <v>USA</v>
      </c>
      <c r="C286" s="11" t="s">
        <v>65</v>
      </c>
      <c r="D286" t="str">
        <f t="shared" si="9"/>
        <v>San Diego</v>
      </c>
      <c r="E286" t="s">
        <v>79</v>
      </c>
      <c r="F286" t="s">
        <v>59</v>
      </c>
      <c r="G286">
        <v>6</v>
      </c>
      <c r="H286" s="9">
        <f>ROUND(SUMIFS(ZipCodes!D:D,ZipCodes!C:C,Table2[[#This Row],[City]]),0)</f>
        <v>17653</v>
      </c>
      <c r="I286" s="9">
        <f>100000*Table2[[#This Row],[Count]]/Table2[[#This Row],[Population]]</f>
        <v>33.988557185747467</v>
      </c>
    </row>
    <row r="287" spans="1:9" x14ac:dyDescent="0.35">
      <c r="A287" s="11">
        <v>43923.333333333336</v>
      </c>
      <c r="B287" s="11" t="str">
        <f t="shared" si="8"/>
        <v>USA</v>
      </c>
      <c r="C287" s="11" t="s">
        <v>65</v>
      </c>
      <c r="D287" t="str">
        <f t="shared" si="9"/>
        <v>San Diego</v>
      </c>
      <c r="E287" t="s">
        <v>58</v>
      </c>
      <c r="F287" t="s">
        <v>59</v>
      </c>
      <c r="G287">
        <v>6</v>
      </c>
      <c r="H287" s="9">
        <f>ROUND(SUMIFS(ZipCodes!D:D,ZipCodes!C:C,Table2[[#This Row],[City]]),0)</f>
        <v>46239</v>
      </c>
      <c r="I287" s="9">
        <f>100000*Table2[[#This Row],[Count]]/Table2[[#This Row],[Population]]</f>
        <v>12.976059170829819</v>
      </c>
    </row>
    <row r="288" spans="1:9" x14ac:dyDescent="0.35">
      <c r="A288" s="11">
        <v>43923.333333333336</v>
      </c>
      <c r="B288" s="11" t="str">
        <f t="shared" si="8"/>
        <v>USA</v>
      </c>
      <c r="C288" s="11" t="s">
        <v>65</v>
      </c>
      <c r="D288" t="str">
        <f t="shared" si="9"/>
        <v>San Diego</v>
      </c>
      <c r="E288" t="s">
        <v>60</v>
      </c>
      <c r="F288" t="s">
        <v>59</v>
      </c>
      <c r="G288">
        <v>8</v>
      </c>
      <c r="H288" s="9">
        <f>ROUND(SUMIFS(ZipCodes!D:D,ZipCodes!C:C,Table2[[#This Row],[City]]),0)</f>
        <v>41281</v>
      </c>
      <c r="I288" s="9">
        <f>100000*Table2[[#This Row],[Count]]/Table2[[#This Row],[Population]]</f>
        <v>19.379375499624526</v>
      </c>
    </row>
    <row r="289" spans="1:9" x14ac:dyDescent="0.35">
      <c r="A289" s="11">
        <v>43923.333333333336</v>
      </c>
      <c r="B289" s="11" t="str">
        <f>"USA"</f>
        <v>USA</v>
      </c>
      <c r="C289" s="11" t="s">
        <v>65</v>
      </c>
      <c r="D289" t="str">
        <f>"San Diego"</f>
        <v>San Diego</v>
      </c>
      <c r="E289" t="s">
        <v>184</v>
      </c>
      <c r="F289" t="s">
        <v>59</v>
      </c>
      <c r="G289">
        <v>2</v>
      </c>
      <c r="H289" s="9">
        <f>ROUND(SUMIFS(ZipCodes!D:D,ZipCodes!C:C,Table2[[#This Row],[City]]),0)</f>
        <v>2499</v>
      </c>
      <c r="I289" s="9">
        <f>100000*Table2[[#This Row],[Count]]/Table2[[#This Row],[Population]]</f>
        <v>80.032012805122051</v>
      </c>
    </row>
    <row r="290" spans="1:9" x14ac:dyDescent="0.35">
      <c r="A290" s="11">
        <v>43923.333333333336</v>
      </c>
      <c r="B290" s="11" t="str">
        <f t="shared" si="8"/>
        <v>USA</v>
      </c>
      <c r="C290" s="11" t="s">
        <v>65</v>
      </c>
      <c r="D290" t="str">
        <f t="shared" si="9"/>
        <v>San Diego</v>
      </c>
      <c r="E290" t="s">
        <v>61</v>
      </c>
      <c r="F290" t="s">
        <v>59</v>
      </c>
      <c r="G290">
        <v>4</v>
      </c>
      <c r="H290" s="9">
        <f>ROUND(SUMIFS(ZipCodes!D:D,ZipCodes!C:C,Table2[[#This Row],[City]]),0)</f>
        <v>35414</v>
      </c>
      <c r="I290" s="9">
        <f>100000*Table2[[#This Row],[Count]]/Table2[[#This Row],[Population]]</f>
        <v>11.294968091715141</v>
      </c>
    </row>
    <row r="291" spans="1:9" x14ac:dyDescent="0.35">
      <c r="A291" s="11">
        <v>43923.333333333336</v>
      </c>
      <c r="B291" s="11" t="str">
        <f t="shared" si="8"/>
        <v>USA</v>
      </c>
      <c r="C291" s="11" t="s">
        <v>65</v>
      </c>
      <c r="D291" t="str">
        <f t="shared" si="9"/>
        <v>San Diego</v>
      </c>
      <c r="E291" t="s">
        <v>62</v>
      </c>
      <c r="F291" t="s">
        <v>59</v>
      </c>
      <c r="G291">
        <v>14</v>
      </c>
      <c r="H291" s="9">
        <f>ROUND(SUMIFS(ZipCodes!D:D,ZipCodes!C:C,Table2[[#This Row],[City]]),0)</f>
        <v>10583</v>
      </c>
      <c r="I291" s="9">
        <f>100000*Table2[[#This Row],[Count]]/Table2[[#This Row],[Population]]</f>
        <v>132.28763110649155</v>
      </c>
    </row>
    <row r="292" spans="1:9" x14ac:dyDescent="0.35">
      <c r="A292" s="11">
        <v>43923.333333333336</v>
      </c>
      <c r="B292" s="11" t="str">
        <f t="shared" si="8"/>
        <v>USA</v>
      </c>
      <c r="C292" s="11" t="s">
        <v>65</v>
      </c>
      <c r="D292" t="str">
        <f t="shared" si="9"/>
        <v>San Diego</v>
      </c>
      <c r="E292" t="s">
        <v>126</v>
      </c>
      <c r="F292" t="s">
        <v>59</v>
      </c>
      <c r="G292">
        <v>21</v>
      </c>
      <c r="H292" s="9">
        <f>ROUND(SUMIFS(ZipCodes!D:D,ZipCodes!C:C,Table2[[#This Row],[City]]),0)</f>
        <v>67264</v>
      </c>
      <c r="I292" s="9">
        <f>100000*Table2[[#This Row],[Count]]/Table2[[#This Row],[Population]]</f>
        <v>31.220266412940056</v>
      </c>
    </row>
    <row r="293" spans="1:9" x14ac:dyDescent="0.35">
      <c r="A293" s="11">
        <v>43923.333333333336</v>
      </c>
      <c r="B293" s="11" t="str">
        <f t="shared" si="8"/>
        <v>USA</v>
      </c>
      <c r="C293" s="11" t="s">
        <v>65</v>
      </c>
      <c r="D293" t="str">
        <f t="shared" si="9"/>
        <v>San Diego</v>
      </c>
      <c r="E293" t="s">
        <v>53</v>
      </c>
      <c r="F293" t="s">
        <v>307</v>
      </c>
      <c r="G293">
        <v>40</v>
      </c>
      <c r="H293" s="9">
        <f>ROUND(SUMIFS(ZipCodes!D:D,ZipCodes!C:C,Table2[[#This Row],[City]]),0)</f>
        <v>1241364</v>
      </c>
      <c r="I293" s="9">
        <f>100000*Table2[[#This Row],[Count]]/Table2[[#This Row],[Population]]</f>
        <v>3.2222619634531049</v>
      </c>
    </row>
    <row r="294" spans="1:9" x14ac:dyDescent="0.35">
      <c r="A294" s="11">
        <v>43923.333333333336</v>
      </c>
      <c r="B294" s="11" t="str">
        <f t="shared" si="8"/>
        <v>USA</v>
      </c>
      <c r="C294" s="11" t="s">
        <v>65</v>
      </c>
      <c r="D294" t="str">
        <f t="shared" si="9"/>
        <v>San Diego</v>
      </c>
      <c r="E294" t="s">
        <v>53</v>
      </c>
      <c r="F294" t="s">
        <v>68</v>
      </c>
      <c r="G294">
        <v>29</v>
      </c>
      <c r="H294" s="9">
        <f>ROUND(SUMIFS(ZipCodes!D:D,ZipCodes!C:C,Table2[[#This Row],[City]]),0)</f>
        <v>1241364</v>
      </c>
      <c r="I294" s="9">
        <f>100000*Table2[[#This Row],[Count]]/Table2[[#This Row],[Population]]</f>
        <v>2.336139923503501</v>
      </c>
    </row>
    <row r="295" spans="1:9" x14ac:dyDescent="0.35">
      <c r="A295" s="11">
        <v>43924.333333333336</v>
      </c>
      <c r="B295" s="11" t="str">
        <f>"USA"</f>
        <v>USA</v>
      </c>
      <c r="C295" s="11" t="s">
        <v>65</v>
      </c>
      <c r="D295" t="str">
        <f>"San Diego"</f>
        <v>San Diego</v>
      </c>
      <c r="E295" t="s">
        <v>67</v>
      </c>
      <c r="F295" t="s">
        <v>43</v>
      </c>
      <c r="G295">
        <v>37</v>
      </c>
      <c r="H295" s="9">
        <f>ROUND(SUMIFS(ZipCodes!D:D,ZipCodes!C:C,Table2[[#This Row],[City]]),0)</f>
        <v>105183</v>
      </c>
      <c r="I295" s="9">
        <f>100000*Table2[[#This Row],[Count]]/Table2[[#This Row],[Population]]</f>
        <v>35.176787123394462</v>
      </c>
    </row>
    <row r="296" spans="1:9" x14ac:dyDescent="0.35">
      <c r="A296" s="11">
        <v>43924.333333333336</v>
      </c>
      <c r="B296" s="11" t="str">
        <f t="shared" si="8"/>
        <v>USA</v>
      </c>
      <c r="C296" s="11" t="s">
        <v>65</v>
      </c>
      <c r="D296" t="str">
        <f t="shared" si="9"/>
        <v>San Diego</v>
      </c>
      <c r="E296" t="s">
        <v>44</v>
      </c>
      <c r="F296" t="s">
        <v>43</v>
      </c>
      <c r="G296">
        <v>75</v>
      </c>
      <c r="H296" s="9">
        <f>ROUND(SUMIFS(ZipCodes!D:D,ZipCodes!C:C,Table2[[#This Row],[City]]),0)</f>
        <v>239879</v>
      </c>
      <c r="I296" s="9">
        <f>100000*Table2[[#This Row],[Count]]/Table2[[#This Row],[Population]]</f>
        <v>31.265763155590943</v>
      </c>
    </row>
    <row r="297" spans="1:9" x14ac:dyDescent="0.35">
      <c r="A297" s="11">
        <v>43924.333333333336</v>
      </c>
      <c r="B297" s="11" t="str">
        <f t="shared" si="8"/>
        <v>USA</v>
      </c>
      <c r="C297" s="11" t="s">
        <v>65</v>
      </c>
      <c r="D297" t="str">
        <f t="shared" si="9"/>
        <v>San Diego</v>
      </c>
      <c r="E297" t="s">
        <v>233</v>
      </c>
      <c r="F297" t="s">
        <v>43</v>
      </c>
      <c r="G297">
        <v>4</v>
      </c>
      <c r="H297" s="9">
        <f>ROUND(SUMIFS(ZipCodes!D:D,ZipCodes!C:C,Table2[[#This Row],[City]]),0)</f>
        <v>23575</v>
      </c>
      <c r="I297" s="9">
        <f>100000*Table2[[#This Row],[Count]]/Table2[[#This Row],[Population]]</f>
        <v>16.967126193001061</v>
      </c>
    </row>
    <row r="298" spans="1:9" x14ac:dyDescent="0.35">
      <c r="A298" s="11">
        <v>43924.333333333336</v>
      </c>
      <c r="B298" s="11" t="str">
        <f t="shared" si="8"/>
        <v>USA</v>
      </c>
      <c r="C298" s="11" t="s">
        <v>65</v>
      </c>
      <c r="D298" t="str">
        <f t="shared" si="9"/>
        <v>San Diego</v>
      </c>
      <c r="E298" t="s">
        <v>45</v>
      </c>
      <c r="F298" t="s">
        <v>43</v>
      </c>
      <c r="G298">
        <v>7</v>
      </c>
      <c r="H298" s="9">
        <f>ROUND(SUMIFS(ZipCodes!D:D,ZipCodes!C:C,Table2[[#This Row],[City]]),0)</f>
        <v>13154</v>
      </c>
      <c r="I298" s="9">
        <f>100000*Table2[[#This Row],[Count]]/Table2[[#This Row],[Population]]</f>
        <v>53.215751862551315</v>
      </c>
    </row>
    <row r="299" spans="1:9" x14ac:dyDescent="0.35">
      <c r="A299" s="11">
        <v>43924.333333333336</v>
      </c>
      <c r="B299" s="11" t="str">
        <f t="shared" si="8"/>
        <v>USA</v>
      </c>
      <c r="C299" s="11" t="s">
        <v>65</v>
      </c>
      <c r="D299" t="str">
        <f t="shared" si="9"/>
        <v>San Diego</v>
      </c>
      <c r="E299" t="s">
        <v>46</v>
      </c>
      <c r="F299" t="s">
        <v>43</v>
      </c>
      <c r="G299">
        <v>60</v>
      </c>
      <c r="H299" s="9">
        <f>ROUND(SUMIFS(ZipCodes!D:D,ZipCodes!C:C,Table2[[#This Row],[City]]),0)</f>
        <v>165433</v>
      </c>
      <c r="I299" s="9">
        <f>100000*Table2[[#This Row],[Count]]/Table2[[#This Row],[Population]]</f>
        <v>36.26845913451367</v>
      </c>
    </row>
    <row r="300" spans="1:9" x14ac:dyDescent="0.35">
      <c r="A300" s="11">
        <v>43924.333333333336</v>
      </c>
      <c r="B300" s="11" t="str">
        <f t="shared" si="8"/>
        <v>USA</v>
      </c>
      <c r="C300" s="11" t="s">
        <v>65</v>
      </c>
      <c r="D300" t="str">
        <f t="shared" si="9"/>
        <v>San Diego</v>
      </c>
      <c r="E300" t="s">
        <v>47</v>
      </c>
      <c r="F300" t="s">
        <v>43</v>
      </c>
      <c r="G300">
        <v>27</v>
      </c>
      <c r="H300" s="9">
        <f>ROUND(SUMIFS(ZipCodes!D:D,ZipCodes!C:C,Table2[[#This Row],[City]]),0)</f>
        <v>49121</v>
      </c>
      <c r="I300" s="9">
        <f>100000*Table2[[#This Row],[Count]]/Table2[[#This Row],[Population]]</f>
        <v>54.966307689175707</v>
      </c>
    </row>
    <row r="301" spans="1:9" x14ac:dyDescent="0.35">
      <c r="A301" s="11">
        <v>43924.333333333336</v>
      </c>
      <c r="B301" s="11" t="str">
        <f t="shared" si="8"/>
        <v>USA</v>
      </c>
      <c r="C301" s="11" t="s">
        <v>65</v>
      </c>
      <c r="D301" t="str">
        <f t="shared" si="9"/>
        <v>San Diego</v>
      </c>
      <c r="E301" t="s">
        <v>48</v>
      </c>
      <c r="F301" t="s">
        <v>43</v>
      </c>
      <c r="G301">
        <v>26</v>
      </c>
      <c r="H301" s="9">
        <f>ROUND(SUMIFS(ZipCodes!D:D,ZipCodes!C:C,Table2[[#This Row],[City]]),0)</f>
        <v>171802</v>
      </c>
      <c r="I301" s="9">
        <f>100000*Table2[[#This Row],[Count]]/Table2[[#This Row],[Population]]</f>
        <v>15.133700422579482</v>
      </c>
    </row>
    <row r="302" spans="1:9" x14ac:dyDescent="0.35">
      <c r="A302" s="11">
        <v>43924.333333333336</v>
      </c>
      <c r="B302" s="11" t="str">
        <f t="shared" si="8"/>
        <v>USA</v>
      </c>
      <c r="C302" s="11" t="s">
        <v>65</v>
      </c>
      <c r="D302" t="str">
        <f t="shared" si="9"/>
        <v>San Diego</v>
      </c>
      <c r="E302" t="s">
        <v>103</v>
      </c>
      <c r="F302" t="s">
        <v>43</v>
      </c>
      <c r="G302">
        <v>2</v>
      </c>
      <c r="H302" s="9">
        <f>ROUND(SUMIFS(ZipCodes!D:D,ZipCodes!C:C,Table2[[#This Row],[City]]),0)</f>
        <v>25718</v>
      </c>
      <c r="I302" s="9">
        <f>100000*Table2[[#This Row],[Count]]/Table2[[#This Row],[Population]]</f>
        <v>7.7766544832413098</v>
      </c>
    </row>
    <row r="303" spans="1:9" x14ac:dyDescent="0.35">
      <c r="A303" s="11">
        <v>43924.333333333336</v>
      </c>
      <c r="B303" s="11" t="str">
        <f t="shared" si="8"/>
        <v>USA</v>
      </c>
      <c r="C303" s="11" t="s">
        <v>65</v>
      </c>
      <c r="D303" t="str">
        <f t="shared" si="9"/>
        <v>San Diego</v>
      </c>
      <c r="E303" t="s">
        <v>49</v>
      </c>
      <c r="F303" t="s">
        <v>43</v>
      </c>
      <c r="G303">
        <v>15</v>
      </c>
      <c r="H303" s="9">
        <f>ROUND(SUMIFS(ZipCodes!D:D,ZipCodes!C:C,Table2[[#This Row],[City]]),0)</f>
        <v>69848</v>
      </c>
      <c r="I303" s="9">
        <f>100000*Table2[[#This Row],[Count]]/Table2[[#This Row],[Population]]</f>
        <v>21.475203298591225</v>
      </c>
    </row>
    <row r="304" spans="1:9" x14ac:dyDescent="0.35">
      <c r="A304" s="11">
        <v>43924.333333333336</v>
      </c>
      <c r="B304" s="11" t="str">
        <f t="shared" si="8"/>
        <v>USA</v>
      </c>
      <c r="C304" s="11" t="s">
        <v>65</v>
      </c>
      <c r="D304" t="str">
        <f t="shared" si="9"/>
        <v>San Diego</v>
      </c>
      <c r="E304" t="s">
        <v>114</v>
      </c>
      <c r="F304" t="s">
        <v>43</v>
      </c>
      <c r="G304">
        <v>10</v>
      </c>
      <c r="H304" s="9">
        <f>ROUND(SUMIFS(ZipCodes!D:D,ZipCodes!C:C,Table2[[#This Row],[City]]),0)</f>
        <v>25460</v>
      </c>
      <c r="I304" s="9">
        <f>100000*Table2[[#This Row],[Count]]/Table2[[#This Row],[Population]]</f>
        <v>39.277297721916732</v>
      </c>
    </row>
    <row r="305" spans="1:9" x14ac:dyDescent="0.35">
      <c r="A305" s="11">
        <v>43924.333333333336</v>
      </c>
      <c r="B305" s="11" t="str">
        <f t="shared" si="8"/>
        <v>USA</v>
      </c>
      <c r="C305" s="11" t="s">
        <v>65</v>
      </c>
      <c r="D305" t="str">
        <f t="shared" si="9"/>
        <v>San Diego</v>
      </c>
      <c r="E305" t="s">
        <v>50</v>
      </c>
      <c r="F305" t="s">
        <v>43</v>
      </c>
      <c r="G305">
        <v>18</v>
      </c>
      <c r="H305" s="9">
        <f>ROUND(SUMIFS(ZipCodes!D:D,ZipCodes!C:C,Table2[[#This Row],[City]]),0)</f>
        <v>60322</v>
      </c>
      <c r="I305" s="9">
        <f>100000*Table2[[#This Row],[Count]]/Table2[[#This Row],[Population]]</f>
        <v>29.839859421106727</v>
      </c>
    </row>
    <row r="306" spans="1:9" x14ac:dyDescent="0.35">
      <c r="A306" s="11">
        <v>43924.333333333336</v>
      </c>
      <c r="B306" s="11" t="str">
        <f t="shared" ref="B306:B327" si="10">"USA"</f>
        <v>USA</v>
      </c>
      <c r="C306" s="11" t="s">
        <v>65</v>
      </c>
      <c r="D306" t="str">
        <f t="shared" ref="D306:D327" si="11">"San Diego"</f>
        <v>San Diego</v>
      </c>
      <c r="E306" t="s">
        <v>51</v>
      </c>
      <c r="F306" t="s">
        <v>43</v>
      </c>
      <c r="G306">
        <v>27</v>
      </c>
      <c r="H306" s="9">
        <f>ROUND(SUMIFS(ZipCodes!D:D,ZipCodes!C:C,Table2[[#This Row],[City]]),0)</f>
        <v>188742</v>
      </c>
      <c r="I306" s="9">
        <f>100000*Table2[[#This Row],[Count]]/Table2[[#This Row],[Population]]</f>
        <v>14.305242076485362</v>
      </c>
    </row>
    <row r="307" spans="1:9" x14ac:dyDescent="0.35">
      <c r="A307" s="11">
        <v>43924.333333333336</v>
      </c>
      <c r="B307" s="11" t="str">
        <f t="shared" si="10"/>
        <v>USA</v>
      </c>
      <c r="C307" s="11" t="s">
        <v>65</v>
      </c>
      <c r="D307" t="str">
        <f t="shared" si="11"/>
        <v>San Diego</v>
      </c>
      <c r="E307" t="s">
        <v>52</v>
      </c>
      <c r="F307" t="s">
        <v>43</v>
      </c>
      <c r="G307">
        <v>13</v>
      </c>
      <c r="H307" s="9">
        <f>ROUND(SUMIFS(ZipCodes!D:D,ZipCodes!C:C,Table2[[#This Row],[City]]),0)</f>
        <v>47904</v>
      </c>
      <c r="I307" s="9">
        <f>100000*Table2[[#This Row],[Count]]/Table2[[#This Row],[Population]]</f>
        <v>27.137608550434202</v>
      </c>
    </row>
    <row r="308" spans="1:9" x14ac:dyDescent="0.35">
      <c r="A308" s="11">
        <v>43924.333333333336</v>
      </c>
      <c r="B308" s="11" t="str">
        <f t="shared" si="10"/>
        <v>USA</v>
      </c>
      <c r="C308" s="11" t="s">
        <v>65</v>
      </c>
      <c r="D308" t="str">
        <f t="shared" si="11"/>
        <v>San Diego</v>
      </c>
      <c r="E308" t="s">
        <v>53</v>
      </c>
      <c r="F308" t="s">
        <v>43</v>
      </c>
      <c r="G308">
        <v>614</v>
      </c>
      <c r="H308" s="9">
        <f>ROUND(SUMIFS(ZipCodes!D:D,ZipCodes!C:C,Table2[[#This Row],[City]]),0)</f>
        <v>1241364</v>
      </c>
      <c r="I308" s="9">
        <f>100000*Table2[[#This Row],[Count]]/Table2[[#This Row],[Population]]</f>
        <v>49.461721139005157</v>
      </c>
    </row>
    <row r="309" spans="1:9" x14ac:dyDescent="0.35">
      <c r="A309" s="11">
        <v>43924.333333333336</v>
      </c>
      <c r="B309" s="11" t="str">
        <f t="shared" si="10"/>
        <v>USA</v>
      </c>
      <c r="C309" s="11" t="s">
        <v>65</v>
      </c>
      <c r="D309" t="str">
        <f t="shared" si="11"/>
        <v>San Diego</v>
      </c>
      <c r="E309" t="s">
        <v>54</v>
      </c>
      <c r="F309" t="s">
        <v>43</v>
      </c>
      <c r="G309">
        <v>13</v>
      </c>
      <c r="H309" s="9">
        <f>ROUND(SUMIFS(ZipCodes!D:D,ZipCodes!C:C,Table2[[#This Row],[City]]),0)</f>
        <v>89275</v>
      </c>
      <c r="I309" s="9">
        <f>100000*Table2[[#This Row],[Count]]/Table2[[#This Row],[Population]]</f>
        <v>14.561747409689163</v>
      </c>
    </row>
    <row r="310" spans="1:9" x14ac:dyDescent="0.35">
      <c r="A310" s="11">
        <v>43924.333333333336</v>
      </c>
      <c r="B310" s="11" t="str">
        <f t="shared" si="10"/>
        <v>USA</v>
      </c>
      <c r="C310" s="11" t="s">
        <v>65</v>
      </c>
      <c r="D310" t="str">
        <f t="shared" si="11"/>
        <v>San Diego</v>
      </c>
      <c r="E310" t="s">
        <v>55</v>
      </c>
      <c r="F310" t="s">
        <v>43</v>
      </c>
      <c r="G310">
        <v>12</v>
      </c>
      <c r="H310" s="9">
        <f>ROUND(SUMIFS(ZipCodes!D:D,ZipCodes!C:C,Table2[[#This Row],[City]]),0)</f>
        <v>53422</v>
      </c>
      <c r="I310" s="9">
        <f>100000*Table2[[#This Row],[Count]]/Table2[[#This Row],[Population]]</f>
        <v>22.462655834674852</v>
      </c>
    </row>
    <row r="311" spans="1:9" x14ac:dyDescent="0.35">
      <c r="A311" s="11">
        <v>43924.333333333336</v>
      </c>
      <c r="B311" s="11" t="str">
        <f t="shared" si="10"/>
        <v>USA</v>
      </c>
      <c r="C311" s="11" t="s">
        <v>65</v>
      </c>
      <c r="D311" t="str">
        <f t="shared" si="11"/>
        <v>San Diego</v>
      </c>
      <c r="E311" t="s">
        <v>56</v>
      </c>
      <c r="F311" t="s">
        <v>43</v>
      </c>
      <c r="G311">
        <v>5</v>
      </c>
      <c r="H311" s="9">
        <f>ROUND(SUMIFS(ZipCodes!D:D,ZipCodes!C:C,Table2[[#This Row],[City]]),0)</f>
        <v>12056</v>
      </c>
      <c r="I311" s="9">
        <f>100000*Table2[[#This Row],[Count]]/Table2[[#This Row],[Population]]</f>
        <v>41.473125414731257</v>
      </c>
    </row>
    <row r="312" spans="1:9" x14ac:dyDescent="0.35">
      <c r="A312" s="11">
        <v>43924.333333333336</v>
      </c>
      <c r="B312" s="11" t="str">
        <f t="shared" si="10"/>
        <v>USA</v>
      </c>
      <c r="C312" s="11" t="s">
        <v>65</v>
      </c>
      <c r="D312" t="str">
        <f t="shared" si="11"/>
        <v>San Diego</v>
      </c>
      <c r="E312" t="s">
        <v>57</v>
      </c>
      <c r="F312" t="s">
        <v>43</v>
      </c>
      <c r="G312">
        <v>15</v>
      </c>
      <c r="H312" s="9">
        <f>ROUND(SUMIFS(ZipCodes!D:D,ZipCodes!C:C,Table2[[#This Row],[City]]),0)</f>
        <v>112033</v>
      </c>
      <c r="I312" s="9">
        <f>100000*Table2[[#This Row],[Count]]/Table2[[#This Row],[Population]]</f>
        <v>13.388912195513822</v>
      </c>
    </row>
    <row r="313" spans="1:9" x14ac:dyDescent="0.35">
      <c r="A313" s="11">
        <v>43924.333333333336</v>
      </c>
      <c r="B313" s="11" t="str">
        <f t="shared" si="10"/>
        <v>USA</v>
      </c>
      <c r="C313" s="11" t="s">
        <v>65</v>
      </c>
      <c r="D313" t="str">
        <f t="shared" si="11"/>
        <v>San Diego</v>
      </c>
      <c r="E313" t="s">
        <v>76</v>
      </c>
      <c r="F313" t="s">
        <v>59</v>
      </c>
      <c r="G313">
        <v>1</v>
      </c>
      <c r="H313" s="9">
        <f>ROUND(SUMIFS(ZipCodes!D:D,ZipCodes!C:C,Table2[[#This Row],[City]]),0)</f>
        <v>17403</v>
      </c>
      <c r="I313" s="9">
        <f>100000*Table2[[#This Row],[Count]]/Table2[[#This Row],[Population]]</f>
        <v>5.7461357237257946</v>
      </c>
    </row>
    <row r="314" spans="1:9" x14ac:dyDescent="0.35">
      <c r="A314" s="11">
        <v>43924.333333333336</v>
      </c>
      <c r="B314" s="11" t="str">
        <f t="shared" si="10"/>
        <v>USA</v>
      </c>
      <c r="C314" s="11" t="s">
        <v>65</v>
      </c>
      <c r="D314" t="str">
        <f t="shared" si="11"/>
        <v>San Diego</v>
      </c>
      <c r="E314" t="s">
        <v>79</v>
      </c>
      <c r="F314" t="s">
        <v>59</v>
      </c>
      <c r="G314">
        <v>7</v>
      </c>
      <c r="H314" s="9">
        <f>ROUND(SUMIFS(ZipCodes!D:D,ZipCodes!C:C,Table2[[#This Row],[City]]),0)</f>
        <v>17653</v>
      </c>
      <c r="I314" s="9">
        <f>100000*Table2[[#This Row],[Count]]/Table2[[#This Row],[Population]]</f>
        <v>39.653316716705376</v>
      </c>
    </row>
    <row r="315" spans="1:9" x14ac:dyDescent="0.35">
      <c r="A315" s="11">
        <v>43924.333333333336</v>
      </c>
      <c r="B315" s="11" t="str">
        <f t="shared" si="10"/>
        <v>USA</v>
      </c>
      <c r="C315" s="11" t="s">
        <v>65</v>
      </c>
      <c r="D315" t="str">
        <f>"San Diego"</f>
        <v>San Diego</v>
      </c>
      <c r="E315" t="s">
        <v>137</v>
      </c>
      <c r="F315" t="s">
        <v>59</v>
      </c>
      <c r="G315">
        <v>1</v>
      </c>
      <c r="H315" s="9">
        <f>ROUND(SUMIFS(ZipCodes!D:D,ZipCodes!C:C,Table2[[#This Row],[City]]),0)</f>
        <v>3881</v>
      </c>
      <c r="I315" s="9">
        <f>100000*Table2[[#This Row],[Count]]/Table2[[#This Row],[Population]]</f>
        <v>25.766555011594949</v>
      </c>
    </row>
    <row r="316" spans="1:9" x14ac:dyDescent="0.35">
      <c r="A316" s="11">
        <v>43924.333333333336</v>
      </c>
      <c r="B316" s="11" t="str">
        <f t="shared" si="10"/>
        <v>USA</v>
      </c>
      <c r="C316" s="11" t="s">
        <v>65</v>
      </c>
      <c r="D316" t="str">
        <f>"San Diego"</f>
        <v>San Diego</v>
      </c>
      <c r="E316" t="s">
        <v>96</v>
      </c>
      <c r="F316" t="s">
        <v>59</v>
      </c>
      <c r="G316">
        <v>1</v>
      </c>
      <c r="H316" s="9">
        <f>ROUND(SUMIFS(ZipCodes!D:D,ZipCodes!C:C,Table2[[#This Row],[City]]),0)</f>
        <v>1622</v>
      </c>
      <c r="I316" s="9">
        <f>100000*Table2[[#This Row],[Count]]/Table2[[#This Row],[Population]]</f>
        <v>61.652281134401974</v>
      </c>
    </row>
    <row r="317" spans="1:9" x14ac:dyDescent="0.35">
      <c r="A317" s="11">
        <v>43924.333333333336</v>
      </c>
      <c r="B317" s="11" t="str">
        <f t="shared" si="10"/>
        <v>USA</v>
      </c>
      <c r="C317" s="11" t="s">
        <v>65</v>
      </c>
      <c r="D317" t="str">
        <f t="shared" si="11"/>
        <v>San Diego</v>
      </c>
      <c r="E317" t="s">
        <v>58</v>
      </c>
      <c r="F317" t="s">
        <v>59</v>
      </c>
      <c r="G317">
        <v>5</v>
      </c>
      <c r="H317" s="9">
        <f>ROUND(SUMIFS(ZipCodes!D:D,ZipCodes!C:C,Table2[[#This Row],[City]]),0)</f>
        <v>46239</v>
      </c>
      <c r="I317" s="9">
        <f>100000*Table2[[#This Row],[Count]]/Table2[[#This Row],[Population]]</f>
        <v>10.813382642358183</v>
      </c>
    </row>
    <row r="318" spans="1:9" x14ac:dyDescent="0.35">
      <c r="A318" s="11">
        <v>43924.333333333336</v>
      </c>
      <c r="B318" s="11" t="str">
        <f t="shared" si="10"/>
        <v>USA</v>
      </c>
      <c r="C318" s="11" t="s">
        <v>65</v>
      </c>
      <c r="D318" t="str">
        <f>"San Diego"</f>
        <v>San Diego</v>
      </c>
      <c r="E318" t="s">
        <v>108</v>
      </c>
      <c r="F318" t="s">
        <v>59</v>
      </c>
      <c r="G318">
        <v>1</v>
      </c>
      <c r="H318" s="9">
        <f>ROUND(SUMIFS(ZipCodes!D:D,ZipCodes!C:C,Table2[[#This Row],[City]]),0)</f>
        <v>8624</v>
      </c>
      <c r="I318" s="9">
        <f>100000*Table2[[#This Row],[Count]]/Table2[[#This Row],[Population]]</f>
        <v>11.595547309833025</v>
      </c>
    </row>
    <row r="319" spans="1:9" x14ac:dyDescent="0.35">
      <c r="A319" s="11">
        <v>43924.333333333336</v>
      </c>
      <c r="B319" s="11" t="str">
        <f t="shared" si="10"/>
        <v>USA</v>
      </c>
      <c r="C319" s="11" t="s">
        <v>65</v>
      </c>
      <c r="D319" t="str">
        <f t="shared" si="11"/>
        <v>San Diego</v>
      </c>
      <c r="E319" t="s">
        <v>60</v>
      </c>
      <c r="F319" t="s">
        <v>59</v>
      </c>
      <c r="G319">
        <v>8</v>
      </c>
      <c r="H319" s="9">
        <f>ROUND(SUMIFS(ZipCodes!D:D,ZipCodes!C:C,Table2[[#This Row],[City]]),0)</f>
        <v>41281</v>
      </c>
      <c r="I319" s="9">
        <f>100000*Table2[[#This Row],[Count]]/Table2[[#This Row],[Population]]</f>
        <v>19.379375499624526</v>
      </c>
    </row>
    <row r="320" spans="1:9" x14ac:dyDescent="0.35">
      <c r="A320" s="11">
        <v>43924.333333333336</v>
      </c>
      <c r="B320" s="11" t="str">
        <f t="shared" si="10"/>
        <v>USA</v>
      </c>
      <c r="C320" s="11" t="s">
        <v>65</v>
      </c>
      <c r="D320" t="str">
        <f>"San Diego"</f>
        <v>San Diego</v>
      </c>
      <c r="E320" t="s">
        <v>184</v>
      </c>
      <c r="F320" t="s">
        <v>59</v>
      </c>
      <c r="G320">
        <v>2</v>
      </c>
      <c r="H320" s="9">
        <f>ROUND(SUMIFS(ZipCodes!D:D,ZipCodes!C:C,Table2[[#This Row],[City]]),0)</f>
        <v>2499</v>
      </c>
      <c r="I320" s="9">
        <f>100000*Table2[[#This Row],[Count]]/Table2[[#This Row],[Population]]</f>
        <v>80.032012805122051</v>
      </c>
    </row>
    <row r="321" spans="1:9" x14ac:dyDescent="0.35">
      <c r="A321" s="11">
        <v>43924.333333333336</v>
      </c>
      <c r="B321" s="11" t="str">
        <f t="shared" si="10"/>
        <v>USA</v>
      </c>
      <c r="C321" s="11" t="s">
        <v>65</v>
      </c>
      <c r="D321" t="str">
        <f t="shared" si="11"/>
        <v>San Diego</v>
      </c>
      <c r="E321" t="s">
        <v>61</v>
      </c>
      <c r="F321" t="s">
        <v>59</v>
      </c>
      <c r="G321">
        <v>6</v>
      </c>
      <c r="H321" s="9">
        <f>ROUND(SUMIFS(ZipCodes!D:D,ZipCodes!C:C,Table2[[#This Row],[City]]),0)</f>
        <v>35414</v>
      </c>
      <c r="I321" s="9">
        <f>100000*Table2[[#This Row],[Count]]/Table2[[#This Row],[Population]]</f>
        <v>16.942452137572712</v>
      </c>
    </row>
    <row r="322" spans="1:9" x14ac:dyDescent="0.35">
      <c r="A322" s="11">
        <v>43924.333333333336</v>
      </c>
      <c r="B322" s="11" t="str">
        <f t="shared" si="10"/>
        <v>USA</v>
      </c>
      <c r="C322" s="11" t="s">
        <v>65</v>
      </c>
      <c r="D322" t="str">
        <f>"San Diego"</f>
        <v>San Diego</v>
      </c>
      <c r="E322" t="s">
        <v>188</v>
      </c>
      <c r="F322" t="s">
        <v>59</v>
      </c>
      <c r="G322">
        <v>2</v>
      </c>
      <c r="H322" s="9">
        <f>ROUND(SUMIFS(ZipCodes!D:D,ZipCodes!C:C,Table2[[#This Row],[City]]),0)</f>
        <v>378</v>
      </c>
      <c r="I322" s="9">
        <f>100000*Table2[[#This Row],[Count]]/Table2[[#This Row],[Population]]</f>
        <v>529.10052910052912</v>
      </c>
    </row>
    <row r="323" spans="1:9" x14ac:dyDescent="0.35">
      <c r="A323" s="11">
        <v>43924.333333333336</v>
      </c>
      <c r="B323" s="11" t="str">
        <f t="shared" si="10"/>
        <v>USA</v>
      </c>
      <c r="C323" s="11" t="s">
        <v>65</v>
      </c>
      <c r="D323" t="str">
        <f t="shared" si="11"/>
        <v>San Diego</v>
      </c>
      <c r="E323" t="s">
        <v>62</v>
      </c>
      <c r="F323" t="s">
        <v>59</v>
      </c>
      <c r="G323">
        <v>13</v>
      </c>
      <c r="H323" s="9">
        <f>ROUND(SUMIFS(ZipCodes!D:D,ZipCodes!C:C,Table2[[#This Row],[City]]),0)</f>
        <v>10583</v>
      </c>
      <c r="I323" s="9">
        <f>100000*Table2[[#This Row],[Count]]/Table2[[#This Row],[Population]]</f>
        <v>122.838514598885</v>
      </c>
    </row>
    <row r="324" spans="1:9" x14ac:dyDescent="0.35">
      <c r="A324" s="11">
        <v>43924.333333333336</v>
      </c>
      <c r="B324" s="11" t="str">
        <f t="shared" si="10"/>
        <v>USA</v>
      </c>
      <c r="C324" s="11" t="s">
        <v>65</v>
      </c>
      <c r="D324" t="str">
        <f t="shared" si="11"/>
        <v>San Diego</v>
      </c>
      <c r="E324" t="s">
        <v>126</v>
      </c>
      <c r="F324" t="s">
        <v>59</v>
      </c>
      <c r="G324">
        <v>23</v>
      </c>
      <c r="H324" s="9">
        <f>ROUND(SUMIFS(ZipCodes!D:D,ZipCodes!C:C,Table2[[#This Row],[City]]),0)</f>
        <v>67264</v>
      </c>
      <c r="I324" s="9">
        <f>100000*Table2[[#This Row],[Count]]/Table2[[#This Row],[Population]]</f>
        <v>34.193625118934349</v>
      </c>
    </row>
    <row r="325" spans="1:9" x14ac:dyDescent="0.35">
      <c r="A325" s="11">
        <v>43924.333333333336</v>
      </c>
      <c r="B325" s="11" t="str">
        <f t="shared" si="10"/>
        <v>USA</v>
      </c>
      <c r="C325" s="11" t="s">
        <v>65</v>
      </c>
      <c r="D325" t="str">
        <f>"San Diego"</f>
        <v>San Diego</v>
      </c>
      <c r="E325" t="s">
        <v>203</v>
      </c>
      <c r="F325" t="s">
        <v>59</v>
      </c>
      <c r="G325">
        <v>1</v>
      </c>
      <c r="H325" s="9">
        <f>ROUND(SUMIFS(ZipCodes!D:D,ZipCodes!C:C,Table2[[#This Row],[City]]),0)</f>
        <v>19037</v>
      </c>
      <c r="I325" s="9">
        <f>100000*Table2[[#This Row],[Count]]/Table2[[#This Row],[Population]]</f>
        <v>5.252928507643011</v>
      </c>
    </row>
    <row r="326" spans="1:9" x14ac:dyDescent="0.35">
      <c r="A326" s="11">
        <v>43924.333333333336</v>
      </c>
      <c r="B326" s="11" t="str">
        <f t="shared" si="10"/>
        <v>USA</v>
      </c>
      <c r="C326" s="11" t="s">
        <v>65</v>
      </c>
      <c r="D326" t="str">
        <f t="shared" si="11"/>
        <v>San Diego</v>
      </c>
      <c r="E326" t="s">
        <v>53</v>
      </c>
      <c r="F326" t="s">
        <v>307</v>
      </c>
      <c r="G326">
        <v>46</v>
      </c>
      <c r="H326" s="9">
        <f>ROUND(SUMIFS(ZipCodes!D:D,ZipCodes!C:C,Table2[[#This Row],[City]]),0)</f>
        <v>1241364</v>
      </c>
      <c r="I326" s="9">
        <f>100000*Table2[[#This Row],[Count]]/Table2[[#This Row],[Population]]</f>
        <v>3.7056012579710704</v>
      </c>
    </row>
    <row r="327" spans="1:9" x14ac:dyDescent="0.35">
      <c r="A327" s="11">
        <v>43924.333333333336</v>
      </c>
      <c r="B327" s="11" t="str">
        <f t="shared" si="10"/>
        <v>USA</v>
      </c>
      <c r="C327" s="11" t="s">
        <v>65</v>
      </c>
      <c r="D327" t="str">
        <f t="shared" si="11"/>
        <v>San Diego</v>
      </c>
      <c r="E327" t="s">
        <v>53</v>
      </c>
      <c r="F327" t="s">
        <v>68</v>
      </c>
      <c r="G327">
        <v>15</v>
      </c>
      <c r="H327" s="9">
        <f>ROUND(SUMIFS(ZipCodes!D:D,ZipCodes!C:C,Table2[[#This Row],[City]]),0)</f>
        <v>1241364</v>
      </c>
      <c r="I327" s="9">
        <f>100000*Table2[[#This Row],[Count]]/Table2[[#This Row],[Population]]</f>
        <v>1.2083482362949143</v>
      </c>
    </row>
    <row r="328" spans="1:9" x14ac:dyDescent="0.35">
      <c r="A328" s="11">
        <v>43925.333333333336</v>
      </c>
      <c r="B328" s="11" t="str">
        <f>"USA"</f>
        <v>USA</v>
      </c>
      <c r="C328" s="11" t="s">
        <v>65</v>
      </c>
      <c r="D328" t="str">
        <f>"San Diego"</f>
        <v>San Diego</v>
      </c>
      <c r="E328" t="s">
        <v>67</v>
      </c>
      <c r="F328" t="s">
        <v>43</v>
      </c>
      <c r="G328">
        <v>39</v>
      </c>
      <c r="H328" s="9">
        <f>ROUND(SUMIFS(ZipCodes!D:D,ZipCodes!C:C,Table2[[#This Row],[City]]),0)</f>
        <v>105183</v>
      </c>
      <c r="I328" s="9">
        <f>100000*Table2[[#This Row],[Count]]/Table2[[#This Row],[Population]]</f>
        <v>37.07823507601038</v>
      </c>
    </row>
    <row r="329" spans="1:9" x14ac:dyDescent="0.35">
      <c r="A329" s="11">
        <v>43925.333333333336</v>
      </c>
      <c r="B329" s="11" t="str">
        <f t="shared" ref="B329:B392" si="12">"USA"</f>
        <v>USA</v>
      </c>
      <c r="C329" s="11" t="s">
        <v>65</v>
      </c>
      <c r="D329" t="str">
        <f t="shared" ref="D329:D392" si="13">"San Diego"</f>
        <v>San Diego</v>
      </c>
      <c r="E329" t="s">
        <v>44</v>
      </c>
      <c r="F329" t="s">
        <v>43</v>
      </c>
      <c r="G329">
        <v>86</v>
      </c>
      <c r="H329" s="9">
        <f>ROUND(SUMIFS(ZipCodes!D:D,ZipCodes!C:C,Table2[[#This Row],[City]]),0)</f>
        <v>239879</v>
      </c>
      <c r="I329" s="9">
        <f>100000*Table2[[#This Row],[Count]]/Table2[[#This Row],[Population]]</f>
        <v>35.851408418410948</v>
      </c>
    </row>
    <row r="330" spans="1:9" x14ac:dyDescent="0.35">
      <c r="A330" s="11">
        <v>43925.333333333336</v>
      </c>
      <c r="B330" s="11" t="str">
        <f t="shared" si="12"/>
        <v>USA</v>
      </c>
      <c r="C330" s="11" t="s">
        <v>65</v>
      </c>
      <c r="D330" t="str">
        <f t="shared" si="13"/>
        <v>San Diego</v>
      </c>
      <c r="E330" t="s">
        <v>233</v>
      </c>
      <c r="F330" t="s">
        <v>43</v>
      </c>
      <c r="G330">
        <v>4</v>
      </c>
      <c r="H330" s="9">
        <f>ROUND(SUMIFS(ZipCodes!D:D,ZipCodes!C:C,Table2[[#This Row],[City]]),0)</f>
        <v>23575</v>
      </c>
      <c r="I330" s="9">
        <f>100000*Table2[[#This Row],[Count]]/Table2[[#This Row],[Population]]</f>
        <v>16.967126193001061</v>
      </c>
    </row>
    <row r="331" spans="1:9" x14ac:dyDescent="0.35">
      <c r="A331" s="11">
        <v>43925.333333333336</v>
      </c>
      <c r="B331" s="11" t="str">
        <f t="shared" si="12"/>
        <v>USA</v>
      </c>
      <c r="C331" s="11" t="s">
        <v>65</v>
      </c>
      <c r="D331" t="str">
        <f t="shared" si="13"/>
        <v>San Diego</v>
      </c>
      <c r="E331" t="s">
        <v>45</v>
      </c>
      <c r="F331" t="s">
        <v>43</v>
      </c>
      <c r="G331">
        <v>7</v>
      </c>
      <c r="H331" s="9">
        <f>ROUND(SUMIFS(ZipCodes!D:D,ZipCodes!C:C,Table2[[#This Row],[City]]),0)</f>
        <v>13154</v>
      </c>
      <c r="I331" s="9">
        <f>100000*Table2[[#This Row],[Count]]/Table2[[#This Row],[Population]]</f>
        <v>53.215751862551315</v>
      </c>
    </row>
    <row r="332" spans="1:9" x14ac:dyDescent="0.35">
      <c r="A332" s="11">
        <v>43925.333333333336</v>
      </c>
      <c r="B332" s="11" t="str">
        <f t="shared" si="12"/>
        <v>USA</v>
      </c>
      <c r="C332" s="11" t="s">
        <v>65</v>
      </c>
      <c r="D332" t="str">
        <f t="shared" si="13"/>
        <v>San Diego</v>
      </c>
      <c r="E332" t="s">
        <v>46</v>
      </c>
      <c r="F332" t="s">
        <v>43</v>
      </c>
      <c r="G332">
        <v>67</v>
      </c>
      <c r="H332" s="9">
        <f>ROUND(SUMIFS(ZipCodes!D:D,ZipCodes!C:C,Table2[[#This Row],[City]]),0)</f>
        <v>165433</v>
      </c>
      <c r="I332" s="9">
        <f>100000*Table2[[#This Row],[Count]]/Table2[[#This Row],[Population]]</f>
        <v>40.499779366873597</v>
      </c>
    </row>
    <row r="333" spans="1:9" x14ac:dyDescent="0.35">
      <c r="A333" s="11">
        <v>43925.333333333336</v>
      </c>
      <c r="B333" s="11" t="str">
        <f t="shared" si="12"/>
        <v>USA</v>
      </c>
      <c r="C333" s="11" t="s">
        <v>65</v>
      </c>
      <c r="D333" t="str">
        <f t="shared" si="13"/>
        <v>San Diego</v>
      </c>
      <c r="E333" t="s">
        <v>47</v>
      </c>
      <c r="F333" t="s">
        <v>43</v>
      </c>
      <c r="G333">
        <v>27</v>
      </c>
      <c r="H333" s="9">
        <f>ROUND(SUMIFS(ZipCodes!D:D,ZipCodes!C:C,Table2[[#This Row],[City]]),0)</f>
        <v>49121</v>
      </c>
      <c r="I333" s="9">
        <f>100000*Table2[[#This Row],[Count]]/Table2[[#This Row],[Population]]</f>
        <v>54.966307689175707</v>
      </c>
    </row>
    <row r="334" spans="1:9" x14ac:dyDescent="0.35">
      <c r="A334" s="11">
        <v>43925.333333333336</v>
      </c>
      <c r="B334" s="11" t="str">
        <f t="shared" si="12"/>
        <v>USA</v>
      </c>
      <c r="C334" s="11" t="s">
        <v>65</v>
      </c>
      <c r="D334" t="str">
        <f t="shared" si="13"/>
        <v>San Diego</v>
      </c>
      <c r="E334" t="s">
        <v>48</v>
      </c>
      <c r="F334" t="s">
        <v>43</v>
      </c>
      <c r="G334">
        <v>27</v>
      </c>
      <c r="H334" s="9">
        <f>ROUND(SUMIFS(ZipCodes!D:D,ZipCodes!C:C,Table2[[#This Row],[City]]),0)</f>
        <v>171802</v>
      </c>
      <c r="I334" s="9">
        <f>100000*Table2[[#This Row],[Count]]/Table2[[#This Row],[Population]]</f>
        <v>15.715765823447923</v>
      </c>
    </row>
    <row r="335" spans="1:9" x14ac:dyDescent="0.35">
      <c r="A335" s="11">
        <v>43925.333333333336</v>
      </c>
      <c r="B335" s="11" t="str">
        <f t="shared" si="12"/>
        <v>USA</v>
      </c>
      <c r="C335" s="11" t="s">
        <v>65</v>
      </c>
      <c r="D335" t="str">
        <f t="shared" si="13"/>
        <v>San Diego</v>
      </c>
      <c r="E335" t="s">
        <v>103</v>
      </c>
      <c r="F335" t="s">
        <v>43</v>
      </c>
      <c r="G335">
        <v>3</v>
      </c>
      <c r="H335" s="9">
        <f>ROUND(SUMIFS(ZipCodes!D:D,ZipCodes!C:C,Table2[[#This Row],[City]]),0)</f>
        <v>25718</v>
      </c>
      <c r="I335" s="9">
        <f>100000*Table2[[#This Row],[Count]]/Table2[[#This Row],[Population]]</f>
        <v>11.664981724861965</v>
      </c>
    </row>
    <row r="336" spans="1:9" x14ac:dyDescent="0.35">
      <c r="A336" s="11">
        <v>43925.333333333336</v>
      </c>
      <c r="B336" s="11" t="str">
        <f t="shared" si="12"/>
        <v>USA</v>
      </c>
      <c r="C336" s="11" t="s">
        <v>65</v>
      </c>
      <c r="D336" t="str">
        <f t="shared" si="13"/>
        <v>San Diego</v>
      </c>
      <c r="E336" t="s">
        <v>49</v>
      </c>
      <c r="F336" t="s">
        <v>43</v>
      </c>
      <c r="G336">
        <v>18</v>
      </c>
      <c r="H336" s="9">
        <f>ROUND(SUMIFS(ZipCodes!D:D,ZipCodes!C:C,Table2[[#This Row],[City]]),0)</f>
        <v>69848</v>
      </c>
      <c r="I336" s="9">
        <f>100000*Table2[[#This Row],[Count]]/Table2[[#This Row],[Population]]</f>
        <v>25.770243958309472</v>
      </c>
    </row>
    <row r="337" spans="1:9" x14ac:dyDescent="0.35">
      <c r="A337" s="11">
        <v>43925.333333333336</v>
      </c>
      <c r="B337" s="11" t="str">
        <f t="shared" si="12"/>
        <v>USA</v>
      </c>
      <c r="C337" s="11" t="s">
        <v>65</v>
      </c>
      <c r="D337" t="str">
        <f t="shared" si="13"/>
        <v>San Diego</v>
      </c>
      <c r="E337" t="s">
        <v>114</v>
      </c>
      <c r="F337" t="s">
        <v>43</v>
      </c>
      <c r="G337">
        <v>13</v>
      </c>
      <c r="H337" s="9">
        <f>ROUND(SUMIFS(ZipCodes!D:D,ZipCodes!C:C,Table2[[#This Row],[City]]),0)</f>
        <v>25460</v>
      </c>
      <c r="I337" s="9">
        <f>100000*Table2[[#This Row],[Count]]/Table2[[#This Row],[Population]]</f>
        <v>51.06048703849175</v>
      </c>
    </row>
    <row r="338" spans="1:9" x14ac:dyDescent="0.35">
      <c r="A338" s="11">
        <v>43925.333333333336</v>
      </c>
      <c r="B338" s="11" t="str">
        <f t="shared" si="12"/>
        <v>USA</v>
      </c>
      <c r="C338" s="11" t="s">
        <v>65</v>
      </c>
      <c r="D338" t="str">
        <f t="shared" si="13"/>
        <v>San Diego</v>
      </c>
      <c r="E338" t="s">
        <v>50</v>
      </c>
      <c r="F338" t="s">
        <v>43</v>
      </c>
      <c r="G338">
        <v>18</v>
      </c>
      <c r="H338" s="9">
        <f>ROUND(SUMIFS(ZipCodes!D:D,ZipCodes!C:C,Table2[[#This Row],[City]]),0)</f>
        <v>60322</v>
      </c>
      <c r="I338" s="9">
        <f>100000*Table2[[#This Row],[Count]]/Table2[[#This Row],[Population]]</f>
        <v>29.839859421106727</v>
      </c>
    </row>
    <row r="339" spans="1:9" x14ac:dyDescent="0.35">
      <c r="A339" s="11">
        <v>43925.333333333336</v>
      </c>
      <c r="B339" s="11" t="str">
        <f t="shared" si="12"/>
        <v>USA</v>
      </c>
      <c r="C339" s="11" t="s">
        <v>65</v>
      </c>
      <c r="D339" t="str">
        <f t="shared" si="13"/>
        <v>San Diego</v>
      </c>
      <c r="E339" t="s">
        <v>51</v>
      </c>
      <c r="F339" t="s">
        <v>43</v>
      </c>
      <c r="G339">
        <v>29</v>
      </c>
      <c r="H339" s="9">
        <f>ROUND(SUMIFS(ZipCodes!D:D,ZipCodes!C:C,Table2[[#This Row],[City]]),0)</f>
        <v>188742</v>
      </c>
      <c r="I339" s="9">
        <f>100000*Table2[[#This Row],[Count]]/Table2[[#This Row],[Population]]</f>
        <v>15.364889637706499</v>
      </c>
    </row>
    <row r="340" spans="1:9" x14ac:dyDescent="0.35">
      <c r="A340" s="11">
        <v>43925.333333333336</v>
      </c>
      <c r="B340" s="11" t="str">
        <f t="shared" si="12"/>
        <v>USA</v>
      </c>
      <c r="C340" s="11" t="s">
        <v>65</v>
      </c>
      <c r="D340" t="str">
        <f t="shared" si="13"/>
        <v>San Diego</v>
      </c>
      <c r="E340" t="s">
        <v>52</v>
      </c>
      <c r="F340" t="s">
        <v>43</v>
      </c>
      <c r="G340">
        <v>13</v>
      </c>
      <c r="H340" s="9">
        <f>ROUND(SUMIFS(ZipCodes!D:D,ZipCodes!C:C,Table2[[#This Row],[City]]),0)</f>
        <v>47904</v>
      </c>
      <c r="I340" s="9">
        <f>100000*Table2[[#This Row],[Count]]/Table2[[#This Row],[Population]]</f>
        <v>27.137608550434202</v>
      </c>
    </row>
    <row r="341" spans="1:9" x14ac:dyDescent="0.35">
      <c r="A341" s="11">
        <v>43925.333333333336</v>
      </c>
      <c r="B341" s="11" t="str">
        <f t="shared" si="12"/>
        <v>USA</v>
      </c>
      <c r="C341" s="11" t="s">
        <v>65</v>
      </c>
      <c r="D341" t="str">
        <f t="shared" si="13"/>
        <v>San Diego</v>
      </c>
      <c r="E341" t="s">
        <v>53</v>
      </c>
      <c r="F341" t="s">
        <v>43</v>
      </c>
      <c r="G341">
        <v>649</v>
      </c>
      <c r="H341" s="9">
        <f>ROUND(SUMIFS(ZipCodes!D:D,ZipCodes!C:C,Table2[[#This Row],[City]]),0)</f>
        <v>1241364</v>
      </c>
      <c r="I341" s="9">
        <f>100000*Table2[[#This Row],[Count]]/Table2[[#This Row],[Population]]</f>
        <v>52.281200357026627</v>
      </c>
    </row>
    <row r="342" spans="1:9" x14ac:dyDescent="0.35">
      <c r="A342" s="11">
        <v>43925.333333333336</v>
      </c>
      <c r="B342" s="11" t="str">
        <f t="shared" si="12"/>
        <v>USA</v>
      </c>
      <c r="C342" s="11" t="s">
        <v>65</v>
      </c>
      <c r="D342" t="str">
        <f t="shared" si="13"/>
        <v>San Diego</v>
      </c>
      <c r="E342" t="s">
        <v>54</v>
      </c>
      <c r="F342" t="s">
        <v>43</v>
      </c>
      <c r="G342">
        <v>17</v>
      </c>
      <c r="H342" s="9">
        <f>ROUND(SUMIFS(ZipCodes!D:D,ZipCodes!C:C,Table2[[#This Row],[City]]),0)</f>
        <v>89275</v>
      </c>
      <c r="I342" s="9">
        <f>100000*Table2[[#This Row],[Count]]/Table2[[#This Row],[Population]]</f>
        <v>19.042285074208905</v>
      </c>
    </row>
    <row r="343" spans="1:9" x14ac:dyDescent="0.35">
      <c r="A343" s="11">
        <v>43925.333333333336</v>
      </c>
      <c r="B343" s="11" t="str">
        <f t="shared" si="12"/>
        <v>USA</v>
      </c>
      <c r="C343" s="11" t="s">
        <v>65</v>
      </c>
      <c r="D343" t="str">
        <f t="shared" si="13"/>
        <v>San Diego</v>
      </c>
      <c r="E343" t="s">
        <v>55</v>
      </c>
      <c r="F343" t="s">
        <v>43</v>
      </c>
      <c r="G343">
        <v>15</v>
      </c>
      <c r="H343" s="9">
        <f>ROUND(SUMIFS(ZipCodes!D:D,ZipCodes!C:C,Table2[[#This Row],[City]]),0)</f>
        <v>53422</v>
      </c>
      <c r="I343" s="9">
        <f>100000*Table2[[#This Row],[Count]]/Table2[[#This Row],[Population]]</f>
        <v>28.078319793343567</v>
      </c>
    </row>
    <row r="344" spans="1:9" x14ac:dyDescent="0.35">
      <c r="A344" s="11">
        <v>43925.333333333336</v>
      </c>
      <c r="B344" s="11" t="str">
        <f t="shared" si="12"/>
        <v>USA</v>
      </c>
      <c r="C344" s="11" t="s">
        <v>65</v>
      </c>
      <c r="D344" t="str">
        <f t="shared" si="13"/>
        <v>San Diego</v>
      </c>
      <c r="E344" t="s">
        <v>56</v>
      </c>
      <c r="F344" t="s">
        <v>43</v>
      </c>
      <c r="G344">
        <v>5</v>
      </c>
      <c r="H344" s="9">
        <f>ROUND(SUMIFS(ZipCodes!D:D,ZipCodes!C:C,Table2[[#This Row],[City]]),0)</f>
        <v>12056</v>
      </c>
      <c r="I344" s="9">
        <f>100000*Table2[[#This Row],[Count]]/Table2[[#This Row],[Population]]</f>
        <v>41.473125414731257</v>
      </c>
    </row>
    <row r="345" spans="1:9" x14ac:dyDescent="0.35">
      <c r="A345" s="11">
        <v>43925.333333333336</v>
      </c>
      <c r="B345" s="11" t="str">
        <f t="shared" si="12"/>
        <v>USA</v>
      </c>
      <c r="C345" s="11" t="s">
        <v>65</v>
      </c>
      <c r="D345" t="str">
        <f t="shared" si="13"/>
        <v>San Diego</v>
      </c>
      <c r="E345" t="s">
        <v>57</v>
      </c>
      <c r="F345" t="s">
        <v>43</v>
      </c>
      <c r="G345">
        <v>17</v>
      </c>
      <c r="H345" s="9">
        <f>ROUND(SUMIFS(ZipCodes!D:D,ZipCodes!C:C,Table2[[#This Row],[City]]),0)</f>
        <v>112033</v>
      </c>
      <c r="I345" s="9">
        <f>100000*Table2[[#This Row],[Count]]/Table2[[#This Row],[Population]]</f>
        <v>15.174100488248998</v>
      </c>
    </row>
    <row r="346" spans="1:9" x14ac:dyDescent="0.35">
      <c r="A346" s="11">
        <v>43925.333333333336</v>
      </c>
      <c r="B346" s="11" t="str">
        <f t="shared" si="12"/>
        <v>USA</v>
      </c>
      <c r="C346" s="11" t="s">
        <v>65</v>
      </c>
      <c r="D346" t="str">
        <f t="shared" si="13"/>
        <v>San Diego</v>
      </c>
      <c r="E346" t="s">
        <v>76</v>
      </c>
      <c r="F346" t="s">
        <v>59</v>
      </c>
      <c r="G346">
        <v>1</v>
      </c>
      <c r="H346" s="9">
        <f>ROUND(SUMIFS(ZipCodes!D:D,ZipCodes!C:C,Table2[[#This Row],[City]]),0)</f>
        <v>17403</v>
      </c>
      <c r="I346" s="9">
        <f>100000*Table2[[#This Row],[Count]]/Table2[[#This Row],[Population]]</f>
        <v>5.7461357237257946</v>
      </c>
    </row>
    <row r="347" spans="1:9" x14ac:dyDescent="0.35">
      <c r="A347" s="11">
        <v>43925.333333333336</v>
      </c>
      <c r="B347" s="11" t="str">
        <f t="shared" si="12"/>
        <v>USA</v>
      </c>
      <c r="C347" s="11" t="s">
        <v>65</v>
      </c>
      <c r="D347" t="str">
        <f t="shared" si="13"/>
        <v>San Diego</v>
      </c>
      <c r="E347" t="s">
        <v>79</v>
      </c>
      <c r="F347" t="s">
        <v>59</v>
      </c>
      <c r="G347">
        <v>8</v>
      </c>
      <c r="H347" s="9">
        <f>ROUND(SUMIFS(ZipCodes!D:D,ZipCodes!C:C,Table2[[#This Row],[City]]),0)</f>
        <v>17653</v>
      </c>
      <c r="I347" s="9">
        <f>100000*Table2[[#This Row],[Count]]/Table2[[#This Row],[Population]]</f>
        <v>45.318076247663285</v>
      </c>
    </row>
    <row r="348" spans="1:9" x14ac:dyDescent="0.35">
      <c r="A348" s="11">
        <v>43925.333333333336</v>
      </c>
      <c r="B348" s="11" t="str">
        <f t="shared" si="12"/>
        <v>USA</v>
      </c>
      <c r="C348" s="11" t="s">
        <v>65</v>
      </c>
      <c r="D348" t="str">
        <f>"San Diego"</f>
        <v>San Diego</v>
      </c>
      <c r="E348" t="s">
        <v>137</v>
      </c>
      <c r="F348" t="s">
        <v>59</v>
      </c>
      <c r="G348">
        <v>1</v>
      </c>
      <c r="H348" s="9">
        <f>ROUND(SUMIFS(ZipCodes!D:D,ZipCodes!C:C,Table2[[#This Row],[City]]),0)</f>
        <v>3881</v>
      </c>
      <c r="I348" s="9">
        <f>100000*Table2[[#This Row],[Count]]/Table2[[#This Row],[Population]]</f>
        <v>25.766555011594949</v>
      </c>
    </row>
    <row r="349" spans="1:9" x14ac:dyDescent="0.35">
      <c r="A349" s="11">
        <v>43925.333333333336</v>
      </c>
      <c r="B349" s="11" t="str">
        <f t="shared" si="12"/>
        <v>USA</v>
      </c>
      <c r="C349" s="11" t="s">
        <v>65</v>
      </c>
      <c r="D349" t="str">
        <f>"San Diego"</f>
        <v>San Diego</v>
      </c>
      <c r="E349" t="s">
        <v>96</v>
      </c>
      <c r="F349" t="s">
        <v>59</v>
      </c>
      <c r="G349">
        <v>1</v>
      </c>
      <c r="H349" s="9">
        <f>ROUND(SUMIFS(ZipCodes!D:D,ZipCodes!C:C,Table2[[#This Row],[City]]),0)</f>
        <v>1622</v>
      </c>
      <c r="I349" s="9">
        <f>100000*Table2[[#This Row],[Count]]/Table2[[#This Row],[Population]]</f>
        <v>61.652281134401974</v>
      </c>
    </row>
    <row r="350" spans="1:9" x14ac:dyDescent="0.35">
      <c r="A350" s="11">
        <v>43925.333333333336</v>
      </c>
      <c r="B350" s="11" t="str">
        <f t="shared" si="12"/>
        <v>USA</v>
      </c>
      <c r="C350" s="11" t="s">
        <v>65</v>
      </c>
      <c r="D350" t="str">
        <f t="shared" si="13"/>
        <v>San Diego</v>
      </c>
      <c r="E350" t="s">
        <v>58</v>
      </c>
      <c r="F350" t="s">
        <v>59</v>
      </c>
      <c r="G350">
        <v>6</v>
      </c>
      <c r="H350" s="9">
        <f>ROUND(SUMIFS(ZipCodes!D:D,ZipCodes!C:C,Table2[[#This Row],[City]]),0)</f>
        <v>46239</v>
      </c>
      <c r="I350" s="9">
        <f>100000*Table2[[#This Row],[Count]]/Table2[[#This Row],[Population]]</f>
        <v>12.976059170829819</v>
      </c>
    </row>
    <row r="351" spans="1:9" x14ac:dyDescent="0.35">
      <c r="A351" s="11">
        <v>43925.333333333336</v>
      </c>
      <c r="B351" s="11" t="str">
        <f t="shared" si="12"/>
        <v>USA</v>
      </c>
      <c r="C351" s="11" t="s">
        <v>65</v>
      </c>
      <c r="D351" t="str">
        <f>"San Diego"</f>
        <v>San Diego</v>
      </c>
      <c r="E351" t="s">
        <v>108</v>
      </c>
      <c r="F351" t="s">
        <v>59</v>
      </c>
      <c r="G351">
        <v>1</v>
      </c>
      <c r="H351" s="9">
        <f>ROUND(SUMIFS(ZipCodes!D:D,ZipCodes!C:C,Table2[[#This Row],[City]]),0)</f>
        <v>8624</v>
      </c>
      <c r="I351" s="9">
        <f>100000*Table2[[#This Row],[Count]]/Table2[[#This Row],[Population]]</f>
        <v>11.595547309833025</v>
      </c>
    </row>
    <row r="352" spans="1:9" x14ac:dyDescent="0.35">
      <c r="A352" s="11">
        <v>43925.333333333336</v>
      </c>
      <c r="B352" s="11" t="str">
        <f t="shared" si="12"/>
        <v>USA</v>
      </c>
      <c r="C352" s="11" t="s">
        <v>65</v>
      </c>
      <c r="D352" t="str">
        <f t="shared" si="13"/>
        <v>San Diego</v>
      </c>
      <c r="E352" t="s">
        <v>60</v>
      </c>
      <c r="F352" t="s">
        <v>59</v>
      </c>
      <c r="G352">
        <v>9</v>
      </c>
      <c r="H352" s="9">
        <f>ROUND(SUMIFS(ZipCodes!D:D,ZipCodes!C:C,Table2[[#This Row],[City]]),0)</f>
        <v>41281</v>
      </c>
      <c r="I352" s="9">
        <f>100000*Table2[[#This Row],[Count]]/Table2[[#This Row],[Population]]</f>
        <v>21.801797437077589</v>
      </c>
    </row>
    <row r="353" spans="1:9" x14ac:dyDescent="0.35">
      <c r="A353" s="11">
        <v>43925.333333333336</v>
      </c>
      <c r="B353" s="11" t="str">
        <f t="shared" si="12"/>
        <v>USA</v>
      </c>
      <c r="C353" s="11" t="s">
        <v>65</v>
      </c>
      <c r="D353" t="str">
        <f>"San Diego"</f>
        <v>San Diego</v>
      </c>
      <c r="E353" t="s">
        <v>184</v>
      </c>
      <c r="F353" t="s">
        <v>59</v>
      </c>
      <c r="G353">
        <v>2</v>
      </c>
      <c r="H353" s="9">
        <f>ROUND(SUMIFS(ZipCodes!D:D,ZipCodes!C:C,Table2[[#This Row],[City]]),0)</f>
        <v>2499</v>
      </c>
      <c r="I353" s="9">
        <f>100000*Table2[[#This Row],[Count]]/Table2[[#This Row],[Population]]</f>
        <v>80.032012805122051</v>
      </c>
    </row>
    <row r="354" spans="1:9" x14ac:dyDescent="0.35">
      <c r="A354" s="11">
        <v>43925.333333333336</v>
      </c>
      <c r="B354" s="11" t="str">
        <f t="shared" si="12"/>
        <v>USA</v>
      </c>
      <c r="C354" s="11" t="s">
        <v>65</v>
      </c>
      <c r="D354" t="str">
        <f t="shared" si="13"/>
        <v>San Diego</v>
      </c>
      <c r="E354" t="s">
        <v>61</v>
      </c>
      <c r="F354" t="s">
        <v>59</v>
      </c>
      <c r="G354">
        <v>7</v>
      </c>
      <c r="H354" s="9">
        <f>ROUND(SUMIFS(ZipCodes!D:D,ZipCodes!C:C,Table2[[#This Row],[City]]),0)</f>
        <v>35414</v>
      </c>
      <c r="I354" s="9">
        <f>100000*Table2[[#This Row],[Count]]/Table2[[#This Row],[Population]]</f>
        <v>19.766194160501495</v>
      </c>
    </row>
    <row r="355" spans="1:9" x14ac:dyDescent="0.35">
      <c r="A355" s="11">
        <v>43925.333333333336</v>
      </c>
      <c r="B355" s="11" t="str">
        <f t="shared" si="12"/>
        <v>USA</v>
      </c>
      <c r="C355" s="11" t="s">
        <v>65</v>
      </c>
      <c r="D355" t="str">
        <f>"San Diego"</f>
        <v>San Diego</v>
      </c>
      <c r="E355" t="s">
        <v>188</v>
      </c>
      <c r="F355" t="s">
        <v>59</v>
      </c>
      <c r="G355">
        <v>2</v>
      </c>
      <c r="H355" s="9">
        <f>ROUND(SUMIFS(ZipCodes!D:D,ZipCodes!C:C,Table2[[#This Row],[City]]),0)</f>
        <v>378</v>
      </c>
      <c r="I355" s="9">
        <f>100000*Table2[[#This Row],[Count]]/Table2[[#This Row],[Population]]</f>
        <v>529.10052910052912</v>
      </c>
    </row>
    <row r="356" spans="1:9" x14ac:dyDescent="0.35">
      <c r="A356" s="11">
        <v>43925.333333333336</v>
      </c>
      <c r="B356" s="11" t="str">
        <f t="shared" si="12"/>
        <v>USA</v>
      </c>
      <c r="C356" s="11" t="s">
        <v>65</v>
      </c>
      <c r="D356" t="str">
        <f t="shared" si="13"/>
        <v>San Diego</v>
      </c>
      <c r="E356" t="s">
        <v>62</v>
      </c>
      <c r="F356" t="s">
        <v>59</v>
      </c>
      <c r="G356">
        <v>14</v>
      </c>
      <c r="H356" s="9">
        <f>ROUND(SUMIFS(ZipCodes!D:D,ZipCodes!C:C,Table2[[#This Row],[City]]),0)</f>
        <v>10583</v>
      </c>
      <c r="I356" s="9">
        <f>100000*Table2[[#This Row],[Count]]/Table2[[#This Row],[Population]]</f>
        <v>132.28763110649155</v>
      </c>
    </row>
    <row r="357" spans="1:9" x14ac:dyDescent="0.35">
      <c r="A357" s="11">
        <v>43925.333333333336</v>
      </c>
      <c r="B357" s="11" t="str">
        <f t="shared" si="12"/>
        <v>USA</v>
      </c>
      <c r="C357" s="11" t="s">
        <v>65</v>
      </c>
      <c r="D357" t="str">
        <f t="shared" si="13"/>
        <v>San Diego</v>
      </c>
      <c r="E357" t="s">
        <v>126</v>
      </c>
      <c r="F357" t="s">
        <v>59</v>
      </c>
      <c r="G357">
        <v>27</v>
      </c>
      <c r="H357" s="9">
        <f>ROUND(SUMIFS(ZipCodes!D:D,ZipCodes!C:C,Table2[[#This Row],[City]]),0)</f>
        <v>67264</v>
      </c>
      <c r="I357" s="9">
        <f>100000*Table2[[#This Row],[Count]]/Table2[[#This Row],[Population]]</f>
        <v>40.140342530922929</v>
      </c>
    </row>
    <row r="358" spans="1:9" x14ac:dyDescent="0.35">
      <c r="A358" s="11">
        <v>43925.333333333336</v>
      </c>
      <c r="B358" s="11" t="str">
        <f t="shared" si="12"/>
        <v>USA</v>
      </c>
      <c r="C358" s="11" t="s">
        <v>65</v>
      </c>
      <c r="D358" t="str">
        <f>"San Diego"</f>
        <v>San Diego</v>
      </c>
      <c r="E358" t="s">
        <v>203</v>
      </c>
      <c r="F358" t="s">
        <v>59</v>
      </c>
      <c r="G358">
        <v>3</v>
      </c>
      <c r="H358" s="9">
        <f>ROUND(SUMIFS(ZipCodes!D:D,ZipCodes!C:C,Table2[[#This Row],[City]]),0)</f>
        <v>19037</v>
      </c>
      <c r="I358" s="9">
        <f>100000*Table2[[#This Row],[Count]]/Table2[[#This Row],[Population]]</f>
        <v>15.758785522929033</v>
      </c>
    </row>
    <row r="359" spans="1:9" x14ac:dyDescent="0.35">
      <c r="A359" s="11">
        <v>43925.333333333336</v>
      </c>
      <c r="B359" s="11" t="str">
        <f t="shared" si="12"/>
        <v>USA</v>
      </c>
      <c r="C359" s="11" t="s">
        <v>65</v>
      </c>
      <c r="D359" t="str">
        <f t="shared" si="13"/>
        <v>San Diego</v>
      </c>
      <c r="E359" t="s">
        <v>53</v>
      </c>
      <c r="F359" t="s">
        <v>307</v>
      </c>
      <c r="G359">
        <v>54</v>
      </c>
      <c r="H359" s="9">
        <f>ROUND(SUMIFS(ZipCodes!D:D,ZipCodes!C:C,Table2[[#This Row],[City]]),0)</f>
        <v>1241364</v>
      </c>
      <c r="I359" s="9">
        <f>100000*Table2[[#This Row],[Count]]/Table2[[#This Row],[Population]]</f>
        <v>4.3500536506616916</v>
      </c>
    </row>
    <row r="360" spans="1:9" x14ac:dyDescent="0.35">
      <c r="A360" s="11">
        <v>43925.333333333336</v>
      </c>
      <c r="B360" s="11" t="str">
        <f t="shared" si="12"/>
        <v>USA</v>
      </c>
      <c r="C360" s="11" t="s">
        <v>65</v>
      </c>
      <c r="D360" t="str">
        <f t="shared" si="13"/>
        <v>San Diego</v>
      </c>
      <c r="E360" t="s">
        <v>53</v>
      </c>
      <c r="F360" t="s">
        <v>68</v>
      </c>
      <c r="G360">
        <v>19</v>
      </c>
      <c r="H360" s="9">
        <f>ROUND(SUMIFS(ZipCodes!D:D,ZipCodes!C:C,Table2[[#This Row],[City]]),0)</f>
        <v>1241364</v>
      </c>
      <c r="I360" s="9">
        <f>100000*Table2[[#This Row],[Count]]/Table2[[#This Row],[Population]]</f>
        <v>1.5305744326402249</v>
      </c>
    </row>
    <row r="361" spans="1:9" x14ac:dyDescent="0.35">
      <c r="A361" s="11">
        <v>43926.333333333336</v>
      </c>
      <c r="B361" s="11" t="str">
        <f>"USA"</f>
        <v>USA</v>
      </c>
      <c r="C361" s="11" t="s">
        <v>65</v>
      </c>
      <c r="D361" t="str">
        <f>"San Diego"</f>
        <v>San Diego</v>
      </c>
      <c r="E361" t="s">
        <v>67</v>
      </c>
      <c r="F361" t="s">
        <v>43</v>
      </c>
      <c r="G361">
        <v>41</v>
      </c>
      <c r="H361" s="9">
        <f>ROUND(SUMIFS(ZipCodes!D:D,ZipCodes!C:C,Table2[[#This Row],[City]]),0)</f>
        <v>105183</v>
      </c>
      <c r="I361" s="9">
        <f>100000*Table2[[#This Row],[Count]]/Table2[[#This Row],[Population]]</f>
        <v>38.979683028626297</v>
      </c>
    </row>
    <row r="362" spans="1:9" x14ac:dyDescent="0.35">
      <c r="A362" s="11">
        <v>43926.333333333336</v>
      </c>
      <c r="B362" s="11" t="str">
        <f t="shared" si="12"/>
        <v>USA</v>
      </c>
      <c r="C362" s="11" t="s">
        <v>65</v>
      </c>
      <c r="D362" t="str">
        <f t="shared" si="13"/>
        <v>San Diego</v>
      </c>
      <c r="E362" t="s">
        <v>44</v>
      </c>
      <c r="F362" t="s">
        <v>43</v>
      </c>
      <c r="G362">
        <v>95</v>
      </c>
      <c r="H362" s="9">
        <f>ROUND(SUMIFS(ZipCodes!D:D,ZipCodes!C:C,Table2[[#This Row],[City]]),0)</f>
        <v>239879</v>
      </c>
      <c r="I362" s="9">
        <f>100000*Table2[[#This Row],[Count]]/Table2[[#This Row],[Population]]</f>
        <v>39.603299997081862</v>
      </c>
    </row>
    <row r="363" spans="1:9" x14ac:dyDescent="0.35">
      <c r="A363" s="11">
        <v>43926.333333333336</v>
      </c>
      <c r="B363" s="11" t="str">
        <f t="shared" si="12"/>
        <v>USA</v>
      </c>
      <c r="C363" s="11" t="s">
        <v>65</v>
      </c>
      <c r="D363" t="str">
        <f t="shared" si="13"/>
        <v>San Diego</v>
      </c>
      <c r="E363" t="s">
        <v>233</v>
      </c>
      <c r="F363" t="s">
        <v>43</v>
      </c>
      <c r="G363">
        <v>4</v>
      </c>
      <c r="H363" s="9">
        <f>ROUND(SUMIFS(ZipCodes!D:D,ZipCodes!C:C,Table2[[#This Row],[City]]),0)</f>
        <v>23575</v>
      </c>
      <c r="I363" s="9">
        <f>100000*Table2[[#This Row],[Count]]/Table2[[#This Row],[Population]]</f>
        <v>16.967126193001061</v>
      </c>
    </row>
    <row r="364" spans="1:9" x14ac:dyDescent="0.35">
      <c r="A364" s="11">
        <v>43926.333333333336</v>
      </c>
      <c r="B364" s="11" t="str">
        <f t="shared" si="12"/>
        <v>USA</v>
      </c>
      <c r="C364" s="11" t="s">
        <v>65</v>
      </c>
      <c r="D364" t="str">
        <f t="shared" si="13"/>
        <v>San Diego</v>
      </c>
      <c r="E364" t="s">
        <v>45</v>
      </c>
      <c r="F364" t="s">
        <v>43</v>
      </c>
      <c r="G364">
        <v>8</v>
      </c>
      <c r="H364" s="9">
        <f>ROUND(SUMIFS(ZipCodes!D:D,ZipCodes!C:C,Table2[[#This Row],[City]]),0)</f>
        <v>13154</v>
      </c>
      <c r="I364" s="9">
        <f>100000*Table2[[#This Row],[Count]]/Table2[[#This Row],[Population]]</f>
        <v>60.818002128630077</v>
      </c>
    </row>
    <row r="365" spans="1:9" x14ac:dyDescent="0.35">
      <c r="A365" s="11">
        <v>43926.333333333336</v>
      </c>
      <c r="B365" s="11" t="str">
        <f t="shared" si="12"/>
        <v>USA</v>
      </c>
      <c r="C365" s="11" t="s">
        <v>65</v>
      </c>
      <c r="D365" t="str">
        <f t="shared" si="13"/>
        <v>San Diego</v>
      </c>
      <c r="E365" t="s">
        <v>46</v>
      </c>
      <c r="F365" t="s">
        <v>43</v>
      </c>
      <c r="G365">
        <v>72</v>
      </c>
      <c r="H365" s="9">
        <f>ROUND(SUMIFS(ZipCodes!D:D,ZipCodes!C:C,Table2[[#This Row],[City]]),0)</f>
        <v>165433</v>
      </c>
      <c r="I365" s="9">
        <f>100000*Table2[[#This Row],[Count]]/Table2[[#This Row],[Population]]</f>
        <v>43.522150961416408</v>
      </c>
    </row>
    <row r="366" spans="1:9" x14ac:dyDescent="0.35">
      <c r="A366" s="11">
        <v>43926.333333333336</v>
      </c>
      <c r="B366" s="11" t="str">
        <f t="shared" si="12"/>
        <v>USA</v>
      </c>
      <c r="C366" s="11" t="s">
        <v>65</v>
      </c>
      <c r="D366" t="str">
        <f t="shared" si="13"/>
        <v>San Diego</v>
      </c>
      <c r="E366" t="s">
        <v>47</v>
      </c>
      <c r="F366" t="s">
        <v>43</v>
      </c>
      <c r="G366">
        <v>29</v>
      </c>
      <c r="H366" s="9">
        <f>ROUND(SUMIFS(ZipCodes!D:D,ZipCodes!C:C,Table2[[#This Row],[City]]),0)</f>
        <v>49121</v>
      </c>
      <c r="I366" s="9">
        <f>100000*Table2[[#This Row],[Count]]/Table2[[#This Row],[Population]]</f>
        <v>59.03788603652206</v>
      </c>
    </row>
    <row r="367" spans="1:9" x14ac:dyDescent="0.35">
      <c r="A367" s="11">
        <v>43926.333333333336</v>
      </c>
      <c r="B367" s="11" t="str">
        <f t="shared" si="12"/>
        <v>USA</v>
      </c>
      <c r="C367" s="11" t="s">
        <v>65</v>
      </c>
      <c r="D367" t="str">
        <f t="shared" si="13"/>
        <v>San Diego</v>
      </c>
      <c r="E367" t="s">
        <v>48</v>
      </c>
      <c r="F367" t="s">
        <v>43</v>
      </c>
      <c r="G367">
        <v>28</v>
      </c>
      <c r="H367" s="9">
        <f>ROUND(SUMIFS(ZipCodes!D:D,ZipCodes!C:C,Table2[[#This Row],[City]]),0)</f>
        <v>171802</v>
      </c>
      <c r="I367" s="9">
        <f>100000*Table2[[#This Row],[Count]]/Table2[[#This Row],[Population]]</f>
        <v>16.297831224316365</v>
      </c>
    </row>
    <row r="368" spans="1:9" x14ac:dyDescent="0.35">
      <c r="A368" s="11">
        <v>43926.333333333336</v>
      </c>
      <c r="B368" s="11" t="str">
        <f t="shared" si="12"/>
        <v>USA</v>
      </c>
      <c r="C368" s="11" t="s">
        <v>65</v>
      </c>
      <c r="D368" t="str">
        <f t="shared" si="13"/>
        <v>San Diego</v>
      </c>
      <c r="E368" t="s">
        <v>103</v>
      </c>
      <c r="F368" t="s">
        <v>43</v>
      </c>
      <c r="G368">
        <v>6</v>
      </c>
      <c r="H368" s="9">
        <f>ROUND(SUMIFS(ZipCodes!D:D,ZipCodes!C:C,Table2[[#This Row],[City]]),0)</f>
        <v>25718</v>
      </c>
      <c r="I368" s="9">
        <f>100000*Table2[[#This Row],[Count]]/Table2[[#This Row],[Population]]</f>
        <v>23.32996344972393</v>
      </c>
    </row>
    <row r="369" spans="1:9" x14ac:dyDescent="0.35">
      <c r="A369" s="11">
        <v>43926.333333333336</v>
      </c>
      <c r="B369" s="11" t="str">
        <f t="shared" si="12"/>
        <v>USA</v>
      </c>
      <c r="C369" s="11" t="s">
        <v>65</v>
      </c>
      <c r="D369" t="str">
        <f t="shared" si="13"/>
        <v>San Diego</v>
      </c>
      <c r="E369" t="s">
        <v>49</v>
      </c>
      <c r="F369" t="s">
        <v>43</v>
      </c>
      <c r="G369">
        <v>18</v>
      </c>
      <c r="H369" s="9">
        <f>ROUND(SUMIFS(ZipCodes!D:D,ZipCodes!C:C,Table2[[#This Row],[City]]),0)</f>
        <v>69848</v>
      </c>
      <c r="I369" s="9">
        <f>100000*Table2[[#This Row],[Count]]/Table2[[#This Row],[Population]]</f>
        <v>25.770243958309472</v>
      </c>
    </row>
    <row r="370" spans="1:9" x14ac:dyDescent="0.35">
      <c r="A370" s="11">
        <v>43926.333333333336</v>
      </c>
      <c r="B370" s="11" t="str">
        <f t="shared" si="12"/>
        <v>USA</v>
      </c>
      <c r="C370" s="11" t="s">
        <v>65</v>
      </c>
      <c r="D370" t="str">
        <f t="shared" si="13"/>
        <v>San Diego</v>
      </c>
      <c r="E370" t="s">
        <v>114</v>
      </c>
      <c r="F370" t="s">
        <v>43</v>
      </c>
      <c r="G370">
        <v>12</v>
      </c>
      <c r="H370" s="9">
        <f>ROUND(SUMIFS(ZipCodes!D:D,ZipCodes!C:C,Table2[[#This Row],[City]]),0)</f>
        <v>25460</v>
      </c>
      <c r="I370" s="9">
        <f>100000*Table2[[#This Row],[Count]]/Table2[[#This Row],[Population]]</f>
        <v>47.132757266300075</v>
      </c>
    </row>
    <row r="371" spans="1:9" x14ac:dyDescent="0.35">
      <c r="A371" s="11">
        <v>43926.333333333336</v>
      </c>
      <c r="B371" s="11" t="str">
        <f t="shared" si="12"/>
        <v>USA</v>
      </c>
      <c r="C371" s="11" t="s">
        <v>65</v>
      </c>
      <c r="D371" t="str">
        <f t="shared" si="13"/>
        <v>San Diego</v>
      </c>
      <c r="E371" t="s">
        <v>50</v>
      </c>
      <c r="F371" t="s">
        <v>43</v>
      </c>
      <c r="G371">
        <v>19</v>
      </c>
      <c r="H371" s="9">
        <f>ROUND(SUMIFS(ZipCodes!D:D,ZipCodes!C:C,Table2[[#This Row],[City]]),0)</f>
        <v>60322</v>
      </c>
      <c r="I371" s="9">
        <f>100000*Table2[[#This Row],[Count]]/Table2[[#This Row],[Population]]</f>
        <v>31.497629388945988</v>
      </c>
    </row>
    <row r="372" spans="1:9" x14ac:dyDescent="0.35">
      <c r="A372" s="11">
        <v>43926.333333333336</v>
      </c>
      <c r="B372" s="11" t="str">
        <f t="shared" si="12"/>
        <v>USA</v>
      </c>
      <c r="C372" s="11" t="s">
        <v>65</v>
      </c>
      <c r="D372" t="str">
        <f t="shared" si="13"/>
        <v>San Diego</v>
      </c>
      <c r="E372" t="s">
        <v>51</v>
      </c>
      <c r="F372" t="s">
        <v>43</v>
      </c>
      <c r="G372">
        <v>30</v>
      </c>
      <c r="H372" s="9">
        <f>ROUND(SUMIFS(ZipCodes!D:D,ZipCodes!C:C,Table2[[#This Row],[City]]),0)</f>
        <v>188742</v>
      </c>
      <c r="I372" s="9">
        <f>100000*Table2[[#This Row],[Count]]/Table2[[#This Row],[Population]]</f>
        <v>15.894713418317068</v>
      </c>
    </row>
    <row r="373" spans="1:9" x14ac:dyDescent="0.35">
      <c r="A373" s="11">
        <v>43926.333333333336</v>
      </c>
      <c r="B373" s="11" t="str">
        <f t="shared" si="12"/>
        <v>USA</v>
      </c>
      <c r="C373" s="11" t="s">
        <v>65</v>
      </c>
      <c r="D373" t="str">
        <f t="shared" si="13"/>
        <v>San Diego</v>
      </c>
      <c r="E373" t="s">
        <v>52</v>
      </c>
      <c r="F373" t="s">
        <v>43</v>
      </c>
      <c r="G373">
        <v>13</v>
      </c>
      <c r="H373" s="9">
        <f>ROUND(SUMIFS(ZipCodes!D:D,ZipCodes!C:C,Table2[[#This Row],[City]]),0)</f>
        <v>47904</v>
      </c>
      <c r="I373" s="9">
        <f>100000*Table2[[#This Row],[Count]]/Table2[[#This Row],[Population]]</f>
        <v>27.137608550434202</v>
      </c>
    </row>
    <row r="374" spans="1:9" x14ac:dyDescent="0.35">
      <c r="A374" s="11">
        <v>43926.333333333336</v>
      </c>
      <c r="B374" s="11" t="str">
        <f t="shared" si="12"/>
        <v>USA</v>
      </c>
      <c r="C374" s="11" t="s">
        <v>65</v>
      </c>
      <c r="D374" t="str">
        <f t="shared" si="13"/>
        <v>San Diego</v>
      </c>
      <c r="E374" t="s">
        <v>53</v>
      </c>
      <c r="F374" t="s">
        <v>43</v>
      </c>
      <c r="G374">
        <v>686</v>
      </c>
      <c r="H374" s="9">
        <f>ROUND(SUMIFS(ZipCodes!D:D,ZipCodes!C:C,Table2[[#This Row],[City]]),0)</f>
        <v>1241364</v>
      </c>
      <c r="I374" s="9">
        <f>100000*Table2[[#This Row],[Count]]/Table2[[#This Row],[Population]]</f>
        <v>55.261792673220747</v>
      </c>
    </row>
    <row r="375" spans="1:9" x14ac:dyDescent="0.35">
      <c r="A375" s="11">
        <v>43926.333333333336</v>
      </c>
      <c r="B375" s="11" t="str">
        <f t="shared" si="12"/>
        <v>USA</v>
      </c>
      <c r="C375" s="11" t="s">
        <v>65</v>
      </c>
      <c r="D375" t="str">
        <f t="shared" si="13"/>
        <v>San Diego</v>
      </c>
      <c r="E375" t="s">
        <v>54</v>
      </c>
      <c r="F375" t="s">
        <v>43</v>
      </c>
      <c r="G375">
        <v>17</v>
      </c>
      <c r="H375" s="9">
        <f>ROUND(SUMIFS(ZipCodes!D:D,ZipCodes!C:C,Table2[[#This Row],[City]]),0)</f>
        <v>89275</v>
      </c>
      <c r="I375" s="9">
        <f>100000*Table2[[#This Row],[Count]]/Table2[[#This Row],[Population]]</f>
        <v>19.042285074208905</v>
      </c>
    </row>
    <row r="376" spans="1:9" x14ac:dyDescent="0.35">
      <c r="A376" s="11">
        <v>43926.333333333336</v>
      </c>
      <c r="B376" s="11" t="str">
        <f t="shared" si="12"/>
        <v>USA</v>
      </c>
      <c r="C376" s="11" t="s">
        <v>65</v>
      </c>
      <c r="D376" t="str">
        <f t="shared" si="13"/>
        <v>San Diego</v>
      </c>
      <c r="E376" t="s">
        <v>55</v>
      </c>
      <c r="F376" t="s">
        <v>43</v>
      </c>
      <c r="G376">
        <v>16</v>
      </c>
      <c r="H376" s="9">
        <f>ROUND(SUMIFS(ZipCodes!D:D,ZipCodes!C:C,Table2[[#This Row],[City]]),0)</f>
        <v>53422</v>
      </c>
      <c r="I376" s="9">
        <f>100000*Table2[[#This Row],[Count]]/Table2[[#This Row],[Population]]</f>
        <v>29.950207779566473</v>
      </c>
    </row>
    <row r="377" spans="1:9" x14ac:dyDescent="0.35">
      <c r="A377" s="11">
        <v>43926.333333333336</v>
      </c>
      <c r="B377" s="11" t="str">
        <f t="shared" si="12"/>
        <v>USA</v>
      </c>
      <c r="C377" s="11" t="s">
        <v>65</v>
      </c>
      <c r="D377" t="str">
        <f t="shared" si="13"/>
        <v>San Diego</v>
      </c>
      <c r="E377" t="s">
        <v>56</v>
      </c>
      <c r="F377" t="s">
        <v>43</v>
      </c>
      <c r="G377">
        <v>5</v>
      </c>
      <c r="H377" s="9">
        <f>ROUND(SUMIFS(ZipCodes!D:D,ZipCodes!C:C,Table2[[#This Row],[City]]),0)</f>
        <v>12056</v>
      </c>
      <c r="I377" s="9">
        <f>100000*Table2[[#This Row],[Count]]/Table2[[#This Row],[Population]]</f>
        <v>41.473125414731257</v>
      </c>
    </row>
    <row r="378" spans="1:9" x14ac:dyDescent="0.35">
      <c r="A378" s="11">
        <v>43926.333333333336</v>
      </c>
      <c r="B378" s="11" t="str">
        <f t="shared" si="12"/>
        <v>USA</v>
      </c>
      <c r="C378" s="11" t="s">
        <v>65</v>
      </c>
      <c r="D378" t="str">
        <f t="shared" si="13"/>
        <v>San Diego</v>
      </c>
      <c r="E378" t="s">
        <v>57</v>
      </c>
      <c r="F378" t="s">
        <v>43</v>
      </c>
      <c r="G378">
        <v>18</v>
      </c>
      <c r="H378" s="9">
        <f>ROUND(SUMIFS(ZipCodes!D:D,ZipCodes!C:C,Table2[[#This Row],[City]]),0)</f>
        <v>112033</v>
      </c>
      <c r="I378" s="9">
        <f>100000*Table2[[#This Row],[Count]]/Table2[[#This Row],[Population]]</f>
        <v>16.066694634616585</v>
      </c>
    </row>
    <row r="379" spans="1:9" x14ac:dyDescent="0.35">
      <c r="A379" s="11">
        <v>43926.333333333336</v>
      </c>
      <c r="B379" s="11" t="str">
        <f t="shared" si="12"/>
        <v>USA</v>
      </c>
      <c r="C379" s="11" t="s">
        <v>65</v>
      </c>
      <c r="D379" t="str">
        <f t="shared" si="13"/>
        <v>San Diego</v>
      </c>
      <c r="E379" t="s">
        <v>76</v>
      </c>
      <c r="F379" t="s">
        <v>59</v>
      </c>
      <c r="G379">
        <v>1</v>
      </c>
      <c r="H379" s="9">
        <f>ROUND(SUMIFS(ZipCodes!D:D,ZipCodes!C:C,Table2[[#This Row],[City]]),0)</f>
        <v>17403</v>
      </c>
      <c r="I379" s="9">
        <f>100000*Table2[[#This Row],[Count]]/Table2[[#This Row],[Population]]</f>
        <v>5.7461357237257946</v>
      </c>
    </row>
    <row r="380" spans="1:9" x14ac:dyDescent="0.35">
      <c r="A380" s="11">
        <v>43926.333333333336</v>
      </c>
      <c r="B380" s="11" t="str">
        <f t="shared" si="12"/>
        <v>USA</v>
      </c>
      <c r="C380" s="11" t="s">
        <v>65</v>
      </c>
      <c r="D380" t="str">
        <f t="shared" si="13"/>
        <v>San Diego</v>
      </c>
      <c r="E380" t="s">
        <v>79</v>
      </c>
      <c r="F380" t="s">
        <v>59</v>
      </c>
      <c r="G380">
        <v>8</v>
      </c>
      <c r="H380" s="9">
        <f>ROUND(SUMIFS(ZipCodes!D:D,ZipCodes!C:C,Table2[[#This Row],[City]]),0)</f>
        <v>17653</v>
      </c>
      <c r="I380" s="9">
        <f>100000*Table2[[#This Row],[Count]]/Table2[[#This Row],[Population]]</f>
        <v>45.318076247663285</v>
      </c>
    </row>
    <row r="381" spans="1:9" x14ac:dyDescent="0.35">
      <c r="A381" s="11">
        <v>43926.333333333336</v>
      </c>
      <c r="B381" s="11" t="str">
        <f t="shared" si="12"/>
        <v>USA</v>
      </c>
      <c r="C381" s="11" t="s">
        <v>65</v>
      </c>
      <c r="D381" t="str">
        <f>"San Diego"</f>
        <v>San Diego</v>
      </c>
      <c r="E381" t="s">
        <v>137</v>
      </c>
      <c r="F381" t="s">
        <v>59</v>
      </c>
      <c r="G381">
        <v>1</v>
      </c>
      <c r="H381" s="9">
        <f>ROUND(SUMIFS(ZipCodes!D:D,ZipCodes!C:C,Table2[[#This Row],[City]]),0)</f>
        <v>3881</v>
      </c>
      <c r="I381" s="9">
        <f>100000*Table2[[#This Row],[Count]]/Table2[[#This Row],[Population]]</f>
        <v>25.766555011594949</v>
      </c>
    </row>
    <row r="382" spans="1:9" x14ac:dyDescent="0.35">
      <c r="A382" s="11">
        <v>43926.333333333336</v>
      </c>
      <c r="B382" s="11" t="str">
        <f t="shared" si="12"/>
        <v>USA</v>
      </c>
      <c r="C382" s="11" t="s">
        <v>65</v>
      </c>
      <c r="D382" t="str">
        <f>"San Diego"</f>
        <v>San Diego</v>
      </c>
      <c r="E382" t="s">
        <v>96</v>
      </c>
      <c r="F382" t="s">
        <v>59</v>
      </c>
      <c r="G382">
        <v>1</v>
      </c>
      <c r="H382" s="9">
        <f>ROUND(SUMIFS(ZipCodes!D:D,ZipCodes!C:C,Table2[[#This Row],[City]]),0)</f>
        <v>1622</v>
      </c>
      <c r="I382" s="9">
        <f>100000*Table2[[#This Row],[Count]]/Table2[[#This Row],[Population]]</f>
        <v>61.652281134401974</v>
      </c>
    </row>
    <row r="383" spans="1:9" x14ac:dyDescent="0.35">
      <c r="A383" s="11">
        <v>43926.333333333336</v>
      </c>
      <c r="B383" s="11" t="str">
        <f t="shared" si="12"/>
        <v>USA</v>
      </c>
      <c r="C383" s="11" t="s">
        <v>65</v>
      </c>
      <c r="D383" t="str">
        <f t="shared" si="13"/>
        <v>San Diego</v>
      </c>
      <c r="E383" t="s">
        <v>58</v>
      </c>
      <c r="F383" t="s">
        <v>59</v>
      </c>
      <c r="G383">
        <v>6</v>
      </c>
      <c r="H383" s="9">
        <f>ROUND(SUMIFS(ZipCodes!D:D,ZipCodes!C:C,Table2[[#This Row],[City]]),0)</f>
        <v>46239</v>
      </c>
      <c r="I383" s="9">
        <f>100000*Table2[[#This Row],[Count]]/Table2[[#This Row],[Population]]</f>
        <v>12.976059170829819</v>
      </c>
    </row>
    <row r="384" spans="1:9" x14ac:dyDescent="0.35">
      <c r="A384" s="11">
        <v>43926.333333333336</v>
      </c>
      <c r="B384" s="11" t="str">
        <f t="shared" si="12"/>
        <v>USA</v>
      </c>
      <c r="C384" s="11" t="s">
        <v>65</v>
      </c>
      <c r="D384" t="str">
        <f>"San Diego"</f>
        <v>San Diego</v>
      </c>
      <c r="E384" t="s">
        <v>108</v>
      </c>
      <c r="F384" t="s">
        <v>59</v>
      </c>
      <c r="G384">
        <v>1</v>
      </c>
      <c r="H384" s="9">
        <f>ROUND(SUMIFS(ZipCodes!D:D,ZipCodes!C:C,Table2[[#This Row],[City]]),0)</f>
        <v>8624</v>
      </c>
      <c r="I384" s="9">
        <f>100000*Table2[[#This Row],[Count]]/Table2[[#This Row],[Population]]</f>
        <v>11.595547309833025</v>
      </c>
    </row>
    <row r="385" spans="1:9" x14ac:dyDescent="0.35">
      <c r="A385" s="11">
        <v>43926.333333333336</v>
      </c>
      <c r="B385" s="11" t="str">
        <f t="shared" si="12"/>
        <v>USA</v>
      </c>
      <c r="C385" s="11" t="s">
        <v>65</v>
      </c>
      <c r="D385" t="str">
        <f t="shared" si="13"/>
        <v>San Diego</v>
      </c>
      <c r="E385" t="s">
        <v>60</v>
      </c>
      <c r="F385" t="s">
        <v>59</v>
      </c>
      <c r="G385">
        <v>10</v>
      </c>
      <c r="H385" s="9">
        <f>ROUND(SUMIFS(ZipCodes!D:D,ZipCodes!C:C,Table2[[#This Row],[City]]),0)</f>
        <v>41281</v>
      </c>
      <c r="I385" s="9">
        <f>100000*Table2[[#This Row],[Count]]/Table2[[#This Row],[Population]]</f>
        <v>24.224219374530655</v>
      </c>
    </row>
    <row r="386" spans="1:9" x14ac:dyDescent="0.35">
      <c r="A386" s="11">
        <v>43926.333333333336</v>
      </c>
      <c r="B386" s="11" t="str">
        <f t="shared" si="12"/>
        <v>USA</v>
      </c>
      <c r="C386" s="11" t="s">
        <v>65</v>
      </c>
      <c r="D386" t="str">
        <f>"San Diego"</f>
        <v>San Diego</v>
      </c>
      <c r="E386" t="s">
        <v>184</v>
      </c>
      <c r="F386" t="s">
        <v>59</v>
      </c>
      <c r="G386">
        <v>2</v>
      </c>
      <c r="H386" s="9">
        <f>ROUND(SUMIFS(ZipCodes!D:D,ZipCodes!C:C,Table2[[#This Row],[City]]),0)</f>
        <v>2499</v>
      </c>
      <c r="I386" s="9">
        <f>100000*Table2[[#This Row],[Count]]/Table2[[#This Row],[Population]]</f>
        <v>80.032012805122051</v>
      </c>
    </row>
    <row r="387" spans="1:9" x14ac:dyDescent="0.35">
      <c r="A387" s="11">
        <v>43926.333333333336</v>
      </c>
      <c r="B387" s="11" t="str">
        <f t="shared" si="12"/>
        <v>USA</v>
      </c>
      <c r="C387" s="11" t="s">
        <v>65</v>
      </c>
      <c r="D387" t="str">
        <f t="shared" si="13"/>
        <v>San Diego</v>
      </c>
      <c r="E387" t="s">
        <v>61</v>
      </c>
      <c r="F387" t="s">
        <v>59</v>
      </c>
      <c r="G387">
        <v>7</v>
      </c>
      <c r="H387" s="9">
        <f>ROUND(SUMIFS(ZipCodes!D:D,ZipCodes!C:C,Table2[[#This Row],[City]]),0)</f>
        <v>35414</v>
      </c>
      <c r="I387" s="9">
        <f>100000*Table2[[#This Row],[Count]]/Table2[[#This Row],[Population]]</f>
        <v>19.766194160501495</v>
      </c>
    </row>
    <row r="388" spans="1:9" x14ac:dyDescent="0.35">
      <c r="A388" s="11">
        <v>43926.333333333336</v>
      </c>
      <c r="B388" s="11" t="str">
        <f t="shared" si="12"/>
        <v>USA</v>
      </c>
      <c r="C388" s="11" t="s">
        <v>65</v>
      </c>
      <c r="D388" t="str">
        <f>"San Diego"</f>
        <v>San Diego</v>
      </c>
      <c r="E388" t="s">
        <v>188</v>
      </c>
      <c r="F388" t="s">
        <v>59</v>
      </c>
      <c r="G388">
        <v>2</v>
      </c>
      <c r="H388" s="9">
        <f>ROUND(SUMIFS(ZipCodes!D:D,ZipCodes!C:C,Table2[[#This Row],[City]]),0)</f>
        <v>378</v>
      </c>
      <c r="I388" s="9">
        <f>100000*Table2[[#This Row],[Count]]/Table2[[#This Row],[Population]]</f>
        <v>529.10052910052912</v>
      </c>
    </row>
    <row r="389" spans="1:9" x14ac:dyDescent="0.35">
      <c r="A389" s="11">
        <v>43926.333333333336</v>
      </c>
      <c r="B389" s="11" t="str">
        <f t="shared" si="12"/>
        <v>USA</v>
      </c>
      <c r="C389" s="11" t="s">
        <v>65</v>
      </c>
      <c r="D389" t="str">
        <f t="shared" si="13"/>
        <v>San Diego</v>
      </c>
      <c r="E389" t="s">
        <v>62</v>
      </c>
      <c r="F389" t="s">
        <v>59</v>
      </c>
      <c r="G389">
        <v>14</v>
      </c>
      <c r="H389" s="9">
        <f>ROUND(SUMIFS(ZipCodes!D:D,ZipCodes!C:C,Table2[[#This Row],[City]]),0)</f>
        <v>10583</v>
      </c>
      <c r="I389" s="9">
        <f>100000*Table2[[#This Row],[Count]]/Table2[[#This Row],[Population]]</f>
        <v>132.28763110649155</v>
      </c>
    </row>
    <row r="390" spans="1:9" x14ac:dyDescent="0.35">
      <c r="A390" s="11">
        <v>43926.333333333336</v>
      </c>
      <c r="B390" s="11" t="str">
        <f t="shared" si="12"/>
        <v>USA</v>
      </c>
      <c r="C390" s="11" t="s">
        <v>65</v>
      </c>
      <c r="D390" t="str">
        <f t="shared" si="13"/>
        <v>San Diego</v>
      </c>
      <c r="E390" t="s">
        <v>126</v>
      </c>
      <c r="F390" t="s">
        <v>59</v>
      </c>
      <c r="G390">
        <v>28</v>
      </c>
      <c r="H390" s="9">
        <f>ROUND(SUMIFS(ZipCodes!D:D,ZipCodes!C:C,Table2[[#This Row],[City]]),0)</f>
        <v>67264</v>
      </c>
      <c r="I390" s="9">
        <f>100000*Table2[[#This Row],[Count]]/Table2[[#This Row],[Population]]</f>
        <v>41.627021883920079</v>
      </c>
    </row>
    <row r="391" spans="1:9" x14ac:dyDescent="0.35">
      <c r="A391" s="11">
        <v>43926.333333333336</v>
      </c>
      <c r="B391" s="11" t="str">
        <f t="shared" si="12"/>
        <v>USA</v>
      </c>
      <c r="C391" s="11" t="s">
        <v>65</v>
      </c>
      <c r="D391" t="str">
        <f>"San Diego"</f>
        <v>San Diego</v>
      </c>
      <c r="E391" t="s">
        <v>203</v>
      </c>
      <c r="F391" t="s">
        <v>59</v>
      </c>
      <c r="G391">
        <v>3</v>
      </c>
      <c r="H391" s="9">
        <f>ROUND(SUMIFS(ZipCodes!D:D,ZipCodes!C:C,Table2[[#This Row],[City]]),0)</f>
        <v>19037</v>
      </c>
      <c r="I391" s="9">
        <f>100000*Table2[[#This Row],[Count]]/Table2[[#This Row],[Population]]</f>
        <v>15.758785522929033</v>
      </c>
    </row>
    <row r="392" spans="1:9" x14ac:dyDescent="0.35">
      <c r="A392" s="11">
        <v>43926.333333333336</v>
      </c>
      <c r="B392" s="11" t="str">
        <f t="shared" si="12"/>
        <v>USA</v>
      </c>
      <c r="C392" s="11" t="s">
        <v>65</v>
      </c>
      <c r="D392" t="str">
        <f t="shared" si="13"/>
        <v>San Diego</v>
      </c>
      <c r="E392" t="s">
        <v>53</v>
      </c>
      <c r="F392" t="s">
        <v>307</v>
      </c>
      <c r="G392">
        <v>57</v>
      </c>
      <c r="H392" s="9">
        <f>ROUND(SUMIFS(ZipCodes!D:D,ZipCodes!C:C,Table2[[#This Row],[City]]),0)</f>
        <v>1241364</v>
      </c>
      <c r="I392" s="9">
        <f>100000*Table2[[#This Row],[Count]]/Table2[[#This Row],[Population]]</f>
        <v>4.5917232979206748</v>
      </c>
    </row>
    <row r="393" spans="1:9" x14ac:dyDescent="0.35">
      <c r="A393" s="11">
        <v>43926.333333333336</v>
      </c>
      <c r="B393" s="11" t="str">
        <f t="shared" ref="B393" si="14">"USA"</f>
        <v>USA</v>
      </c>
      <c r="C393" s="11" t="s">
        <v>65</v>
      </c>
      <c r="D393" t="str">
        <f t="shared" ref="D393" si="15">"San Diego"</f>
        <v>San Diego</v>
      </c>
      <c r="E393" t="s">
        <v>53</v>
      </c>
      <c r="F393" t="s">
        <v>68</v>
      </c>
      <c r="G393">
        <v>68</v>
      </c>
      <c r="H393" s="9">
        <f>ROUND(SUMIFS(ZipCodes!D:D,ZipCodes!C:C,Table2[[#This Row],[City]]),0)</f>
        <v>1241364</v>
      </c>
      <c r="I393" s="9">
        <f>100000*Table2[[#This Row],[Count]]/Table2[[#This Row],[Population]]</f>
        <v>5.4778453378702778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F883-DAFF-4348-8109-723E75A693DD}">
  <sheetPr>
    <pageSetUpPr fitToPage="1"/>
  </sheetPr>
  <dimension ref="A1:E543"/>
  <sheetViews>
    <sheetView workbookViewId="0">
      <pane ySplit="1" topLeftCell="A450" activePane="bottomLeft" state="frozen"/>
      <selection pane="bottomLeft" activeCell="A543" sqref="A451:A543"/>
    </sheetView>
  </sheetViews>
  <sheetFormatPr defaultRowHeight="14.5" x14ac:dyDescent="0.35"/>
  <cols>
    <col min="1" max="1" width="14.54296875" bestFit="1" customWidth="1"/>
    <col min="2" max="2" width="10" customWidth="1"/>
    <col min="3" max="3" width="12.1796875" customWidth="1"/>
    <col min="5" max="5" width="14.7265625" bestFit="1" customWidth="1"/>
  </cols>
  <sheetData>
    <row r="1" spans="1:5" x14ac:dyDescent="0.35">
      <c r="A1" t="s">
        <v>4</v>
      </c>
      <c r="B1" t="s">
        <v>308</v>
      </c>
      <c r="C1" t="s">
        <v>309</v>
      </c>
      <c r="D1" t="s">
        <v>71</v>
      </c>
      <c r="E1" t="s">
        <v>310</v>
      </c>
    </row>
    <row r="2" spans="1:5" x14ac:dyDescent="0.35">
      <c r="A2" s="11">
        <v>43921.333333333336</v>
      </c>
      <c r="B2">
        <v>91902</v>
      </c>
      <c r="C2">
        <v>5</v>
      </c>
      <c r="D2">
        <f>ROUND(SUMIFS(ZipCodes!D:D,ZipCodes!A:A,Table5[[#This Row],[Zip Code]]),0)</f>
        <v>17653</v>
      </c>
      <c r="E2">
        <f>IFERROR(Table5[[#This Row],[Case Count]]/(Table5[[#This Row],[Population]]/10000),0)</f>
        <v>2.8323797654789553</v>
      </c>
    </row>
    <row r="3" spans="1:5" x14ac:dyDescent="0.35">
      <c r="A3" s="11">
        <v>43921.333333333336</v>
      </c>
      <c r="B3">
        <v>91909</v>
      </c>
      <c r="C3">
        <v>1</v>
      </c>
      <c r="D3">
        <f>ROUND(SUMIFS(ZipCodes!D:D,ZipCodes!A:A,Table5[[#This Row],[Zip Code]]),0)</f>
        <v>0</v>
      </c>
      <c r="E3">
        <f>IFERROR(Table5[[#This Row],[Case Count]]/(Table5[[#This Row],[Population]]/10000),0)</f>
        <v>0</v>
      </c>
    </row>
    <row r="4" spans="1:5" x14ac:dyDescent="0.35">
      <c r="A4" s="11">
        <v>43921.333333333336</v>
      </c>
      <c r="B4">
        <v>91910</v>
      </c>
      <c r="C4">
        <v>11</v>
      </c>
      <c r="D4">
        <f>ROUND(SUMIFS(ZipCodes!D:D,ZipCodes!A:A,Table5[[#This Row],[Zip Code]]),0)</f>
        <v>75802</v>
      </c>
      <c r="E4">
        <f>IFERROR(Table5[[#This Row],[Case Count]]/(Table5[[#This Row],[Population]]/10000),0)</f>
        <v>1.4511490461993088</v>
      </c>
    </row>
    <row r="5" spans="1:5" x14ac:dyDescent="0.35">
      <c r="A5" s="11">
        <v>43921.333333333336</v>
      </c>
      <c r="B5">
        <v>91911</v>
      </c>
      <c r="C5">
        <v>11</v>
      </c>
      <c r="D5">
        <f>ROUND(SUMIFS(ZipCodes!D:D,ZipCodes!A:A,Table5[[#This Row],[Zip Code]]),0)</f>
        <v>82999</v>
      </c>
      <c r="E5">
        <f>IFERROR(Table5[[#This Row],[Case Count]]/(Table5[[#This Row],[Population]]/10000),0)</f>
        <v>1.3253171724960544</v>
      </c>
    </row>
    <row r="6" spans="1:5" x14ac:dyDescent="0.35">
      <c r="A6" s="11">
        <v>43921.333333333336</v>
      </c>
      <c r="B6">
        <v>91913</v>
      </c>
      <c r="C6">
        <v>10</v>
      </c>
      <c r="D6">
        <f>ROUND(SUMIFS(ZipCodes!D:D,ZipCodes!A:A,Table5[[#This Row],[Zip Code]]),0)</f>
        <v>40971</v>
      </c>
      <c r="E6">
        <f>IFERROR(Table5[[#This Row],[Case Count]]/(Table5[[#This Row],[Population]]/10000),0)</f>
        <v>2.4407507749383708</v>
      </c>
    </row>
    <row r="7" spans="1:5" x14ac:dyDescent="0.35">
      <c r="A7" s="11">
        <v>43921.333333333336</v>
      </c>
      <c r="B7">
        <v>91914</v>
      </c>
      <c r="C7">
        <v>2</v>
      </c>
      <c r="D7">
        <f>ROUND(SUMIFS(ZipCodes!D:D,ZipCodes!A:A,Table5[[#This Row],[Zip Code]]),0)</f>
        <v>15448</v>
      </c>
      <c r="E7">
        <f>IFERROR(Table5[[#This Row],[Case Count]]/(Table5[[#This Row],[Population]]/10000),0)</f>
        <v>1.294665976178146</v>
      </c>
    </row>
    <row r="8" spans="1:5" x14ac:dyDescent="0.35">
      <c r="A8" s="11">
        <v>43921.333333333336</v>
      </c>
      <c r="B8">
        <v>91915</v>
      </c>
      <c r="C8">
        <v>2</v>
      </c>
      <c r="D8">
        <f>ROUND(SUMIFS(ZipCodes!D:D,ZipCodes!A:A,Table5[[#This Row],[Zip Code]]),0)</f>
        <v>24659</v>
      </c>
      <c r="E8">
        <f>IFERROR(Table5[[#This Row],[Case Count]]/(Table5[[#This Row],[Population]]/10000),0)</f>
        <v>0.81106289792773434</v>
      </c>
    </row>
    <row r="9" spans="1:5" x14ac:dyDescent="0.35">
      <c r="A9" s="11">
        <v>43921.333333333336</v>
      </c>
      <c r="B9">
        <v>91941</v>
      </c>
      <c r="C9">
        <v>3</v>
      </c>
      <c r="D9">
        <f>ROUND(SUMIFS(ZipCodes!D:D,ZipCodes!A:A,Table5[[#This Row],[Zip Code]]),0)</f>
        <v>31779</v>
      </c>
      <c r="E9">
        <f>IFERROR(Table5[[#This Row],[Case Count]]/(Table5[[#This Row],[Population]]/10000),0)</f>
        <v>0.94401963560842062</v>
      </c>
    </row>
    <row r="10" spans="1:5" x14ac:dyDescent="0.35">
      <c r="A10" s="11">
        <v>43921.333333333336</v>
      </c>
      <c r="B10">
        <v>91942</v>
      </c>
      <c r="C10">
        <v>6</v>
      </c>
      <c r="D10">
        <f>ROUND(SUMIFS(ZipCodes!D:D,ZipCodes!A:A,Table5[[#This Row],[Zip Code]]),0)</f>
        <v>38069</v>
      </c>
      <c r="E10">
        <f>IFERROR(Table5[[#This Row],[Case Count]]/(Table5[[#This Row],[Population]]/10000),0)</f>
        <v>1.5760855289080353</v>
      </c>
    </row>
    <row r="11" spans="1:5" x14ac:dyDescent="0.35">
      <c r="A11" s="11">
        <v>43921.333333333336</v>
      </c>
      <c r="B11">
        <v>91945</v>
      </c>
      <c r="C11">
        <v>5</v>
      </c>
      <c r="D11">
        <f>ROUND(SUMIFS(ZipCodes!D:D,ZipCodes!A:A,Table5[[#This Row],[Zip Code]]),0)</f>
        <v>25460</v>
      </c>
      <c r="E11">
        <f>IFERROR(Table5[[#This Row],[Case Count]]/(Table5[[#This Row],[Population]]/10000),0)</f>
        <v>1.9638648860958368</v>
      </c>
    </row>
    <row r="12" spans="1:5" x14ac:dyDescent="0.35">
      <c r="A12" s="11">
        <v>43921.333333333336</v>
      </c>
      <c r="B12">
        <v>91950</v>
      </c>
      <c r="C12">
        <v>9</v>
      </c>
      <c r="D12">
        <f>ROUND(SUMIFS(ZipCodes!D:D,ZipCodes!A:A,Table5[[#This Row],[Zip Code]]),0)</f>
        <v>60322</v>
      </c>
      <c r="E12">
        <f>IFERROR(Table5[[#This Row],[Case Count]]/(Table5[[#This Row],[Population]]/10000),0)</f>
        <v>1.4919929710553366</v>
      </c>
    </row>
    <row r="13" spans="1:5" x14ac:dyDescent="0.35">
      <c r="A13" s="11">
        <v>43921.333333333336</v>
      </c>
      <c r="B13">
        <v>91977</v>
      </c>
      <c r="C13">
        <v>15</v>
      </c>
      <c r="D13">
        <f>ROUND(SUMIFS(ZipCodes!D:D,ZipCodes!A:A,Table5[[#This Row],[Zip Code]]),0)</f>
        <v>58368</v>
      </c>
      <c r="E13">
        <f>IFERROR(Table5[[#This Row],[Case Count]]/(Table5[[#This Row],[Population]]/10000),0)</f>
        <v>2.5699013157894735</v>
      </c>
    </row>
    <row r="14" spans="1:5" x14ac:dyDescent="0.35">
      <c r="A14" s="11">
        <v>43921.333333333336</v>
      </c>
      <c r="B14">
        <v>91978</v>
      </c>
      <c r="C14">
        <v>2</v>
      </c>
      <c r="D14">
        <f>ROUND(SUMIFS(ZipCodes!D:D,ZipCodes!A:A,Table5[[#This Row],[Zip Code]]),0)</f>
        <v>8896</v>
      </c>
      <c r="E14">
        <f>IFERROR(Table5[[#This Row],[Case Count]]/(Table5[[#This Row],[Population]]/10000),0)</f>
        <v>2.2482014388489211</v>
      </c>
    </row>
    <row r="15" spans="1:5" x14ac:dyDescent="0.35">
      <c r="A15" s="11">
        <v>43921.333333333336</v>
      </c>
      <c r="B15">
        <v>92007</v>
      </c>
      <c r="C15">
        <v>4</v>
      </c>
      <c r="D15">
        <f>ROUND(SUMIFS(ZipCodes!D:D,ZipCodes!A:A,Table5[[#This Row],[Zip Code]]),0)</f>
        <v>10429</v>
      </c>
      <c r="E15">
        <f>IFERROR(Table5[[#This Row],[Case Count]]/(Table5[[#This Row],[Population]]/10000),0)</f>
        <v>3.8354588167609553</v>
      </c>
    </row>
    <row r="16" spans="1:5" x14ac:dyDescent="0.35">
      <c r="A16" s="11">
        <v>43921.333333333336</v>
      </c>
      <c r="B16">
        <v>92008</v>
      </c>
      <c r="C16">
        <v>6</v>
      </c>
      <c r="D16">
        <f>ROUND(SUMIFS(ZipCodes!D:D,ZipCodes!A:A,Table5[[#This Row],[Zip Code]]),0)</f>
        <v>27649</v>
      </c>
      <c r="E16">
        <f>IFERROR(Table5[[#This Row],[Case Count]]/(Table5[[#This Row],[Population]]/10000),0)</f>
        <v>2.1700604000144672</v>
      </c>
    </row>
    <row r="17" spans="1:5" x14ac:dyDescent="0.35">
      <c r="A17" s="11">
        <v>43921.333333333336</v>
      </c>
      <c r="B17">
        <v>92009</v>
      </c>
      <c r="C17">
        <v>12</v>
      </c>
      <c r="D17">
        <f>ROUND(SUMIFS(ZipCodes!D:D,ZipCodes!A:A,Table5[[#This Row],[Zip Code]]),0)</f>
        <v>40747</v>
      </c>
      <c r="E17">
        <f>IFERROR(Table5[[#This Row],[Case Count]]/(Table5[[#This Row],[Population]]/10000),0)</f>
        <v>2.9450020860431443</v>
      </c>
    </row>
    <row r="18" spans="1:5" x14ac:dyDescent="0.35">
      <c r="A18" s="11">
        <v>43921.333333333336</v>
      </c>
      <c r="B18">
        <v>92010</v>
      </c>
      <c r="C18">
        <v>5</v>
      </c>
      <c r="D18">
        <f>ROUND(SUMIFS(ZipCodes!D:D,ZipCodes!A:A,Table5[[#This Row],[Zip Code]]),0)</f>
        <v>14382</v>
      </c>
      <c r="E18">
        <f>IFERROR(Table5[[#This Row],[Case Count]]/(Table5[[#This Row],[Population]]/10000),0)</f>
        <v>3.4765679321373941</v>
      </c>
    </row>
    <row r="19" spans="1:5" x14ac:dyDescent="0.35">
      <c r="A19" s="11">
        <v>43921.333333333336</v>
      </c>
      <c r="B19">
        <v>92011</v>
      </c>
      <c r="C19">
        <v>5</v>
      </c>
      <c r="D19">
        <f>ROUND(SUMIFS(ZipCodes!D:D,ZipCodes!A:A,Table5[[#This Row],[Zip Code]]),0)</f>
        <v>22405</v>
      </c>
      <c r="E19">
        <f>IFERROR(Table5[[#This Row],[Case Count]]/(Table5[[#This Row],[Population]]/10000),0)</f>
        <v>2.2316447221602322</v>
      </c>
    </row>
    <row r="20" spans="1:5" x14ac:dyDescent="0.35">
      <c r="A20" s="11">
        <v>43921.333333333336</v>
      </c>
      <c r="B20">
        <v>92014</v>
      </c>
      <c r="C20">
        <v>8</v>
      </c>
      <c r="D20">
        <f>ROUND(SUMIFS(ZipCodes!D:D,ZipCodes!A:A,Table5[[#This Row],[Zip Code]]),0)</f>
        <v>13154</v>
      </c>
      <c r="E20">
        <f>IFERROR(Table5[[#This Row],[Case Count]]/(Table5[[#This Row],[Population]]/10000),0)</f>
        <v>6.0818002128630075</v>
      </c>
    </row>
    <row r="21" spans="1:5" x14ac:dyDescent="0.35">
      <c r="A21" s="11">
        <v>43921.333333333336</v>
      </c>
      <c r="B21">
        <v>92019</v>
      </c>
      <c r="C21">
        <v>14</v>
      </c>
      <c r="D21">
        <f>ROUND(SUMIFS(ZipCodes!D:D,ZipCodes!A:A,Table5[[#This Row],[Zip Code]]),0)</f>
        <v>42598</v>
      </c>
      <c r="E21">
        <f>IFERROR(Table5[[#This Row],[Case Count]]/(Table5[[#This Row],[Population]]/10000),0)</f>
        <v>3.2865392741443258</v>
      </c>
    </row>
    <row r="22" spans="1:5" x14ac:dyDescent="0.35">
      <c r="A22" s="11">
        <v>43921.333333333336</v>
      </c>
      <c r="B22">
        <v>92020</v>
      </c>
      <c r="C22">
        <v>21</v>
      </c>
      <c r="D22">
        <f>ROUND(SUMIFS(ZipCodes!D:D,ZipCodes!A:A,Table5[[#This Row],[Zip Code]]),0)</f>
        <v>57767</v>
      </c>
      <c r="E22">
        <f>IFERROR(Table5[[#This Row],[Case Count]]/(Table5[[#This Row],[Population]]/10000),0)</f>
        <v>3.63529350667336</v>
      </c>
    </row>
    <row r="23" spans="1:5" x14ac:dyDescent="0.35">
      <c r="A23" s="11">
        <v>43921.333333333336</v>
      </c>
      <c r="B23">
        <v>92021</v>
      </c>
      <c r="C23">
        <v>13</v>
      </c>
      <c r="D23">
        <f>ROUND(SUMIFS(ZipCodes!D:D,ZipCodes!A:A,Table5[[#This Row],[Zip Code]]),0)</f>
        <v>65068</v>
      </c>
      <c r="E23">
        <f>IFERROR(Table5[[#This Row],[Case Count]]/(Table5[[#This Row],[Population]]/10000),0)</f>
        <v>1.9979098788959242</v>
      </c>
    </row>
    <row r="24" spans="1:5" x14ac:dyDescent="0.35">
      <c r="A24" s="11">
        <v>43921.333333333336</v>
      </c>
      <c r="B24">
        <v>92024</v>
      </c>
      <c r="C24">
        <v>16</v>
      </c>
      <c r="D24">
        <f>ROUND(SUMIFS(ZipCodes!D:D,ZipCodes!A:A,Table5[[#This Row],[Zip Code]]),0)</f>
        <v>49121</v>
      </c>
      <c r="E24">
        <f>IFERROR(Table5[[#This Row],[Case Count]]/(Table5[[#This Row],[Population]]/10000),0)</f>
        <v>3.2572626778770792</v>
      </c>
    </row>
    <row r="25" spans="1:5" x14ac:dyDescent="0.35">
      <c r="A25" s="11">
        <v>43921.333333333336</v>
      </c>
      <c r="B25">
        <v>92025</v>
      </c>
      <c r="C25">
        <v>4</v>
      </c>
      <c r="D25">
        <f>ROUND(SUMIFS(ZipCodes!D:D,ZipCodes!A:A,Table5[[#This Row],[Zip Code]]),0)</f>
        <v>49978</v>
      </c>
      <c r="E25">
        <f>IFERROR(Table5[[#This Row],[Case Count]]/(Table5[[#This Row],[Population]]/10000),0)</f>
        <v>0.80035215494817724</v>
      </c>
    </row>
    <row r="26" spans="1:5" x14ac:dyDescent="0.35">
      <c r="A26" s="11">
        <v>43921.333333333336</v>
      </c>
      <c r="B26">
        <v>92026</v>
      </c>
      <c r="C26">
        <v>3</v>
      </c>
      <c r="D26">
        <f>ROUND(SUMIFS(ZipCodes!D:D,ZipCodes!A:A,Table5[[#This Row],[Zip Code]]),0)</f>
        <v>48922</v>
      </c>
      <c r="E26">
        <f>IFERROR(Table5[[#This Row],[Case Count]]/(Table5[[#This Row],[Population]]/10000),0)</f>
        <v>0.61322104574628999</v>
      </c>
    </row>
    <row r="27" spans="1:5" x14ac:dyDescent="0.35">
      <c r="A27" s="11">
        <v>43921.333333333336</v>
      </c>
      <c r="B27">
        <v>92027</v>
      </c>
      <c r="C27">
        <v>5</v>
      </c>
      <c r="D27">
        <f>ROUND(SUMIFS(ZipCodes!D:D,ZipCodes!A:A,Table5[[#This Row],[Zip Code]]),0)</f>
        <v>53881</v>
      </c>
      <c r="E27">
        <f>IFERROR(Table5[[#This Row],[Case Count]]/(Table5[[#This Row],[Population]]/10000),0)</f>
        <v>0.92797089883261263</v>
      </c>
    </row>
    <row r="28" spans="1:5" x14ac:dyDescent="0.35">
      <c r="A28" s="11">
        <v>43921.333333333336</v>
      </c>
      <c r="B28">
        <v>92028</v>
      </c>
      <c r="C28">
        <v>4</v>
      </c>
      <c r="D28">
        <f>ROUND(SUMIFS(ZipCodes!D:D,ZipCodes!A:A,Table5[[#This Row],[Zip Code]]),0)</f>
        <v>46239</v>
      </c>
      <c r="E28">
        <f>IFERROR(Table5[[#This Row],[Case Count]]/(Table5[[#This Row],[Population]]/10000),0)</f>
        <v>0.8650706113886546</v>
      </c>
    </row>
    <row r="29" spans="1:5" x14ac:dyDescent="0.35">
      <c r="A29" s="11">
        <v>43921.333333333336</v>
      </c>
      <c r="B29">
        <v>92029</v>
      </c>
      <c r="C29">
        <v>2</v>
      </c>
      <c r="D29">
        <f>ROUND(SUMIFS(ZipCodes!D:D,ZipCodes!A:A,Table5[[#This Row],[Zip Code]]),0)</f>
        <v>19021</v>
      </c>
      <c r="E29">
        <f>IFERROR(Table5[[#This Row],[Case Count]]/(Table5[[#This Row],[Population]]/10000),0)</f>
        <v>1.0514694285263657</v>
      </c>
    </row>
    <row r="30" spans="1:5" x14ac:dyDescent="0.35">
      <c r="A30" s="11">
        <v>43921.333333333336</v>
      </c>
      <c r="B30">
        <v>92037</v>
      </c>
      <c r="C30">
        <v>26</v>
      </c>
      <c r="D30">
        <f>ROUND(SUMIFS(ZipCodes!D:D,ZipCodes!A:A,Table5[[#This Row],[Zip Code]]),0)</f>
        <v>46781</v>
      </c>
      <c r="E30">
        <f>IFERROR(Table5[[#This Row],[Case Count]]/(Table5[[#This Row],[Population]]/10000),0)</f>
        <v>5.5578119321946948</v>
      </c>
    </row>
    <row r="31" spans="1:5" x14ac:dyDescent="0.35">
      <c r="A31" s="11">
        <v>43921.333333333336</v>
      </c>
      <c r="B31">
        <v>92039</v>
      </c>
      <c r="C31">
        <v>1</v>
      </c>
      <c r="D31">
        <f>ROUND(SUMIFS(ZipCodes!D:D,ZipCodes!A:A,Table5[[#This Row],[Zip Code]]),0)</f>
        <v>0</v>
      </c>
      <c r="E31">
        <f>IFERROR(Table5[[#This Row],[Case Count]]/(Table5[[#This Row],[Population]]/10000),0)</f>
        <v>0</v>
      </c>
    </row>
    <row r="32" spans="1:5" x14ac:dyDescent="0.35">
      <c r="A32" s="11">
        <v>43921.333333333336</v>
      </c>
      <c r="B32">
        <v>92040</v>
      </c>
      <c r="C32">
        <v>5</v>
      </c>
      <c r="D32">
        <f>ROUND(SUMIFS(ZipCodes!D:D,ZipCodes!A:A,Table5[[#This Row],[Zip Code]]),0)</f>
        <v>41281</v>
      </c>
      <c r="E32">
        <f>IFERROR(Table5[[#This Row],[Case Count]]/(Table5[[#This Row],[Population]]/10000),0)</f>
        <v>1.2112109687265329</v>
      </c>
    </row>
    <row r="33" spans="1:5" x14ac:dyDescent="0.35">
      <c r="A33" s="11">
        <v>43921.333333333336</v>
      </c>
      <c r="B33">
        <v>92054</v>
      </c>
      <c r="C33">
        <v>5</v>
      </c>
      <c r="D33">
        <f>ROUND(SUMIFS(ZipCodes!D:D,ZipCodes!A:A,Table5[[#This Row],[Zip Code]]),0)</f>
        <v>40375</v>
      </c>
      <c r="E33">
        <f>IFERROR(Table5[[#This Row],[Case Count]]/(Table5[[#This Row],[Population]]/10000),0)</f>
        <v>1.2383900928792571</v>
      </c>
    </row>
    <row r="34" spans="1:5" x14ac:dyDescent="0.35">
      <c r="A34" s="11">
        <v>43921.333333333336</v>
      </c>
      <c r="B34">
        <v>92056</v>
      </c>
      <c r="C34">
        <v>5</v>
      </c>
      <c r="D34">
        <f>ROUND(SUMIFS(ZipCodes!D:D,ZipCodes!A:A,Table5[[#This Row],[Zip Code]]),0)</f>
        <v>51835</v>
      </c>
      <c r="E34">
        <f>IFERROR(Table5[[#This Row],[Case Count]]/(Table5[[#This Row],[Population]]/10000),0)</f>
        <v>0.96459920902864849</v>
      </c>
    </row>
    <row r="35" spans="1:5" x14ac:dyDescent="0.35">
      <c r="A35" s="11">
        <v>43921.333333333336</v>
      </c>
      <c r="B35">
        <v>92057</v>
      </c>
      <c r="C35">
        <v>6</v>
      </c>
      <c r="D35">
        <f>ROUND(SUMIFS(ZipCodes!D:D,ZipCodes!A:A,Table5[[#This Row],[Zip Code]]),0)</f>
        <v>54096</v>
      </c>
      <c r="E35">
        <f>IFERROR(Table5[[#This Row],[Case Count]]/(Table5[[#This Row],[Population]]/10000),0)</f>
        <v>1.1091393078970719</v>
      </c>
    </row>
    <row r="36" spans="1:5" x14ac:dyDescent="0.35">
      <c r="A36" s="11">
        <v>43921.333333333336</v>
      </c>
      <c r="B36">
        <v>92058</v>
      </c>
      <c r="C36">
        <v>3</v>
      </c>
      <c r="D36">
        <f>ROUND(SUMIFS(ZipCodes!D:D,ZipCodes!A:A,Table5[[#This Row],[Zip Code]]),0)</f>
        <v>42436</v>
      </c>
      <c r="E36">
        <f>IFERROR(Table5[[#This Row],[Case Count]]/(Table5[[#This Row],[Population]]/10000),0)</f>
        <v>0.70694693185031576</v>
      </c>
    </row>
    <row r="37" spans="1:5" x14ac:dyDescent="0.35">
      <c r="A37" s="11">
        <v>43921.333333333336</v>
      </c>
      <c r="B37">
        <v>92064</v>
      </c>
      <c r="C37">
        <v>7</v>
      </c>
      <c r="D37">
        <f>ROUND(SUMIFS(ZipCodes!D:D,ZipCodes!A:A,Table5[[#This Row],[Zip Code]]),0)</f>
        <v>47904</v>
      </c>
      <c r="E37">
        <f>IFERROR(Table5[[#This Row],[Case Count]]/(Table5[[#This Row],[Population]]/10000),0)</f>
        <v>1.4612558450233801</v>
      </c>
    </row>
    <row r="38" spans="1:5" x14ac:dyDescent="0.35">
      <c r="A38" s="11">
        <v>43921.333333333336</v>
      </c>
      <c r="B38">
        <v>92065</v>
      </c>
      <c r="C38">
        <v>4</v>
      </c>
      <c r="D38">
        <f>ROUND(SUMIFS(ZipCodes!D:D,ZipCodes!A:A,Table5[[#This Row],[Zip Code]]),0)</f>
        <v>35414</v>
      </c>
      <c r="E38">
        <f>IFERROR(Table5[[#This Row],[Case Count]]/(Table5[[#This Row],[Population]]/10000),0)</f>
        <v>1.1294968091715141</v>
      </c>
    </row>
    <row r="39" spans="1:5" x14ac:dyDescent="0.35">
      <c r="A39" s="11">
        <v>43921.333333333336</v>
      </c>
      <c r="B39">
        <v>92067</v>
      </c>
      <c r="C39">
        <v>10</v>
      </c>
      <c r="D39">
        <f>ROUND(SUMIFS(ZipCodes!D:D,ZipCodes!A:A,Table5[[#This Row],[Zip Code]]),0)</f>
        <v>9535</v>
      </c>
      <c r="E39">
        <f>IFERROR(Table5[[#This Row],[Case Count]]/(Table5[[#This Row],[Population]]/10000),0)</f>
        <v>10.487676979549029</v>
      </c>
    </row>
    <row r="40" spans="1:5" x14ac:dyDescent="0.35">
      <c r="A40" s="11">
        <v>43921.333333333336</v>
      </c>
      <c r="B40">
        <v>92069</v>
      </c>
      <c r="C40">
        <v>3</v>
      </c>
      <c r="D40">
        <f>ROUND(SUMIFS(ZipCodes!D:D,ZipCodes!A:A,Table5[[#This Row],[Zip Code]]),0)</f>
        <v>46369</v>
      </c>
      <c r="E40">
        <f>IFERROR(Table5[[#This Row],[Case Count]]/(Table5[[#This Row],[Population]]/10000),0)</f>
        <v>0.64698397636351879</v>
      </c>
    </row>
    <row r="41" spans="1:5" x14ac:dyDescent="0.35">
      <c r="A41" s="11">
        <v>43921.333333333336</v>
      </c>
      <c r="B41">
        <v>92071</v>
      </c>
      <c r="C41">
        <v>5</v>
      </c>
      <c r="D41">
        <f>ROUND(SUMIFS(ZipCodes!D:D,ZipCodes!A:A,Table5[[#This Row],[Zip Code]]),0)</f>
        <v>53422</v>
      </c>
      <c r="E41">
        <f>IFERROR(Table5[[#This Row],[Case Count]]/(Table5[[#This Row],[Population]]/10000),0)</f>
        <v>0.93594399311145215</v>
      </c>
    </row>
    <row r="42" spans="1:5" x14ac:dyDescent="0.35">
      <c r="A42" s="11">
        <v>43921.333333333336</v>
      </c>
      <c r="B42">
        <v>92075</v>
      </c>
      <c r="C42">
        <v>2</v>
      </c>
      <c r="D42">
        <f>ROUND(SUMIFS(ZipCodes!D:D,ZipCodes!A:A,Table5[[#This Row],[Zip Code]]),0)</f>
        <v>12056</v>
      </c>
      <c r="E42">
        <f>IFERROR(Table5[[#This Row],[Case Count]]/(Table5[[#This Row],[Population]]/10000),0)</f>
        <v>1.6589250165892502</v>
      </c>
    </row>
    <row r="43" spans="1:5" x14ac:dyDescent="0.35">
      <c r="A43" s="11">
        <v>43921.333333333336</v>
      </c>
      <c r="B43">
        <v>92078</v>
      </c>
      <c r="C43">
        <v>2</v>
      </c>
      <c r="D43">
        <f>ROUND(SUMIFS(ZipCodes!D:D,ZipCodes!A:A,Table5[[#This Row],[Zip Code]]),0)</f>
        <v>42906</v>
      </c>
      <c r="E43">
        <f>IFERROR(Table5[[#This Row],[Case Count]]/(Table5[[#This Row],[Population]]/10000),0)</f>
        <v>0.46613527245606673</v>
      </c>
    </row>
    <row r="44" spans="1:5" x14ac:dyDescent="0.35">
      <c r="A44" s="11">
        <v>43921.333333333336</v>
      </c>
      <c r="B44">
        <v>92081</v>
      </c>
      <c r="C44">
        <v>4</v>
      </c>
      <c r="D44">
        <f>ROUND(SUMIFS(ZipCodes!D:D,ZipCodes!A:A,Table5[[#This Row],[Zip Code]]),0)</f>
        <v>27404</v>
      </c>
      <c r="E44">
        <f>IFERROR(Table5[[#This Row],[Case Count]]/(Table5[[#This Row],[Population]]/10000),0)</f>
        <v>1.4596409283316303</v>
      </c>
    </row>
    <row r="45" spans="1:5" x14ac:dyDescent="0.35">
      <c r="A45" s="11">
        <v>43921.333333333336</v>
      </c>
      <c r="B45">
        <v>92083</v>
      </c>
      <c r="C45">
        <v>1</v>
      </c>
      <c r="D45">
        <f>ROUND(SUMIFS(ZipCodes!D:D,ZipCodes!A:A,Table5[[#This Row],[Zip Code]]),0)</f>
        <v>36975</v>
      </c>
      <c r="E45">
        <f>IFERROR(Table5[[#This Row],[Case Count]]/(Table5[[#This Row],[Population]]/10000),0)</f>
        <v>0.27045300878972278</v>
      </c>
    </row>
    <row r="46" spans="1:5" x14ac:dyDescent="0.35">
      <c r="A46" s="11">
        <v>43921.333333333336</v>
      </c>
      <c r="B46">
        <v>92084</v>
      </c>
      <c r="C46">
        <v>7</v>
      </c>
      <c r="D46">
        <f>ROUND(SUMIFS(ZipCodes!D:D,ZipCodes!A:A,Table5[[#This Row],[Zip Code]]),0)</f>
        <v>47654</v>
      </c>
      <c r="E46">
        <f>IFERROR(Table5[[#This Row],[Case Count]]/(Table5[[#This Row],[Population]]/10000),0)</f>
        <v>1.4689218113904394</v>
      </c>
    </row>
    <row r="47" spans="1:5" x14ac:dyDescent="0.35">
      <c r="A47" s="11">
        <v>43921.333333333336</v>
      </c>
      <c r="B47">
        <v>92091</v>
      </c>
      <c r="C47">
        <v>1</v>
      </c>
      <c r="D47">
        <f>ROUND(SUMIFS(ZipCodes!D:D,ZipCodes!A:A,Table5[[#This Row],[Zip Code]]),0)</f>
        <v>1048</v>
      </c>
      <c r="E47">
        <f>IFERROR(Table5[[#This Row],[Case Count]]/(Table5[[#This Row],[Population]]/10000),0)</f>
        <v>9.5419847328244263</v>
      </c>
    </row>
    <row r="48" spans="1:5" x14ac:dyDescent="0.35">
      <c r="A48" s="11">
        <v>43921.333333333336</v>
      </c>
      <c r="B48">
        <v>92093</v>
      </c>
      <c r="C48">
        <v>3</v>
      </c>
      <c r="D48">
        <f>ROUND(SUMIFS(ZipCodes!D:D,ZipCodes!A:A,Table5[[#This Row],[Zip Code]]),0)</f>
        <v>0</v>
      </c>
      <c r="E48">
        <f>IFERROR(Table5[[#This Row],[Case Count]]/(Table5[[#This Row],[Population]]/10000),0)</f>
        <v>0</v>
      </c>
    </row>
    <row r="49" spans="1:5" x14ac:dyDescent="0.35">
      <c r="A49" s="11">
        <v>43921.333333333336</v>
      </c>
      <c r="B49">
        <v>92101</v>
      </c>
      <c r="C49">
        <v>22</v>
      </c>
      <c r="D49">
        <f>ROUND(SUMIFS(ZipCodes!D:D,ZipCodes!A:A,Table5[[#This Row],[Zip Code]]),0)</f>
        <v>37095</v>
      </c>
      <c r="E49">
        <f>IFERROR(Table5[[#This Row],[Case Count]]/(Table5[[#This Row],[Population]]/10000),0)</f>
        <v>5.9307184256638363</v>
      </c>
    </row>
    <row r="50" spans="1:5" x14ac:dyDescent="0.35">
      <c r="A50" s="11">
        <v>43921.333333333336</v>
      </c>
      <c r="B50">
        <v>92102</v>
      </c>
      <c r="C50">
        <v>10</v>
      </c>
      <c r="D50">
        <f>ROUND(SUMIFS(ZipCodes!D:D,ZipCodes!A:A,Table5[[#This Row],[Zip Code]]),0)</f>
        <v>43267</v>
      </c>
      <c r="E50">
        <f>IFERROR(Table5[[#This Row],[Case Count]]/(Table5[[#This Row],[Population]]/10000),0)</f>
        <v>2.3112302678715881</v>
      </c>
    </row>
    <row r="51" spans="1:5" x14ac:dyDescent="0.35">
      <c r="A51" s="11">
        <v>43921.333333333336</v>
      </c>
      <c r="B51">
        <v>92103</v>
      </c>
      <c r="C51">
        <v>57</v>
      </c>
      <c r="D51">
        <f>ROUND(SUMIFS(ZipCodes!D:D,ZipCodes!A:A,Table5[[#This Row],[Zip Code]]),0)</f>
        <v>31066</v>
      </c>
      <c r="E51">
        <f>IFERROR(Table5[[#This Row],[Case Count]]/(Table5[[#This Row],[Population]]/10000),0)</f>
        <v>18.348033219596989</v>
      </c>
    </row>
    <row r="52" spans="1:5" x14ac:dyDescent="0.35">
      <c r="A52" s="11">
        <v>43921.333333333336</v>
      </c>
      <c r="B52">
        <v>92104</v>
      </c>
      <c r="C52">
        <v>22</v>
      </c>
      <c r="D52">
        <f>ROUND(SUMIFS(ZipCodes!D:D,ZipCodes!A:A,Table5[[#This Row],[Zip Code]]),0)</f>
        <v>44414</v>
      </c>
      <c r="E52">
        <f>IFERROR(Table5[[#This Row],[Case Count]]/(Table5[[#This Row],[Population]]/10000),0)</f>
        <v>4.9533930742558656</v>
      </c>
    </row>
    <row r="53" spans="1:5" x14ac:dyDescent="0.35">
      <c r="A53" s="11">
        <v>43921.333333333336</v>
      </c>
      <c r="B53">
        <v>92105</v>
      </c>
      <c r="C53">
        <v>18</v>
      </c>
      <c r="D53">
        <f>ROUND(SUMIFS(ZipCodes!D:D,ZipCodes!A:A,Table5[[#This Row],[Zip Code]]),0)</f>
        <v>69813</v>
      </c>
      <c r="E53">
        <f>IFERROR(Table5[[#This Row],[Case Count]]/(Table5[[#This Row],[Population]]/10000),0)</f>
        <v>2.5783163594173004</v>
      </c>
    </row>
    <row r="54" spans="1:5" x14ac:dyDescent="0.35">
      <c r="A54" s="11">
        <v>43921.333333333336</v>
      </c>
      <c r="B54">
        <v>92106</v>
      </c>
      <c r="C54">
        <v>6</v>
      </c>
      <c r="D54">
        <f>ROUND(SUMIFS(ZipCodes!D:D,ZipCodes!A:A,Table5[[#This Row],[Zip Code]]),0)</f>
        <v>19330</v>
      </c>
      <c r="E54">
        <f>IFERROR(Table5[[#This Row],[Case Count]]/(Table5[[#This Row],[Population]]/10000),0)</f>
        <v>3.1039834454216244</v>
      </c>
    </row>
    <row r="55" spans="1:5" x14ac:dyDescent="0.35">
      <c r="A55" s="11">
        <v>43921.333333333336</v>
      </c>
      <c r="B55">
        <v>92107</v>
      </c>
      <c r="C55">
        <v>2</v>
      </c>
      <c r="D55">
        <f>ROUND(SUMIFS(ZipCodes!D:D,ZipCodes!A:A,Table5[[#This Row],[Zip Code]]),0)</f>
        <v>28651</v>
      </c>
      <c r="E55">
        <f>IFERROR(Table5[[#This Row],[Case Count]]/(Table5[[#This Row],[Population]]/10000),0)</f>
        <v>0.6980559142787337</v>
      </c>
    </row>
    <row r="56" spans="1:5" x14ac:dyDescent="0.35">
      <c r="A56" s="11">
        <v>43921.333333333336</v>
      </c>
      <c r="B56">
        <v>92108</v>
      </c>
      <c r="C56">
        <v>12</v>
      </c>
      <c r="D56">
        <f>ROUND(SUMIFS(ZipCodes!D:D,ZipCodes!A:A,Table5[[#This Row],[Zip Code]]),0)</f>
        <v>18858</v>
      </c>
      <c r="E56">
        <f>IFERROR(Table5[[#This Row],[Case Count]]/(Table5[[#This Row],[Population]]/10000),0)</f>
        <v>6.363347120585428</v>
      </c>
    </row>
    <row r="57" spans="1:5" x14ac:dyDescent="0.35">
      <c r="A57" s="11">
        <v>43921.333333333336</v>
      </c>
      <c r="B57">
        <v>92109</v>
      </c>
      <c r="C57">
        <v>19</v>
      </c>
      <c r="D57">
        <f>ROUND(SUMIFS(ZipCodes!D:D,ZipCodes!A:A,Table5[[#This Row],[Zip Code]]),0)</f>
        <v>45787</v>
      </c>
      <c r="E57">
        <f>IFERROR(Table5[[#This Row],[Case Count]]/(Table5[[#This Row],[Population]]/10000),0)</f>
        <v>4.1496494638216079</v>
      </c>
    </row>
    <row r="58" spans="1:5" x14ac:dyDescent="0.35">
      <c r="A58" s="11">
        <v>43921.333333333336</v>
      </c>
      <c r="B58">
        <v>92110</v>
      </c>
      <c r="C58">
        <v>12</v>
      </c>
      <c r="D58">
        <f>ROUND(SUMIFS(ZipCodes!D:D,ZipCodes!A:A,Table5[[#This Row],[Zip Code]]),0)</f>
        <v>25341</v>
      </c>
      <c r="E58">
        <f>IFERROR(Table5[[#This Row],[Case Count]]/(Table5[[#This Row],[Population]]/10000),0)</f>
        <v>4.7354090209541848</v>
      </c>
    </row>
    <row r="59" spans="1:5" x14ac:dyDescent="0.35">
      <c r="A59" s="11">
        <v>43921.333333333336</v>
      </c>
      <c r="B59">
        <v>92111</v>
      </c>
      <c r="C59">
        <v>8</v>
      </c>
      <c r="D59">
        <f>ROUND(SUMIFS(ZipCodes!D:D,ZipCodes!A:A,Table5[[#This Row],[Zip Code]]),0)</f>
        <v>45096</v>
      </c>
      <c r="E59">
        <f>IFERROR(Table5[[#This Row],[Case Count]]/(Table5[[#This Row],[Population]]/10000),0)</f>
        <v>1.7739932588256164</v>
      </c>
    </row>
    <row r="60" spans="1:5" x14ac:dyDescent="0.35">
      <c r="A60" s="11">
        <v>43921.333333333336</v>
      </c>
      <c r="B60">
        <v>92113</v>
      </c>
      <c r="C60">
        <v>13</v>
      </c>
      <c r="D60">
        <f>ROUND(SUMIFS(ZipCodes!D:D,ZipCodes!A:A,Table5[[#This Row],[Zip Code]]),0)</f>
        <v>56066</v>
      </c>
      <c r="E60">
        <f>IFERROR(Table5[[#This Row],[Case Count]]/(Table5[[#This Row],[Population]]/10000),0)</f>
        <v>2.3186958227802945</v>
      </c>
    </row>
    <row r="61" spans="1:5" x14ac:dyDescent="0.35">
      <c r="A61" s="11">
        <v>43921.333333333336</v>
      </c>
      <c r="B61">
        <v>92114</v>
      </c>
      <c r="C61">
        <v>11</v>
      </c>
      <c r="D61">
        <f>ROUND(SUMIFS(ZipCodes!D:D,ZipCodes!A:A,Table5[[#This Row],[Zip Code]]),0)</f>
        <v>65433</v>
      </c>
      <c r="E61">
        <f>IFERROR(Table5[[#This Row],[Case Count]]/(Table5[[#This Row],[Population]]/10000),0)</f>
        <v>1.6811089205752447</v>
      </c>
    </row>
    <row r="62" spans="1:5" x14ac:dyDescent="0.35">
      <c r="A62" s="11">
        <v>43921.333333333336</v>
      </c>
      <c r="B62">
        <v>92115</v>
      </c>
      <c r="C62">
        <v>13</v>
      </c>
      <c r="D62">
        <f>ROUND(SUMIFS(ZipCodes!D:D,ZipCodes!A:A,Table5[[#This Row],[Zip Code]]),0)</f>
        <v>58560</v>
      </c>
      <c r="E62">
        <f>IFERROR(Table5[[#This Row],[Case Count]]/(Table5[[#This Row],[Population]]/10000),0)</f>
        <v>2.2199453551912569</v>
      </c>
    </row>
    <row r="63" spans="1:5" x14ac:dyDescent="0.35">
      <c r="A63" s="11">
        <v>43921.333333333336</v>
      </c>
      <c r="B63">
        <v>92116</v>
      </c>
      <c r="C63">
        <v>23</v>
      </c>
      <c r="D63">
        <f>ROUND(SUMIFS(ZipCodes!D:D,ZipCodes!A:A,Table5[[#This Row],[Zip Code]]),0)</f>
        <v>31680</v>
      </c>
      <c r="E63">
        <f>IFERROR(Table5[[#This Row],[Case Count]]/(Table5[[#This Row],[Population]]/10000),0)</f>
        <v>7.2601010101010095</v>
      </c>
    </row>
    <row r="64" spans="1:5" x14ac:dyDescent="0.35">
      <c r="A64" s="11">
        <v>43921.333333333336</v>
      </c>
      <c r="B64">
        <v>92117</v>
      </c>
      <c r="C64">
        <v>10</v>
      </c>
      <c r="D64">
        <f>ROUND(SUMIFS(ZipCodes!D:D,ZipCodes!A:A,Table5[[#This Row],[Zip Code]]),0)</f>
        <v>51332</v>
      </c>
      <c r="E64">
        <f>IFERROR(Table5[[#This Row],[Case Count]]/(Table5[[#This Row],[Population]]/10000),0)</f>
        <v>1.9481025481181329</v>
      </c>
    </row>
    <row r="65" spans="1:5" x14ac:dyDescent="0.35">
      <c r="A65" s="11">
        <v>43921.333333333336</v>
      </c>
      <c r="B65">
        <v>92118</v>
      </c>
      <c r="C65">
        <v>1</v>
      </c>
      <c r="D65">
        <f>ROUND(SUMIFS(ZipCodes!D:D,ZipCodes!A:A,Table5[[#This Row],[Zip Code]]),0)</f>
        <v>23575</v>
      </c>
      <c r="E65">
        <f>IFERROR(Table5[[#This Row],[Case Count]]/(Table5[[#This Row],[Population]]/10000),0)</f>
        <v>0.42417815482502652</v>
      </c>
    </row>
    <row r="66" spans="1:5" x14ac:dyDescent="0.35">
      <c r="A66" s="11">
        <v>43921.333333333336</v>
      </c>
      <c r="B66">
        <v>92119</v>
      </c>
      <c r="C66">
        <v>3</v>
      </c>
      <c r="D66">
        <f>ROUND(SUMIFS(ZipCodes!D:D,ZipCodes!A:A,Table5[[#This Row],[Zip Code]]),0)</f>
        <v>23057</v>
      </c>
      <c r="E66">
        <f>IFERROR(Table5[[#This Row],[Case Count]]/(Table5[[#This Row],[Population]]/10000),0)</f>
        <v>1.3011233031183589</v>
      </c>
    </row>
    <row r="67" spans="1:5" x14ac:dyDescent="0.35">
      <c r="A67" s="11">
        <v>43921.333333333336</v>
      </c>
      <c r="B67">
        <v>92120</v>
      </c>
      <c r="C67">
        <v>9</v>
      </c>
      <c r="D67">
        <f>ROUND(SUMIFS(ZipCodes!D:D,ZipCodes!A:A,Table5[[#This Row],[Zip Code]]),0)</f>
        <v>26317</v>
      </c>
      <c r="E67">
        <f>IFERROR(Table5[[#This Row],[Case Count]]/(Table5[[#This Row],[Population]]/10000),0)</f>
        <v>3.4198426872363874</v>
      </c>
    </row>
    <row r="68" spans="1:5" x14ac:dyDescent="0.35">
      <c r="A68" s="11">
        <v>43921.333333333336</v>
      </c>
      <c r="B68">
        <v>92121</v>
      </c>
      <c r="C68">
        <v>3</v>
      </c>
      <c r="D68">
        <f>ROUND(SUMIFS(ZipCodes!D:D,ZipCodes!A:A,Table5[[#This Row],[Zip Code]]),0)</f>
        <v>4179</v>
      </c>
      <c r="E68">
        <f>IFERROR(Table5[[#This Row],[Case Count]]/(Table5[[#This Row],[Population]]/10000),0)</f>
        <v>7.1787508973438623</v>
      </c>
    </row>
    <row r="69" spans="1:5" x14ac:dyDescent="0.35">
      <c r="A69" s="11">
        <v>43921.333333333336</v>
      </c>
      <c r="B69">
        <v>92122</v>
      </c>
      <c r="C69">
        <v>8</v>
      </c>
      <c r="D69">
        <f>ROUND(SUMIFS(ZipCodes!D:D,ZipCodes!A:A,Table5[[#This Row],[Zip Code]]),0)</f>
        <v>43728</v>
      </c>
      <c r="E69">
        <f>IFERROR(Table5[[#This Row],[Case Count]]/(Table5[[#This Row],[Population]]/10000),0)</f>
        <v>1.8294914013904136</v>
      </c>
    </row>
    <row r="70" spans="1:5" x14ac:dyDescent="0.35">
      <c r="A70" s="11">
        <v>43921.333333333336</v>
      </c>
      <c r="B70">
        <v>92123</v>
      </c>
      <c r="C70">
        <v>11</v>
      </c>
      <c r="D70">
        <f>ROUND(SUMIFS(ZipCodes!D:D,ZipCodes!A:A,Table5[[#This Row],[Zip Code]]),0)</f>
        <v>26823</v>
      </c>
      <c r="E70">
        <f>IFERROR(Table5[[#This Row],[Case Count]]/(Table5[[#This Row],[Population]]/10000),0)</f>
        <v>4.100958132945606</v>
      </c>
    </row>
    <row r="71" spans="1:5" x14ac:dyDescent="0.35">
      <c r="A71" s="11">
        <v>43921.333333333336</v>
      </c>
      <c r="B71">
        <v>92124</v>
      </c>
      <c r="C71">
        <v>4</v>
      </c>
      <c r="D71">
        <f>ROUND(SUMIFS(ZipCodes!D:D,ZipCodes!A:A,Table5[[#This Row],[Zip Code]]),0)</f>
        <v>30443</v>
      </c>
      <c r="E71">
        <f>IFERROR(Table5[[#This Row],[Case Count]]/(Table5[[#This Row],[Population]]/10000),0)</f>
        <v>1.3139309529284238</v>
      </c>
    </row>
    <row r="72" spans="1:5" x14ac:dyDescent="0.35">
      <c r="A72" s="11">
        <v>43921.333333333336</v>
      </c>
      <c r="B72">
        <v>92126</v>
      </c>
      <c r="C72">
        <v>13</v>
      </c>
      <c r="D72">
        <f>ROUND(SUMIFS(ZipCodes!D:D,ZipCodes!A:A,Table5[[#This Row],[Zip Code]]),0)</f>
        <v>73343</v>
      </c>
      <c r="E72">
        <f>IFERROR(Table5[[#This Row],[Case Count]]/(Table5[[#This Row],[Population]]/10000),0)</f>
        <v>1.7724936258402302</v>
      </c>
    </row>
    <row r="73" spans="1:5" x14ac:dyDescent="0.35">
      <c r="A73" s="11">
        <v>43921.333333333336</v>
      </c>
      <c r="B73">
        <v>92127</v>
      </c>
      <c r="C73">
        <v>12</v>
      </c>
      <c r="D73">
        <f>ROUND(SUMIFS(ZipCodes!D:D,ZipCodes!A:A,Table5[[#This Row],[Zip Code]]),0)</f>
        <v>39337</v>
      </c>
      <c r="E73">
        <f>IFERROR(Table5[[#This Row],[Case Count]]/(Table5[[#This Row],[Population]]/10000),0)</f>
        <v>3.0505630831024226</v>
      </c>
    </row>
    <row r="74" spans="1:5" x14ac:dyDescent="0.35">
      <c r="A74" s="11">
        <v>43921.333333333336</v>
      </c>
      <c r="B74">
        <v>92128</v>
      </c>
      <c r="C74">
        <v>11</v>
      </c>
      <c r="D74">
        <f>ROUND(SUMIFS(ZipCodes!D:D,ZipCodes!A:A,Table5[[#This Row],[Zip Code]]),0)</f>
        <v>47490</v>
      </c>
      <c r="E74">
        <f>IFERROR(Table5[[#This Row],[Case Count]]/(Table5[[#This Row],[Population]]/10000),0)</f>
        <v>2.3162771109707307</v>
      </c>
    </row>
    <row r="75" spans="1:5" x14ac:dyDescent="0.35">
      <c r="A75" s="11">
        <v>43921.333333333336</v>
      </c>
      <c r="B75">
        <v>92129</v>
      </c>
      <c r="C75">
        <v>8</v>
      </c>
      <c r="D75">
        <f>ROUND(SUMIFS(ZipCodes!D:D,ZipCodes!A:A,Table5[[#This Row],[Zip Code]]),0)</f>
        <v>51536</v>
      </c>
      <c r="E75">
        <f>IFERROR(Table5[[#This Row],[Case Count]]/(Table5[[#This Row],[Population]]/10000),0)</f>
        <v>1.5523129462899721</v>
      </c>
    </row>
    <row r="76" spans="1:5" x14ac:dyDescent="0.35">
      <c r="A76" s="11">
        <v>43921.333333333336</v>
      </c>
      <c r="B76">
        <v>92130</v>
      </c>
      <c r="C76">
        <v>16</v>
      </c>
      <c r="D76">
        <f>ROUND(SUMIFS(ZipCodes!D:D,ZipCodes!A:A,Table5[[#This Row],[Zip Code]]),0)</f>
        <v>48940</v>
      </c>
      <c r="E76">
        <f>IFERROR(Table5[[#This Row],[Case Count]]/(Table5[[#This Row],[Population]]/10000),0)</f>
        <v>3.2693093583980382</v>
      </c>
    </row>
    <row r="77" spans="1:5" x14ac:dyDescent="0.35">
      <c r="A77" s="11">
        <v>43921.333333333336</v>
      </c>
      <c r="B77">
        <v>92131</v>
      </c>
      <c r="C77">
        <v>4</v>
      </c>
      <c r="D77">
        <f>ROUND(SUMIFS(ZipCodes!D:D,ZipCodes!A:A,Table5[[#This Row],[Zip Code]]),0)</f>
        <v>32787</v>
      </c>
      <c r="E77">
        <f>IFERROR(Table5[[#This Row],[Case Count]]/(Table5[[#This Row],[Population]]/10000),0)</f>
        <v>1.2199957300149449</v>
      </c>
    </row>
    <row r="78" spans="1:5" x14ac:dyDescent="0.35">
      <c r="A78" s="11">
        <v>43921.333333333336</v>
      </c>
      <c r="B78">
        <v>92139</v>
      </c>
      <c r="C78">
        <v>10</v>
      </c>
      <c r="D78">
        <f>ROUND(SUMIFS(ZipCodes!D:D,ZipCodes!A:A,Table5[[#This Row],[Zip Code]]),0)</f>
        <v>35125</v>
      </c>
      <c r="E78">
        <f>IFERROR(Table5[[#This Row],[Case Count]]/(Table5[[#This Row],[Population]]/10000),0)</f>
        <v>2.8469750889679712</v>
      </c>
    </row>
    <row r="79" spans="1:5" x14ac:dyDescent="0.35">
      <c r="A79" s="11">
        <v>43921.333333333336</v>
      </c>
      <c r="B79">
        <v>92145</v>
      </c>
      <c r="C79">
        <v>2</v>
      </c>
      <c r="D79">
        <f>ROUND(SUMIFS(ZipCodes!D:D,ZipCodes!A:A,Table5[[#This Row],[Zip Code]]),0)</f>
        <v>1449</v>
      </c>
      <c r="E79">
        <f>IFERROR(Table5[[#This Row],[Case Count]]/(Table5[[#This Row],[Population]]/10000),0)</f>
        <v>13.802622498274673</v>
      </c>
    </row>
    <row r="80" spans="1:5" x14ac:dyDescent="0.35">
      <c r="A80" s="11">
        <v>43921.333333333336</v>
      </c>
      <c r="B80">
        <v>92154</v>
      </c>
      <c r="C80">
        <v>18</v>
      </c>
      <c r="D80">
        <f>ROUND(SUMIFS(ZipCodes!D:D,ZipCodes!A:A,Table5[[#This Row],[Zip Code]]),0)</f>
        <v>79708</v>
      </c>
      <c r="E80">
        <f>IFERROR(Table5[[#This Row],[Case Count]]/(Table5[[#This Row],[Population]]/10000),0)</f>
        <v>2.2582425854368444</v>
      </c>
    </row>
    <row r="81" spans="1:5" x14ac:dyDescent="0.35">
      <c r="A81" s="11">
        <v>43921.333333333336</v>
      </c>
      <c r="B81">
        <v>92173</v>
      </c>
      <c r="C81">
        <v>3</v>
      </c>
      <c r="D81">
        <f>ROUND(SUMIFS(ZipCodes!D:D,ZipCodes!A:A,Table5[[#This Row],[Zip Code]]),0)</f>
        <v>29429</v>
      </c>
      <c r="E81">
        <f>IFERROR(Table5[[#This Row],[Case Count]]/(Table5[[#This Row],[Population]]/10000),0)</f>
        <v>1.0194026300587855</v>
      </c>
    </row>
    <row r="82" spans="1:5" x14ac:dyDescent="0.35">
      <c r="A82" s="11">
        <v>43921.333333333336</v>
      </c>
      <c r="B82">
        <v>92196</v>
      </c>
      <c r="C82">
        <v>1</v>
      </c>
      <c r="D82">
        <f>ROUND(SUMIFS(ZipCodes!D:D,ZipCodes!A:A,Table5[[#This Row],[Zip Code]]),0)</f>
        <v>0</v>
      </c>
      <c r="E82">
        <f>IFERROR(Table5[[#This Row],[Case Count]]/(Table5[[#This Row],[Population]]/10000),0)</f>
        <v>0</v>
      </c>
    </row>
    <row r="83" spans="1:5" x14ac:dyDescent="0.35">
      <c r="A83" s="11">
        <v>43921.333333333336</v>
      </c>
      <c r="B83" t="s">
        <v>27</v>
      </c>
      <c r="C83">
        <v>35</v>
      </c>
      <c r="D83">
        <f>ROUND(SUMIFS(ZipCodes!D:D,ZipCodes!A:A,Table5[[#This Row],[Zip Code]]),0)</f>
        <v>0</v>
      </c>
      <c r="E83">
        <f>IFERROR(Table5[[#This Row],[Case Count]]/(Table5[[#This Row],[Population]]/10000),0)</f>
        <v>0</v>
      </c>
    </row>
    <row r="84" spans="1:5" x14ac:dyDescent="0.35">
      <c r="A84" s="11">
        <v>43922.333333333336</v>
      </c>
      <c r="B84">
        <v>91902</v>
      </c>
      <c r="C84">
        <v>8</v>
      </c>
      <c r="D84" s="9">
        <f>ROUND(SUMIFS(ZipCodes!D:D,ZipCodes!A:A,Table5[[#This Row],[Zip Code]]),0)</f>
        <v>17653</v>
      </c>
      <c r="E84" s="9">
        <f>IFERROR(Table5[[#This Row],[Case Count]]/(Table5[[#This Row],[Population]]/10000),0)</f>
        <v>4.5318076247663281</v>
      </c>
    </row>
    <row r="85" spans="1:5" x14ac:dyDescent="0.35">
      <c r="A85" s="11">
        <v>43922.333333333336</v>
      </c>
      <c r="B85">
        <v>91909</v>
      </c>
      <c r="C85">
        <v>1</v>
      </c>
      <c r="D85" s="9">
        <f>ROUND(SUMIFS(ZipCodes!D:D,ZipCodes!A:A,Table5[[#This Row],[Zip Code]]),0)</f>
        <v>0</v>
      </c>
      <c r="E85" s="9">
        <f>IFERROR(Table5[[#This Row],[Case Count]]/(Table5[[#This Row],[Population]]/10000),0)</f>
        <v>0</v>
      </c>
    </row>
    <row r="86" spans="1:5" x14ac:dyDescent="0.35">
      <c r="A86" s="11">
        <v>43922.333333333336</v>
      </c>
      <c r="B86">
        <v>91910</v>
      </c>
      <c r="C86">
        <v>17</v>
      </c>
      <c r="D86" s="9">
        <f>ROUND(SUMIFS(ZipCodes!D:D,ZipCodes!A:A,Table5[[#This Row],[Zip Code]]),0)</f>
        <v>75802</v>
      </c>
      <c r="E86" s="9">
        <f>IFERROR(Table5[[#This Row],[Case Count]]/(Table5[[#This Row],[Population]]/10000),0)</f>
        <v>2.2426848895807501</v>
      </c>
    </row>
    <row r="87" spans="1:5" x14ac:dyDescent="0.35">
      <c r="A87" s="11">
        <v>43922.333333333336</v>
      </c>
      <c r="B87">
        <v>91911</v>
      </c>
      <c r="C87">
        <v>13</v>
      </c>
      <c r="D87" s="9">
        <f>ROUND(SUMIFS(ZipCodes!D:D,ZipCodes!A:A,Table5[[#This Row],[Zip Code]]),0)</f>
        <v>82999</v>
      </c>
      <c r="E87" s="9">
        <f>IFERROR(Table5[[#This Row],[Case Count]]/(Table5[[#This Row],[Population]]/10000),0)</f>
        <v>1.5662839311317005</v>
      </c>
    </row>
    <row r="88" spans="1:5" x14ac:dyDescent="0.35">
      <c r="A88" s="11">
        <v>43922.333333333336</v>
      </c>
      <c r="B88">
        <v>91913</v>
      </c>
      <c r="C88">
        <v>14</v>
      </c>
      <c r="D88" s="9">
        <f>ROUND(SUMIFS(ZipCodes!D:D,ZipCodes!A:A,Table5[[#This Row],[Zip Code]]),0)</f>
        <v>40971</v>
      </c>
      <c r="E88" s="9">
        <f>IFERROR(Table5[[#This Row],[Case Count]]/(Table5[[#This Row],[Population]]/10000),0)</f>
        <v>3.4170510849137194</v>
      </c>
    </row>
    <row r="89" spans="1:5" x14ac:dyDescent="0.35">
      <c r="A89" s="11">
        <v>43922.333333333336</v>
      </c>
      <c r="B89">
        <v>91914</v>
      </c>
      <c r="C89">
        <v>2</v>
      </c>
      <c r="D89" s="9">
        <f>ROUND(SUMIFS(ZipCodes!D:D,ZipCodes!A:A,Table5[[#This Row],[Zip Code]]),0)</f>
        <v>15448</v>
      </c>
      <c r="E89" s="9">
        <f>IFERROR(Table5[[#This Row],[Case Count]]/(Table5[[#This Row],[Population]]/10000),0)</f>
        <v>1.294665976178146</v>
      </c>
    </row>
    <row r="90" spans="1:5" x14ac:dyDescent="0.35">
      <c r="A90" s="11">
        <v>43922.333333333336</v>
      </c>
      <c r="B90">
        <v>91915</v>
      </c>
      <c r="C90">
        <v>4</v>
      </c>
      <c r="D90" s="9">
        <f>ROUND(SUMIFS(ZipCodes!D:D,ZipCodes!A:A,Table5[[#This Row],[Zip Code]]),0)</f>
        <v>24659</v>
      </c>
      <c r="E90" s="9">
        <f>IFERROR(Table5[[#This Row],[Case Count]]/(Table5[[#This Row],[Population]]/10000),0)</f>
        <v>1.6221257958554687</v>
      </c>
    </row>
    <row r="91" spans="1:5" x14ac:dyDescent="0.35">
      <c r="A91" s="11">
        <v>43922.333333333336</v>
      </c>
      <c r="B91">
        <v>91941</v>
      </c>
      <c r="C91">
        <v>4</v>
      </c>
      <c r="D91" s="9">
        <f>ROUND(SUMIFS(ZipCodes!D:D,ZipCodes!A:A,Table5[[#This Row],[Zip Code]]),0)</f>
        <v>31779</v>
      </c>
      <c r="E91" s="9">
        <f>IFERROR(Table5[[#This Row],[Case Count]]/(Table5[[#This Row],[Population]]/10000),0)</f>
        <v>1.2586928474778942</v>
      </c>
    </row>
    <row r="92" spans="1:5" x14ac:dyDescent="0.35">
      <c r="A92" s="11">
        <v>43922.333333333336</v>
      </c>
      <c r="B92">
        <v>91942</v>
      </c>
      <c r="C92">
        <v>8</v>
      </c>
      <c r="D92" s="9">
        <f>ROUND(SUMIFS(ZipCodes!D:D,ZipCodes!A:A,Table5[[#This Row],[Zip Code]]),0)</f>
        <v>38069</v>
      </c>
      <c r="E92" s="9">
        <f>IFERROR(Table5[[#This Row],[Case Count]]/(Table5[[#This Row],[Population]]/10000),0)</f>
        <v>2.1014473718773803</v>
      </c>
    </row>
    <row r="93" spans="1:5" x14ac:dyDescent="0.35">
      <c r="A93" s="11">
        <v>43922.333333333336</v>
      </c>
      <c r="B93">
        <v>91945</v>
      </c>
      <c r="C93">
        <v>5</v>
      </c>
      <c r="D93" s="9">
        <f>ROUND(SUMIFS(ZipCodes!D:D,ZipCodes!A:A,Table5[[#This Row],[Zip Code]]),0)</f>
        <v>25460</v>
      </c>
      <c r="E93" s="9">
        <f>IFERROR(Table5[[#This Row],[Case Count]]/(Table5[[#This Row],[Population]]/10000),0)</f>
        <v>1.9638648860958368</v>
      </c>
    </row>
    <row r="94" spans="1:5" x14ac:dyDescent="0.35">
      <c r="A94" s="11">
        <v>43922.333333333336</v>
      </c>
      <c r="B94">
        <v>91950</v>
      </c>
      <c r="C94">
        <v>10</v>
      </c>
      <c r="D94" s="9">
        <f>ROUND(SUMIFS(ZipCodes!D:D,ZipCodes!A:A,Table5[[#This Row],[Zip Code]]),0)</f>
        <v>60322</v>
      </c>
      <c r="E94" s="9">
        <f>IFERROR(Table5[[#This Row],[Case Count]]/(Table5[[#This Row],[Population]]/10000),0)</f>
        <v>1.6577699678392628</v>
      </c>
    </row>
    <row r="95" spans="1:5" x14ac:dyDescent="0.35">
      <c r="A95" s="11">
        <v>43922.333333333336</v>
      </c>
      <c r="B95">
        <v>91977</v>
      </c>
      <c r="C95">
        <v>16</v>
      </c>
      <c r="D95" s="9">
        <f>ROUND(SUMIFS(ZipCodes!D:D,ZipCodes!A:A,Table5[[#This Row],[Zip Code]]),0)</f>
        <v>58368</v>
      </c>
      <c r="E95" s="9">
        <f>IFERROR(Table5[[#This Row],[Case Count]]/(Table5[[#This Row],[Population]]/10000),0)</f>
        <v>2.7412280701754383</v>
      </c>
    </row>
    <row r="96" spans="1:5" x14ac:dyDescent="0.35">
      <c r="A96" s="11">
        <v>43922.333333333336</v>
      </c>
      <c r="B96">
        <v>91978</v>
      </c>
      <c r="C96">
        <v>2</v>
      </c>
      <c r="D96" s="9">
        <f>ROUND(SUMIFS(ZipCodes!D:D,ZipCodes!A:A,Table5[[#This Row],[Zip Code]]),0)</f>
        <v>8896</v>
      </c>
      <c r="E96" s="9">
        <f>IFERROR(Table5[[#This Row],[Case Count]]/(Table5[[#This Row],[Population]]/10000),0)</f>
        <v>2.2482014388489211</v>
      </c>
    </row>
    <row r="97" spans="1:5" x14ac:dyDescent="0.35">
      <c r="A97" s="11">
        <v>43922.333333333336</v>
      </c>
      <c r="B97">
        <v>92007</v>
      </c>
      <c r="C97">
        <v>4</v>
      </c>
      <c r="D97" s="9">
        <f>ROUND(SUMIFS(ZipCodes!D:D,ZipCodes!A:A,Table5[[#This Row],[Zip Code]]),0)</f>
        <v>10429</v>
      </c>
      <c r="E97" s="9">
        <f>IFERROR(Table5[[#This Row],[Case Count]]/(Table5[[#This Row],[Population]]/10000),0)</f>
        <v>3.8354588167609553</v>
      </c>
    </row>
    <row r="98" spans="1:5" x14ac:dyDescent="0.35">
      <c r="A98" s="11">
        <v>43922.333333333336</v>
      </c>
      <c r="B98">
        <v>92008</v>
      </c>
      <c r="C98">
        <v>7</v>
      </c>
      <c r="D98" s="9">
        <f>ROUND(SUMIFS(ZipCodes!D:D,ZipCodes!A:A,Table5[[#This Row],[Zip Code]]),0)</f>
        <v>27649</v>
      </c>
      <c r="E98" s="9">
        <f>IFERROR(Table5[[#This Row],[Case Count]]/(Table5[[#This Row],[Population]]/10000),0)</f>
        <v>2.5317371333502114</v>
      </c>
    </row>
    <row r="99" spans="1:5" x14ac:dyDescent="0.35">
      <c r="A99" s="11">
        <v>43922.333333333336</v>
      </c>
      <c r="B99">
        <v>92009</v>
      </c>
      <c r="C99">
        <v>12</v>
      </c>
      <c r="D99" s="9">
        <f>ROUND(SUMIFS(ZipCodes!D:D,ZipCodes!A:A,Table5[[#This Row],[Zip Code]]),0)</f>
        <v>40747</v>
      </c>
      <c r="E99" s="9">
        <f>IFERROR(Table5[[#This Row],[Case Count]]/(Table5[[#This Row],[Population]]/10000),0)</f>
        <v>2.9450020860431443</v>
      </c>
    </row>
    <row r="100" spans="1:5" x14ac:dyDescent="0.35">
      <c r="A100" s="11">
        <v>43922.333333333336</v>
      </c>
      <c r="B100">
        <v>92010</v>
      </c>
      <c r="C100">
        <v>6</v>
      </c>
      <c r="D100" s="9">
        <f>ROUND(SUMIFS(ZipCodes!D:D,ZipCodes!A:A,Table5[[#This Row],[Zip Code]]),0)</f>
        <v>14382</v>
      </c>
      <c r="E100" s="9">
        <f>IFERROR(Table5[[#This Row],[Case Count]]/(Table5[[#This Row],[Population]]/10000),0)</f>
        <v>4.1718815185648728</v>
      </c>
    </row>
    <row r="101" spans="1:5" x14ac:dyDescent="0.35">
      <c r="A101" s="11">
        <v>43922.333333333336</v>
      </c>
      <c r="B101">
        <v>92011</v>
      </c>
      <c r="C101">
        <v>6</v>
      </c>
      <c r="D101" s="9">
        <f>ROUND(SUMIFS(ZipCodes!D:D,ZipCodes!A:A,Table5[[#This Row],[Zip Code]]),0)</f>
        <v>22405</v>
      </c>
      <c r="E101" s="9">
        <f>IFERROR(Table5[[#This Row],[Case Count]]/(Table5[[#This Row],[Population]]/10000),0)</f>
        <v>2.6779736665922784</v>
      </c>
    </row>
    <row r="102" spans="1:5" x14ac:dyDescent="0.35">
      <c r="A102" s="11">
        <v>43922.333333333336</v>
      </c>
      <c r="B102">
        <v>92014</v>
      </c>
      <c r="C102">
        <v>8</v>
      </c>
      <c r="D102" s="9">
        <f>ROUND(SUMIFS(ZipCodes!D:D,ZipCodes!A:A,Table5[[#This Row],[Zip Code]]),0)</f>
        <v>13154</v>
      </c>
      <c r="E102" s="9">
        <f>IFERROR(Table5[[#This Row],[Case Count]]/(Table5[[#This Row],[Population]]/10000),0)</f>
        <v>6.0818002128630075</v>
      </c>
    </row>
    <row r="103" spans="1:5" x14ac:dyDescent="0.35">
      <c r="A103" s="11">
        <v>43922.333333333336</v>
      </c>
      <c r="B103">
        <v>92019</v>
      </c>
      <c r="C103">
        <v>16</v>
      </c>
      <c r="D103" s="9">
        <f>ROUND(SUMIFS(ZipCodes!D:D,ZipCodes!A:A,Table5[[#This Row],[Zip Code]]),0)</f>
        <v>42598</v>
      </c>
      <c r="E103" s="9">
        <f>IFERROR(Table5[[#This Row],[Case Count]]/(Table5[[#This Row],[Population]]/10000),0)</f>
        <v>3.7560448847363723</v>
      </c>
    </row>
    <row r="104" spans="1:5" x14ac:dyDescent="0.35">
      <c r="A104" s="11">
        <v>43922.333333333336</v>
      </c>
      <c r="B104">
        <v>92020</v>
      </c>
      <c r="C104">
        <v>22</v>
      </c>
      <c r="D104" s="9">
        <f>ROUND(SUMIFS(ZipCodes!D:D,ZipCodes!A:A,Table5[[#This Row],[Zip Code]]),0)</f>
        <v>57767</v>
      </c>
      <c r="E104" s="9">
        <f>IFERROR(Table5[[#This Row],[Case Count]]/(Table5[[#This Row],[Population]]/10000),0)</f>
        <v>3.8084027212768534</v>
      </c>
    </row>
    <row r="105" spans="1:5" x14ac:dyDescent="0.35">
      <c r="A105" s="11">
        <v>43922.333333333336</v>
      </c>
      <c r="B105">
        <v>92021</v>
      </c>
      <c r="C105">
        <v>16</v>
      </c>
      <c r="D105" s="9">
        <f>ROUND(SUMIFS(ZipCodes!D:D,ZipCodes!A:A,Table5[[#This Row],[Zip Code]]),0)</f>
        <v>65068</v>
      </c>
      <c r="E105" s="9">
        <f>IFERROR(Table5[[#This Row],[Case Count]]/(Table5[[#This Row],[Population]]/10000),0)</f>
        <v>2.4589660047949837</v>
      </c>
    </row>
    <row r="106" spans="1:5" x14ac:dyDescent="0.35">
      <c r="A106" s="11">
        <v>43922.333333333336</v>
      </c>
      <c r="B106">
        <v>92024</v>
      </c>
      <c r="C106">
        <v>20</v>
      </c>
      <c r="D106" s="9">
        <f>ROUND(SUMIFS(ZipCodes!D:D,ZipCodes!A:A,Table5[[#This Row],[Zip Code]]),0)</f>
        <v>49121</v>
      </c>
      <c r="E106" s="9">
        <f>IFERROR(Table5[[#This Row],[Case Count]]/(Table5[[#This Row],[Population]]/10000),0)</f>
        <v>4.0715783473463487</v>
      </c>
    </row>
    <row r="107" spans="1:5" x14ac:dyDescent="0.35">
      <c r="A107" s="11">
        <v>43922.333333333336</v>
      </c>
      <c r="B107">
        <v>92025</v>
      </c>
      <c r="C107">
        <v>5</v>
      </c>
      <c r="D107" s="9">
        <f>ROUND(SUMIFS(ZipCodes!D:D,ZipCodes!A:A,Table5[[#This Row],[Zip Code]]),0)</f>
        <v>49978</v>
      </c>
      <c r="E107" s="9">
        <f>IFERROR(Table5[[#This Row],[Case Count]]/(Table5[[#This Row],[Population]]/10000),0)</f>
        <v>1.0004401936852216</v>
      </c>
    </row>
    <row r="108" spans="1:5" x14ac:dyDescent="0.35">
      <c r="A108" s="11">
        <v>43922.333333333336</v>
      </c>
      <c r="B108">
        <v>92026</v>
      </c>
      <c r="C108">
        <v>3</v>
      </c>
      <c r="D108" s="9">
        <f>ROUND(SUMIFS(ZipCodes!D:D,ZipCodes!A:A,Table5[[#This Row],[Zip Code]]),0)</f>
        <v>48922</v>
      </c>
      <c r="E108" s="9">
        <f>IFERROR(Table5[[#This Row],[Case Count]]/(Table5[[#This Row],[Population]]/10000),0)</f>
        <v>0.61322104574628999</v>
      </c>
    </row>
    <row r="109" spans="1:5" x14ac:dyDescent="0.35">
      <c r="A109" s="11">
        <v>43922.333333333336</v>
      </c>
      <c r="B109">
        <v>92027</v>
      </c>
      <c r="C109">
        <v>5</v>
      </c>
      <c r="D109" s="9">
        <f>ROUND(SUMIFS(ZipCodes!D:D,ZipCodes!A:A,Table5[[#This Row],[Zip Code]]),0)</f>
        <v>53881</v>
      </c>
      <c r="E109" s="9">
        <f>IFERROR(Table5[[#This Row],[Case Count]]/(Table5[[#This Row],[Population]]/10000),0)</f>
        <v>0.92797089883261263</v>
      </c>
    </row>
    <row r="110" spans="1:5" x14ac:dyDescent="0.35">
      <c r="A110" s="11">
        <v>43922.333333333336</v>
      </c>
      <c r="B110">
        <v>92028</v>
      </c>
      <c r="C110">
        <v>4</v>
      </c>
      <c r="D110" s="9">
        <f>ROUND(SUMIFS(ZipCodes!D:D,ZipCodes!A:A,Table5[[#This Row],[Zip Code]]),0)</f>
        <v>46239</v>
      </c>
      <c r="E110" s="9">
        <f>IFERROR(Table5[[#This Row],[Case Count]]/(Table5[[#This Row],[Population]]/10000),0)</f>
        <v>0.8650706113886546</v>
      </c>
    </row>
    <row r="111" spans="1:5" x14ac:dyDescent="0.35">
      <c r="A111" s="11">
        <v>43922.333333333336</v>
      </c>
      <c r="B111">
        <v>92029</v>
      </c>
      <c r="C111">
        <v>5</v>
      </c>
      <c r="D111" s="9">
        <f>ROUND(SUMIFS(ZipCodes!D:D,ZipCodes!A:A,Table5[[#This Row],[Zip Code]]),0)</f>
        <v>19021</v>
      </c>
      <c r="E111" s="9">
        <f>IFERROR(Table5[[#This Row],[Case Count]]/(Table5[[#This Row],[Population]]/10000),0)</f>
        <v>2.6286735713159142</v>
      </c>
    </row>
    <row r="112" spans="1:5" x14ac:dyDescent="0.35">
      <c r="A112" s="11">
        <v>43922.333333333336</v>
      </c>
      <c r="B112">
        <v>92037</v>
      </c>
      <c r="C112">
        <v>29</v>
      </c>
      <c r="D112" s="9">
        <f>ROUND(SUMIFS(ZipCodes!D:D,ZipCodes!A:A,Table5[[#This Row],[Zip Code]]),0)</f>
        <v>46781</v>
      </c>
      <c r="E112" s="9">
        <f>IFERROR(Table5[[#This Row],[Case Count]]/(Table5[[#This Row],[Population]]/10000),0)</f>
        <v>6.1990979243710056</v>
      </c>
    </row>
    <row r="113" spans="1:5" x14ac:dyDescent="0.35">
      <c r="A113" s="11">
        <v>43922.333333333336</v>
      </c>
      <c r="B113">
        <v>92039</v>
      </c>
      <c r="C113">
        <v>1</v>
      </c>
      <c r="D113" s="9">
        <f>ROUND(SUMIFS(ZipCodes!D:D,ZipCodes!A:A,Table5[[#This Row],[Zip Code]]),0)</f>
        <v>0</v>
      </c>
      <c r="E113" s="9">
        <f>IFERROR(Table5[[#This Row],[Case Count]]/(Table5[[#This Row],[Population]]/10000),0)</f>
        <v>0</v>
      </c>
    </row>
    <row r="114" spans="1:5" x14ac:dyDescent="0.35">
      <c r="A114" s="11">
        <v>43922.333333333336</v>
      </c>
      <c r="B114">
        <v>92040</v>
      </c>
      <c r="C114">
        <v>8</v>
      </c>
      <c r="D114" s="9">
        <f>ROUND(SUMIFS(ZipCodes!D:D,ZipCodes!A:A,Table5[[#This Row],[Zip Code]]),0)</f>
        <v>41281</v>
      </c>
      <c r="E114" s="9">
        <f>IFERROR(Table5[[#This Row],[Case Count]]/(Table5[[#This Row],[Population]]/10000),0)</f>
        <v>1.9379375499624525</v>
      </c>
    </row>
    <row r="115" spans="1:5" x14ac:dyDescent="0.35">
      <c r="A115" s="11">
        <v>43922.333333333336</v>
      </c>
      <c r="B115">
        <v>92054</v>
      </c>
      <c r="C115">
        <v>7</v>
      </c>
      <c r="D115" s="9">
        <f>ROUND(SUMIFS(ZipCodes!D:D,ZipCodes!A:A,Table5[[#This Row],[Zip Code]]),0)</f>
        <v>40375</v>
      </c>
      <c r="E115" s="9">
        <f>IFERROR(Table5[[#This Row],[Case Count]]/(Table5[[#This Row],[Population]]/10000),0)</f>
        <v>1.73374613003096</v>
      </c>
    </row>
    <row r="116" spans="1:5" x14ac:dyDescent="0.35">
      <c r="A116" s="11">
        <v>43922.333333333336</v>
      </c>
      <c r="B116">
        <v>92056</v>
      </c>
      <c r="C116">
        <v>7</v>
      </c>
      <c r="D116" s="9">
        <f>ROUND(SUMIFS(ZipCodes!D:D,ZipCodes!A:A,Table5[[#This Row],[Zip Code]]),0)</f>
        <v>51835</v>
      </c>
      <c r="E116" s="9">
        <f>IFERROR(Table5[[#This Row],[Case Count]]/(Table5[[#This Row],[Population]]/10000),0)</f>
        <v>1.3504388926401079</v>
      </c>
    </row>
    <row r="117" spans="1:5" x14ac:dyDescent="0.35">
      <c r="A117" s="11">
        <v>43922.333333333336</v>
      </c>
      <c r="B117">
        <v>92057</v>
      </c>
      <c r="C117">
        <v>5</v>
      </c>
      <c r="D117" s="9">
        <f>ROUND(SUMIFS(ZipCodes!D:D,ZipCodes!A:A,Table5[[#This Row],[Zip Code]]),0)</f>
        <v>54096</v>
      </c>
      <c r="E117" s="9">
        <f>IFERROR(Table5[[#This Row],[Case Count]]/(Table5[[#This Row],[Population]]/10000),0)</f>
        <v>0.92428275658089321</v>
      </c>
    </row>
    <row r="118" spans="1:5" x14ac:dyDescent="0.35">
      <c r="A118" s="11">
        <v>43922.333333333336</v>
      </c>
      <c r="B118">
        <v>92058</v>
      </c>
      <c r="C118">
        <v>3</v>
      </c>
      <c r="D118" s="9">
        <f>ROUND(SUMIFS(ZipCodes!D:D,ZipCodes!A:A,Table5[[#This Row],[Zip Code]]),0)</f>
        <v>42436</v>
      </c>
      <c r="E118" s="9">
        <f>IFERROR(Table5[[#This Row],[Case Count]]/(Table5[[#This Row],[Population]]/10000),0)</f>
        <v>0.70694693185031576</v>
      </c>
    </row>
    <row r="119" spans="1:5" x14ac:dyDescent="0.35">
      <c r="A119" s="11">
        <v>43922.333333333336</v>
      </c>
      <c r="B119">
        <v>92061</v>
      </c>
      <c r="C119">
        <v>1</v>
      </c>
      <c r="D119" s="9">
        <f>ROUND(SUMIFS(ZipCodes!D:D,ZipCodes!A:A,Table5[[#This Row],[Zip Code]]),0)</f>
        <v>2499</v>
      </c>
      <c r="E119" s="9">
        <f>IFERROR(Table5[[#This Row],[Case Count]]/(Table5[[#This Row],[Population]]/10000),0)</f>
        <v>4.0016006402561022</v>
      </c>
    </row>
    <row r="120" spans="1:5" x14ac:dyDescent="0.35">
      <c r="A120" s="11">
        <v>43922.333333333336</v>
      </c>
      <c r="B120">
        <v>92064</v>
      </c>
      <c r="C120">
        <v>9</v>
      </c>
      <c r="D120" s="9">
        <f>ROUND(SUMIFS(ZipCodes!D:D,ZipCodes!A:A,Table5[[#This Row],[Zip Code]]),0)</f>
        <v>47904</v>
      </c>
      <c r="E120" s="9">
        <f>IFERROR(Table5[[#This Row],[Case Count]]/(Table5[[#This Row],[Population]]/10000),0)</f>
        <v>1.8787575150300602</v>
      </c>
    </row>
    <row r="121" spans="1:5" x14ac:dyDescent="0.35">
      <c r="A121" s="11">
        <v>43922.333333333336</v>
      </c>
      <c r="B121">
        <v>92065</v>
      </c>
      <c r="C121">
        <v>4</v>
      </c>
      <c r="D121" s="9">
        <f>ROUND(SUMIFS(ZipCodes!D:D,ZipCodes!A:A,Table5[[#This Row],[Zip Code]]),0)</f>
        <v>35414</v>
      </c>
      <c r="E121" s="9">
        <f>IFERROR(Table5[[#This Row],[Case Count]]/(Table5[[#This Row],[Population]]/10000),0)</f>
        <v>1.1294968091715141</v>
      </c>
    </row>
    <row r="122" spans="1:5" x14ac:dyDescent="0.35">
      <c r="A122" s="11">
        <v>43922.333333333336</v>
      </c>
      <c r="B122">
        <v>92067</v>
      </c>
      <c r="C122">
        <v>11</v>
      </c>
      <c r="D122" s="9">
        <f>ROUND(SUMIFS(ZipCodes!D:D,ZipCodes!A:A,Table5[[#This Row],[Zip Code]]),0)</f>
        <v>9535</v>
      </c>
      <c r="E122" s="9">
        <f>IFERROR(Table5[[#This Row],[Case Count]]/(Table5[[#This Row],[Population]]/10000),0)</f>
        <v>11.536444677503933</v>
      </c>
    </row>
    <row r="123" spans="1:5" x14ac:dyDescent="0.35">
      <c r="A123" s="11">
        <v>43922.333333333336</v>
      </c>
      <c r="B123">
        <v>92069</v>
      </c>
      <c r="C123">
        <v>5</v>
      </c>
      <c r="D123" s="9">
        <f>ROUND(SUMIFS(ZipCodes!D:D,ZipCodes!A:A,Table5[[#This Row],[Zip Code]]),0)</f>
        <v>46369</v>
      </c>
      <c r="E123" s="9">
        <f>IFERROR(Table5[[#This Row],[Case Count]]/(Table5[[#This Row],[Population]]/10000),0)</f>
        <v>1.0783066272725312</v>
      </c>
    </row>
    <row r="124" spans="1:5" x14ac:dyDescent="0.35">
      <c r="A124" s="11">
        <v>43922.333333333336</v>
      </c>
      <c r="B124">
        <v>92071</v>
      </c>
      <c r="C124">
        <v>5</v>
      </c>
      <c r="D124" s="9">
        <f>ROUND(SUMIFS(ZipCodes!D:D,ZipCodes!A:A,Table5[[#This Row],[Zip Code]]),0)</f>
        <v>53422</v>
      </c>
      <c r="E124" s="9">
        <f>IFERROR(Table5[[#This Row],[Case Count]]/(Table5[[#This Row],[Population]]/10000),0)</f>
        <v>0.93594399311145215</v>
      </c>
    </row>
    <row r="125" spans="1:5" x14ac:dyDescent="0.35">
      <c r="A125" s="11">
        <v>43922.333333333336</v>
      </c>
      <c r="B125">
        <v>92075</v>
      </c>
      <c r="C125">
        <v>2</v>
      </c>
      <c r="D125" s="9">
        <f>ROUND(SUMIFS(ZipCodes!D:D,ZipCodes!A:A,Table5[[#This Row],[Zip Code]]),0)</f>
        <v>12056</v>
      </c>
      <c r="E125" s="9">
        <f>IFERROR(Table5[[#This Row],[Case Count]]/(Table5[[#This Row],[Population]]/10000),0)</f>
        <v>1.6589250165892502</v>
      </c>
    </row>
    <row r="126" spans="1:5" x14ac:dyDescent="0.35">
      <c r="A126" s="11">
        <v>43922.333333333336</v>
      </c>
      <c r="B126">
        <v>92078</v>
      </c>
      <c r="C126">
        <v>6</v>
      </c>
      <c r="D126" s="9">
        <f>ROUND(SUMIFS(ZipCodes!D:D,ZipCodes!A:A,Table5[[#This Row],[Zip Code]]),0)</f>
        <v>42906</v>
      </c>
      <c r="E126" s="9">
        <f>IFERROR(Table5[[#This Row],[Case Count]]/(Table5[[#This Row],[Population]]/10000),0)</f>
        <v>1.3984058173682001</v>
      </c>
    </row>
    <row r="127" spans="1:5" x14ac:dyDescent="0.35">
      <c r="A127" s="11">
        <v>43922.333333333336</v>
      </c>
      <c r="B127">
        <v>92081</v>
      </c>
      <c r="C127">
        <v>5</v>
      </c>
      <c r="D127" s="9">
        <f>ROUND(SUMIFS(ZipCodes!D:D,ZipCodes!A:A,Table5[[#This Row],[Zip Code]]),0)</f>
        <v>27404</v>
      </c>
      <c r="E127" s="9">
        <f>IFERROR(Table5[[#This Row],[Case Count]]/(Table5[[#This Row],[Population]]/10000),0)</f>
        <v>1.8245511604145379</v>
      </c>
    </row>
    <row r="128" spans="1:5" x14ac:dyDescent="0.35">
      <c r="A128" s="11">
        <v>43922.333333333336</v>
      </c>
      <c r="B128">
        <v>92083</v>
      </c>
      <c r="C128">
        <v>1</v>
      </c>
      <c r="D128" s="9">
        <f>ROUND(SUMIFS(ZipCodes!D:D,ZipCodes!A:A,Table5[[#This Row],[Zip Code]]),0)</f>
        <v>36975</v>
      </c>
      <c r="E128" s="9">
        <f>IFERROR(Table5[[#This Row],[Case Count]]/(Table5[[#This Row],[Population]]/10000),0)</f>
        <v>0.27045300878972278</v>
      </c>
    </row>
    <row r="129" spans="1:5" x14ac:dyDescent="0.35">
      <c r="A129" s="11">
        <v>43922.333333333336</v>
      </c>
      <c r="B129">
        <v>92084</v>
      </c>
      <c r="C129">
        <v>8</v>
      </c>
      <c r="D129" s="9">
        <f>ROUND(SUMIFS(ZipCodes!D:D,ZipCodes!A:A,Table5[[#This Row],[Zip Code]]),0)</f>
        <v>47654</v>
      </c>
      <c r="E129" s="9">
        <f>IFERROR(Table5[[#This Row],[Case Count]]/(Table5[[#This Row],[Population]]/10000),0)</f>
        <v>1.6787677844462165</v>
      </c>
    </row>
    <row r="130" spans="1:5" x14ac:dyDescent="0.35">
      <c r="A130" s="11">
        <v>43922.333333333336</v>
      </c>
      <c r="B130">
        <v>92091</v>
      </c>
      <c r="C130">
        <v>1</v>
      </c>
      <c r="D130" s="9">
        <f>ROUND(SUMIFS(ZipCodes!D:D,ZipCodes!A:A,Table5[[#This Row],[Zip Code]]),0)</f>
        <v>1048</v>
      </c>
      <c r="E130" s="9">
        <f>IFERROR(Table5[[#This Row],[Case Count]]/(Table5[[#This Row],[Population]]/10000),0)</f>
        <v>9.5419847328244263</v>
      </c>
    </row>
    <row r="131" spans="1:5" x14ac:dyDescent="0.35">
      <c r="A131" s="11">
        <v>43922.333333333336</v>
      </c>
      <c r="B131">
        <v>92092</v>
      </c>
      <c r="C131">
        <v>2</v>
      </c>
      <c r="D131" s="9">
        <f>ROUND(SUMIFS(ZipCodes!D:D,ZipCodes!A:A,Table5[[#This Row],[Zip Code]]),0)</f>
        <v>0</v>
      </c>
      <c r="E131" s="9">
        <f>IFERROR(Table5[[#This Row],[Case Count]]/(Table5[[#This Row],[Population]]/10000),0)</f>
        <v>0</v>
      </c>
    </row>
    <row r="132" spans="1:5" x14ac:dyDescent="0.35">
      <c r="A132" s="11">
        <v>43922.333333333336</v>
      </c>
      <c r="B132">
        <v>92093</v>
      </c>
      <c r="C132">
        <v>1</v>
      </c>
      <c r="D132" s="9">
        <f>ROUND(SUMIFS(ZipCodes!D:D,ZipCodes!A:A,Table5[[#This Row],[Zip Code]]),0)</f>
        <v>0</v>
      </c>
      <c r="E132" s="9">
        <f>IFERROR(Table5[[#This Row],[Case Count]]/(Table5[[#This Row],[Population]]/10000),0)</f>
        <v>0</v>
      </c>
    </row>
    <row r="133" spans="1:5" x14ac:dyDescent="0.35">
      <c r="A133" s="11">
        <v>43922.333333333336</v>
      </c>
      <c r="B133">
        <v>92101</v>
      </c>
      <c r="C133">
        <v>27</v>
      </c>
      <c r="D133" s="9">
        <f>ROUND(SUMIFS(ZipCodes!D:D,ZipCodes!A:A,Table5[[#This Row],[Zip Code]]),0)</f>
        <v>37095</v>
      </c>
      <c r="E133" s="9">
        <f>IFERROR(Table5[[#This Row],[Case Count]]/(Table5[[#This Row],[Population]]/10000),0)</f>
        <v>7.2786089769510722</v>
      </c>
    </row>
    <row r="134" spans="1:5" x14ac:dyDescent="0.35">
      <c r="A134" s="11">
        <v>43922.333333333336</v>
      </c>
      <c r="B134">
        <v>92102</v>
      </c>
      <c r="C134">
        <v>10</v>
      </c>
      <c r="D134" s="9">
        <f>ROUND(SUMIFS(ZipCodes!D:D,ZipCodes!A:A,Table5[[#This Row],[Zip Code]]),0)</f>
        <v>43267</v>
      </c>
      <c r="E134" s="9">
        <f>IFERROR(Table5[[#This Row],[Case Count]]/(Table5[[#This Row],[Population]]/10000),0)</f>
        <v>2.3112302678715881</v>
      </c>
    </row>
    <row r="135" spans="1:5" x14ac:dyDescent="0.35">
      <c r="A135" s="11">
        <v>43922.333333333336</v>
      </c>
      <c r="B135">
        <v>92103</v>
      </c>
      <c r="C135">
        <v>58</v>
      </c>
      <c r="D135" s="9">
        <f>ROUND(SUMIFS(ZipCodes!D:D,ZipCodes!A:A,Table5[[#This Row],[Zip Code]]),0)</f>
        <v>31066</v>
      </c>
      <c r="E135" s="9">
        <f>IFERROR(Table5[[#This Row],[Case Count]]/(Table5[[#This Row],[Population]]/10000),0)</f>
        <v>18.669928539239041</v>
      </c>
    </row>
    <row r="136" spans="1:5" x14ac:dyDescent="0.35">
      <c r="A136" s="11">
        <v>43922.333333333336</v>
      </c>
      <c r="B136">
        <v>92104</v>
      </c>
      <c r="C136">
        <v>23</v>
      </c>
      <c r="D136" s="9">
        <f>ROUND(SUMIFS(ZipCodes!D:D,ZipCodes!A:A,Table5[[#This Row],[Zip Code]]),0)</f>
        <v>44414</v>
      </c>
      <c r="E136" s="9">
        <f>IFERROR(Table5[[#This Row],[Case Count]]/(Table5[[#This Row],[Population]]/10000),0)</f>
        <v>5.1785473049038595</v>
      </c>
    </row>
    <row r="137" spans="1:5" x14ac:dyDescent="0.35">
      <c r="A137" s="11">
        <v>43922.333333333336</v>
      </c>
      <c r="B137">
        <v>92105</v>
      </c>
      <c r="C137">
        <v>22</v>
      </c>
      <c r="D137" s="9">
        <f>ROUND(SUMIFS(ZipCodes!D:D,ZipCodes!A:A,Table5[[#This Row],[Zip Code]]),0)</f>
        <v>69813</v>
      </c>
      <c r="E137" s="9">
        <f>IFERROR(Table5[[#This Row],[Case Count]]/(Table5[[#This Row],[Population]]/10000),0)</f>
        <v>3.1512755503989229</v>
      </c>
    </row>
    <row r="138" spans="1:5" x14ac:dyDescent="0.35">
      <c r="A138" s="11">
        <v>43922.333333333336</v>
      </c>
      <c r="B138">
        <v>92106</v>
      </c>
      <c r="C138">
        <v>6</v>
      </c>
      <c r="D138" s="9">
        <f>ROUND(SUMIFS(ZipCodes!D:D,ZipCodes!A:A,Table5[[#This Row],[Zip Code]]),0)</f>
        <v>19330</v>
      </c>
      <c r="E138" s="9">
        <f>IFERROR(Table5[[#This Row],[Case Count]]/(Table5[[#This Row],[Population]]/10000),0)</f>
        <v>3.1039834454216244</v>
      </c>
    </row>
    <row r="139" spans="1:5" x14ac:dyDescent="0.35">
      <c r="A139" s="11">
        <v>43922.333333333336</v>
      </c>
      <c r="B139">
        <v>92107</v>
      </c>
      <c r="C139">
        <v>3</v>
      </c>
      <c r="D139" s="9">
        <f>ROUND(SUMIFS(ZipCodes!D:D,ZipCodes!A:A,Table5[[#This Row],[Zip Code]]),0)</f>
        <v>28651</v>
      </c>
      <c r="E139" s="9">
        <f>IFERROR(Table5[[#This Row],[Case Count]]/(Table5[[#This Row],[Population]]/10000),0)</f>
        <v>1.0470838714181006</v>
      </c>
    </row>
    <row r="140" spans="1:5" x14ac:dyDescent="0.35">
      <c r="A140" s="11">
        <v>43922.333333333336</v>
      </c>
      <c r="B140">
        <v>92108</v>
      </c>
      <c r="C140">
        <v>13</v>
      </c>
      <c r="D140" s="9">
        <f>ROUND(SUMIFS(ZipCodes!D:D,ZipCodes!A:A,Table5[[#This Row],[Zip Code]]),0)</f>
        <v>18858</v>
      </c>
      <c r="E140" s="9">
        <f>IFERROR(Table5[[#This Row],[Case Count]]/(Table5[[#This Row],[Population]]/10000),0)</f>
        <v>6.8936260473008808</v>
      </c>
    </row>
    <row r="141" spans="1:5" x14ac:dyDescent="0.35">
      <c r="A141" s="11">
        <v>43922.333333333336</v>
      </c>
      <c r="B141">
        <v>92109</v>
      </c>
      <c r="C141">
        <v>20</v>
      </c>
      <c r="D141" s="9">
        <f>ROUND(SUMIFS(ZipCodes!D:D,ZipCodes!A:A,Table5[[#This Row],[Zip Code]]),0)</f>
        <v>45787</v>
      </c>
      <c r="E141" s="9">
        <f>IFERROR(Table5[[#This Row],[Case Count]]/(Table5[[#This Row],[Population]]/10000),0)</f>
        <v>4.3680520671806402</v>
      </c>
    </row>
    <row r="142" spans="1:5" x14ac:dyDescent="0.35">
      <c r="A142" s="11">
        <v>43922.333333333336</v>
      </c>
      <c r="B142">
        <v>92110</v>
      </c>
      <c r="C142">
        <v>13</v>
      </c>
      <c r="D142" s="9">
        <f>ROUND(SUMIFS(ZipCodes!D:D,ZipCodes!A:A,Table5[[#This Row],[Zip Code]]),0)</f>
        <v>25341</v>
      </c>
      <c r="E142" s="9">
        <f>IFERROR(Table5[[#This Row],[Case Count]]/(Table5[[#This Row],[Population]]/10000),0)</f>
        <v>5.1300264393670334</v>
      </c>
    </row>
    <row r="143" spans="1:5" x14ac:dyDescent="0.35">
      <c r="A143" s="11">
        <v>43922.333333333336</v>
      </c>
      <c r="B143">
        <v>92111</v>
      </c>
      <c r="C143">
        <v>8</v>
      </c>
      <c r="D143" s="9">
        <f>ROUND(SUMIFS(ZipCodes!D:D,ZipCodes!A:A,Table5[[#This Row],[Zip Code]]),0)</f>
        <v>45096</v>
      </c>
      <c r="E143" s="9">
        <f>IFERROR(Table5[[#This Row],[Case Count]]/(Table5[[#This Row],[Population]]/10000),0)</f>
        <v>1.7739932588256164</v>
      </c>
    </row>
    <row r="144" spans="1:5" x14ac:dyDescent="0.35">
      <c r="A144" s="11">
        <v>43922.333333333336</v>
      </c>
      <c r="B144">
        <v>92113</v>
      </c>
      <c r="C144">
        <v>19</v>
      </c>
      <c r="D144" s="9">
        <f>ROUND(SUMIFS(ZipCodes!D:D,ZipCodes!A:A,Table5[[#This Row],[Zip Code]]),0)</f>
        <v>56066</v>
      </c>
      <c r="E144" s="9">
        <f>IFERROR(Table5[[#This Row],[Case Count]]/(Table5[[#This Row],[Population]]/10000),0)</f>
        <v>3.388863125601969</v>
      </c>
    </row>
    <row r="145" spans="1:5" x14ac:dyDescent="0.35">
      <c r="A145" s="11">
        <v>43922.333333333336</v>
      </c>
      <c r="B145">
        <v>92114</v>
      </c>
      <c r="C145">
        <v>12</v>
      </c>
      <c r="D145" s="9">
        <f>ROUND(SUMIFS(ZipCodes!D:D,ZipCodes!A:A,Table5[[#This Row],[Zip Code]]),0)</f>
        <v>65433</v>
      </c>
      <c r="E145" s="9">
        <f>IFERROR(Table5[[#This Row],[Case Count]]/(Table5[[#This Row],[Population]]/10000),0)</f>
        <v>1.8339370042639034</v>
      </c>
    </row>
    <row r="146" spans="1:5" x14ac:dyDescent="0.35">
      <c r="A146" s="11">
        <v>43922.333333333336</v>
      </c>
      <c r="B146">
        <v>92115</v>
      </c>
      <c r="C146">
        <v>14</v>
      </c>
      <c r="D146" s="9">
        <f>ROUND(SUMIFS(ZipCodes!D:D,ZipCodes!A:A,Table5[[#This Row],[Zip Code]]),0)</f>
        <v>58560</v>
      </c>
      <c r="E146" s="9">
        <f>IFERROR(Table5[[#This Row],[Case Count]]/(Table5[[#This Row],[Population]]/10000),0)</f>
        <v>2.3907103825136611</v>
      </c>
    </row>
    <row r="147" spans="1:5" x14ac:dyDescent="0.35">
      <c r="A147" s="11">
        <v>43922.333333333336</v>
      </c>
      <c r="B147">
        <v>92116</v>
      </c>
      <c r="C147">
        <v>27</v>
      </c>
      <c r="D147" s="9">
        <f>ROUND(SUMIFS(ZipCodes!D:D,ZipCodes!A:A,Table5[[#This Row],[Zip Code]]),0)</f>
        <v>31680</v>
      </c>
      <c r="E147" s="9">
        <f>IFERROR(Table5[[#This Row],[Case Count]]/(Table5[[#This Row],[Population]]/10000),0)</f>
        <v>8.5227272727272716</v>
      </c>
    </row>
    <row r="148" spans="1:5" x14ac:dyDescent="0.35">
      <c r="A148" s="11">
        <v>43922.333333333336</v>
      </c>
      <c r="B148">
        <v>92117</v>
      </c>
      <c r="C148">
        <v>11</v>
      </c>
      <c r="D148" s="9">
        <f>ROUND(SUMIFS(ZipCodes!D:D,ZipCodes!A:A,Table5[[#This Row],[Zip Code]]),0)</f>
        <v>51332</v>
      </c>
      <c r="E148" s="9">
        <f>IFERROR(Table5[[#This Row],[Case Count]]/(Table5[[#This Row],[Population]]/10000),0)</f>
        <v>2.142912802929946</v>
      </c>
    </row>
    <row r="149" spans="1:5" x14ac:dyDescent="0.35">
      <c r="A149" s="11">
        <v>43922.333333333336</v>
      </c>
      <c r="B149">
        <v>92118</v>
      </c>
      <c r="C149">
        <v>2</v>
      </c>
      <c r="D149" s="9">
        <f>ROUND(SUMIFS(ZipCodes!D:D,ZipCodes!A:A,Table5[[#This Row],[Zip Code]]),0)</f>
        <v>23575</v>
      </c>
      <c r="E149" s="9">
        <f>IFERROR(Table5[[#This Row],[Case Count]]/(Table5[[#This Row],[Population]]/10000),0)</f>
        <v>0.84835630965005304</v>
      </c>
    </row>
    <row r="150" spans="1:5" x14ac:dyDescent="0.35">
      <c r="A150" s="11">
        <v>43922.333333333336</v>
      </c>
      <c r="B150">
        <v>92119</v>
      </c>
      <c r="C150">
        <v>4</v>
      </c>
      <c r="D150" s="9">
        <f>ROUND(SUMIFS(ZipCodes!D:D,ZipCodes!A:A,Table5[[#This Row],[Zip Code]]),0)</f>
        <v>23057</v>
      </c>
      <c r="E150" s="9">
        <f>IFERROR(Table5[[#This Row],[Case Count]]/(Table5[[#This Row],[Population]]/10000),0)</f>
        <v>1.7348310708244785</v>
      </c>
    </row>
    <row r="151" spans="1:5" x14ac:dyDescent="0.35">
      <c r="A151" s="11">
        <v>43922.333333333336</v>
      </c>
      <c r="B151">
        <v>92120</v>
      </c>
      <c r="C151">
        <v>9</v>
      </c>
      <c r="D151" s="9">
        <f>ROUND(SUMIFS(ZipCodes!D:D,ZipCodes!A:A,Table5[[#This Row],[Zip Code]]),0)</f>
        <v>26317</v>
      </c>
      <c r="E151" s="9">
        <f>IFERROR(Table5[[#This Row],[Case Count]]/(Table5[[#This Row],[Population]]/10000),0)</f>
        <v>3.4198426872363874</v>
      </c>
    </row>
    <row r="152" spans="1:5" x14ac:dyDescent="0.35">
      <c r="A152" s="11">
        <v>43922.333333333336</v>
      </c>
      <c r="B152">
        <v>92121</v>
      </c>
      <c r="C152">
        <v>3</v>
      </c>
      <c r="D152" s="9">
        <f>ROUND(SUMIFS(ZipCodes!D:D,ZipCodes!A:A,Table5[[#This Row],[Zip Code]]),0)</f>
        <v>4179</v>
      </c>
      <c r="E152" s="9">
        <f>IFERROR(Table5[[#This Row],[Case Count]]/(Table5[[#This Row],[Population]]/10000),0)</f>
        <v>7.1787508973438623</v>
      </c>
    </row>
    <row r="153" spans="1:5" x14ac:dyDescent="0.35">
      <c r="A153" s="11">
        <v>43922.333333333336</v>
      </c>
      <c r="B153">
        <v>92122</v>
      </c>
      <c r="C153">
        <v>9</v>
      </c>
      <c r="D153" s="9">
        <f>ROUND(SUMIFS(ZipCodes!D:D,ZipCodes!A:A,Table5[[#This Row],[Zip Code]]),0)</f>
        <v>43728</v>
      </c>
      <c r="E153" s="9">
        <f>IFERROR(Table5[[#This Row],[Case Count]]/(Table5[[#This Row],[Population]]/10000),0)</f>
        <v>2.0581778265642154</v>
      </c>
    </row>
    <row r="154" spans="1:5" x14ac:dyDescent="0.35">
      <c r="A154" s="11">
        <v>43922.333333333336</v>
      </c>
      <c r="B154">
        <v>92123</v>
      </c>
      <c r="C154">
        <v>14</v>
      </c>
      <c r="D154" s="9">
        <f>ROUND(SUMIFS(ZipCodes!D:D,ZipCodes!A:A,Table5[[#This Row],[Zip Code]]),0)</f>
        <v>26823</v>
      </c>
      <c r="E154" s="9">
        <f>IFERROR(Table5[[#This Row],[Case Count]]/(Table5[[#This Row],[Population]]/10000),0)</f>
        <v>5.2194012601125896</v>
      </c>
    </row>
    <row r="155" spans="1:5" x14ac:dyDescent="0.35">
      <c r="A155" s="11">
        <v>43922.333333333336</v>
      </c>
      <c r="B155">
        <v>92124</v>
      </c>
      <c r="C155">
        <v>6</v>
      </c>
      <c r="D155" s="9">
        <f>ROUND(SUMIFS(ZipCodes!D:D,ZipCodes!A:A,Table5[[#This Row],[Zip Code]]),0)</f>
        <v>30443</v>
      </c>
      <c r="E155" s="9">
        <f>IFERROR(Table5[[#This Row],[Case Count]]/(Table5[[#This Row],[Population]]/10000),0)</f>
        <v>1.9708964293926357</v>
      </c>
    </row>
    <row r="156" spans="1:5" x14ac:dyDescent="0.35">
      <c r="A156" s="11">
        <v>43922.333333333336</v>
      </c>
      <c r="B156">
        <v>92126</v>
      </c>
      <c r="C156">
        <v>15</v>
      </c>
      <c r="D156" s="9">
        <f>ROUND(SUMIFS(ZipCodes!D:D,ZipCodes!A:A,Table5[[#This Row],[Zip Code]]),0)</f>
        <v>73343</v>
      </c>
      <c r="E156" s="9">
        <f>IFERROR(Table5[[#This Row],[Case Count]]/(Table5[[#This Row],[Population]]/10000),0)</f>
        <v>2.0451849528925732</v>
      </c>
    </row>
    <row r="157" spans="1:5" x14ac:dyDescent="0.35">
      <c r="A157" s="11">
        <v>43922.333333333336</v>
      </c>
      <c r="B157">
        <v>92127</v>
      </c>
      <c r="C157">
        <v>13</v>
      </c>
      <c r="D157" s="9">
        <f>ROUND(SUMIFS(ZipCodes!D:D,ZipCodes!A:A,Table5[[#This Row],[Zip Code]]),0)</f>
        <v>39337</v>
      </c>
      <c r="E157" s="9">
        <f>IFERROR(Table5[[#This Row],[Case Count]]/(Table5[[#This Row],[Population]]/10000),0)</f>
        <v>3.304776673360958</v>
      </c>
    </row>
    <row r="158" spans="1:5" x14ac:dyDescent="0.35">
      <c r="A158" s="11">
        <v>43922.333333333336</v>
      </c>
      <c r="B158">
        <v>92128</v>
      </c>
      <c r="C158">
        <v>17</v>
      </c>
      <c r="D158" s="9">
        <f>ROUND(SUMIFS(ZipCodes!D:D,ZipCodes!A:A,Table5[[#This Row],[Zip Code]]),0)</f>
        <v>47490</v>
      </c>
      <c r="E158" s="9">
        <f>IFERROR(Table5[[#This Row],[Case Count]]/(Table5[[#This Row],[Population]]/10000),0)</f>
        <v>3.5797009896820384</v>
      </c>
    </row>
    <row r="159" spans="1:5" x14ac:dyDescent="0.35">
      <c r="A159" s="11">
        <v>43922.333333333336</v>
      </c>
      <c r="B159">
        <v>92129</v>
      </c>
      <c r="C159">
        <v>12</v>
      </c>
      <c r="D159" s="9">
        <f>ROUND(SUMIFS(ZipCodes!D:D,ZipCodes!A:A,Table5[[#This Row],[Zip Code]]),0)</f>
        <v>51536</v>
      </c>
      <c r="E159" s="9">
        <f>IFERROR(Table5[[#This Row],[Case Count]]/(Table5[[#This Row],[Population]]/10000),0)</f>
        <v>2.328469419434958</v>
      </c>
    </row>
    <row r="160" spans="1:5" x14ac:dyDescent="0.35">
      <c r="A160" s="11">
        <v>43922.333333333336</v>
      </c>
      <c r="B160">
        <v>92130</v>
      </c>
      <c r="C160">
        <v>20</v>
      </c>
      <c r="D160" s="9">
        <f>ROUND(SUMIFS(ZipCodes!D:D,ZipCodes!A:A,Table5[[#This Row],[Zip Code]]),0)</f>
        <v>48940</v>
      </c>
      <c r="E160" s="9">
        <f>IFERROR(Table5[[#This Row],[Case Count]]/(Table5[[#This Row],[Population]]/10000),0)</f>
        <v>4.0866366979975481</v>
      </c>
    </row>
    <row r="161" spans="1:5" x14ac:dyDescent="0.35">
      <c r="A161" s="11">
        <v>43922.333333333336</v>
      </c>
      <c r="B161">
        <v>92131</v>
      </c>
      <c r="C161">
        <v>4</v>
      </c>
      <c r="D161" s="9">
        <f>ROUND(SUMIFS(ZipCodes!D:D,ZipCodes!A:A,Table5[[#This Row],[Zip Code]]),0)</f>
        <v>32787</v>
      </c>
      <c r="E161" s="9">
        <f>IFERROR(Table5[[#This Row],[Case Count]]/(Table5[[#This Row],[Population]]/10000),0)</f>
        <v>1.2199957300149449</v>
      </c>
    </row>
    <row r="162" spans="1:5" x14ac:dyDescent="0.35">
      <c r="A162" s="11">
        <v>43922.333333333336</v>
      </c>
      <c r="B162">
        <v>92139</v>
      </c>
      <c r="C162">
        <v>13</v>
      </c>
      <c r="D162" s="9">
        <f>ROUND(SUMIFS(ZipCodes!D:D,ZipCodes!A:A,Table5[[#This Row],[Zip Code]]),0)</f>
        <v>35125</v>
      </c>
      <c r="E162" s="9">
        <f>IFERROR(Table5[[#This Row],[Case Count]]/(Table5[[#This Row],[Population]]/10000),0)</f>
        <v>3.7010676156583626</v>
      </c>
    </row>
    <row r="163" spans="1:5" x14ac:dyDescent="0.35">
      <c r="A163" s="11">
        <v>43922.333333333336</v>
      </c>
      <c r="B163">
        <v>92145</v>
      </c>
      <c r="C163">
        <v>2</v>
      </c>
      <c r="D163" s="9">
        <f>ROUND(SUMIFS(ZipCodes!D:D,ZipCodes!A:A,Table5[[#This Row],[Zip Code]]),0)</f>
        <v>1449</v>
      </c>
      <c r="E163" s="9">
        <f>IFERROR(Table5[[#This Row],[Case Count]]/(Table5[[#This Row],[Population]]/10000),0)</f>
        <v>13.802622498274673</v>
      </c>
    </row>
    <row r="164" spans="1:5" x14ac:dyDescent="0.35">
      <c r="A164" s="11">
        <v>43922.333333333336</v>
      </c>
      <c r="B164">
        <v>92147</v>
      </c>
      <c r="C164">
        <v>1</v>
      </c>
      <c r="D164" s="9">
        <f>ROUND(SUMIFS(ZipCodes!D:D,ZipCodes!A:A,Table5[[#This Row],[Zip Code]]),0)</f>
        <v>559</v>
      </c>
      <c r="E164" s="9">
        <f>IFERROR(Table5[[#This Row],[Case Count]]/(Table5[[#This Row],[Population]]/10000),0)</f>
        <v>17.889087656529519</v>
      </c>
    </row>
    <row r="165" spans="1:5" x14ac:dyDescent="0.35">
      <c r="A165" s="11">
        <v>43922.333333333336</v>
      </c>
      <c r="B165">
        <v>92154</v>
      </c>
      <c r="C165">
        <v>20</v>
      </c>
      <c r="D165" s="9">
        <f>ROUND(SUMIFS(ZipCodes!D:D,ZipCodes!A:A,Table5[[#This Row],[Zip Code]]),0)</f>
        <v>79708</v>
      </c>
      <c r="E165" s="9">
        <f>IFERROR(Table5[[#This Row],[Case Count]]/(Table5[[#This Row],[Population]]/10000),0)</f>
        <v>2.5091584282631607</v>
      </c>
    </row>
    <row r="166" spans="1:5" x14ac:dyDescent="0.35">
      <c r="A166" s="11">
        <v>43922.333333333336</v>
      </c>
      <c r="B166">
        <v>92168</v>
      </c>
      <c r="C166">
        <v>2</v>
      </c>
      <c r="D166" s="9">
        <f>ROUND(SUMIFS(ZipCodes!D:D,ZipCodes!A:A,Table5[[#This Row],[Zip Code]]),0)</f>
        <v>0</v>
      </c>
      <c r="E166" s="9">
        <f>IFERROR(Table5[[#This Row],[Case Count]]/(Table5[[#This Row],[Population]]/10000),0)</f>
        <v>0</v>
      </c>
    </row>
    <row r="167" spans="1:5" x14ac:dyDescent="0.35">
      <c r="A167" s="11">
        <v>43922.333333333336</v>
      </c>
      <c r="B167">
        <v>92173</v>
      </c>
      <c r="C167">
        <v>5</v>
      </c>
      <c r="D167" s="9">
        <f>ROUND(SUMIFS(ZipCodes!D:D,ZipCodes!A:A,Table5[[#This Row],[Zip Code]]),0)</f>
        <v>29429</v>
      </c>
      <c r="E167" s="9">
        <f>IFERROR(Table5[[#This Row],[Case Count]]/(Table5[[#This Row],[Population]]/10000),0)</f>
        <v>1.6990043834313093</v>
      </c>
    </row>
    <row r="168" spans="1:5" x14ac:dyDescent="0.35">
      <c r="A168" s="11">
        <v>43922.333333333336</v>
      </c>
      <c r="B168">
        <v>92196</v>
      </c>
      <c r="C168">
        <v>1</v>
      </c>
      <c r="D168" s="9">
        <f>ROUND(SUMIFS(ZipCodes!D:D,ZipCodes!A:A,Table5[[#This Row],[Zip Code]]),0)</f>
        <v>0</v>
      </c>
      <c r="E168" s="9">
        <f>IFERROR(Table5[[#This Row],[Case Count]]/(Table5[[#This Row],[Population]]/10000),0)</f>
        <v>0</v>
      </c>
    </row>
    <row r="169" spans="1:5" x14ac:dyDescent="0.35">
      <c r="A169" s="11">
        <v>43922.333333333336</v>
      </c>
      <c r="B169" t="s">
        <v>27</v>
      </c>
      <c r="C169">
        <v>27</v>
      </c>
      <c r="D169" s="9">
        <f>ROUND(SUMIFS(ZipCodes!D:D,ZipCodes!A:A,Table5[[#This Row],[Zip Code]]),0)</f>
        <v>0</v>
      </c>
      <c r="E169" s="9">
        <f>IFERROR(Table5[[#This Row],[Case Count]]/(Table5[[#This Row],[Population]]/10000),0)</f>
        <v>0</v>
      </c>
    </row>
    <row r="170" spans="1:5" x14ac:dyDescent="0.35">
      <c r="A170" s="11">
        <v>43923.333333333336</v>
      </c>
      <c r="B170">
        <v>91902</v>
      </c>
      <c r="C170">
        <v>8</v>
      </c>
      <c r="D170" s="9">
        <f>ROUND(SUMIFS(ZipCodes!D:D,ZipCodes!A:A,Table5[[#This Row],[Zip Code]]),0)</f>
        <v>17653</v>
      </c>
      <c r="E170" s="9">
        <f>IFERROR(Table5[[#This Row],[Case Count]]/(Table5[[#This Row],[Population]]/10000),0)</f>
        <v>4.5318076247663281</v>
      </c>
    </row>
    <row r="171" spans="1:5" x14ac:dyDescent="0.35">
      <c r="A171" s="11">
        <v>43923.333333333336</v>
      </c>
      <c r="B171">
        <v>91909</v>
      </c>
      <c r="C171">
        <v>1</v>
      </c>
      <c r="D171" s="9">
        <f>ROUND(SUMIFS(ZipCodes!D:D,ZipCodes!A:A,Table5[[#This Row],[Zip Code]]),0)</f>
        <v>0</v>
      </c>
      <c r="E171" s="9">
        <f>IFERROR(Table5[[#This Row],[Case Count]]/(Table5[[#This Row],[Population]]/10000),0)</f>
        <v>0</v>
      </c>
    </row>
    <row r="172" spans="1:5" x14ac:dyDescent="0.35">
      <c r="A172" s="11">
        <v>43923.333333333336</v>
      </c>
      <c r="B172">
        <v>91910</v>
      </c>
      <c r="C172">
        <v>21</v>
      </c>
      <c r="D172" s="9">
        <f>ROUND(SUMIFS(ZipCodes!D:D,ZipCodes!A:A,Table5[[#This Row],[Zip Code]]),0)</f>
        <v>75802</v>
      </c>
      <c r="E172" s="9">
        <f>IFERROR(Table5[[#This Row],[Case Count]]/(Table5[[#This Row],[Population]]/10000),0)</f>
        <v>2.7703754518350441</v>
      </c>
    </row>
    <row r="173" spans="1:5" x14ac:dyDescent="0.35">
      <c r="A173" s="11">
        <v>43923.333333333336</v>
      </c>
      <c r="B173">
        <v>91911</v>
      </c>
      <c r="C173">
        <v>16</v>
      </c>
      <c r="D173" s="9">
        <f>ROUND(SUMIFS(ZipCodes!D:D,ZipCodes!A:A,Table5[[#This Row],[Zip Code]]),0)</f>
        <v>82999</v>
      </c>
      <c r="E173" s="9">
        <f>IFERROR(Table5[[#This Row],[Case Count]]/(Table5[[#This Row],[Population]]/10000),0)</f>
        <v>1.9277340690851699</v>
      </c>
    </row>
    <row r="174" spans="1:5" x14ac:dyDescent="0.35">
      <c r="A174" s="11">
        <v>43923.333333333336</v>
      </c>
      <c r="B174">
        <v>91913</v>
      </c>
      <c r="C174">
        <v>19</v>
      </c>
      <c r="D174" s="9">
        <f>ROUND(SUMIFS(ZipCodes!D:D,ZipCodes!A:A,Table5[[#This Row],[Zip Code]]),0)</f>
        <v>40971</v>
      </c>
      <c r="E174" s="9">
        <f>IFERROR(Table5[[#This Row],[Case Count]]/(Table5[[#This Row],[Population]]/10000),0)</f>
        <v>4.6374264723829048</v>
      </c>
    </row>
    <row r="175" spans="1:5" x14ac:dyDescent="0.35">
      <c r="A175" s="11">
        <v>43923.333333333336</v>
      </c>
      <c r="B175">
        <v>91914</v>
      </c>
      <c r="C175">
        <v>2</v>
      </c>
      <c r="D175" s="9">
        <f>ROUND(SUMIFS(ZipCodes!D:D,ZipCodes!A:A,Table5[[#This Row],[Zip Code]]),0)</f>
        <v>15448</v>
      </c>
      <c r="E175" s="9">
        <f>IFERROR(Table5[[#This Row],[Case Count]]/(Table5[[#This Row],[Population]]/10000),0)</f>
        <v>1.294665976178146</v>
      </c>
    </row>
    <row r="176" spans="1:5" x14ac:dyDescent="0.35">
      <c r="A176" s="11">
        <v>43923.333333333336</v>
      </c>
      <c r="B176">
        <v>91915</v>
      </c>
      <c r="C176">
        <v>5</v>
      </c>
      <c r="D176" s="9">
        <f>ROUND(SUMIFS(ZipCodes!D:D,ZipCodes!A:A,Table5[[#This Row],[Zip Code]]),0)</f>
        <v>24659</v>
      </c>
      <c r="E176" s="9">
        <f>IFERROR(Table5[[#This Row],[Case Count]]/(Table5[[#This Row],[Population]]/10000),0)</f>
        <v>2.027657244819336</v>
      </c>
    </row>
    <row r="177" spans="1:5" x14ac:dyDescent="0.35">
      <c r="A177" s="11">
        <v>43923.333333333336</v>
      </c>
      <c r="B177">
        <v>91932</v>
      </c>
      <c r="C177">
        <v>1</v>
      </c>
      <c r="D177" s="9">
        <f>ROUND(SUMIFS(ZipCodes!D:D,ZipCodes!A:A,Table5[[#This Row],[Zip Code]]),0)</f>
        <v>25718</v>
      </c>
      <c r="E177" s="9">
        <f>IFERROR(Table5[[#This Row],[Case Count]]/(Table5[[#This Row],[Population]]/10000),0)</f>
        <v>0.38883272416206549</v>
      </c>
    </row>
    <row r="178" spans="1:5" x14ac:dyDescent="0.35">
      <c r="A178" s="11">
        <v>43923.333333333336</v>
      </c>
      <c r="B178">
        <v>91935</v>
      </c>
      <c r="C178">
        <v>1</v>
      </c>
      <c r="D178" s="9">
        <f>ROUND(SUMIFS(ZipCodes!D:D,ZipCodes!A:A,Table5[[#This Row],[Zip Code]]),0)</f>
        <v>8624</v>
      </c>
      <c r="E178" s="9">
        <f>IFERROR(Table5[[#This Row],[Case Count]]/(Table5[[#This Row],[Population]]/10000),0)</f>
        <v>1.1595547309833023</v>
      </c>
    </row>
    <row r="179" spans="1:5" x14ac:dyDescent="0.35">
      <c r="A179" s="11">
        <v>43923.333333333336</v>
      </c>
      <c r="B179">
        <v>91941</v>
      </c>
      <c r="C179">
        <v>4</v>
      </c>
      <c r="D179" s="9">
        <f>ROUND(SUMIFS(ZipCodes!D:D,ZipCodes!A:A,Table5[[#This Row],[Zip Code]]),0)</f>
        <v>31779</v>
      </c>
      <c r="E179" s="9">
        <f>IFERROR(Table5[[#This Row],[Case Count]]/(Table5[[#This Row],[Population]]/10000),0)</f>
        <v>1.2586928474778942</v>
      </c>
    </row>
    <row r="180" spans="1:5" x14ac:dyDescent="0.35">
      <c r="A180" s="11">
        <v>43923.333333333336</v>
      </c>
      <c r="B180">
        <v>91942</v>
      </c>
      <c r="C180">
        <v>9</v>
      </c>
      <c r="D180" s="9">
        <f>ROUND(SUMIFS(ZipCodes!D:D,ZipCodes!A:A,Table5[[#This Row],[Zip Code]]),0)</f>
        <v>38069</v>
      </c>
      <c r="E180" s="9">
        <f>IFERROR(Table5[[#This Row],[Case Count]]/(Table5[[#This Row],[Population]]/10000),0)</f>
        <v>2.3641282933620529</v>
      </c>
    </row>
    <row r="181" spans="1:5" x14ac:dyDescent="0.35">
      <c r="A181" s="11">
        <v>43923.333333333336</v>
      </c>
      <c r="B181">
        <v>91945</v>
      </c>
      <c r="C181">
        <v>8</v>
      </c>
      <c r="D181" s="9">
        <f>ROUND(SUMIFS(ZipCodes!D:D,ZipCodes!A:A,Table5[[#This Row],[Zip Code]]),0)</f>
        <v>25460</v>
      </c>
      <c r="E181" s="9">
        <f>IFERROR(Table5[[#This Row],[Case Count]]/(Table5[[#This Row],[Population]]/10000),0)</f>
        <v>3.142183817753339</v>
      </c>
    </row>
    <row r="182" spans="1:5" x14ac:dyDescent="0.35">
      <c r="A182" s="11">
        <v>43923.333333333336</v>
      </c>
      <c r="B182">
        <v>91950</v>
      </c>
      <c r="C182">
        <v>11</v>
      </c>
      <c r="D182" s="9">
        <f>ROUND(SUMIFS(ZipCodes!D:D,ZipCodes!A:A,Table5[[#This Row],[Zip Code]]),0)</f>
        <v>60322</v>
      </c>
      <c r="E182" s="9">
        <f>IFERROR(Table5[[#This Row],[Case Count]]/(Table5[[#This Row],[Population]]/10000),0)</f>
        <v>1.823546964623189</v>
      </c>
    </row>
    <row r="183" spans="1:5" x14ac:dyDescent="0.35">
      <c r="A183" s="11">
        <v>43923.333333333336</v>
      </c>
      <c r="B183">
        <v>91977</v>
      </c>
      <c r="C183">
        <v>19</v>
      </c>
      <c r="D183" s="9">
        <f>ROUND(SUMIFS(ZipCodes!D:D,ZipCodes!A:A,Table5[[#This Row],[Zip Code]]),0)</f>
        <v>58368</v>
      </c>
      <c r="E183" s="9">
        <f>IFERROR(Table5[[#This Row],[Case Count]]/(Table5[[#This Row],[Population]]/10000),0)</f>
        <v>3.255208333333333</v>
      </c>
    </row>
    <row r="184" spans="1:5" x14ac:dyDescent="0.35">
      <c r="A184" s="11">
        <v>43923.333333333336</v>
      </c>
      <c r="B184">
        <v>91978</v>
      </c>
      <c r="C184">
        <v>2</v>
      </c>
      <c r="D184" s="9">
        <f>ROUND(SUMIFS(ZipCodes!D:D,ZipCodes!A:A,Table5[[#This Row],[Zip Code]]),0)</f>
        <v>8896</v>
      </c>
      <c r="E184" s="9">
        <f>IFERROR(Table5[[#This Row],[Case Count]]/(Table5[[#This Row],[Population]]/10000),0)</f>
        <v>2.2482014388489211</v>
      </c>
    </row>
    <row r="185" spans="1:5" x14ac:dyDescent="0.35">
      <c r="A185" s="11">
        <v>43923.333333333336</v>
      </c>
      <c r="B185">
        <v>92007</v>
      </c>
      <c r="C185">
        <v>4</v>
      </c>
      <c r="D185" s="9">
        <f>ROUND(SUMIFS(ZipCodes!D:D,ZipCodes!A:A,Table5[[#This Row],[Zip Code]]),0)</f>
        <v>10429</v>
      </c>
      <c r="E185" s="9">
        <f>IFERROR(Table5[[#This Row],[Case Count]]/(Table5[[#This Row],[Population]]/10000),0)</f>
        <v>3.8354588167609553</v>
      </c>
    </row>
    <row r="186" spans="1:5" x14ac:dyDescent="0.35">
      <c r="A186" s="11">
        <v>43923.333333333336</v>
      </c>
      <c r="B186">
        <v>92008</v>
      </c>
      <c r="C186">
        <v>7</v>
      </c>
      <c r="D186" s="9">
        <f>ROUND(SUMIFS(ZipCodes!D:D,ZipCodes!A:A,Table5[[#This Row],[Zip Code]]),0)</f>
        <v>27649</v>
      </c>
      <c r="E186" s="9">
        <f>IFERROR(Table5[[#This Row],[Case Count]]/(Table5[[#This Row],[Population]]/10000),0)</f>
        <v>2.5317371333502114</v>
      </c>
    </row>
    <row r="187" spans="1:5" x14ac:dyDescent="0.35">
      <c r="A187" s="11">
        <v>43923.333333333336</v>
      </c>
      <c r="B187">
        <v>92009</v>
      </c>
      <c r="C187">
        <v>14</v>
      </c>
      <c r="D187" s="9">
        <f>ROUND(SUMIFS(ZipCodes!D:D,ZipCodes!A:A,Table5[[#This Row],[Zip Code]]),0)</f>
        <v>40747</v>
      </c>
      <c r="E187" s="9">
        <f>IFERROR(Table5[[#This Row],[Case Count]]/(Table5[[#This Row],[Population]]/10000),0)</f>
        <v>3.4358357670503352</v>
      </c>
    </row>
    <row r="188" spans="1:5" x14ac:dyDescent="0.35">
      <c r="A188" s="11">
        <v>43923.333333333336</v>
      </c>
      <c r="B188">
        <v>92010</v>
      </c>
      <c r="C188">
        <v>6</v>
      </c>
      <c r="D188" s="9">
        <f>ROUND(SUMIFS(ZipCodes!D:D,ZipCodes!A:A,Table5[[#This Row],[Zip Code]]),0)</f>
        <v>14382</v>
      </c>
      <c r="E188" s="9">
        <f>IFERROR(Table5[[#This Row],[Case Count]]/(Table5[[#This Row],[Population]]/10000),0)</f>
        <v>4.1718815185648728</v>
      </c>
    </row>
    <row r="189" spans="1:5" x14ac:dyDescent="0.35">
      <c r="A189" s="11">
        <v>43923.333333333336</v>
      </c>
      <c r="B189">
        <v>92011</v>
      </c>
      <c r="C189">
        <v>5</v>
      </c>
      <c r="D189" s="9">
        <f>ROUND(SUMIFS(ZipCodes!D:D,ZipCodes!A:A,Table5[[#This Row],[Zip Code]]),0)</f>
        <v>22405</v>
      </c>
      <c r="E189" s="9">
        <f>IFERROR(Table5[[#This Row],[Case Count]]/(Table5[[#This Row],[Population]]/10000),0)</f>
        <v>2.2316447221602322</v>
      </c>
    </row>
    <row r="190" spans="1:5" x14ac:dyDescent="0.35">
      <c r="A190" s="11">
        <v>43923.333333333336</v>
      </c>
      <c r="B190">
        <v>92014</v>
      </c>
      <c r="C190">
        <v>9</v>
      </c>
      <c r="D190" s="9">
        <f>ROUND(SUMIFS(ZipCodes!D:D,ZipCodes!A:A,Table5[[#This Row],[Zip Code]]),0)</f>
        <v>13154</v>
      </c>
      <c r="E190" s="9">
        <f>IFERROR(Table5[[#This Row],[Case Count]]/(Table5[[#This Row],[Population]]/10000),0)</f>
        <v>6.8420252394708836</v>
      </c>
    </row>
    <row r="191" spans="1:5" x14ac:dyDescent="0.35">
      <c r="A191" s="11">
        <v>43923.333333333336</v>
      </c>
      <c r="B191">
        <v>92019</v>
      </c>
      <c r="C191">
        <v>20</v>
      </c>
      <c r="D191" s="9">
        <f>ROUND(SUMIFS(ZipCodes!D:D,ZipCodes!A:A,Table5[[#This Row],[Zip Code]]),0)</f>
        <v>42598</v>
      </c>
      <c r="E191" s="9">
        <f>IFERROR(Table5[[#This Row],[Case Count]]/(Table5[[#This Row],[Population]]/10000),0)</f>
        <v>4.6950561059204654</v>
      </c>
    </row>
    <row r="192" spans="1:5" x14ac:dyDescent="0.35">
      <c r="A192" s="11">
        <v>43923.333333333336</v>
      </c>
      <c r="B192">
        <v>92020</v>
      </c>
      <c r="C192">
        <v>25</v>
      </c>
      <c r="D192" s="9">
        <f>ROUND(SUMIFS(ZipCodes!D:D,ZipCodes!A:A,Table5[[#This Row],[Zip Code]]),0)</f>
        <v>57767</v>
      </c>
      <c r="E192" s="9">
        <f>IFERROR(Table5[[#This Row],[Case Count]]/(Table5[[#This Row],[Population]]/10000),0)</f>
        <v>4.3277303650873336</v>
      </c>
    </row>
    <row r="193" spans="1:5" x14ac:dyDescent="0.35">
      <c r="A193" s="11">
        <v>43923.333333333336</v>
      </c>
      <c r="B193">
        <v>92021</v>
      </c>
      <c r="C193">
        <v>18</v>
      </c>
      <c r="D193" s="9">
        <f>ROUND(SUMIFS(ZipCodes!D:D,ZipCodes!A:A,Table5[[#This Row],[Zip Code]]),0)</f>
        <v>65068</v>
      </c>
      <c r="E193" s="9">
        <f>IFERROR(Table5[[#This Row],[Case Count]]/(Table5[[#This Row],[Population]]/10000),0)</f>
        <v>2.7663367553943568</v>
      </c>
    </row>
    <row r="194" spans="1:5" x14ac:dyDescent="0.35">
      <c r="A194" s="11">
        <v>43923.333333333336</v>
      </c>
      <c r="B194">
        <v>92024</v>
      </c>
      <c r="C194">
        <v>21</v>
      </c>
      <c r="D194" s="9">
        <f>ROUND(SUMIFS(ZipCodes!D:D,ZipCodes!A:A,Table5[[#This Row],[Zip Code]]),0)</f>
        <v>49121</v>
      </c>
      <c r="E194" s="9">
        <f>IFERROR(Table5[[#This Row],[Case Count]]/(Table5[[#This Row],[Population]]/10000),0)</f>
        <v>4.2751572647136662</v>
      </c>
    </row>
    <row r="195" spans="1:5" x14ac:dyDescent="0.35">
      <c r="A195" s="11">
        <v>43923.333333333336</v>
      </c>
      <c r="B195">
        <v>92025</v>
      </c>
      <c r="C195">
        <v>10</v>
      </c>
      <c r="D195" s="9">
        <f>ROUND(SUMIFS(ZipCodes!D:D,ZipCodes!A:A,Table5[[#This Row],[Zip Code]]),0)</f>
        <v>49978</v>
      </c>
      <c r="E195" s="9">
        <f>IFERROR(Table5[[#This Row],[Case Count]]/(Table5[[#This Row],[Population]]/10000),0)</f>
        <v>2.0008803873704433</v>
      </c>
    </row>
    <row r="196" spans="1:5" x14ac:dyDescent="0.35">
      <c r="A196" s="11">
        <v>43923.333333333336</v>
      </c>
      <c r="B196">
        <v>92026</v>
      </c>
      <c r="C196">
        <v>5</v>
      </c>
      <c r="D196" s="9">
        <f>ROUND(SUMIFS(ZipCodes!D:D,ZipCodes!A:A,Table5[[#This Row],[Zip Code]]),0)</f>
        <v>48922</v>
      </c>
      <c r="E196" s="9">
        <f>IFERROR(Table5[[#This Row],[Case Count]]/(Table5[[#This Row],[Population]]/10000),0)</f>
        <v>1.0220350762438166</v>
      </c>
    </row>
    <row r="197" spans="1:5" x14ac:dyDescent="0.35">
      <c r="A197" s="11">
        <v>43923.333333333336</v>
      </c>
      <c r="B197">
        <v>92027</v>
      </c>
      <c r="C197">
        <v>6</v>
      </c>
      <c r="D197" s="9">
        <f>ROUND(SUMIFS(ZipCodes!D:D,ZipCodes!A:A,Table5[[#This Row],[Zip Code]]),0)</f>
        <v>53881</v>
      </c>
      <c r="E197" s="9">
        <f>IFERROR(Table5[[#This Row],[Case Count]]/(Table5[[#This Row],[Population]]/10000),0)</f>
        <v>1.1135650785991351</v>
      </c>
    </row>
    <row r="198" spans="1:5" x14ac:dyDescent="0.35">
      <c r="A198" s="11">
        <v>43923.333333333336</v>
      </c>
      <c r="B198">
        <v>92028</v>
      </c>
      <c r="C198">
        <v>5</v>
      </c>
      <c r="D198" s="9">
        <f>ROUND(SUMIFS(ZipCodes!D:D,ZipCodes!A:A,Table5[[#This Row],[Zip Code]]),0)</f>
        <v>46239</v>
      </c>
      <c r="E198" s="9">
        <f>IFERROR(Table5[[#This Row],[Case Count]]/(Table5[[#This Row],[Population]]/10000),0)</f>
        <v>1.0813382642358182</v>
      </c>
    </row>
    <row r="199" spans="1:5" x14ac:dyDescent="0.35">
      <c r="A199" s="11">
        <v>43923.333333333336</v>
      </c>
      <c r="B199">
        <v>92029</v>
      </c>
      <c r="C199">
        <v>7</v>
      </c>
      <c r="D199" s="9">
        <f>ROUND(SUMIFS(ZipCodes!D:D,ZipCodes!A:A,Table5[[#This Row],[Zip Code]]),0)</f>
        <v>19021</v>
      </c>
      <c r="E199" s="9">
        <f>IFERROR(Table5[[#This Row],[Case Count]]/(Table5[[#This Row],[Population]]/10000),0)</f>
        <v>3.6801429998422797</v>
      </c>
    </row>
    <row r="200" spans="1:5" x14ac:dyDescent="0.35">
      <c r="A200" s="11">
        <v>43923.333333333336</v>
      </c>
      <c r="B200">
        <v>92037</v>
      </c>
      <c r="C200">
        <v>29</v>
      </c>
      <c r="D200" s="9">
        <f>ROUND(SUMIFS(ZipCodes!D:D,ZipCodes!A:A,Table5[[#This Row],[Zip Code]]),0)</f>
        <v>46781</v>
      </c>
      <c r="E200" s="9">
        <f>IFERROR(Table5[[#This Row],[Case Count]]/(Table5[[#This Row],[Population]]/10000),0)</f>
        <v>6.1990979243710056</v>
      </c>
    </row>
    <row r="201" spans="1:5" x14ac:dyDescent="0.35">
      <c r="A201" s="11">
        <v>43923.333333333336</v>
      </c>
      <c r="B201">
        <v>92039</v>
      </c>
      <c r="C201">
        <v>1</v>
      </c>
      <c r="D201" s="9">
        <f>ROUND(SUMIFS(ZipCodes!D:D,ZipCodes!A:A,Table5[[#This Row],[Zip Code]]),0)</f>
        <v>0</v>
      </c>
      <c r="E201" s="9">
        <f>IFERROR(Table5[[#This Row],[Case Count]]/(Table5[[#This Row],[Population]]/10000),0)</f>
        <v>0</v>
      </c>
    </row>
    <row r="202" spans="1:5" x14ac:dyDescent="0.35">
      <c r="A202" s="11">
        <v>43923.333333333336</v>
      </c>
      <c r="B202">
        <v>92040</v>
      </c>
      <c r="C202">
        <v>8</v>
      </c>
      <c r="D202" s="9">
        <f>ROUND(SUMIFS(ZipCodes!D:D,ZipCodes!A:A,Table5[[#This Row],[Zip Code]]),0)</f>
        <v>41281</v>
      </c>
      <c r="E202" s="9">
        <f>IFERROR(Table5[[#This Row],[Case Count]]/(Table5[[#This Row],[Population]]/10000),0)</f>
        <v>1.9379375499624525</v>
      </c>
    </row>
    <row r="203" spans="1:5" x14ac:dyDescent="0.35">
      <c r="A203" s="11">
        <v>43923.333333333336</v>
      </c>
      <c r="B203">
        <v>92054</v>
      </c>
      <c r="C203">
        <v>7</v>
      </c>
      <c r="D203" s="9">
        <f>ROUND(SUMIFS(ZipCodes!D:D,ZipCodes!A:A,Table5[[#This Row],[Zip Code]]),0)</f>
        <v>40375</v>
      </c>
      <c r="E203" s="9">
        <f>IFERROR(Table5[[#This Row],[Case Count]]/(Table5[[#This Row],[Population]]/10000),0)</f>
        <v>1.73374613003096</v>
      </c>
    </row>
    <row r="204" spans="1:5" x14ac:dyDescent="0.35">
      <c r="A204" s="11">
        <v>43923.333333333336</v>
      </c>
      <c r="B204">
        <v>92056</v>
      </c>
      <c r="C204">
        <v>7</v>
      </c>
      <c r="D204" s="9">
        <f>ROUND(SUMIFS(ZipCodes!D:D,ZipCodes!A:A,Table5[[#This Row],[Zip Code]]),0)</f>
        <v>51835</v>
      </c>
      <c r="E204" s="9">
        <f>IFERROR(Table5[[#This Row],[Case Count]]/(Table5[[#This Row],[Population]]/10000),0)</f>
        <v>1.3504388926401079</v>
      </c>
    </row>
    <row r="205" spans="1:5" x14ac:dyDescent="0.35">
      <c r="A205" s="11">
        <v>43923.333333333336</v>
      </c>
      <c r="B205">
        <v>92057</v>
      </c>
      <c r="C205">
        <v>6</v>
      </c>
      <c r="D205" s="9">
        <f>ROUND(SUMIFS(ZipCodes!D:D,ZipCodes!A:A,Table5[[#This Row],[Zip Code]]),0)</f>
        <v>54096</v>
      </c>
      <c r="E205" s="9">
        <f>IFERROR(Table5[[#This Row],[Case Count]]/(Table5[[#This Row],[Population]]/10000),0)</f>
        <v>1.1091393078970719</v>
      </c>
    </row>
    <row r="206" spans="1:5" x14ac:dyDescent="0.35">
      <c r="A206" s="11">
        <v>43923.333333333336</v>
      </c>
      <c r="B206">
        <v>92058</v>
      </c>
      <c r="C206">
        <v>4</v>
      </c>
      <c r="D206" s="9">
        <f>ROUND(SUMIFS(ZipCodes!D:D,ZipCodes!A:A,Table5[[#This Row],[Zip Code]]),0)</f>
        <v>42436</v>
      </c>
      <c r="E206" s="9">
        <f>IFERROR(Table5[[#This Row],[Case Count]]/(Table5[[#This Row],[Population]]/10000),0)</f>
        <v>0.94259590913375435</v>
      </c>
    </row>
    <row r="207" spans="1:5" x14ac:dyDescent="0.35">
      <c r="A207" s="11">
        <v>43923.333333333336</v>
      </c>
      <c r="B207">
        <v>92061</v>
      </c>
      <c r="C207">
        <v>2</v>
      </c>
      <c r="D207" s="9">
        <f>ROUND(SUMIFS(ZipCodes!D:D,ZipCodes!A:A,Table5[[#This Row],[Zip Code]]),0)</f>
        <v>2499</v>
      </c>
      <c r="E207" s="9">
        <f>IFERROR(Table5[[#This Row],[Case Count]]/(Table5[[#This Row],[Population]]/10000),0)</f>
        <v>8.0032012805122044</v>
      </c>
    </row>
    <row r="208" spans="1:5" x14ac:dyDescent="0.35">
      <c r="A208" s="11">
        <v>43923.333333333336</v>
      </c>
      <c r="B208">
        <v>92064</v>
      </c>
      <c r="C208">
        <v>10</v>
      </c>
      <c r="D208" s="9">
        <f>ROUND(SUMIFS(ZipCodes!D:D,ZipCodes!A:A,Table5[[#This Row],[Zip Code]]),0)</f>
        <v>47904</v>
      </c>
      <c r="E208" s="9">
        <f>IFERROR(Table5[[#This Row],[Case Count]]/(Table5[[#This Row],[Population]]/10000),0)</f>
        <v>2.0875083500334002</v>
      </c>
    </row>
    <row r="209" spans="1:5" x14ac:dyDescent="0.35">
      <c r="A209" s="11">
        <v>43923.333333333336</v>
      </c>
      <c r="B209">
        <v>92065</v>
      </c>
      <c r="C209">
        <v>4</v>
      </c>
      <c r="D209" s="9">
        <f>ROUND(SUMIFS(ZipCodes!D:D,ZipCodes!A:A,Table5[[#This Row],[Zip Code]]),0)</f>
        <v>35414</v>
      </c>
      <c r="E209" s="9">
        <f>IFERROR(Table5[[#This Row],[Case Count]]/(Table5[[#This Row],[Population]]/10000),0)</f>
        <v>1.1294968091715141</v>
      </c>
    </row>
    <row r="210" spans="1:5" x14ac:dyDescent="0.35">
      <c r="A210" s="11">
        <v>43923.333333333336</v>
      </c>
      <c r="B210">
        <v>92067</v>
      </c>
      <c r="C210">
        <v>13</v>
      </c>
      <c r="D210" s="9">
        <f>ROUND(SUMIFS(ZipCodes!D:D,ZipCodes!A:A,Table5[[#This Row],[Zip Code]]),0)</f>
        <v>9535</v>
      </c>
      <c r="E210" s="9">
        <f>IFERROR(Table5[[#This Row],[Case Count]]/(Table5[[#This Row],[Population]]/10000),0)</f>
        <v>13.633980073413738</v>
      </c>
    </row>
    <row r="211" spans="1:5" x14ac:dyDescent="0.35">
      <c r="A211" s="11">
        <v>43923.333333333336</v>
      </c>
      <c r="B211">
        <v>92069</v>
      </c>
      <c r="C211">
        <v>5</v>
      </c>
      <c r="D211" s="9">
        <f>ROUND(SUMIFS(ZipCodes!D:D,ZipCodes!A:A,Table5[[#This Row],[Zip Code]]),0)</f>
        <v>46369</v>
      </c>
      <c r="E211" s="9">
        <f>IFERROR(Table5[[#This Row],[Case Count]]/(Table5[[#This Row],[Population]]/10000),0)</f>
        <v>1.0783066272725312</v>
      </c>
    </row>
    <row r="212" spans="1:5" x14ac:dyDescent="0.35">
      <c r="A212" s="11">
        <v>43923.333333333336</v>
      </c>
      <c r="B212">
        <v>92071</v>
      </c>
      <c r="C212">
        <v>10</v>
      </c>
      <c r="D212" s="9">
        <f>ROUND(SUMIFS(ZipCodes!D:D,ZipCodes!A:A,Table5[[#This Row],[Zip Code]]),0)</f>
        <v>53422</v>
      </c>
      <c r="E212" s="9">
        <f>IFERROR(Table5[[#This Row],[Case Count]]/(Table5[[#This Row],[Population]]/10000),0)</f>
        <v>1.8718879862229043</v>
      </c>
    </row>
    <row r="213" spans="1:5" x14ac:dyDescent="0.35">
      <c r="A213" s="11">
        <v>43923.333333333336</v>
      </c>
      <c r="B213">
        <v>92075</v>
      </c>
      <c r="C213">
        <v>4</v>
      </c>
      <c r="D213" s="9">
        <f>ROUND(SUMIFS(ZipCodes!D:D,ZipCodes!A:A,Table5[[#This Row],[Zip Code]]),0)</f>
        <v>12056</v>
      </c>
      <c r="E213" s="9">
        <f>IFERROR(Table5[[#This Row],[Case Count]]/(Table5[[#This Row],[Population]]/10000),0)</f>
        <v>3.3178500331785004</v>
      </c>
    </row>
    <row r="214" spans="1:5" x14ac:dyDescent="0.35">
      <c r="A214" s="11">
        <v>43923.333333333336</v>
      </c>
      <c r="B214">
        <v>92078</v>
      </c>
      <c r="C214">
        <v>8</v>
      </c>
      <c r="D214" s="9">
        <f>ROUND(SUMIFS(ZipCodes!D:D,ZipCodes!A:A,Table5[[#This Row],[Zip Code]]),0)</f>
        <v>42906</v>
      </c>
      <c r="E214" s="9">
        <f>IFERROR(Table5[[#This Row],[Case Count]]/(Table5[[#This Row],[Population]]/10000),0)</f>
        <v>1.8645410898242669</v>
      </c>
    </row>
    <row r="215" spans="1:5" x14ac:dyDescent="0.35">
      <c r="A215" s="11">
        <v>43923.333333333336</v>
      </c>
      <c r="B215">
        <v>92081</v>
      </c>
      <c r="C215">
        <v>5</v>
      </c>
      <c r="D215" s="9">
        <f>ROUND(SUMIFS(ZipCodes!D:D,ZipCodes!A:A,Table5[[#This Row],[Zip Code]]),0)</f>
        <v>27404</v>
      </c>
      <c r="E215" s="9">
        <f>IFERROR(Table5[[#This Row],[Case Count]]/(Table5[[#This Row],[Population]]/10000),0)</f>
        <v>1.8245511604145379</v>
      </c>
    </row>
    <row r="216" spans="1:5" x14ac:dyDescent="0.35">
      <c r="A216" s="11">
        <v>43923.333333333336</v>
      </c>
      <c r="B216">
        <v>92083</v>
      </c>
      <c r="C216">
        <v>1</v>
      </c>
      <c r="D216" s="9">
        <f>ROUND(SUMIFS(ZipCodes!D:D,ZipCodes!A:A,Table5[[#This Row],[Zip Code]]),0)</f>
        <v>36975</v>
      </c>
      <c r="E216" s="9">
        <f>IFERROR(Table5[[#This Row],[Case Count]]/(Table5[[#This Row],[Population]]/10000),0)</f>
        <v>0.27045300878972278</v>
      </c>
    </row>
    <row r="217" spans="1:5" x14ac:dyDescent="0.35">
      <c r="A217" s="11">
        <v>43923.333333333336</v>
      </c>
      <c r="B217">
        <v>92084</v>
      </c>
      <c r="C217">
        <v>8</v>
      </c>
      <c r="D217" s="9">
        <f>ROUND(SUMIFS(ZipCodes!D:D,ZipCodes!A:A,Table5[[#This Row],[Zip Code]]),0)</f>
        <v>47654</v>
      </c>
      <c r="E217" s="9">
        <f>IFERROR(Table5[[#This Row],[Case Count]]/(Table5[[#This Row],[Population]]/10000),0)</f>
        <v>1.6787677844462165</v>
      </c>
    </row>
    <row r="218" spans="1:5" x14ac:dyDescent="0.35">
      <c r="A218" s="11">
        <v>43923.333333333336</v>
      </c>
      <c r="B218">
        <v>92088</v>
      </c>
      <c r="C218">
        <v>1</v>
      </c>
      <c r="D218" s="9">
        <f>ROUND(SUMIFS(ZipCodes!D:D,ZipCodes!A:A,Table5[[#This Row],[Zip Code]]),0)</f>
        <v>0</v>
      </c>
      <c r="E218" s="9">
        <f>IFERROR(Table5[[#This Row],[Case Count]]/(Table5[[#This Row],[Population]]/10000),0)</f>
        <v>0</v>
      </c>
    </row>
    <row r="219" spans="1:5" x14ac:dyDescent="0.35">
      <c r="A219" s="11">
        <v>43923.333333333336</v>
      </c>
      <c r="B219">
        <v>92091</v>
      </c>
      <c r="C219">
        <v>1</v>
      </c>
      <c r="D219" s="9">
        <f>ROUND(SUMIFS(ZipCodes!D:D,ZipCodes!A:A,Table5[[#This Row],[Zip Code]]),0)</f>
        <v>1048</v>
      </c>
      <c r="E219" s="9">
        <f>IFERROR(Table5[[#This Row],[Case Count]]/(Table5[[#This Row],[Population]]/10000),0)</f>
        <v>9.5419847328244263</v>
      </c>
    </row>
    <row r="220" spans="1:5" x14ac:dyDescent="0.35">
      <c r="A220" s="11">
        <v>43923.333333333336</v>
      </c>
      <c r="B220">
        <v>92092</v>
      </c>
      <c r="C220">
        <v>3</v>
      </c>
      <c r="D220" s="9">
        <f>ROUND(SUMIFS(ZipCodes!D:D,ZipCodes!A:A,Table5[[#This Row],[Zip Code]]),0)</f>
        <v>0</v>
      </c>
      <c r="E220" s="9">
        <f>IFERROR(Table5[[#This Row],[Case Count]]/(Table5[[#This Row],[Population]]/10000),0)</f>
        <v>0</v>
      </c>
    </row>
    <row r="221" spans="1:5" x14ac:dyDescent="0.35">
      <c r="A221" s="11">
        <v>43923.333333333336</v>
      </c>
      <c r="B221">
        <v>92093</v>
      </c>
      <c r="C221">
        <v>1</v>
      </c>
      <c r="D221" s="9">
        <f>ROUND(SUMIFS(ZipCodes!D:D,ZipCodes!A:A,Table5[[#This Row],[Zip Code]]),0)</f>
        <v>0</v>
      </c>
      <c r="E221" s="9">
        <f>IFERROR(Table5[[#This Row],[Case Count]]/(Table5[[#This Row],[Population]]/10000),0)</f>
        <v>0</v>
      </c>
    </row>
    <row r="222" spans="1:5" x14ac:dyDescent="0.35">
      <c r="A222" s="11">
        <v>43923.333333333336</v>
      </c>
      <c r="B222">
        <v>92101</v>
      </c>
      <c r="C222">
        <v>28</v>
      </c>
      <c r="D222" s="9">
        <f>ROUND(SUMIFS(ZipCodes!D:D,ZipCodes!A:A,Table5[[#This Row],[Zip Code]]),0)</f>
        <v>37095</v>
      </c>
      <c r="E222" s="9">
        <f>IFERROR(Table5[[#This Row],[Case Count]]/(Table5[[#This Row],[Population]]/10000),0)</f>
        <v>7.5481870872085191</v>
      </c>
    </row>
    <row r="223" spans="1:5" x14ac:dyDescent="0.35">
      <c r="A223" s="11">
        <v>43923.333333333336</v>
      </c>
      <c r="B223">
        <v>92102</v>
      </c>
      <c r="C223">
        <v>13</v>
      </c>
      <c r="D223" s="9">
        <f>ROUND(SUMIFS(ZipCodes!D:D,ZipCodes!A:A,Table5[[#This Row],[Zip Code]]),0)</f>
        <v>43267</v>
      </c>
      <c r="E223" s="9">
        <f>IFERROR(Table5[[#This Row],[Case Count]]/(Table5[[#This Row],[Population]]/10000),0)</f>
        <v>3.0045993482330644</v>
      </c>
    </row>
    <row r="224" spans="1:5" x14ac:dyDescent="0.35">
      <c r="A224" s="11">
        <v>43923.333333333336</v>
      </c>
      <c r="B224">
        <v>92103</v>
      </c>
      <c r="C224">
        <v>58</v>
      </c>
      <c r="D224" s="9">
        <f>ROUND(SUMIFS(ZipCodes!D:D,ZipCodes!A:A,Table5[[#This Row],[Zip Code]]),0)</f>
        <v>31066</v>
      </c>
      <c r="E224" s="9">
        <f>IFERROR(Table5[[#This Row],[Case Count]]/(Table5[[#This Row],[Population]]/10000),0)</f>
        <v>18.669928539239041</v>
      </c>
    </row>
    <row r="225" spans="1:5" x14ac:dyDescent="0.35">
      <c r="A225" s="11">
        <v>43923.333333333336</v>
      </c>
      <c r="B225">
        <v>92104</v>
      </c>
      <c r="C225">
        <v>25</v>
      </c>
      <c r="D225" s="9">
        <f>ROUND(SUMIFS(ZipCodes!D:D,ZipCodes!A:A,Table5[[#This Row],[Zip Code]]),0)</f>
        <v>44414</v>
      </c>
      <c r="E225" s="9">
        <f>IFERROR(Table5[[#This Row],[Case Count]]/(Table5[[#This Row],[Population]]/10000),0)</f>
        <v>5.6288557661998473</v>
      </c>
    </row>
    <row r="226" spans="1:5" x14ac:dyDescent="0.35">
      <c r="A226" s="11">
        <v>43923.333333333336</v>
      </c>
      <c r="B226">
        <v>92105</v>
      </c>
      <c r="C226">
        <v>24</v>
      </c>
      <c r="D226" s="9">
        <f>ROUND(SUMIFS(ZipCodes!D:D,ZipCodes!A:A,Table5[[#This Row],[Zip Code]]),0)</f>
        <v>69813</v>
      </c>
      <c r="E226" s="9">
        <f>IFERROR(Table5[[#This Row],[Case Count]]/(Table5[[#This Row],[Population]]/10000),0)</f>
        <v>3.4377551458897342</v>
      </c>
    </row>
    <row r="227" spans="1:5" x14ac:dyDescent="0.35">
      <c r="A227" s="11">
        <v>43923.333333333336</v>
      </c>
      <c r="B227">
        <v>92106</v>
      </c>
      <c r="C227">
        <v>6</v>
      </c>
      <c r="D227" s="9">
        <f>ROUND(SUMIFS(ZipCodes!D:D,ZipCodes!A:A,Table5[[#This Row],[Zip Code]]),0)</f>
        <v>19330</v>
      </c>
      <c r="E227" s="9">
        <f>IFERROR(Table5[[#This Row],[Case Count]]/(Table5[[#This Row],[Population]]/10000),0)</f>
        <v>3.1039834454216244</v>
      </c>
    </row>
    <row r="228" spans="1:5" x14ac:dyDescent="0.35">
      <c r="A228" s="11">
        <v>43923.333333333336</v>
      </c>
      <c r="B228">
        <v>92107</v>
      </c>
      <c r="C228">
        <v>3</v>
      </c>
      <c r="D228" s="9">
        <f>ROUND(SUMIFS(ZipCodes!D:D,ZipCodes!A:A,Table5[[#This Row],[Zip Code]]),0)</f>
        <v>28651</v>
      </c>
      <c r="E228" s="9">
        <f>IFERROR(Table5[[#This Row],[Case Count]]/(Table5[[#This Row],[Population]]/10000),0)</f>
        <v>1.0470838714181006</v>
      </c>
    </row>
    <row r="229" spans="1:5" x14ac:dyDescent="0.35">
      <c r="A229" s="11">
        <v>43923.333333333336</v>
      </c>
      <c r="B229">
        <v>92108</v>
      </c>
      <c r="C229">
        <v>14</v>
      </c>
      <c r="D229" s="9">
        <f>ROUND(SUMIFS(ZipCodes!D:D,ZipCodes!A:A,Table5[[#This Row],[Zip Code]]),0)</f>
        <v>18858</v>
      </c>
      <c r="E229" s="9">
        <f>IFERROR(Table5[[#This Row],[Case Count]]/(Table5[[#This Row],[Population]]/10000),0)</f>
        <v>7.4239049740163328</v>
      </c>
    </row>
    <row r="230" spans="1:5" x14ac:dyDescent="0.35">
      <c r="A230" s="11">
        <v>43923.333333333336</v>
      </c>
      <c r="B230">
        <v>92109</v>
      </c>
      <c r="C230">
        <v>21</v>
      </c>
      <c r="D230" s="9">
        <f>ROUND(SUMIFS(ZipCodes!D:D,ZipCodes!A:A,Table5[[#This Row],[Zip Code]]),0)</f>
        <v>45787</v>
      </c>
      <c r="E230" s="9">
        <f>IFERROR(Table5[[#This Row],[Case Count]]/(Table5[[#This Row],[Population]]/10000),0)</f>
        <v>4.5864546705396725</v>
      </c>
    </row>
    <row r="231" spans="1:5" x14ac:dyDescent="0.35">
      <c r="A231" s="11">
        <v>43923.333333333336</v>
      </c>
      <c r="B231">
        <v>92110</v>
      </c>
      <c r="C231">
        <v>13</v>
      </c>
      <c r="D231" s="9">
        <f>ROUND(SUMIFS(ZipCodes!D:D,ZipCodes!A:A,Table5[[#This Row],[Zip Code]]),0)</f>
        <v>25341</v>
      </c>
      <c r="E231" s="9">
        <f>IFERROR(Table5[[#This Row],[Case Count]]/(Table5[[#This Row],[Population]]/10000),0)</f>
        <v>5.1300264393670334</v>
      </c>
    </row>
    <row r="232" spans="1:5" x14ac:dyDescent="0.35">
      <c r="A232" s="11">
        <v>43923.333333333336</v>
      </c>
      <c r="B232">
        <v>92111</v>
      </c>
      <c r="C232">
        <v>13</v>
      </c>
      <c r="D232" s="9">
        <f>ROUND(SUMIFS(ZipCodes!D:D,ZipCodes!A:A,Table5[[#This Row],[Zip Code]]),0)</f>
        <v>45096</v>
      </c>
      <c r="E232" s="9">
        <f>IFERROR(Table5[[#This Row],[Case Count]]/(Table5[[#This Row],[Population]]/10000),0)</f>
        <v>2.8827390455916269</v>
      </c>
    </row>
    <row r="233" spans="1:5" x14ac:dyDescent="0.35">
      <c r="A233" s="11">
        <v>43923.333333333336</v>
      </c>
      <c r="B233">
        <v>92113</v>
      </c>
      <c r="C233">
        <v>21</v>
      </c>
      <c r="D233" s="9">
        <f>ROUND(SUMIFS(ZipCodes!D:D,ZipCodes!A:A,Table5[[#This Row],[Zip Code]]),0)</f>
        <v>56066</v>
      </c>
      <c r="E233" s="9">
        <f>IFERROR(Table5[[#This Row],[Case Count]]/(Table5[[#This Row],[Population]]/10000),0)</f>
        <v>3.7455855598758605</v>
      </c>
    </row>
    <row r="234" spans="1:5" x14ac:dyDescent="0.35">
      <c r="A234" s="11">
        <v>43923.333333333336</v>
      </c>
      <c r="B234">
        <v>92114</v>
      </c>
      <c r="C234">
        <v>14</v>
      </c>
      <c r="D234" s="9">
        <f>ROUND(SUMIFS(ZipCodes!D:D,ZipCodes!A:A,Table5[[#This Row],[Zip Code]]),0)</f>
        <v>65433</v>
      </c>
      <c r="E234" s="9">
        <f>IFERROR(Table5[[#This Row],[Case Count]]/(Table5[[#This Row],[Population]]/10000),0)</f>
        <v>2.1395931716412209</v>
      </c>
    </row>
    <row r="235" spans="1:5" x14ac:dyDescent="0.35">
      <c r="A235" s="11">
        <v>43923.333333333336</v>
      </c>
      <c r="B235">
        <v>92115</v>
      </c>
      <c r="C235">
        <v>16</v>
      </c>
      <c r="D235" s="9">
        <f>ROUND(SUMIFS(ZipCodes!D:D,ZipCodes!A:A,Table5[[#This Row],[Zip Code]]),0)</f>
        <v>58560</v>
      </c>
      <c r="E235" s="9">
        <f>IFERROR(Table5[[#This Row],[Case Count]]/(Table5[[#This Row],[Population]]/10000),0)</f>
        <v>2.7322404371584699</v>
      </c>
    </row>
    <row r="236" spans="1:5" x14ac:dyDescent="0.35">
      <c r="A236" s="11">
        <v>43923.333333333336</v>
      </c>
      <c r="B236">
        <v>92116</v>
      </c>
      <c r="C236">
        <v>29</v>
      </c>
      <c r="D236" s="9">
        <f>ROUND(SUMIFS(ZipCodes!D:D,ZipCodes!A:A,Table5[[#This Row],[Zip Code]]),0)</f>
        <v>31680</v>
      </c>
      <c r="E236" s="9">
        <f>IFERROR(Table5[[#This Row],[Case Count]]/(Table5[[#This Row],[Population]]/10000),0)</f>
        <v>9.1540404040404031</v>
      </c>
    </row>
    <row r="237" spans="1:5" x14ac:dyDescent="0.35">
      <c r="A237" s="11">
        <v>43923.333333333336</v>
      </c>
      <c r="B237">
        <v>92117</v>
      </c>
      <c r="C237">
        <v>13</v>
      </c>
      <c r="D237" s="9">
        <f>ROUND(SUMIFS(ZipCodes!D:D,ZipCodes!A:A,Table5[[#This Row],[Zip Code]]),0)</f>
        <v>51332</v>
      </c>
      <c r="E237" s="9">
        <f>IFERROR(Table5[[#This Row],[Case Count]]/(Table5[[#This Row],[Population]]/10000),0)</f>
        <v>2.5325333125535727</v>
      </c>
    </row>
    <row r="238" spans="1:5" x14ac:dyDescent="0.35">
      <c r="A238" s="11">
        <v>43923.333333333336</v>
      </c>
      <c r="B238">
        <v>92118</v>
      </c>
      <c r="C238">
        <v>2</v>
      </c>
      <c r="D238" s="9">
        <f>ROUND(SUMIFS(ZipCodes!D:D,ZipCodes!A:A,Table5[[#This Row],[Zip Code]]),0)</f>
        <v>23575</v>
      </c>
      <c r="E238" s="9">
        <f>IFERROR(Table5[[#This Row],[Case Count]]/(Table5[[#This Row],[Population]]/10000),0)</f>
        <v>0.84835630965005304</v>
      </c>
    </row>
    <row r="239" spans="1:5" x14ac:dyDescent="0.35">
      <c r="A239" s="11">
        <v>43923.333333333336</v>
      </c>
      <c r="B239">
        <v>92119</v>
      </c>
      <c r="C239">
        <v>4</v>
      </c>
      <c r="D239" s="9">
        <f>ROUND(SUMIFS(ZipCodes!D:D,ZipCodes!A:A,Table5[[#This Row],[Zip Code]]),0)</f>
        <v>23057</v>
      </c>
      <c r="E239" s="9">
        <f>IFERROR(Table5[[#This Row],[Case Count]]/(Table5[[#This Row],[Population]]/10000),0)</f>
        <v>1.7348310708244785</v>
      </c>
    </row>
    <row r="240" spans="1:5" x14ac:dyDescent="0.35">
      <c r="A240" s="11">
        <v>43923.333333333336</v>
      </c>
      <c r="B240">
        <v>92120</v>
      </c>
      <c r="C240">
        <v>11</v>
      </c>
      <c r="D240" s="9">
        <f>ROUND(SUMIFS(ZipCodes!D:D,ZipCodes!A:A,Table5[[#This Row],[Zip Code]]),0)</f>
        <v>26317</v>
      </c>
      <c r="E240" s="9">
        <f>IFERROR(Table5[[#This Row],[Case Count]]/(Table5[[#This Row],[Population]]/10000),0)</f>
        <v>4.179807728844473</v>
      </c>
    </row>
    <row r="241" spans="1:5" x14ac:dyDescent="0.35">
      <c r="A241" s="11">
        <v>43923.333333333336</v>
      </c>
      <c r="B241">
        <v>92121</v>
      </c>
      <c r="C241">
        <v>3</v>
      </c>
      <c r="D241" s="9">
        <f>ROUND(SUMIFS(ZipCodes!D:D,ZipCodes!A:A,Table5[[#This Row],[Zip Code]]),0)</f>
        <v>4179</v>
      </c>
      <c r="E241" s="9">
        <f>IFERROR(Table5[[#This Row],[Case Count]]/(Table5[[#This Row],[Population]]/10000),0)</f>
        <v>7.1787508973438623</v>
      </c>
    </row>
    <row r="242" spans="1:5" x14ac:dyDescent="0.35">
      <c r="A242" s="11">
        <v>43923.333333333336</v>
      </c>
      <c r="B242">
        <v>92122</v>
      </c>
      <c r="C242">
        <v>11</v>
      </c>
      <c r="D242" s="9">
        <f>ROUND(SUMIFS(ZipCodes!D:D,ZipCodes!A:A,Table5[[#This Row],[Zip Code]]),0)</f>
        <v>43728</v>
      </c>
      <c r="E242" s="9">
        <f>IFERROR(Table5[[#This Row],[Case Count]]/(Table5[[#This Row],[Population]]/10000),0)</f>
        <v>2.5155506769118188</v>
      </c>
    </row>
    <row r="243" spans="1:5" x14ac:dyDescent="0.35">
      <c r="A243" s="11">
        <v>43923.333333333336</v>
      </c>
      <c r="B243">
        <v>92123</v>
      </c>
      <c r="C243">
        <v>19</v>
      </c>
      <c r="D243" s="9">
        <f>ROUND(SUMIFS(ZipCodes!D:D,ZipCodes!A:A,Table5[[#This Row],[Zip Code]]),0)</f>
        <v>26823</v>
      </c>
      <c r="E243" s="9">
        <f>IFERROR(Table5[[#This Row],[Case Count]]/(Table5[[#This Row],[Population]]/10000),0)</f>
        <v>7.0834731387242291</v>
      </c>
    </row>
    <row r="244" spans="1:5" x14ac:dyDescent="0.35">
      <c r="A244" s="11">
        <v>43923.333333333336</v>
      </c>
      <c r="B244">
        <v>92124</v>
      </c>
      <c r="C244">
        <v>7</v>
      </c>
      <c r="D244" s="9">
        <f>ROUND(SUMIFS(ZipCodes!D:D,ZipCodes!A:A,Table5[[#This Row],[Zip Code]]),0)</f>
        <v>30443</v>
      </c>
      <c r="E244" s="9">
        <f>IFERROR(Table5[[#This Row],[Case Count]]/(Table5[[#This Row],[Population]]/10000),0)</f>
        <v>2.2993791676247417</v>
      </c>
    </row>
    <row r="245" spans="1:5" x14ac:dyDescent="0.35">
      <c r="A245" s="11">
        <v>43923.333333333336</v>
      </c>
      <c r="B245">
        <v>92126</v>
      </c>
      <c r="C245">
        <v>17</v>
      </c>
      <c r="D245" s="9">
        <f>ROUND(SUMIFS(ZipCodes!D:D,ZipCodes!A:A,Table5[[#This Row],[Zip Code]]),0)</f>
        <v>73343</v>
      </c>
      <c r="E245" s="9">
        <f>IFERROR(Table5[[#This Row],[Case Count]]/(Table5[[#This Row],[Population]]/10000),0)</f>
        <v>2.3178762799449166</v>
      </c>
    </row>
    <row r="246" spans="1:5" x14ac:dyDescent="0.35">
      <c r="A246" s="11">
        <v>43923.333333333336</v>
      </c>
      <c r="B246">
        <v>92127</v>
      </c>
      <c r="C246">
        <v>14</v>
      </c>
      <c r="D246" s="9">
        <f>ROUND(SUMIFS(ZipCodes!D:D,ZipCodes!A:A,Table5[[#This Row],[Zip Code]]),0)</f>
        <v>39337</v>
      </c>
      <c r="E246" s="9">
        <f>IFERROR(Table5[[#This Row],[Case Count]]/(Table5[[#This Row],[Population]]/10000),0)</f>
        <v>3.558990263619493</v>
      </c>
    </row>
    <row r="247" spans="1:5" x14ac:dyDescent="0.35">
      <c r="A247" s="11">
        <v>43923.333333333336</v>
      </c>
      <c r="B247">
        <v>92128</v>
      </c>
      <c r="C247">
        <v>22</v>
      </c>
      <c r="D247" s="9">
        <f>ROUND(SUMIFS(ZipCodes!D:D,ZipCodes!A:A,Table5[[#This Row],[Zip Code]]),0)</f>
        <v>47490</v>
      </c>
      <c r="E247" s="9">
        <f>IFERROR(Table5[[#This Row],[Case Count]]/(Table5[[#This Row],[Population]]/10000),0)</f>
        <v>4.6325542219414615</v>
      </c>
    </row>
    <row r="248" spans="1:5" x14ac:dyDescent="0.35">
      <c r="A248" s="11">
        <v>43923.333333333336</v>
      </c>
      <c r="B248">
        <v>92129</v>
      </c>
      <c r="C248">
        <v>14</v>
      </c>
      <c r="D248" s="9">
        <f>ROUND(SUMIFS(ZipCodes!D:D,ZipCodes!A:A,Table5[[#This Row],[Zip Code]]),0)</f>
        <v>51536</v>
      </c>
      <c r="E248" s="9">
        <f>IFERROR(Table5[[#This Row],[Case Count]]/(Table5[[#This Row],[Population]]/10000),0)</f>
        <v>2.7165476560074513</v>
      </c>
    </row>
    <row r="249" spans="1:5" x14ac:dyDescent="0.35">
      <c r="A249" s="11">
        <v>43923.333333333336</v>
      </c>
      <c r="B249">
        <v>92130</v>
      </c>
      <c r="C249">
        <v>21</v>
      </c>
      <c r="D249" s="9">
        <f>ROUND(SUMIFS(ZipCodes!D:D,ZipCodes!A:A,Table5[[#This Row],[Zip Code]]),0)</f>
        <v>48940</v>
      </c>
      <c r="E249" s="9">
        <f>IFERROR(Table5[[#This Row],[Case Count]]/(Table5[[#This Row],[Population]]/10000),0)</f>
        <v>4.2909685328974252</v>
      </c>
    </row>
    <row r="250" spans="1:5" x14ac:dyDescent="0.35">
      <c r="A250" s="11">
        <v>43923.333333333336</v>
      </c>
      <c r="B250">
        <v>92131</v>
      </c>
      <c r="C250">
        <v>4</v>
      </c>
      <c r="D250" s="9">
        <f>ROUND(SUMIFS(ZipCodes!D:D,ZipCodes!A:A,Table5[[#This Row],[Zip Code]]),0)</f>
        <v>32787</v>
      </c>
      <c r="E250" s="9">
        <f>IFERROR(Table5[[#This Row],[Case Count]]/(Table5[[#This Row],[Population]]/10000),0)</f>
        <v>1.2199957300149449</v>
      </c>
    </row>
    <row r="251" spans="1:5" x14ac:dyDescent="0.35">
      <c r="A251" s="11">
        <v>43923.333333333336</v>
      </c>
      <c r="B251">
        <v>92139</v>
      </c>
      <c r="C251">
        <v>15</v>
      </c>
      <c r="D251" s="9">
        <f>ROUND(SUMIFS(ZipCodes!D:D,ZipCodes!A:A,Table5[[#This Row],[Zip Code]]),0)</f>
        <v>35125</v>
      </c>
      <c r="E251" s="9">
        <f>IFERROR(Table5[[#This Row],[Case Count]]/(Table5[[#This Row],[Population]]/10000),0)</f>
        <v>4.2704626334519569</v>
      </c>
    </row>
    <row r="252" spans="1:5" x14ac:dyDescent="0.35">
      <c r="A252" s="11">
        <v>43923.333333333336</v>
      </c>
      <c r="B252">
        <v>92145</v>
      </c>
      <c r="C252">
        <v>2</v>
      </c>
      <c r="D252" s="9">
        <f>ROUND(SUMIFS(ZipCodes!D:D,ZipCodes!A:A,Table5[[#This Row],[Zip Code]]),0)</f>
        <v>1449</v>
      </c>
      <c r="E252" s="9">
        <f>IFERROR(Table5[[#This Row],[Case Count]]/(Table5[[#This Row],[Population]]/10000),0)</f>
        <v>13.802622498274673</v>
      </c>
    </row>
    <row r="253" spans="1:5" x14ac:dyDescent="0.35">
      <c r="A253" s="11">
        <v>43923.333333333336</v>
      </c>
      <c r="B253">
        <v>92147</v>
      </c>
      <c r="C253">
        <v>1</v>
      </c>
      <c r="D253" s="9">
        <f>ROUND(SUMIFS(ZipCodes!D:D,ZipCodes!A:A,Table5[[#This Row],[Zip Code]]),0)</f>
        <v>559</v>
      </c>
      <c r="E253" s="9">
        <f>IFERROR(Table5[[#This Row],[Case Count]]/(Table5[[#This Row],[Population]]/10000),0)</f>
        <v>17.889087656529519</v>
      </c>
    </row>
    <row r="254" spans="1:5" x14ac:dyDescent="0.35">
      <c r="A254" s="11">
        <v>43923.333333333336</v>
      </c>
      <c r="B254">
        <v>92154</v>
      </c>
      <c r="C254">
        <v>23</v>
      </c>
      <c r="D254" s="9">
        <f>ROUND(SUMIFS(ZipCodes!D:D,ZipCodes!A:A,Table5[[#This Row],[Zip Code]]),0)</f>
        <v>79708</v>
      </c>
      <c r="E254" s="9">
        <f>IFERROR(Table5[[#This Row],[Case Count]]/(Table5[[#This Row],[Population]]/10000),0)</f>
        <v>2.8855321925026347</v>
      </c>
    </row>
    <row r="255" spans="1:5" x14ac:dyDescent="0.35">
      <c r="A255" s="11">
        <v>43923.333333333336</v>
      </c>
      <c r="B255">
        <v>92161</v>
      </c>
      <c r="C255">
        <v>3</v>
      </c>
      <c r="D255" s="9">
        <f>ROUND(SUMIFS(ZipCodes!D:D,ZipCodes!A:A,Table5[[#This Row],[Zip Code]]),0)</f>
        <v>0</v>
      </c>
      <c r="E255" s="9">
        <f>IFERROR(Table5[[#This Row],[Case Count]]/(Table5[[#This Row],[Population]]/10000),0)</f>
        <v>0</v>
      </c>
    </row>
    <row r="256" spans="1:5" x14ac:dyDescent="0.35">
      <c r="A256" s="11">
        <v>43923.333333333336</v>
      </c>
      <c r="B256">
        <v>92168</v>
      </c>
      <c r="C256">
        <v>1</v>
      </c>
      <c r="D256" s="9">
        <f>ROUND(SUMIFS(ZipCodes!D:D,ZipCodes!A:A,Table5[[#This Row],[Zip Code]]),0)</f>
        <v>0</v>
      </c>
      <c r="E256" s="9">
        <f>IFERROR(Table5[[#This Row],[Case Count]]/(Table5[[#This Row],[Population]]/10000),0)</f>
        <v>0</v>
      </c>
    </row>
    <row r="257" spans="1:5" x14ac:dyDescent="0.35">
      <c r="A257" s="11">
        <v>43923.333333333336</v>
      </c>
      <c r="B257">
        <v>92173</v>
      </c>
      <c r="C257">
        <v>7</v>
      </c>
      <c r="D257" s="9">
        <f>ROUND(SUMIFS(ZipCodes!D:D,ZipCodes!A:A,Table5[[#This Row],[Zip Code]]),0)</f>
        <v>29429</v>
      </c>
      <c r="E257" s="9">
        <f>IFERROR(Table5[[#This Row],[Case Count]]/(Table5[[#This Row],[Population]]/10000),0)</f>
        <v>2.3786061368038331</v>
      </c>
    </row>
    <row r="258" spans="1:5" x14ac:dyDescent="0.35">
      <c r="A258" s="11">
        <v>43923.333333333336</v>
      </c>
      <c r="B258">
        <v>92196</v>
      </c>
      <c r="C258">
        <v>1</v>
      </c>
      <c r="D258" s="9">
        <f>ROUND(SUMIFS(ZipCodes!D:D,ZipCodes!A:A,Table5[[#This Row],[Zip Code]]),0)</f>
        <v>0</v>
      </c>
      <c r="E258" s="9">
        <f>IFERROR(Table5[[#This Row],[Case Count]]/(Table5[[#This Row],[Population]]/10000),0)</f>
        <v>0</v>
      </c>
    </row>
    <row r="259" spans="1:5" x14ac:dyDescent="0.35">
      <c r="A259" s="11">
        <v>43923.333333333336</v>
      </c>
      <c r="B259" t="s">
        <v>27</v>
      </c>
      <c r="C259">
        <v>26</v>
      </c>
      <c r="D259" s="9">
        <f>ROUND(SUMIFS(ZipCodes!D:D,ZipCodes!A:A,Table5[[#This Row],[Zip Code]]),0)</f>
        <v>0</v>
      </c>
      <c r="E259" s="9">
        <f>IFERROR(Table5[[#This Row],[Case Count]]/(Table5[[#This Row],[Population]]/10000),0)</f>
        <v>0</v>
      </c>
    </row>
    <row r="260" spans="1:5" x14ac:dyDescent="0.35">
      <c r="A260" s="11">
        <v>43924.333333333336</v>
      </c>
      <c r="B260">
        <v>91901</v>
      </c>
      <c r="C260">
        <v>1</v>
      </c>
      <c r="D260" s="9">
        <f>ROUND(SUMIFS(ZipCodes!D:D,ZipCodes!A:A,Table5[[#This Row],[Zip Code]]),0)</f>
        <v>17403</v>
      </c>
      <c r="E260" s="9">
        <f>IFERROR(Table5[[#This Row],[Case Count]]/(Table5[[#This Row],[Population]]/10000),0)</f>
        <v>0.57461357237257948</v>
      </c>
    </row>
    <row r="261" spans="1:5" x14ac:dyDescent="0.35">
      <c r="A261" s="11">
        <v>43924.333333333336</v>
      </c>
      <c r="B261">
        <v>91902</v>
      </c>
      <c r="C261">
        <v>9</v>
      </c>
      <c r="D261" s="9">
        <f>ROUND(SUMIFS(ZipCodes!D:D,ZipCodes!A:A,Table5[[#This Row],[Zip Code]]),0)</f>
        <v>17653</v>
      </c>
      <c r="E261" s="9">
        <f>IFERROR(Table5[[#This Row],[Case Count]]/(Table5[[#This Row],[Population]]/10000),0)</f>
        <v>5.0982835778621194</v>
      </c>
    </row>
    <row r="262" spans="1:5" x14ac:dyDescent="0.35">
      <c r="A262" s="11">
        <v>43924.333333333336</v>
      </c>
      <c r="B262">
        <v>91909</v>
      </c>
      <c r="C262">
        <v>1</v>
      </c>
      <c r="D262" s="9">
        <f>ROUND(SUMIFS(ZipCodes!D:D,ZipCodes!A:A,Table5[[#This Row],[Zip Code]]),0)</f>
        <v>0</v>
      </c>
      <c r="E262" s="9">
        <f>IFERROR(Table5[[#This Row],[Case Count]]/(Table5[[#This Row],[Population]]/10000),0)</f>
        <v>0</v>
      </c>
    </row>
    <row r="263" spans="1:5" x14ac:dyDescent="0.35">
      <c r="A263" s="11">
        <v>43924.333333333336</v>
      </c>
      <c r="B263">
        <v>91910</v>
      </c>
      <c r="C263">
        <v>23</v>
      </c>
      <c r="D263" s="9">
        <f>ROUND(SUMIFS(ZipCodes!D:D,ZipCodes!A:A,Table5[[#This Row],[Zip Code]]),0)</f>
        <v>75802</v>
      </c>
      <c r="E263" s="9">
        <f>IFERROR(Table5[[#This Row],[Case Count]]/(Table5[[#This Row],[Population]]/10000),0)</f>
        <v>3.0342207329621913</v>
      </c>
    </row>
    <row r="264" spans="1:5" x14ac:dyDescent="0.35">
      <c r="A264" s="11">
        <v>43924.333333333336</v>
      </c>
      <c r="B264">
        <v>91911</v>
      </c>
      <c r="C264">
        <v>21</v>
      </c>
      <c r="D264" s="9">
        <f>ROUND(SUMIFS(ZipCodes!D:D,ZipCodes!A:A,Table5[[#This Row],[Zip Code]]),0)</f>
        <v>82999</v>
      </c>
      <c r="E264" s="9">
        <f>IFERROR(Table5[[#This Row],[Case Count]]/(Table5[[#This Row],[Population]]/10000),0)</f>
        <v>2.5301509656742853</v>
      </c>
    </row>
    <row r="265" spans="1:5" x14ac:dyDescent="0.35">
      <c r="A265" s="11">
        <v>43924.333333333336</v>
      </c>
      <c r="B265">
        <v>91913</v>
      </c>
      <c r="C265">
        <v>20</v>
      </c>
      <c r="D265" s="9">
        <f>ROUND(SUMIFS(ZipCodes!D:D,ZipCodes!A:A,Table5[[#This Row],[Zip Code]]),0)</f>
        <v>40971</v>
      </c>
      <c r="E265" s="9">
        <f>IFERROR(Table5[[#This Row],[Case Count]]/(Table5[[#This Row],[Population]]/10000),0)</f>
        <v>4.8815015498767416</v>
      </c>
    </row>
    <row r="266" spans="1:5" x14ac:dyDescent="0.35">
      <c r="A266" s="11">
        <v>43924.333333333336</v>
      </c>
      <c r="B266">
        <v>91914</v>
      </c>
      <c r="C266">
        <v>2</v>
      </c>
      <c r="D266" s="9">
        <f>ROUND(SUMIFS(ZipCodes!D:D,ZipCodes!A:A,Table5[[#This Row],[Zip Code]]),0)</f>
        <v>15448</v>
      </c>
      <c r="E266" s="9">
        <f>IFERROR(Table5[[#This Row],[Case Count]]/(Table5[[#This Row],[Population]]/10000),0)</f>
        <v>1.294665976178146</v>
      </c>
    </row>
    <row r="267" spans="1:5" x14ac:dyDescent="0.35">
      <c r="A267" s="11">
        <v>43924.333333333336</v>
      </c>
      <c r="B267">
        <v>91915</v>
      </c>
      <c r="C267">
        <v>7</v>
      </c>
      <c r="D267" s="9">
        <f>ROUND(SUMIFS(ZipCodes!D:D,ZipCodes!A:A,Table5[[#This Row],[Zip Code]]),0)</f>
        <v>24659</v>
      </c>
      <c r="E267" s="9">
        <f>IFERROR(Table5[[#This Row],[Case Count]]/(Table5[[#This Row],[Population]]/10000),0)</f>
        <v>2.8387201427470701</v>
      </c>
    </row>
    <row r="268" spans="1:5" x14ac:dyDescent="0.35">
      <c r="A268" s="11">
        <v>43924.333333333336</v>
      </c>
      <c r="B268">
        <v>91916</v>
      </c>
      <c r="C268">
        <v>1</v>
      </c>
      <c r="D268" s="9">
        <f>ROUND(SUMIFS(ZipCodes!D:D,ZipCodes!A:A,Table5[[#This Row],[Zip Code]]),0)</f>
        <v>1622</v>
      </c>
      <c r="E268" s="9">
        <f>IFERROR(Table5[[#This Row],[Case Count]]/(Table5[[#This Row],[Population]]/10000),0)</f>
        <v>6.1652281134401967</v>
      </c>
    </row>
    <row r="269" spans="1:5" x14ac:dyDescent="0.35">
      <c r="A269" s="11">
        <v>43924.333333333336</v>
      </c>
      <c r="B269">
        <v>91932</v>
      </c>
      <c r="C269">
        <v>2</v>
      </c>
      <c r="D269" s="9">
        <f>ROUND(SUMIFS(ZipCodes!D:D,ZipCodes!A:A,Table5[[#This Row],[Zip Code]]),0)</f>
        <v>25718</v>
      </c>
      <c r="E269" s="9">
        <f>IFERROR(Table5[[#This Row],[Case Count]]/(Table5[[#This Row],[Population]]/10000),0)</f>
        <v>0.77766544832413098</v>
      </c>
    </row>
    <row r="270" spans="1:5" x14ac:dyDescent="0.35">
      <c r="A270" s="11">
        <v>43924.333333333336</v>
      </c>
      <c r="B270">
        <v>91935</v>
      </c>
      <c r="C270">
        <v>1</v>
      </c>
      <c r="D270" s="9">
        <f>ROUND(SUMIFS(ZipCodes!D:D,ZipCodes!A:A,Table5[[#This Row],[Zip Code]]),0)</f>
        <v>8624</v>
      </c>
      <c r="E270" s="9">
        <f>IFERROR(Table5[[#This Row],[Case Count]]/(Table5[[#This Row],[Population]]/10000),0)</f>
        <v>1.1595547309833023</v>
      </c>
    </row>
    <row r="271" spans="1:5" x14ac:dyDescent="0.35">
      <c r="A271" s="11">
        <v>43924.333333333336</v>
      </c>
      <c r="B271">
        <v>91941</v>
      </c>
      <c r="C271">
        <v>4</v>
      </c>
      <c r="D271" s="9">
        <f>ROUND(SUMIFS(ZipCodes!D:D,ZipCodes!A:A,Table5[[#This Row],[Zip Code]]),0)</f>
        <v>31779</v>
      </c>
      <c r="E271" s="9">
        <f>IFERROR(Table5[[#This Row],[Case Count]]/(Table5[[#This Row],[Population]]/10000),0)</f>
        <v>1.2586928474778942</v>
      </c>
    </row>
    <row r="272" spans="1:5" x14ac:dyDescent="0.35">
      <c r="A272" s="11">
        <v>43924.333333333336</v>
      </c>
      <c r="B272">
        <v>91942</v>
      </c>
      <c r="C272">
        <v>12</v>
      </c>
      <c r="D272" s="9">
        <f>ROUND(SUMIFS(ZipCodes!D:D,ZipCodes!A:A,Table5[[#This Row],[Zip Code]]),0)</f>
        <v>38069</v>
      </c>
      <c r="E272" s="9">
        <f>IFERROR(Table5[[#This Row],[Case Count]]/(Table5[[#This Row],[Population]]/10000),0)</f>
        <v>3.1521710578160707</v>
      </c>
    </row>
    <row r="273" spans="1:5" x14ac:dyDescent="0.35">
      <c r="A273" s="11">
        <v>43924.333333333336</v>
      </c>
      <c r="B273">
        <v>91945</v>
      </c>
      <c r="C273">
        <v>10</v>
      </c>
      <c r="D273" s="9">
        <f>ROUND(SUMIFS(ZipCodes!D:D,ZipCodes!A:A,Table5[[#This Row],[Zip Code]]),0)</f>
        <v>25460</v>
      </c>
      <c r="E273" s="9">
        <f>IFERROR(Table5[[#This Row],[Case Count]]/(Table5[[#This Row],[Population]]/10000),0)</f>
        <v>3.9277297721916735</v>
      </c>
    </row>
    <row r="274" spans="1:5" x14ac:dyDescent="0.35">
      <c r="A274" s="11">
        <v>43924.333333333336</v>
      </c>
      <c r="B274">
        <v>91950</v>
      </c>
      <c r="C274">
        <v>17</v>
      </c>
      <c r="D274" s="9">
        <f>ROUND(SUMIFS(ZipCodes!D:D,ZipCodes!A:A,Table5[[#This Row],[Zip Code]]),0)</f>
        <v>60322</v>
      </c>
      <c r="E274" s="9">
        <f>IFERROR(Table5[[#This Row],[Case Count]]/(Table5[[#This Row],[Population]]/10000),0)</f>
        <v>2.8182089453267465</v>
      </c>
    </row>
    <row r="275" spans="1:5" x14ac:dyDescent="0.35">
      <c r="A275" s="11">
        <v>43924.333333333336</v>
      </c>
      <c r="B275">
        <v>91977</v>
      </c>
      <c r="C275">
        <v>21</v>
      </c>
      <c r="D275" s="9">
        <f>ROUND(SUMIFS(ZipCodes!D:D,ZipCodes!A:A,Table5[[#This Row],[Zip Code]]),0)</f>
        <v>58368</v>
      </c>
      <c r="E275" s="9">
        <f>IFERROR(Table5[[#This Row],[Case Count]]/(Table5[[#This Row],[Population]]/10000),0)</f>
        <v>3.5978618421052628</v>
      </c>
    </row>
    <row r="276" spans="1:5" x14ac:dyDescent="0.35">
      <c r="A276" s="11">
        <v>43924.333333333336</v>
      </c>
      <c r="B276">
        <v>91978</v>
      </c>
      <c r="C276">
        <v>2</v>
      </c>
      <c r="D276" s="9">
        <f>ROUND(SUMIFS(ZipCodes!D:D,ZipCodes!A:A,Table5[[#This Row],[Zip Code]]),0)</f>
        <v>8896</v>
      </c>
      <c r="E276" s="9">
        <f>IFERROR(Table5[[#This Row],[Case Count]]/(Table5[[#This Row],[Population]]/10000),0)</f>
        <v>2.2482014388489211</v>
      </c>
    </row>
    <row r="277" spans="1:5" x14ac:dyDescent="0.35">
      <c r="A277" s="11">
        <v>43924.333333333336</v>
      </c>
      <c r="B277">
        <v>92004</v>
      </c>
      <c r="C277">
        <v>1</v>
      </c>
      <c r="D277" s="9">
        <f>ROUND(SUMIFS(ZipCodes!D:D,ZipCodes!A:A,Table5[[#This Row],[Zip Code]]),0)</f>
        <v>3881</v>
      </c>
      <c r="E277" s="9">
        <f>IFERROR(Table5[[#This Row],[Case Count]]/(Table5[[#This Row],[Population]]/10000),0)</f>
        <v>2.5766555011594949</v>
      </c>
    </row>
    <row r="278" spans="1:5" x14ac:dyDescent="0.35">
      <c r="A278" s="11">
        <v>43924.333333333336</v>
      </c>
      <c r="B278">
        <v>92007</v>
      </c>
      <c r="C278">
        <v>4</v>
      </c>
      <c r="D278" s="9">
        <f>ROUND(SUMIFS(ZipCodes!D:D,ZipCodes!A:A,Table5[[#This Row],[Zip Code]]),0)</f>
        <v>10429</v>
      </c>
      <c r="E278" s="9">
        <f>IFERROR(Table5[[#This Row],[Case Count]]/(Table5[[#This Row],[Population]]/10000),0)</f>
        <v>3.8354588167609553</v>
      </c>
    </row>
    <row r="279" spans="1:5" x14ac:dyDescent="0.35">
      <c r="A279" s="11">
        <v>43924.333333333336</v>
      </c>
      <c r="B279">
        <v>92008</v>
      </c>
      <c r="C279">
        <v>7</v>
      </c>
      <c r="D279" s="9">
        <f>ROUND(SUMIFS(ZipCodes!D:D,ZipCodes!A:A,Table5[[#This Row],[Zip Code]]),0)</f>
        <v>27649</v>
      </c>
      <c r="E279" s="9">
        <f>IFERROR(Table5[[#This Row],[Case Count]]/(Table5[[#This Row],[Population]]/10000),0)</f>
        <v>2.5317371333502114</v>
      </c>
    </row>
    <row r="280" spans="1:5" x14ac:dyDescent="0.35">
      <c r="A280" s="11">
        <v>43924.333333333336</v>
      </c>
      <c r="B280">
        <v>92009</v>
      </c>
      <c r="C280">
        <v>16</v>
      </c>
      <c r="D280" s="9">
        <f>ROUND(SUMIFS(ZipCodes!D:D,ZipCodes!A:A,Table5[[#This Row],[Zip Code]]),0)</f>
        <v>40747</v>
      </c>
      <c r="E280" s="9">
        <f>IFERROR(Table5[[#This Row],[Case Count]]/(Table5[[#This Row],[Population]]/10000),0)</f>
        <v>3.9266694480575257</v>
      </c>
    </row>
    <row r="281" spans="1:5" x14ac:dyDescent="0.35">
      <c r="A281" s="11">
        <v>43924.333333333336</v>
      </c>
      <c r="B281">
        <v>92010</v>
      </c>
      <c r="C281">
        <v>9</v>
      </c>
      <c r="D281" s="9">
        <f>ROUND(SUMIFS(ZipCodes!D:D,ZipCodes!A:A,Table5[[#This Row],[Zip Code]]),0)</f>
        <v>14382</v>
      </c>
      <c r="E281" s="9">
        <f>IFERROR(Table5[[#This Row],[Case Count]]/(Table5[[#This Row],[Population]]/10000),0)</f>
        <v>6.2578222778473096</v>
      </c>
    </row>
    <row r="282" spans="1:5" x14ac:dyDescent="0.35">
      <c r="A282" s="11">
        <v>43924.333333333336</v>
      </c>
      <c r="B282">
        <v>92011</v>
      </c>
      <c r="C282">
        <v>5</v>
      </c>
      <c r="D282" s="9">
        <f>ROUND(SUMIFS(ZipCodes!D:D,ZipCodes!A:A,Table5[[#This Row],[Zip Code]]),0)</f>
        <v>22405</v>
      </c>
      <c r="E282" s="9">
        <f>IFERROR(Table5[[#This Row],[Case Count]]/(Table5[[#This Row],[Population]]/10000),0)</f>
        <v>2.2316447221602322</v>
      </c>
    </row>
    <row r="283" spans="1:5" x14ac:dyDescent="0.35">
      <c r="A283" s="11">
        <v>43924.333333333336</v>
      </c>
      <c r="B283">
        <v>92014</v>
      </c>
      <c r="C283">
        <v>11</v>
      </c>
      <c r="D283" s="9">
        <f>ROUND(SUMIFS(ZipCodes!D:D,ZipCodes!A:A,Table5[[#This Row],[Zip Code]]),0)</f>
        <v>13154</v>
      </c>
      <c r="E283" s="9">
        <f>IFERROR(Table5[[#This Row],[Case Count]]/(Table5[[#This Row],[Population]]/10000),0)</f>
        <v>8.3624752926866357</v>
      </c>
    </row>
    <row r="284" spans="1:5" x14ac:dyDescent="0.35">
      <c r="A284" s="11">
        <v>43924.333333333336</v>
      </c>
      <c r="B284">
        <v>92019</v>
      </c>
      <c r="C284">
        <v>21</v>
      </c>
      <c r="D284" s="9">
        <f>ROUND(SUMIFS(ZipCodes!D:D,ZipCodes!A:A,Table5[[#This Row],[Zip Code]]),0)</f>
        <v>42598</v>
      </c>
      <c r="E284" s="9">
        <f>IFERROR(Table5[[#This Row],[Case Count]]/(Table5[[#This Row],[Population]]/10000),0)</f>
        <v>4.9298089112164885</v>
      </c>
    </row>
    <row r="285" spans="1:5" x14ac:dyDescent="0.35">
      <c r="A285" s="11">
        <v>43924.333333333336</v>
      </c>
      <c r="B285">
        <v>92020</v>
      </c>
      <c r="C285">
        <v>34</v>
      </c>
      <c r="D285" s="9">
        <f>ROUND(SUMIFS(ZipCodes!D:D,ZipCodes!A:A,Table5[[#This Row],[Zip Code]]),0)</f>
        <v>57767</v>
      </c>
      <c r="E285" s="9">
        <f>IFERROR(Table5[[#This Row],[Case Count]]/(Table5[[#This Row],[Population]]/10000),0)</f>
        <v>5.885713296518774</v>
      </c>
    </row>
    <row r="286" spans="1:5" x14ac:dyDescent="0.35">
      <c r="A286" s="11">
        <v>43924.333333333336</v>
      </c>
      <c r="B286">
        <v>92021</v>
      </c>
      <c r="C286">
        <v>28</v>
      </c>
      <c r="D286" s="9">
        <f>ROUND(SUMIFS(ZipCodes!D:D,ZipCodes!A:A,Table5[[#This Row],[Zip Code]]),0)</f>
        <v>65068</v>
      </c>
      <c r="E286" s="9">
        <f>IFERROR(Table5[[#This Row],[Case Count]]/(Table5[[#This Row],[Population]]/10000),0)</f>
        <v>4.3031905083912214</v>
      </c>
    </row>
    <row r="287" spans="1:5" x14ac:dyDescent="0.35">
      <c r="A287" s="11">
        <v>43924.333333333336</v>
      </c>
      <c r="B287">
        <v>92024</v>
      </c>
      <c r="C287">
        <v>23</v>
      </c>
      <c r="D287" s="9">
        <f>ROUND(SUMIFS(ZipCodes!D:D,ZipCodes!A:A,Table5[[#This Row],[Zip Code]]),0)</f>
        <v>49121</v>
      </c>
      <c r="E287" s="9">
        <f>IFERROR(Table5[[#This Row],[Case Count]]/(Table5[[#This Row],[Population]]/10000),0)</f>
        <v>4.6823150994483012</v>
      </c>
    </row>
    <row r="288" spans="1:5" x14ac:dyDescent="0.35">
      <c r="A288" s="11">
        <v>43924.333333333336</v>
      </c>
      <c r="B288">
        <v>92025</v>
      </c>
      <c r="C288">
        <v>11</v>
      </c>
      <c r="D288" s="9">
        <f>ROUND(SUMIFS(ZipCodes!D:D,ZipCodes!A:A,Table5[[#This Row],[Zip Code]]),0)</f>
        <v>49978</v>
      </c>
      <c r="E288" s="9">
        <f>IFERROR(Table5[[#This Row],[Case Count]]/(Table5[[#This Row],[Population]]/10000),0)</f>
        <v>2.2009684261074876</v>
      </c>
    </row>
    <row r="289" spans="1:5" x14ac:dyDescent="0.35">
      <c r="A289" s="11">
        <v>43924.333333333336</v>
      </c>
      <c r="B289">
        <v>92026</v>
      </c>
      <c r="C289">
        <v>6</v>
      </c>
      <c r="D289" s="9">
        <f>ROUND(SUMIFS(ZipCodes!D:D,ZipCodes!A:A,Table5[[#This Row],[Zip Code]]),0)</f>
        <v>48922</v>
      </c>
      <c r="E289" s="9">
        <f>IFERROR(Table5[[#This Row],[Case Count]]/(Table5[[#This Row],[Population]]/10000),0)</f>
        <v>1.22644209149258</v>
      </c>
    </row>
    <row r="290" spans="1:5" x14ac:dyDescent="0.35">
      <c r="A290" s="11">
        <v>43924.333333333336</v>
      </c>
      <c r="B290">
        <v>92027</v>
      </c>
      <c r="C290">
        <v>7</v>
      </c>
      <c r="D290" s="9">
        <f>ROUND(SUMIFS(ZipCodes!D:D,ZipCodes!A:A,Table5[[#This Row],[Zip Code]]),0)</f>
        <v>53881</v>
      </c>
      <c r="E290" s="9">
        <f>IFERROR(Table5[[#This Row],[Case Count]]/(Table5[[#This Row],[Population]]/10000),0)</f>
        <v>1.2991592583656577</v>
      </c>
    </row>
    <row r="291" spans="1:5" x14ac:dyDescent="0.35">
      <c r="A291" s="11">
        <v>43924.333333333336</v>
      </c>
      <c r="B291">
        <v>92028</v>
      </c>
      <c r="C291">
        <v>5</v>
      </c>
      <c r="D291" s="9">
        <f>ROUND(SUMIFS(ZipCodes!D:D,ZipCodes!A:A,Table5[[#This Row],[Zip Code]]),0)</f>
        <v>46239</v>
      </c>
      <c r="E291" s="9">
        <f>IFERROR(Table5[[#This Row],[Case Count]]/(Table5[[#This Row],[Population]]/10000),0)</f>
        <v>1.0813382642358182</v>
      </c>
    </row>
    <row r="292" spans="1:5" x14ac:dyDescent="0.35">
      <c r="A292" s="11">
        <v>43924.333333333336</v>
      </c>
      <c r="B292">
        <v>92029</v>
      </c>
      <c r="C292">
        <v>9</v>
      </c>
      <c r="D292" s="9">
        <f>ROUND(SUMIFS(ZipCodes!D:D,ZipCodes!A:A,Table5[[#This Row],[Zip Code]]),0)</f>
        <v>19021</v>
      </c>
      <c r="E292" s="9">
        <f>IFERROR(Table5[[#This Row],[Case Count]]/(Table5[[#This Row],[Population]]/10000),0)</f>
        <v>4.7316124283686456</v>
      </c>
    </row>
    <row r="293" spans="1:5" x14ac:dyDescent="0.35">
      <c r="A293" s="11">
        <v>43924.333333333336</v>
      </c>
      <c r="B293">
        <v>92037</v>
      </c>
      <c r="C293">
        <v>29</v>
      </c>
      <c r="D293" s="9">
        <f>ROUND(SUMIFS(ZipCodes!D:D,ZipCodes!A:A,Table5[[#This Row],[Zip Code]]),0)</f>
        <v>46781</v>
      </c>
      <c r="E293" s="9">
        <f>IFERROR(Table5[[#This Row],[Case Count]]/(Table5[[#This Row],[Population]]/10000),0)</f>
        <v>6.1990979243710056</v>
      </c>
    </row>
    <row r="294" spans="1:5" x14ac:dyDescent="0.35">
      <c r="A294" s="11">
        <v>43924.333333333336</v>
      </c>
      <c r="B294">
        <v>92039</v>
      </c>
      <c r="C294">
        <v>1</v>
      </c>
      <c r="D294" s="9">
        <f>ROUND(SUMIFS(ZipCodes!D:D,ZipCodes!A:A,Table5[[#This Row],[Zip Code]]),0)</f>
        <v>0</v>
      </c>
      <c r="E294" s="9">
        <f>IFERROR(Table5[[#This Row],[Case Count]]/(Table5[[#This Row],[Population]]/10000),0)</f>
        <v>0</v>
      </c>
    </row>
    <row r="295" spans="1:5" x14ac:dyDescent="0.35">
      <c r="A295" s="11">
        <v>43924.333333333336</v>
      </c>
      <c r="B295">
        <v>92040</v>
      </c>
      <c r="C295">
        <v>8</v>
      </c>
      <c r="D295" s="9">
        <f>ROUND(SUMIFS(ZipCodes!D:D,ZipCodes!A:A,Table5[[#This Row],[Zip Code]]),0)</f>
        <v>41281</v>
      </c>
      <c r="E295" s="9">
        <f>IFERROR(Table5[[#This Row],[Case Count]]/(Table5[[#This Row],[Population]]/10000),0)</f>
        <v>1.9379375499624525</v>
      </c>
    </row>
    <row r="296" spans="1:5" x14ac:dyDescent="0.35">
      <c r="A296" s="11">
        <v>43924.333333333336</v>
      </c>
      <c r="B296">
        <v>92054</v>
      </c>
      <c r="C296">
        <v>7</v>
      </c>
      <c r="D296" s="9">
        <f>ROUND(SUMIFS(ZipCodes!D:D,ZipCodes!A:A,Table5[[#This Row],[Zip Code]]),0)</f>
        <v>40375</v>
      </c>
      <c r="E296" s="9">
        <f>IFERROR(Table5[[#This Row],[Case Count]]/(Table5[[#This Row],[Population]]/10000),0)</f>
        <v>1.73374613003096</v>
      </c>
    </row>
    <row r="297" spans="1:5" x14ac:dyDescent="0.35">
      <c r="A297" s="11">
        <v>43924.333333333336</v>
      </c>
      <c r="B297">
        <v>92056</v>
      </c>
      <c r="C297">
        <v>10</v>
      </c>
      <c r="D297" s="9">
        <f>ROUND(SUMIFS(ZipCodes!D:D,ZipCodes!A:A,Table5[[#This Row],[Zip Code]]),0)</f>
        <v>51835</v>
      </c>
      <c r="E297" s="9">
        <f>IFERROR(Table5[[#This Row],[Case Count]]/(Table5[[#This Row],[Population]]/10000),0)</f>
        <v>1.929198418057297</v>
      </c>
    </row>
    <row r="298" spans="1:5" x14ac:dyDescent="0.35">
      <c r="A298" s="11">
        <v>43924.333333333336</v>
      </c>
      <c r="B298">
        <v>92057</v>
      </c>
      <c r="C298">
        <v>7</v>
      </c>
      <c r="D298" s="9">
        <f>ROUND(SUMIFS(ZipCodes!D:D,ZipCodes!A:A,Table5[[#This Row],[Zip Code]]),0)</f>
        <v>54096</v>
      </c>
      <c r="E298" s="9">
        <f>IFERROR(Table5[[#This Row],[Case Count]]/(Table5[[#This Row],[Population]]/10000),0)</f>
        <v>1.2939958592132506</v>
      </c>
    </row>
    <row r="299" spans="1:5" x14ac:dyDescent="0.35">
      <c r="A299" s="11">
        <v>43924.333333333336</v>
      </c>
      <c r="B299">
        <v>92058</v>
      </c>
      <c r="C299">
        <v>5</v>
      </c>
      <c r="D299" s="9">
        <f>ROUND(SUMIFS(ZipCodes!D:D,ZipCodes!A:A,Table5[[#This Row],[Zip Code]]),0)</f>
        <v>42436</v>
      </c>
      <c r="E299" s="9">
        <f>IFERROR(Table5[[#This Row],[Case Count]]/(Table5[[#This Row],[Population]]/10000),0)</f>
        <v>1.178244886417193</v>
      </c>
    </row>
    <row r="300" spans="1:5" x14ac:dyDescent="0.35">
      <c r="A300" s="11">
        <v>43924.333333333336</v>
      </c>
      <c r="B300">
        <v>92061</v>
      </c>
      <c r="C300">
        <v>2</v>
      </c>
      <c r="D300" s="9">
        <f>ROUND(SUMIFS(ZipCodes!D:D,ZipCodes!A:A,Table5[[#This Row],[Zip Code]]),0)</f>
        <v>2499</v>
      </c>
      <c r="E300" s="9">
        <f>IFERROR(Table5[[#This Row],[Case Count]]/(Table5[[#This Row],[Population]]/10000),0)</f>
        <v>8.0032012805122044</v>
      </c>
    </row>
    <row r="301" spans="1:5" x14ac:dyDescent="0.35">
      <c r="A301" s="11">
        <v>43924.333333333336</v>
      </c>
      <c r="B301">
        <v>92064</v>
      </c>
      <c r="C301">
        <v>13</v>
      </c>
      <c r="D301" s="9">
        <f>ROUND(SUMIFS(ZipCodes!D:D,ZipCodes!A:A,Table5[[#This Row],[Zip Code]]),0)</f>
        <v>47904</v>
      </c>
      <c r="E301" s="9">
        <f>IFERROR(Table5[[#This Row],[Case Count]]/(Table5[[#This Row],[Population]]/10000),0)</f>
        <v>2.7137608550434202</v>
      </c>
    </row>
    <row r="302" spans="1:5" x14ac:dyDescent="0.35">
      <c r="A302" s="11">
        <v>43924.333333333336</v>
      </c>
      <c r="B302">
        <v>92065</v>
      </c>
      <c r="C302">
        <v>6</v>
      </c>
      <c r="D302" s="9">
        <f>ROUND(SUMIFS(ZipCodes!D:D,ZipCodes!A:A,Table5[[#This Row],[Zip Code]]),0)</f>
        <v>35414</v>
      </c>
      <c r="E302" s="9">
        <f>IFERROR(Table5[[#This Row],[Case Count]]/(Table5[[#This Row],[Population]]/10000),0)</f>
        <v>1.6942452137572712</v>
      </c>
    </row>
    <row r="303" spans="1:5" x14ac:dyDescent="0.35">
      <c r="A303" s="11">
        <v>43924.333333333336</v>
      </c>
      <c r="B303">
        <v>92066</v>
      </c>
      <c r="C303">
        <v>2</v>
      </c>
      <c r="D303" s="9">
        <f>ROUND(SUMIFS(ZipCodes!D:D,ZipCodes!A:A,Table5[[#This Row],[Zip Code]]),0)</f>
        <v>378</v>
      </c>
      <c r="E303" s="9">
        <f>IFERROR(Table5[[#This Row],[Case Count]]/(Table5[[#This Row],[Population]]/10000),0)</f>
        <v>52.910052910052912</v>
      </c>
    </row>
    <row r="304" spans="1:5" x14ac:dyDescent="0.35">
      <c r="A304" s="11">
        <v>43924.333333333336</v>
      </c>
      <c r="B304">
        <v>92067</v>
      </c>
      <c r="C304">
        <v>12</v>
      </c>
      <c r="D304" s="9">
        <f>ROUND(SUMIFS(ZipCodes!D:D,ZipCodes!A:A,Table5[[#This Row],[Zip Code]]),0)</f>
        <v>9535</v>
      </c>
      <c r="E304" s="9">
        <f>IFERROR(Table5[[#This Row],[Case Count]]/(Table5[[#This Row],[Population]]/10000),0)</f>
        <v>12.585212375458836</v>
      </c>
    </row>
    <row r="305" spans="1:5" x14ac:dyDescent="0.35">
      <c r="A305" s="11">
        <v>43924.333333333336</v>
      </c>
      <c r="B305">
        <v>92069</v>
      </c>
      <c r="C305">
        <v>5</v>
      </c>
      <c r="D305" s="9">
        <f>ROUND(SUMIFS(ZipCodes!D:D,ZipCodes!A:A,Table5[[#This Row],[Zip Code]]),0)</f>
        <v>46369</v>
      </c>
      <c r="E305" s="9">
        <f>IFERROR(Table5[[#This Row],[Case Count]]/(Table5[[#This Row],[Population]]/10000),0)</f>
        <v>1.0783066272725312</v>
      </c>
    </row>
    <row r="306" spans="1:5" x14ac:dyDescent="0.35">
      <c r="A306" s="11">
        <v>43924.333333333336</v>
      </c>
      <c r="B306">
        <v>92071</v>
      </c>
      <c r="C306">
        <v>12</v>
      </c>
      <c r="D306" s="9">
        <f>ROUND(SUMIFS(ZipCodes!D:D,ZipCodes!A:A,Table5[[#This Row],[Zip Code]]),0)</f>
        <v>53422</v>
      </c>
      <c r="E306" s="9">
        <f>IFERROR(Table5[[#This Row],[Case Count]]/(Table5[[#This Row],[Population]]/10000),0)</f>
        <v>2.2462655834674852</v>
      </c>
    </row>
    <row r="307" spans="1:5" x14ac:dyDescent="0.35">
      <c r="A307" s="11">
        <v>43924.333333333336</v>
      </c>
      <c r="B307">
        <v>92075</v>
      </c>
      <c r="C307">
        <v>4</v>
      </c>
      <c r="D307" s="9">
        <f>ROUND(SUMIFS(ZipCodes!D:D,ZipCodes!A:A,Table5[[#This Row],[Zip Code]]),0)</f>
        <v>12056</v>
      </c>
      <c r="E307" s="9">
        <f>IFERROR(Table5[[#This Row],[Case Count]]/(Table5[[#This Row],[Population]]/10000),0)</f>
        <v>3.3178500331785004</v>
      </c>
    </row>
    <row r="308" spans="1:5" x14ac:dyDescent="0.35">
      <c r="A308" s="11">
        <v>43924.333333333336</v>
      </c>
      <c r="B308">
        <v>92078</v>
      </c>
      <c r="C308">
        <v>9</v>
      </c>
      <c r="D308" s="9">
        <f>ROUND(SUMIFS(ZipCodes!D:D,ZipCodes!A:A,Table5[[#This Row],[Zip Code]]),0)</f>
        <v>42906</v>
      </c>
      <c r="E308" s="9">
        <f>IFERROR(Table5[[#This Row],[Case Count]]/(Table5[[#This Row],[Population]]/10000),0)</f>
        <v>2.0976087260523002</v>
      </c>
    </row>
    <row r="309" spans="1:5" x14ac:dyDescent="0.35">
      <c r="A309" s="11">
        <v>43924.333333333336</v>
      </c>
      <c r="B309">
        <v>92081</v>
      </c>
      <c r="C309">
        <v>9</v>
      </c>
      <c r="D309" s="9">
        <f>ROUND(SUMIFS(ZipCodes!D:D,ZipCodes!A:A,Table5[[#This Row],[Zip Code]]),0)</f>
        <v>27404</v>
      </c>
      <c r="E309" s="9">
        <f>IFERROR(Table5[[#This Row],[Case Count]]/(Table5[[#This Row],[Population]]/10000),0)</f>
        <v>3.2841920887461682</v>
      </c>
    </row>
    <row r="310" spans="1:5" x14ac:dyDescent="0.35">
      <c r="A310" s="11">
        <v>43924.333333333336</v>
      </c>
      <c r="B310">
        <v>92082</v>
      </c>
      <c r="C310">
        <v>1</v>
      </c>
      <c r="D310" s="9">
        <f>ROUND(SUMIFS(ZipCodes!D:D,ZipCodes!A:A,Table5[[#This Row],[Zip Code]]),0)</f>
        <v>19037</v>
      </c>
      <c r="E310" s="9">
        <f>IFERROR(Table5[[#This Row],[Case Count]]/(Table5[[#This Row],[Population]]/10000),0)</f>
        <v>0.5252928507643011</v>
      </c>
    </row>
    <row r="311" spans="1:5" x14ac:dyDescent="0.35">
      <c r="A311" s="11">
        <v>43924.333333333336</v>
      </c>
      <c r="B311">
        <v>92083</v>
      </c>
      <c r="C311">
        <v>1</v>
      </c>
      <c r="D311" s="9">
        <f>ROUND(SUMIFS(ZipCodes!D:D,ZipCodes!A:A,Table5[[#This Row],[Zip Code]]),0)</f>
        <v>36975</v>
      </c>
      <c r="E311" s="9">
        <f>IFERROR(Table5[[#This Row],[Case Count]]/(Table5[[#This Row],[Population]]/10000),0)</f>
        <v>0.27045300878972278</v>
      </c>
    </row>
    <row r="312" spans="1:5" x14ac:dyDescent="0.35">
      <c r="A312" s="11">
        <v>43924.333333333336</v>
      </c>
      <c r="B312">
        <v>92084</v>
      </c>
      <c r="C312">
        <v>9</v>
      </c>
      <c r="D312" s="9">
        <f>ROUND(SUMIFS(ZipCodes!D:D,ZipCodes!A:A,Table5[[#This Row],[Zip Code]]),0)</f>
        <v>47654</v>
      </c>
      <c r="E312" s="9">
        <f>IFERROR(Table5[[#This Row],[Case Count]]/(Table5[[#This Row],[Population]]/10000),0)</f>
        <v>1.8886137575019937</v>
      </c>
    </row>
    <row r="313" spans="1:5" x14ac:dyDescent="0.35">
      <c r="A313" s="11">
        <v>43924.333333333336</v>
      </c>
      <c r="B313">
        <v>92085</v>
      </c>
      <c r="C313">
        <v>1</v>
      </c>
      <c r="D313" s="9">
        <f>ROUND(SUMIFS(ZipCodes!D:D,ZipCodes!A:A,Table5[[#This Row],[Zip Code]]),0)</f>
        <v>0</v>
      </c>
      <c r="E313" s="9">
        <f>IFERROR(Table5[[#This Row],[Case Count]]/(Table5[[#This Row],[Population]]/10000),0)</f>
        <v>0</v>
      </c>
    </row>
    <row r="314" spans="1:5" x14ac:dyDescent="0.35">
      <c r="A314" s="11">
        <v>43924.333333333336</v>
      </c>
      <c r="B314">
        <v>92091</v>
      </c>
      <c r="C314">
        <v>1</v>
      </c>
      <c r="D314" s="9">
        <f>ROUND(SUMIFS(ZipCodes!D:D,ZipCodes!A:A,Table5[[#This Row],[Zip Code]]),0)</f>
        <v>1048</v>
      </c>
      <c r="E314" s="9">
        <f>IFERROR(Table5[[#This Row],[Case Count]]/(Table5[[#This Row],[Population]]/10000),0)</f>
        <v>9.5419847328244263</v>
      </c>
    </row>
    <row r="315" spans="1:5" x14ac:dyDescent="0.35">
      <c r="A315" s="11">
        <v>43924.333333333336</v>
      </c>
      <c r="B315">
        <v>92092</v>
      </c>
      <c r="C315">
        <v>3</v>
      </c>
      <c r="D315" s="9">
        <f>ROUND(SUMIFS(ZipCodes!D:D,ZipCodes!A:A,Table5[[#This Row],[Zip Code]]),0)</f>
        <v>0</v>
      </c>
      <c r="E315" s="9">
        <f>IFERROR(Table5[[#This Row],[Case Count]]/(Table5[[#This Row],[Population]]/10000),0)</f>
        <v>0</v>
      </c>
    </row>
    <row r="316" spans="1:5" x14ac:dyDescent="0.35">
      <c r="A316" s="11">
        <v>43924.333333333336</v>
      </c>
      <c r="B316">
        <v>92093</v>
      </c>
      <c r="C316">
        <v>1</v>
      </c>
      <c r="D316" s="9">
        <f>ROUND(SUMIFS(ZipCodes!D:D,ZipCodes!A:A,Table5[[#This Row],[Zip Code]]),0)</f>
        <v>0</v>
      </c>
      <c r="E316" s="9">
        <f>IFERROR(Table5[[#This Row],[Case Count]]/(Table5[[#This Row],[Population]]/10000),0)</f>
        <v>0</v>
      </c>
    </row>
    <row r="317" spans="1:5" x14ac:dyDescent="0.35">
      <c r="A317" s="11">
        <v>43924.333333333336</v>
      </c>
      <c r="B317">
        <v>92101</v>
      </c>
      <c r="C317">
        <v>29</v>
      </c>
      <c r="D317" s="9">
        <f>ROUND(SUMIFS(ZipCodes!D:D,ZipCodes!A:A,Table5[[#This Row],[Zip Code]]),0)</f>
        <v>37095</v>
      </c>
      <c r="E317" s="9">
        <f>IFERROR(Table5[[#This Row],[Case Count]]/(Table5[[#This Row],[Population]]/10000),0)</f>
        <v>7.8177651974659659</v>
      </c>
    </row>
    <row r="318" spans="1:5" x14ac:dyDescent="0.35">
      <c r="A318" s="11">
        <v>43924.333333333336</v>
      </c>
      <c r="B318">
        <v>92102</v>
      </c>
      <c r="C318">
        <v>14</v>
      </c>
      <c r="D318" s="9">
        <f>ROUND(SUMIFS(ZipCodes!D:D,ZipCodes!A:A,Table5[[#This Row],[Zip Code]]),0)</f>
        <v>43267</v>
      </c>
      <c r="E318" s="9">
        <f>IFERROR(Table5[[#This Row],[Case Count]]/(Table5[[#This Row],[Population]]/10000),0)</f>
        <v>3.2357223750202233</v>
      </c>
    </row>
    <row r="319" spans="1:5" x14ac:dyDescent="0.35">
      <c r="A319" s="11">
        <v>43924.333333333336</v>
      </c>
      <c r="B319">
        <v>92103</v>
      </c>
      <c r="C319">
        <v>64</v>
      </c>
      <c r="D319" s="9">
        <f>ROUND(SUMIFS(ZipCodes!D:D,ZipCodes!A:A,Table5[[#This Row],[Zip Code]]),0)</f>
        <v>31066</v>
      </c>
      <c r="E319" s="9">
        <f>IFERROR(Table5[[#This Row],[Case Count]]/(Table5[[#This Row],[Population]]/10000),0)</f>
        <v>20.601300457091355</v>
      </c>
    </row>
    <row r="320" spans="1:5" x14ac:dyDescent="0.35">
      <c r="A320" s="11">
        <v>43924.333333333336</v>
      </c>
      <c r="B320">
        <v>92104</v>
      </c>
      <c r="C320">
        <v>31</v>
      </c>
      <c r="D320" s="9">
        <f>ROUND(SUMIFS(ZipCodes!D:D,ZipCodes!A:A,Table5[[#This Row],[Zip Code]]),0)</f>
        <v>44414</v>
      </c>
      <c r="E320" s="9">
        <f>IFERROR(Table5[[#This Row],[Case Count]]/(Table5[[#This Row],[Population]]/10000),0)</f>
        <v>6.9797811500878106</v>
      </c>
    </row>
    <row r="321" spans="1:5" x14ac:dyDescent="0.35">
      <c r="A321" s="11">
        <v>43924.333333333336</v>
      </c>
      <c r="B321">
        <v>92105</v>
      </c>
      <c r="C321">
        <v>27</v>
      </c>
      <c r="D321" s="9">
        <f>ROUND(SUMIFS(ZipCodes!D:D,ZipCodes!A:A,Table5[[#This Row],[Zip Code]]),0)</f>
        <v>69813</v>
      </c>
      <c r="E321" s="9">
        <f>IFERROR(Table5[[#This Row],[Case Count]]/(Table5[[#This Row],[Population]]/10000),0)</f>
        <v>3.8674745391259506</v>
      </c>
    </row>
    <row r="322" spans="1:5" x14ac:dyDescent="0.35">
      <c r="A322" s="11">
        <v>43924.333333333336</v>
      </c>
      <c r="B322">
        <v>92106</v>
      </c>
      <c r="C322">
        <v>7</v>
      </c>
      <c r="D322" s="9">
        <f>ROUND(SUMIFS(ZipCodes!D:D,ZipCodes!A:A,Table5[[#This Row],[Zip Code]]),0)</f>
        <v>19330</v>
      </c>
      <c r="E322" s="9">
        <f>IFERROR(Table5[[#This Row],[Case Count]]/(Table5[[#This Row],[Population]]/10000),0)</f>
        <v>3.6213140196585618</v>
      </c>
    </row>
    <row r="323" spans="1:5" x14ac:dyDescent="0.35">
      <c r="A323" s="11">
        <v>43924.333333333336</v>
      </c>
      <c r="B323">
        <v>92107</v>
      </c>
      <c r="C323">
        <v>3</v>
      </c>
      <c r="D323" s="9">
        <f>ROUND(SUMIFS(ZipCodes!D:D,ZipCodes!A:A,Table5[[#This Row],[Zip Code]]),0)</f>
        <v>28651</v>
      </c>
      <c r="E323" s="9">
        <f>IFERROR(Table5[[#This Row],[Case Count]]/(Table5[[#This Row],[Population]]/10000),0)</f>
        <v>1.0470838714181006</v>
      </c>
    </row>
    <row r="324" spans="1:5" x14ac:dyDescent="0.35">
      <c r="A324" s="11">
        <v>43924.333333333336</v>
      </c>
      <c r="B324">
        <v>92108</v>
      </c>
      <c r="C324">
        <v>15</v>
      </c>
      <c r="D324" s="9">
        <f>ROUND(SUMIFS(ZipCodes!D:D,ZipCodes!A:A,Table5[[#This Row],[Zip Code]]),0)</f>
        <v>18858</v>
      </c>
      <c r="E324" s="9">
        <f>IFERROR(Table5[[#This Row],[Case Count]]/(Table5[[#This Row],[Population]]/10000),0)</f>
        <v>7.9541839007317856</v>
      </c>
    </row>
    <row r="325" spans="1:5" x14ac:dyDescent="0.35">
      <c r="A325" s="11">
        <v>43924.333333333336</v>
      </c>
      <c r="B325">
        <v>92109</v>
      </c>
      <c r="C325">
        <v>22</v>
      </c>
      <c r="D325" s="9">
        <f>ROUND(SUMIFS(ZipCodes!D:D,ZipCodes!A:A,Table5[[#This Row],[Zip Code]]),0)</f>
        <v>45787</v>
      </c>
      <c r="E325" s="9">
        <f>IFERROR(Table5[[#This Row],[Case Count]]/(Table5[[#This Row],[Population]]/10000),0)</f>
        <v>4.8048572738987048</v>
      </c>
    </row>
    <row r="326" spans="1:5" x14ac:dyDescent="0.35">
      <c r="A326" s="11">
        <v>43924.333333333336</v>
      </c>
      <c r="B326">
        <v>92110</v>
      </c>
      <c r="C326">
        <v>15</v>
      </c>
      <c r="D326" s="9">
        <f>ROUND(SUMIFS(ZipCodes!D:D,ZipCodes!A:A,Table5[[#This Row],[Zip Code]]),0)</f>
        <v>25341</v>
      </c>
      <c r="E326" s="9">
        <f>IFERROR(Table5[[#This Row],[Case Count]]/(Table5[[#This Row],[Population]]/10000),0)</f>
        <v>5.9192612761927315</v>
      </c>
    </row>
    <row r="327" spans="1:5" x14ac:dyDescent="0.35">
      <c r="A327" s="11">
        <v>43924.333333333336</v>
      </c>
      <c r="B327">
        <v>92111</v>
      </c>
      <c r="C327">
        <v>14</v>
      </c>
      <c r="D327" s="9">
        <f>ROUND(SUMIFS(ZipCodes!D:D,ZipCodes!A:A,Table5[[#This Row],[Zip Code]]),0)</f>
        <v>45096</v>
      </c>
      <c r="E327" s="9">
        <f>IFERROR(Table5[[#This Row],[Case Count]]/(Table5[[#This Row],[Population]]/10000),0)</f>
        <v>3.1044882029448289</v>
      </c>
    </row>
    <row r="328" spans="1:5" x14ac:dyDescent="0.35">
      <c r="A328" s="11">
        <v>43924.333333333336</v>
      </c>
      <c r="B328">
        <v>92113</v>
      </c>
      <c r="C328">
        <v>26</v>
      </c>
      <c r="D328" s="9">
        <f>ROUND(SUMIFS(ZipCodes!D:D,ZipCodes!A:A,Table5[[#This Row],[Zip Code]]),0)</f>
        <v>56066</v>
      </c>
      <c r="E328" s="9">
        <f>IFERROR(Table5[[#This Row],[Case Count]]/(Table5[[#This Row],[Population]]/10000),0)</f>
        <v>4.637391645560589</v>
      </c>
    </row>
    <row r="329" spans="1:5" x14ac:dyDescent="0.35">
      <c r="A329" s="11">
        <v>43924.333333333336</v>
      </c>
      <c r="B329">
        <v>92114</v>
      </c>
      <c r="C329">
        <v>21</v>
      </c>
      <c r="D329" s="9">
        <f>ROUND(SUMIFS(ZipCodes!D:D,ZipCodes!A:A,Table5[[#This Row],[Zip Code]]),0)</f>
        <v>65433</v>
      </c>
      <c r="E329" s="9">
        <f>IFERROR(Table5[[#This Row],[Case Count]]/(Table5[[#This Row],[Population]]/10000),0)</f>
        <v>3.2093897574618309</v>
      </c>
    </row>
    <row r="330" spans="1:5" x14ac:dyDescent="0.35">
      <c r="A330" s="11">
        <v>43924.333333333336</v>
      </c>
      <c r="B330">
        <v>92115</v>
      </c>
      <c r="C330">
        <v>19</v>
      </c>
      <c r="D330" s="9">
        <f>ROUND(SUMIFS(ZipCodes!D:D,ZipCodes!A:A,Table5[[#This Row],[Zip Code]]),0)</f>
        <v>58560</v>
      </c>
      <c r="E330" s="9">
        <f>IFERROR(Table5[[#This Row],[Case Count]]/(Table5[[#This Row],[Population]]/10000),0)</f>
        <v>3.2445355191256833</v>
      </c>
    </row>
    <row r="331" spans="1:5" x14ac:dyDescent="0.35">
      <c r="A331" s="11">
        <v>43924.333333333336</v>
      </c>
      <c r="B331">
        <v>92116</v>
      </c>
      <c r="C331">
        <v>33</v>
      </c>
      <c r="D331" s="9">
        <f>ROUND(SUMIFS(ZipCodes!D:D,ZipCodes!A:A,Table5[[#This Row],[Zip Code]]),0)</f>
        <v>31680</v>
      </c>
      <c r="E331" s="9">
        <f>IFERROR(Table5[[#This Row],[Case Count]]/(Table5[[#This Row],[Population]]/10000),0)</f>
        <v>10.416666666666666</v>
      </c>
    </row>
    <row r="332" spans="1:5" x14ac:dyDescent="0.35">
      <c r="A332" s="11">
        <v>43924.333333333336</v>
      </c>
      <c r="B332">
        <v>92117</v>
      </c>
      <c r="C332">
        <v>18</v>
      </c>
      <c r="D332" s="9">
        <f>ROUND(SUMIFS(ZipCodes!D:D,ZipCodes!A:A,Table5[[#This Row],[Zip Code]]),0)</f>
        <v>51332</v>
      </c>
      <c r="E332" s="9">
        <f>IFERROR(Table5[[#This Row],[Case Count]]/(Table5[[#This Row],[Population]]/10000),0)</f>
        <v>3.5065845866126391</v>
      </c>
    </row>
    <row r="333" spans="1:5" x14ac:dyDescent="0.35">
      <c r="A333" s="11">
        <v>43924.333333333336</v>
      </c>
      <c r="B333">
        <v>92118</v>
      </c>
      <c r="C333">
        <v>4</v>
      </c>
      <c r="D333" s="9">
        <f>ROUND(SUMIFS(ZipCodes!D:D,ZipCodes!A:A,Table5[[#This Row],[Zip Code]]),0)</f>
        <v>23575</v>
      </c>
      <c r="E333" s="9">
        <f>IFERROR(Table5[[#This Row],[Case Count]]/(Table5[[#This Row],[Population]]/10000),0)</f>
        <v>1.6967126193001061</v>
      </c>
    </row>
    <row r="334" spans="1:5" x14ac:dyDescent="0.35">
      <c r="A334" s="11">
        <v>43924.333333333336</v>
      </c>
      <c r="B334">
        <v>92119</v>
      </c>
      <c r="C334">
        <v>4</v>
      </c>
      <c r="D334" s="9">
        <f>ROUND(SUMIFS(ZipCodes!D:D,ZipCodes!A:A,Table5[[#This Row],[Zip Code]]),0)</f>
        <v>23057</v>
      </c>
      <c r="E334" s="9">
        <f>IFERROR(Table5[[#This Row],[Case Count]]/(Table5[[#This Row],[Population]]/10000),0)</f>
        <v>1.7348310708244785</v>
      </c>
    </row>
    <row r="335" spans="1:5" x14ac:dyDescent="0.35">
      <c r="A335" s="11">
        <v>43924.333333333336</v>
      </c>
      <c r="B335">
        <v>92120</v>
      </c>
      <c r="C335">
        <v>14</v>
      </c>
      <c r="D335" s="9">
        <f>ROUND(SUMIFS(ZipCodes!D:D,ZipCodes!A:A,Table5[[#This Row],[Zip Code]]),0)</f>
        <v>26317</v>
      </c>
      <c r="E335" s="9">
        <f>IFERROR(Table5[[#This Row],[Case Count]]/(Table5[[#This Row],[Population]]/10000),0)</f>
        <v>5.3197552912566026</v>
      </c>
    </row>
    <row r="336" spans="1:5" x14ac:dyDescent="0.35">
      <c r="A336" s="11">
        <v>43924.333333333336</v>
      </c>
      <c r="B336">
        <v>92121</v>
      </c>
      <c r="C336">
        <v>3</v>
      </c>
      <c r="D336" s="9">
        <f>ROUND(SUMIFS(ZipCodes!D:D,ZipCodes!A:A,Table5[[#This Row],[Zip Code]]),0)</f>
        <v>4179</v>
      </c>
      <c r="E336" s="9">
        <f>IFERROR(Table5[[#This Row],[Case Count]]/(Table5[[#This Row],[Population]]/10000),0)</f>
        <v>7.1787508973438623</v>
      </c>
    </row>
    <row r="337" spans="1:5" x14ac:dyDescent="0.35">
      <c r="A337" s="11">
        <v>43924.333333333336</v>
      </c>
      <c r="B337">
        <v>92122</v>
      </c>
      <c r="C337">
        <v>12</v>
      </c>
      <c r="D337" s="9">
        <f>ROUND(SUMIFS(ZipCodes!D:D,ZipCodes!A:A,Table5[[#This Row],[Zip Code]]),0)</f>
        <v>43728</v>
      </c>
      <c r="E337" s="9">
        <f>IFERROR(Table5[[#This Row],[Case Count]]/(Table5[[#This Row],[Population]]/10000),0)</f>
        <v>2.7442371020856204</v>
      </c>
    </row>
    <row r="338" spans="1:5" x14ac:dyDescent="0.35">
      <c r="A338" s="11">
        <v>43924.333333333336</v>
      </c>
      <c r="B338">
        <v>92123</v>
      </c>
      <c r="C338">
        <v>17</v>
      </c>
      <c r="D338" s="9">
        <f>ROUND(SUMIFS(ZipCodes!D:D,ZipCodes!A:A,Table5[[#This Row],[Zip Code]]),0)</f>
        <v>26823</v>
      </c>
      <c r="E338" s="9">
        <f>IFERROR(Table5[[#This Row],[Case Count]]/(Table5[[#This Row],[Population]]/10000),0)</f>
        <v>6.3378443872795733</v>
      </c>
    </row>
    <row r="339" spans="1:5" x14ac:dyDescent="0.35">
      <c r="A339" s="11">
        <v>43924.333333333336</v>
      </c>
      <c r="B339">
        <v>92124</v>
      </c>
      <c r="C339">
        <v>10</v>
      </c>
      <c r="D339" s="9">
        <f>ROUND(SUMIFS(ZipCodes!D:D,ZipCodes!A:A,Table5[[#This Row],[Zip Code]]),0)</f>
        <v>30443</v>
      </c>
      <c r="E339" s="9">
        <f>IFERROR(Table5[[#This Row],[Case Count]]/(Table5[[#This Row],[Population]]/10000),0)</f>
        <v>3.2848273823210592</v>
      </c>
    </row>
    <row r="340" spans="1:5" x14ac:dyDescent="0.35">
      <c r="A340" s="11">
        <v>43924.333333333336</v>
      </c>
      <c r="B340">
        <v>92126</v>
      </c>
      <c r="C340">
        <v>21</v>
      </c>
      <c r="D340" s="9">
        <f>ROUND(SUMIFS(ZipCodes!D:D,ZipCodes!A:A,Table5[[#This Row],[Zip Code]]),0)</f>
        <v>73343</v>
      </c>
      <c r="E340" s="9">
        <f>IFERROR(Table5[[#This Row],[Case Count]]/(Table5[[#This Row],[Population]]/10000),0)</f>
        <v>2.8632589340496026</v>
      </c>
    </row>
    <row r="341" spans="1:5" x14ac:dyDescent="0.35">
      <c r="A341" s="11">
        <v>43924.333333333336</v>
      </c>
      <c r="B341">
        <v>92127</v>
      </c>
      <c r="C341">
        <v>18</v>
      </c>
      <c r="D341" s="9">
        <f>ROUND(SUMIFS(ZipCodes!D:D,ZipCodes!A:A,Table5[[#This Row],[Zip Code]]),0)</f>
        <v>39337</v>
      </c>
      <c r="E341" s="9">
        <f>IFERROR(Table5[[#This Row],[Case Count]]/(Table5[[#This Row],[Population]]/10000),0)</f>
        <v>4.5758446246536337</v>
      </c>
    </row>
    <row r="342" spans="1:5" x14ac:dyDescent="0.35">
      <c r="A342" s="11">
        <v>43924.333333333336</v>
      </c>
      <c r="B342">
        <v>92128</v>
      </c>
      <c r="C342">
        <v>25</v>
      </c>
      <c r="D342" s="9">
        <f>ROUND(SUMIFS(ZipCodes!D:D,ZipCodes!A:A,Table5[[#This Row],[Zip Code]]),0)</f>
        <v>47490</v>
      </c>
      <c r="E342" s="9">
        <f>IFERROR(Table5[[#This Row],[Case Count]]/(Table5[[#This Row],[Population]]/10000),0)</f>
        <v>5.2642661612971153</v>
      </c>
    </row>
    <row r="343" spans="1:5" x14ac:dyDescent="0.35">
      <c r="A343" s="11">
        <v>43924.333333333336</v>
      </c>
      <c r="B343">
        <v>92129</v>
      </c>
      <c r="C343">
        <v>18</v>
      </c>
      <c r="D343" s="9">
        <f>ROUND(SUMIFS(ZipCodes!D:D,ZipCodes!A:A,Table5[[#This Row],[Zip Code]]),0)</f>
        <v>51536</v>
      </c>
      <c r="E343" s="9">
        <f>IFERROR(Table5[[#This Row],[Case Count]]/(Table5[[#This Row],[Population]]/10000),0)</f>
        <v>3.492704129152437</v>
      </c>
    </row>
    <row r="344" spans="1:5" x14ac:dyDescent="0.35">
      <c r="A344" s="11">
        <v>43924.333333333336</v>
      </c>
      <c r="B344">
        <v>92130</v>
      </c>
      <c r="C344">
        <v>21</v>
      </c>
      <c r="D344" s="9">
        <f>ROUND(SUMIFS(ZipCodes!D:D,ZipCodes!A:A,Table5[[#This Row],[Zip Code]]),0)</f>
        <v>48940</v>
      </c>
      <c r="E344" s="9">
        <f>IFERROR(Table5[[#This Row],[Case Count]]/(Table5[[#This Row],[Population]]/10000),0)</f>
        <v>4.2909685328974252</v>
      </c>
    </row>
    <row r="345" spans="1:5" x14ac:dyDescent="0.35">
      <c r="A345" s="11">
        <v>43924.333333333336</v>
      </c>
      <c r="B345">
        <v>92131</v>
      </c>
      <c r="C345">
        <v>5</v>
      </c>
      <c r="D345" s="9">
        <f>ROUND(SUMIFS(ZipCodes!D:D,ZipCodes!A:A,Table5[[#This Row],[Zip Code]]),0)</f>
        <v>32787</v>
      </c>
      <c r="E345" s="9">
        <f>IFERROR(Table5[[#This Row],[Case Count]]/(Table5[[#This Row],[Population]]/10000),0)</f>
        <v>1.5249946625186812</v>
      </c>
    </row>
    <row r="346" spans="1:5" x14ac:dyDescent="0.35">
      <c r="A346" s="11">
        <v>43924.333333333336</v>
      </c>
      <c r="B346">
        <v>92139</v>
      </c>
      <c r="C346">
        <v>17</v>
      </c>
      <c r="D346" s="9">
        <f>ROUND(SUMIFS(ZipCodes!D:D,ZipCodes!A:A,Table5[[#This Row],[Zip Code]]),0)</f>
        <v>35125</v>
      </c>
      <c r="E346" s="9">
        <f>IFERROR(Table5[[#This Row],[Case Count]]/(Table5[[#This Row],[Population]]/10000),0)</f>
        <v>4.8398576512455511</v>
      </c>
    </row>
    <row r="347" spans="1:5" x14ac:dyDescent="0.35">
      <c r="A347" s="11">
        <v>43924.333333333336</v>
      </c>
      <c r="B347">
        <v>92145</v>
      </c>
      <c r="C347">
        <v>2</v>
      </c>
      <c r="D347" s="9">
        <f>ROUND(SUMIFS(ZipCodes!D:D,ZipCodes!A:A,Table5[[#This Row],[Zip Code]]),0)</f>
        <v>1449</v>
      </c>
      <c r="E347" s="9">
        <f>IFERROR(Table5[[#This Row],[Case Count]]/(Table5[[#This Row],[Population]]/10000),0)</f>
        <v>13.802622498274673</v>
      </c>
    </row>
    <row r="348" spans="1:5" x14ac:dyDescent="0.35">
      <c r="A348" s="11">
        <v>43924.333333333336</v>
      </c>
      <c r="B348">
        <v>92147</v>
      </c>
      <c r="C348">
        <v>1</v>
      </c>
      <c r="D348" s="9">
        <f>ROUND(SUMIFS(ZipCodes!D:D,ZipCodes!A:A,Table5[[#This Row],[Zip Code]]),0)</f>
        <v>559</v>
      </c>
      <c r="E348" s="9">
        <f>IFERROR(Table5[[#This Row],[Case Count]]/(Table5[[#This Row],[Population]]/10000),0)</f>
        <v>17.889087656529519</v>
      </c>
    </row>
    <row r="349" spans="1:5" x14ac:dyDescent="0.35">
      <c r="A349" s="11">
        <v>43924.333333333336</v>
      </c>
      <c r="B349">
        <v>92154</v>
      </c>
      <c r="C349">
        <v>25</v>
      </c>
      <c r="D349" s="9">
        <f>ROUND(SUMIFS(ZipCodes!D:D,ZipCodes!A:A,Table5[[#This Row],[Zip Code]]),0)</f>
        <v>79708</v>
      </c>
      <c r="E349" s="9">
        <f>IFERROR(Table5[[#This Row],[Case Count]]/(Table5[[#This Row],[Population]]/10000),0)</f>
        <v>3.136448035328951</v>
      </c>
    </row>
    <row r="350" spans="1:5" x14ac:dyDescent="0.35">
      <c r="A350" s="11">
        <v>43924.333333333336</v>
      </c>
      <c r="B350">
        <v>92159</v>
      </c>
      <c r="C350">
        <v>1</v>
      </c>
      <c r="D350" s="9">
        <f>ROUND(SUMIFS(ZipCodes!D:D,ZipCodes!A:A,Table5[[#This Row],[Zip Code]]),0)</f>
        <v>0</v>
      </c>
      <c r="E350" s="9">
        <f>IFERROR(Table5[[#This Row],[Case Count]]/(Table5[[#This Row],[Population]]/10000),0)</f>
        <v>0</v>
      </c>
    </row>
    <row r="351" spans="1:5" x14ac:dyDescent="0.35">
      <c r="A351" s="11">
        <v>43924.333333333336</v>
      </c>
      <c r="B351">
        <v>92161</v>
      </c>
      <c r="C351">
        <v>3</v>
      </c>
      <c r="D351" s="9">
        <f>ROUND(SUMIFS(ZipCodes!D:D,ZipCodes!A:A,Table5[[#This Row],[Zip Code]]),0)</f>
        <v>0</v>
      </c>
      <c r="E351" s="9">
        <f>IFERROR(Table5[[#This Row],[Case Count]]/(Table5[[#This Row],[Population]]/10000),0)</f>
        <v>0</v>
      </c>
    </row>
    <row r="352" spans="1:5" x14ac:dyDescent="0.35">
      <c r="A352" s="11">
        <v>43924.333333333336</v>
      </c>
      <c r="B352">
        <v>92168</v>
      </c>
      <c r="C352">
        <v>1</v>
      </c>
      <c r="D352" s="9">
        <f>ROUND(SUMIFS(ZipCodes!D:D,ZipCodes!A:A,Table5[[#This Row],[Zip Code]]),0)</f>
        <v>0</v>
      </c>
      <c r="E352" s="9">
        <f>IFERROR(Table5[[#This Row],[Case Count]]/(Table5[[#This Row],[Population]]/10000),0)</f>
        <v>0</v>
      </c>
    </row>
    <row r="353" spans="1:5" x14ac:dyDescent="0.35">
      <c r="A353" s="11">
        <v>43924.333333333336</v>
      </c>
      <c r="B353">
        <v>92173</v>
      </c>
      <c r="C353">
        <v>8</v>
      </c>
      <c r="D353" s="9">
        <f>ROUND(SUMIFS(ZipCodes!D:D,ZipCodes!A:A,Table5[[#This Row],[Zip Code]]),0)</f>
        <v>29429</v>
      </c>
      <c r="E353" s="9">
        <f>IFERROR(Table5[[#This Row],[Case Count]]/(Table5[[#This Row],[Population]]/10000),0)</f>
        <v>2.7184070134900948</v>
      </c>
    </row>
    <row r="354" spans="1:5" x14ac:dyDescent="0.35">
      <c r="A354" s="11">
        <v>43924.333333333336</v>
      </c>
      <c r="B354">
        <v>92196</v>
      </c>
      <c r="C354">
        <v>1</v>
      </c>
      <c r="D354" s="9">
        <f>ROUND(SUMIFS(ZipCodes!D:D,ZipCodes!A:A,Table5[[#This Row],[Zip Code]]),0)</f>
        <v>0</v>
      </c>
      <c r="E354" s="9">
        <f>IFERROR(Table5[[#This Row],[Case Count]]/(Table5[[#This Row],[Population]]/10000),0)</f>
        <v>0</v>
      </c>
    </row>
    <row r="355" spans="1:5" x14ac:dyDescent="0.35">
      <c r="A355" s="11">
        <v>43924.333333333336</v>
      </c>
      <c r="B355" t="s">
        <v>27</v>
      </c>
      <c r="C355">
        <v>14</v>
      </c>
      <c r="D355" s="9">
        <f>ROUND(SUMIFS(ZipCodes!D:D,ZipCodes!A:A,Table5[[#This Row],[Zip Code]]),0)</f>
        <v>0</v>
      </c>
      <c r="E355" s="9">
        <f>IFERROR(Table5[[#This Row],[Case Count]]/(Table5[[#This Row],[Population]]/10000),0)</f>
        <v>0</v>
      </c>
    </row>
    <row r="356" spans="1:5" x14ac:dyDescent="0.35">
      <c r="A356" s="11">
        <v>43925.333333333336</v>
      </c>
      <c r="B356">
        <v>91901</v>
      </c>
      <c r="C356">
        <v>1</v>
      </c>
      <c r="D356" s="9">
        <f>ROUND(SUMIFS(ZipCodes!D:D,ZipCodes!A:A,Table5[[#This Row],[Zip Code]]),0)</f>
        <v>17403</v>
      </c>
      <c r="E356" s="9">
        <f>IFERROR(Table5[[#This Row],[Case Count]]/(Table5[[#This Row],[Population]]/10000),0)</f>
        <v>0.57461357237257948</v>
      </c>
    </row>
    <row r="357" spans="1:5" x14ac:dyDescent="0.35">
      <c r="A357" s="11">
        <v>43925.333333333336</v>
      </c>
      <c r="B357">
        <v>91902</v>
      </c>
      <c r="C357">
        <v>10</v>
      </c>
      <c r="D357" s="9">
        <f>ROUND(SUMIFS(ZipCodes!D:D,ZipCodes!A:A,Table5[[#This Row],[Zip Code]]),0)</f>
        <v>17653</v>
      </c>
      <c r="E357" s="9">
        <f>IFERROR(Table5[[#This Row],[Case Count]]/(Table5[[#This Row],[Population]]/10000),0)</f>
        <v>5.6647595309579106</v>
      </c>
    </row>
    <row r="358" spans="1:5" x14ac:dyDescent="0.35">
      <c r="A358" s="11">
        <v>43925.333333333336</v>
      </c>
      <c r="B358">
        <v>91909</v>
      </c>
      <c r="C358">
        <v>1</v>
      </c>
      <c r="D358" s="9">
        <f>ROUND(SUMIFS(ZipCodes!D:D,ZipCodes!A:A,Table5[[#This Row],[Zip Code]]),0)</f>
        <v>0</v>
      </c>
      <c r="E358" s="9">
        <f>IFERROR(Table5[[#This Row],[Case Count]]/(Table5[[#This Row],[Population]]/10000),0)</f>
        <v>0</v>
      </c>
    </row>
    <row r="359" spans="1:5" x14ac:dyDescent="0.35">
      <c r="A359" s="11">
        <v>43925.333333333336</v>
      </c>
      <c r="B359">
        <v>91910</v>
      </c>
      <c r="C359">
        <v>28</v>
      </c>
      <c r="D359" s="9">
        <f>ROUND(SUMIFS(ZipCodes!D:D,ZipCodes!A:A,Table5[[#This Row],[Zip Code]]),0)</f>
        <v>75802</v>
      </c>
      <c r="E359" s="9">
        <f>IFERROR(Table5[[#This Row],[Case Count]]/(Table5[[#This Row],[Population]]/10000),0)</f>
        <v>3.6938339357800589</v>
      </c>
    </row>
    <row r="360" spans="1:5" x14ac:dyDescent="0.35">
      <c r="A360" s="11">
        <v>43925.333333333336</v>
      </c>
      <c r="B360">
        <v>91911</v>
      </c>
      <c r="C360">
        <v>24</v>
      </c>
      <c r="D360" s="9">
        <f>ROUND(SUMIFS(ZipCodes!D:D,ZipCodes!A:A,Table5[[#This Row],[Zip Code]]),0)</f>
        <v>82999</v>
      </c>
      <c r="E360" s="9">
        <f>IFERROR(Table5[[#This Row],[Case Count]]/(Table5[[#This Row],[Population]]/10000),0)</f>
        <v>2.8916011036277549</v>
      </c>
    </row>
    <row r="361" spans="1:5" x14ac:dyDescent="0.35">
      <c r="A361" s="11">
        <v>43925.333333333336</v>
      </c>
      <c r="B361">
        <v>91913</v>
      </c>
      <c r="C361">
        <v>21</v>
      </c>
      <c r="D361" s="9">
        <f>ROUND(SUMIFS(ZipCodes!D:D,ZipCodes!A:A,Table5[[#This Row],[Zip Code]]),0)</f>
        <v>40971</v>
      </c>
      <c r="E361" s="9">
        <f>IFERROR(Table5[[#This Row],[Case Count]]/(Table5[[#This Row],[Population]]/10000),0)</f>
        <v>5.1255766273705792</v>
      </c>
    </row>
    <row r="362" spans="1:5" x14ac:dyDescent="0.35">
      <c r="A362" s="11">
        <v>43925.333333333336</v>
      </c>
      <c r="B362">
        <v>91914</v>
      </c>
      <c r="C362">
        <v>3</v>
      </c>
      <c r="D362" s="9">
        <f>ROUND(SUMIFS(ZipCodes!D:D,ZipCodes!A:A,Table5[[#This Row],[Zip Code]]),0)</f>
        <v>15448</v>
      </c>
      <c r="E362" s="9">
        <f>IFERROR(Table5[[#This Row],[Case Count]]/(Table5[[#This Row],[Population]]/10000),0)</f>
        <v>1.9419989642672191</v>
      </c>
    </row>
    <row r="363" spans="1:5" x14ac:dyDescent="0.35">
      <c r="A363" s="11">
        <v>43925.333333333336</v>
      </c>
      <c r="B363">
        <v>91915</v>
      </c>
      <c r="C363">
        <v>8</v>
      </c>
      <c r="D363" s="9">
        <f>ROUND(SUMIFS(ZipCodes!D:D,ZipCodes!A:A,Table5[[#This Row],[Zip Code]]),0)</f>
        <v>24659</v>
      </c>
      <c r="E363" s="9">
        <f>IFERROR(Table5[[#This Row],[Case Count]]/(Table5[[#This Row],[Population]]/10000),0)</f>
        <v>3.2442515917109374</v>
      </c>
    </row>
    <row r="364" spans="1:5" x14ac:dyDescent="0.35">
      <c r="A364" s="11">
        <v>43925.333333333336</v>
      </c>
      <c r="B364">
        <v>91916</v>
      </c>
      <c r="C364">
        <v>1</v>
      </c>
      <c r="D364" s="9">
        <f>ROUND(SUMIFS(ZipCodes!D:D,ZipCodes!A:A,Table5[[#This Row],[Zip Code]]),0)</f>
        <v>1622</v>
      </c>
      <c r="E364" s="9">
        <f>IFERROR(Table5[[#This Row],[Case Count]]/(Table5[[#This Row],[Population]]/10000),0)</f>
        <v>6.1652281134401967</v>
      </c>
    </row>
    <row r="365" spans="1:5" x14ac:dyDescent="0.35">
      <c r="A365" s="11">
        <v>43925.333333333336</v>
      </c>
      <c r="B365">
        <v>91932</v>
      </c>
      <c r="C365">
        <v>3</v>
      </c>
      <c r="D365" s="9">
        <f>ROUND(SUMIFS(ZipCodes!D:D,ZipCodes!A:A,Table5[[#This Row],[Zip Code]]),0)</f>
        <v>25718</v>
      </c>
      <c r="E365" s="9">
        <f>IFERROR(Table5[[#This Row],[Case Count]]/(Table5[[#This Row],[Population]]/10000),0)</f>
        <v>1.1664981724861965</v>
      </c>
    </row>
    <row r="366" spans="1:5" x14ac:dyDescent="0.35">
      <c r="A366" s="11">
        <v>43925.333333333336</v>
      </c>
      <c r="B366">
        <v>91935</v>
      </c>
      <c r="C366">
        <v>1</v>
      </c>
      <c r="D366" s="9">
        <f>ROUND(SUMIFS(ZipCodes!D:D,ZipCodes!A:A,Table5[[#This Row],[Zip Code]]),0)</f>
        <v>8624</v>
      </c>
      <c r="E366" s="9">
        <f>IFERROR(Table5[[#This Row],[Case Count]]/(Table5[[#This Row],[Population]]/10000),0)</f>
        <v>1.1595547309833023</v>
      </c>
    </row>
    <row r="367" spans="1:5" x14ac:dyDescent="0.35">
      <c r="A367" s="11">
        <v>43925.333333333336</v>
      </c>
      <c r="B367">
        <v>91941</v>
      </c>
      <c r="C367">
        <v>8</v>
      </c>
      <c r="D367" s="9">
        <f>ROUND(SUMIFS(ZipCodes!D:D,ZipCodes!A:A,Table5[[#This Row],[Zip Code]]),0)</f>
        <v>31779</v>
      </c>
      <c r="E367" s="9">
        <f>IFERROR(Table5[[#This Row],[Case Count]]/(Table5[[#This Row],[Population]]/10000),0)</f>
        <v>2.5173856949557885</v>
      </c>
    </row>
    <row r="368" spans="1:5" x14ac:dyDescent="0.35">
      <c r="A368" s="11">
        <v>43925.333333333336</v>
      </c>
      <c r="B368">
        <v>91942</v>
      </c>
      <c r="C368">
        <v>12</v>
      </c>
      <c r="D368" s="9">
        <f>ROUND(SUMIFS(ZipCodes!D:D,ZipCodes!A:A,Table5[[#This Row],[Zip Code]]),0)</f>
        <v>38069</v>
      </c>
      <c r="E368" s="9">
        <f>IFERROR(Table5[[#This Row],[Case Count]]/(Table5[[#This Row],[Population]]/10000),0)</f>
        <v>3.1521710578160707</v>
      </c>
    </row>
    <row r="369" spans="1:5" x14ac:dyDescent="0.35">
      <c r="A369" s="11">
        <v>43925.333333333336</v>
      </c>
      <c r="B369">
        <v>91945</v>
      </c>
      <c r="C369">
        <v>13</v>
      </c>
      <c r="D369" s="9">
        <f>ROUND(SUMIFS(ZipCodes!D:D,ZipCodes!A:A,Table5[[#This Row],[Zip Code]]),0)</f>
        <v>25460</v>
      </c>
      <c r="E369" s="9">
        <f>IFERROR(Table5[[#This Row],[Case Count]]/(Table5[[#This Row],[Population]]/10000),0)</f>
        <v>5.1060487038491758</v>
      </c>
    </row>
    <row r="370" spans="1:5" x14ac:dyDescent="0.35">
      <c r="A370" s="11">
        <v>43925.333333333336</v>
      </c>
      <c r="B370">
        <v>91950</v>
      </c>
      <c r="C370">
        <v>18</v>
      </c>
      <c r="D370" s="9">
        <f>ROUND(SUMIFS(ZipCodes!D:D,ZipCodes!A:A,Table5[[#This Row],[Zip Code]]),0)</f>
        <v>60322</v>
      </c>
      <c r="E370" s="9">
        <f>IFERROR(Table5[[#This Row],[Case Count]]/(Table5[[#This Row],[Population]]/10000),0)</f>
        <v>2.9839859421106731</v>
      </c>
    </row>
    <row r="371" spans="1:5" x14ac:dyDescent="0.35">
      <c r="A371" s="11">
        <v>43925.333333333336</v>
      </c>
      <c r="B371">
        <v>91977</v>
      </c>
      <c r="C371">
        <v>24</v>
      </c>
      <c r="D371" s="9">
        <f>ROUND(SUMIFS(ZipCodes!D:D,ZipCodes!A:A,Table5[[#This Row],[Zip Code]]),0)</f>
        <v>58368</v>
      </c>
      <c r="E371" s="9">
        <f>IFERROR(Table5[[#This Row],[Case Count]]/(Table5[[#This Row],[Population]]/10000),0)</f>
        <v>4.1118421052631575</v>
      </c>
    </row>
    <row r="372" spans="1:5" x14ac:dyDescent="0.35">
      <c r="A372" s="11">
        <v>43925.333333333336</v>
      </c>
      <c r="B372">
        <v>91978</v>
      </c>
      <c r="C372">
        <v>3</v>
      </c>
      <c r="D372" s="9">
        <f>ROUND(SUMIFS(ZipCodes!D:D,ZipCodes!A:A,Table5[[#This Row],[Zip Code]]),0)</f>
        <v>8896</v>
      </c>
      <c r="E372" s="9">
        <f>IFERROR(Table5[[#This Row],[Case Count]]/(Table5[[#This Row],[Population]]/10000),0)</f>
        <v>3.3723021582733814</v>
      </c>
    </row>
    <row r="373" spans="1:5" x14ac:dyDescent="0.35">
      <c r="A373" s="11">
        <v>43925.333333333336</v>
      </c>
      <c r="B373">
        <v>92004</v>
      </c>
      <c r="C373">
        <v>1</v>
      </c>
      <c r="D373" s="9">
        <f>ROUND(SUMIFS(ZipCodes!D:D,ZipCodes!A:A,Table5[[#This Row],[Zip Code]]),0)</f>
        <v>3881</v>
      </c>
      <c r="E373" s="9">
        <f>IFERROR(Table5[[#This Row],[Case Count]]/(Table5[[#This Row],[Population]]/10000),0)</f>
        <v>2.5766555011594949</v>
      </c>
    </row>
    <row r="374" spans="1:5" x14ac:dyDescent="0.35">
      <c r="A374" s="11">
        <v>43925.333333333336</v>
      </c>
      <c r="B374">
        <v>92007</v>
      </c>
      <c r="C374">
        <v>4</v>
      </c>
      <c r="D374" s="9">
        <f>ROUND(SUMIFS(ZipCodes!D:D,ZipCodes!A:A,Table5[[#This Row],[Zip Code]]),0)</f>
        <v>10429</v>
      </c>
      <c r="E374" s="9">
        <f>IFERROR(Table5[[#This Row],[Case Count]]/(Table5[[#This Row],[Population]]/10000),0)</f>
        <v>3.8354588167609553</v>
      </c>
    </row>
    <row r="375" spans="1:5" x14ac:dyDescent="0.35">
      <c r="A375" s="11">
        <v>43925.333333333336</v>
      </c>
      <c r="B375">
        <v>92008</v>
      </c>
      <c r="C375">
        <v>8</v>
      </c>
      <c r="D375" s="9">
        <f>ROUND(SUMIFS(ZipCodes!D:D,ZipCodes!A:A,Table5[[#This Row],[Zip Code]]),0)</f>
        <v>27649</v>
      </c>
      <c r="E375" s="9">
        <f>IFERROR(Table5[[#This Row],[Case Count]]/(Table5[[#This Row],[Population]]/10000),0)</f>
        <v>2.8934138666859561</v>
      </c>
    </row>
    <row r="376" spans="1:5" x14ac:dyDescent="0.35">
      <c r="A376" s="11">
        <v>43925.333333333336</v>
      </c>
      <c r="B376">
        <v>92009</v>
      </c>
      <c r="C376">
        <v>16</v>
      </c>
      <c r="D376" s="9">
        <f>ROUND(SUMIFS(ZipCodes!D:D,ZipCodes!A:A,Table5[[#This Row],[Zip Code]]),0)</f>
        <v>40747</v>
      </c>
      <c r="E376" s="9">
        <f>IFERROR(Table5[[#This Row],[Case Count]]/(Table5[[#This Row],[Population]]/10000),0)</f>
        <v>3.9266694480575257</v>
      </c>
    </row>
    <row r="377" spans="1:5" x14ac:dyDescent="0.35">
      <c r="A377" s="11">
        <v>43925.333333333336</v>
      </c>
      <c r="B377">
        <v>92010</v>
      </c>
      <c r="C377">
        <v>9</v>
      </c>
      <c r="D377" s="9">
        <f>ROUND(SUMIFS(ZipCodes!D:D,ZipCodes!A:A,Table5[[#This Row],[Zip Code]]),0)</f>
        <v>14382</v>
      </c>
      <c r="E377" s="9">
        <f>IFERROR(Table5[[#This Row],[Case Count]]/(Table5[[#This Row],[Population]]/10000),0)</f>
        <v>6.2578222778473096</v>
      </c>
    </row>
    <row r="378" spans="1:5" x14ac:dyDescent="0.35">
      <c r="A378" s="11">
        <v>43925.333333333336</v>
      </c>
      <c r="B378">
        <v>92011</v>
      </c>
      <c r="C378">
        <v>6</v>
      </c>
      <c r="D378" s="9">
        <f>ROUND(SUMIFS(ZipCodes!D:D,ZipCodes!A:A,Table5[[#This Row],[Zip Code]]),0)</f>
        <v>22405</v>
      </c>
      <c r="E378" s="9">
        <f>IFERROR(Table5[[#This Row],[Case Count]]/(Table5[[#This Row],[Population]]/10000),0)</f>
        <v>2.6779736665922784</v>
      </c>
    </row>
    <row r="379" spans="1:5" x14ac:dyDescent="0.35">
      <c r="A379" s="11">
        <v>43925.333333333336</v>
      </c>
      <c r="B379">
        <v>92014</v>
      </c>
      <c r="C379">
        <v>12</v>
      </c>
      <c r="D379" s="9">
        <f>ROUND(SUMIFS(ZipCodes!D:D,ZipCodes!A:A,Table5[[#This Row],[Zip Code]]),0)</f>
        <v>13154</v>
      </c>
      <c r="E379" s="9">
        <f>IFERROR(Table5[[#This Row],[Case Count]]/(Table5[[#This Row],[Population]]/10000),0)</f>
        <v>9.1227003192945126</v>
      </c>
    </row>
    <row r="380" spans="1:5" x14ac:dyDescent="0.35">
      <c r="A380" s="11">
        <v>43925.333333333336</v>
      </c>
      <c r="B380">
        <v>92019</v>
      </c>
      <c r="C380">
        <v>26</v>
      </c>
      <c r="D380" s="9">
        <f>ROUND(SUMIFS(ZipCodes!D:D,ZipCodes!A:A,Table5[[#This Row],[Zip Code]]),0)</f>
        <v>42598</v>
      </c>
      <c r="E380" s="9">
        <f>IFERROR(Table5[[#This Row],[Case Count]]/(Table5[[#This Row],[Population]]/10000),0)</f>
        <v>6.1035729376966055</v>
      </c>
    </row>
    <row r="381" spans="1:5" x14ac:dyDescent="0.35">
      <c r="A381" s="11">
        <v>43925.333333333336</v>
      </c>
      <c r="B381">
        <v>92020</v>
      </c>
      <c r="C381">
        <v>39</v>
      </c>
      <c r="D381" s="9">
        <f>ROUND(SUMIFS(ZipCodes!D:D,ZipCodes!A:A,Table5[[#This Row],[Zip Code]]),0)</f>
        <v>57767</v>
      </c>
      <c r="E381" s="9">
        <f>IFERROR(Table5[[#This Row],[Case Count]]/(Table5[[#This Row],[Population]]/10000),0)</f>
        <v>6.7512593695362408</v>
      </c>
    </row>
    <row r="382" spans="1:5" x14ac:dyDescent="0.35">
      <c r="A382" s="11">
        <v>43925.333333333336</v>
      </c>
      <c r="B382">
        <v>92021</v>
      </c>
      <c r="C382">
        <v>28</v>
      </c>
      <c r="D382" s="9">
        <f>ROUND(SUMIFS(ZipCodes!D:D,ZipCodes!A:A,Table5[[#This Row],[Zip Code]]),0)</f>
        <v>65068</v>
      </c>
      <c r="E382" s="9">
        <f>IFERROR(Table5[[#This Row],[Case Count]]/(Table5[[#This Row],[Population]]/10000),0)</f>
        <v>4.3031905083912214</v>
      </c>
    </row>
    <row r="383" spans="1:5" x14ac:dyDescent="0.35">
      <c r="A383" s="11">
        <v>43925.333333333336</v>
      </c>
      <c r="B383">
        <v>92024</v>
      </c>
      <c r="C383">
        <v>23</v>
      </c>
      <c r="D383" s="9">
        <f>ROUND(SUMIFS(ZipCodes!D:D,ZipCodes!A:A,Table5[[#This Row],[Zip Code]]),0)</f>
        <v>49121</v>
      </c>
      <c r="E383" s="9">
        <f>IFERROR(Table5[[#This Row],[Case Count]]/(Table5[[#This Row],[Population]]/10000),0)</f>
        <v>4.6823150994483012</v>
      </c>
    </row>
    <row r="384" spans="1:5" x14ac:dyDescent="0.35">
      <c r="A384" s="11">
        <v>43925.333333333336</v>
      </c>
      <c r="B384">
        <v>92025</v>
      </c>
      <c r="C384">
        <v>12</v>
      </c>
      <c r="D384" s="9">
        <f>ROUND(SUMIFS(ZipCodes!D:D,ZipCodes!A:A,Table5[[#This Row],[Zip Code]]),0)</f>
        <v>49978</v>
      </c>
      <c r="E384" s="9">
        <f>IFERROR(Table5[[#This Row],[Case Count]]/(Table5[[#This Row],[Population]]/10000),0)</f>
        <v>2.4010564648445318</v>
      </c>
    </row>
    <row r="385" spans="1:5" x14ac:dyDescent="0.35">
      <c r="A385" s="11">
        <v>43925.333333333336</v>
      </c>
      <c r="B385">
        <v>92026</v>
      </c>
      <c r="C385">
        <v>7</v>
      </c>
      <c r="D385" s="9">
        <f>ROUND(SUMIFS(ZipCodes!D:D,ZipCodes!A:A,Table5[[#This Row],[Zip Code]]),0)</f>
        <v>48922</v>
      </c>
      <c r="E385" s="9">
        <f>IFERROR(Table5[[#This Row],[Case Count]]/(Table5[[#This Row],[Population]]/10000),0)</f>
        <v>1.4308491067413434</v>
      </c>
    </row>
    <row r="386" spans="1:5" x14ac:dyDescent="0.35">
      <c r="A386" s="11">
        <v>43925.333333333336</v>
      </c>
      <c r="B386">
        <v>92027</v>
      </c>
      <c r="C386">
        <v>6</v>
      </c>
      <c r="D386" s="9">
        <f>ROUND(SUMIFS(ZipCodes!D:D,ZipCodes!A:A,Table5[[#This Row],[Zip Code]]),0)</f>
        <v>53881</v>
      </c>
      <c r="E386" s="9">
        <f>IFERROR(Table5[[#This Row],[Case Count]]/(Table5[[#This Row],[Population]]/10000),0)</f>
        <v>1.1135650785991351</v>
      </c>
    </row>
    <row r="387" spans="1:5" x14ac:dyDescent="0.35">
      <c r="A387" s="11">
        <v>43925.333333333336</v>
      </c>
      <c r="B387">
        <v>92028</v>
      </c>
      <c r="C387">
        <v>6</v>
      </c>
      <c r="D387" s="9">
        <f>ROUND(SUMIFS(ZipCodes!D:D,ZipCodes!A:A,Table5[[#This Row],[Zip Code]]),0)</f>
        <v>46239</v>
      </c>
      <c r="E387" s="9">
        <f>IFERROR(Table5[[#This Row],[Case Count]]/(Table5[[#This Row],[Population]]/10000),0)</f>
        <v>1.2976059170829819</v>
      </c>
    </row>
    <row r="388" spans="1:5" x14ac:dyDescent="0.35">
      <c r="A388" s="11">
        <v>43925.333333333336</v>
      </c>
      <c r="B388">
        <v>92029</v>
      </c>
      <c r="C388">
        <v>9</v>
      </c>
      <c r="D388" s="9">
        <f>ROUND(SUMIFS(ZipCodes!D:D,ZipCodes!A:A,Table5[[#This Row],[Zip Code]]),0)</f>
        <v>19021</v>
      </c>
      <c r="E388" s="9">
        <f>IFERROR(Table5[[#This Row],[Case Count]]/(Table5[[#This Row],[Population]]/10000),0)</f>
        <v>4.7316124283686456</v>
      </c>
    </row>
    <row r="389" spans="1:5" x14ac:dyDescent="0.35">
      <c r="A389" s="11">
        <v>43925.333333333336</v>
      </c>
      <c r="B389">
        <v>92037</v>
      </c>
      <c r="C389">
        <v>31</v>
      </c>
      <c r="D389" s="9">
        <f>ROUND(SUMIFS(ZipCodes!D:D,ZipCodes!A:A,Table5[[#This Row],[Zip Code]]),0)</f>
        <v>46781</v>
      </c>
      <c r="E389" s="9">
        <f>IFERROR(Table5[[#This Row],[Case Count]]/(Table5[[#This Row],[Population]]/10000),0)</f>
        <v>6.6266219191552134</v>
      </c>
    </row>
    <row r="390" spans="1:5" x14ac:dyDescent="0.35">
      <c r="A390" s="11">
        <v>43925.333333333336</v>
      </c>
      <c r="B390">
        <v>92039</v>
      </c>
      <c r="C390">
        <v>1</v>
      </c>
      <c r="D390" s="9">
        <f>ROUND(SUMIFS(ZipCodes!D:D,ZipCodes!A:A,Table5[[#This Row],[Zip Code]]),0)</f>
        <v>0</v>
      </c>
      <c r="E390" s="9">
        <f>IFERROR(Table5[[#This Row],[Case Count]]/(Table5[[#This Row],[Population]]/10000),0)</f>
        <v>0</v>
      </c>
    </row>
    <row r="391" spans="1:5" x14ac:dyDescent="0.35">
      <c r="A391" s="11">
        <v>43925.333333333336</v>
      </c>
      <c r="B391">
        <v>92040</v>
      </c>
      <c r="C391">
        <v>9</v>
      </c>
      <c r="D391" s="9">
        <f>ROUND(SUMIFS(ZipCodes!D:D,ZipCodes!A:A,Table5[[#This Row],[Zip Code]]),0)</f>
        <v>41281</v>
      </c>
      <c r="E391" s="9">
        <f>IFERROR(Table5[[#This Row],[Case Count]]/(Table5[[#This Row],[Population]]/10000),0)</f>
        <v>2.1801797437077592</v>
      </c>
    </row>
    <row r="392" spans="1:5" x14ac:dyDescent="0.35">
      <c r="A392" s="11">
        <v>43925.333333333336</v>
      </c>
      <c r="B392">
        <v>92054</v>
      </c>
      <c r="C392">
        <v>8</v>
      </c>
      <c r="D392" s="9">
        <f>ROUND(SUMIFS(ZipCodes!D:D,ZipCodes!A:A,Table5[[#This Row],[Zip Code]]),0)</f>
        <v>40375</v>
      </c>
      <c r="E392" s="9">
        <f>IFERROR(Table5[[#This Row],[Case Count]]/(Table5[[#This Row],[Population]]/10000),0)</f>
        <v>1.9814241486068114</v>
      </c>
    </row>
    <row r="393" spans="1:5" x14ac:dyDescent="0.35">
      <c r="A393" s="11">
        <v>43925.333333333336</v>
      </c>
      <c r="B393">
        <v>92056</v>
      </c>
      <c r="C393">
        <v>11</v>
      </c>
      <c r="D393" s="9">
        <f>ROUND(SUMIFS(ZipCodes!D:D,ZipCodes!A:A,Table5[[#This Row],[Zip Code]]),0)</f>
        <v>51835</v>
      </c>
      <c r="E393" s="9">
        <f>IFERROR(Table5[[#This Row],[Case Count]]/(Table5[[#This Row],[Population]]/10000),0)</f>
        <v>2.1221182598630266</v>
      </c>
    </row>
    <row r="394" spans="1:5" x14ac:dyDescent="0.35">
      <c r="A394" s="11">
        <v>43925.333333333336</v>
      </c>
      <c r="B394">
        <v>92057</v>
      </c>
      <c r="C394">
        <v>7</v>
      </c>
      <c r="D394" s="9">
        <f>ROUND(SUMIFS(ZipCodes!D:D,ZipCodes!A:A,Table5[[#This Row],[Zip Code]]),0)</f>
        <v>54096</v>
      </c>
      <c r="E394" s="9">
        <f>IFERROR(Table5[[#This Row],[Case Count]]/(Table5[[#This Row],[Population]]/10000),0)</f>
        <v>1.2939958592132506</v>
      </c>
    </row>
    <row r="395" spans="1:5" x14ac:dyDescent="0.35">
      <c r="A395" s="11">
        <v>43925.333333333336</v>
      </c>
      <c r="B395">
        <v>92058</v>
      </c>
      <c r="C395">
        <v>5</v>
      </c>
      <c r="D395" s="9">
        <f>ROUND(SUMIFS(ZipCodes!D:D,ZipCodes!A:A,Table5[[#This Row],[Zip Code]]),0)</f>
        <v>42436</v>
      </c>
      <c r="E395" s="9">
        <f>IFERROR(Table5[[#This Row],[Case Count]]/(Table5[[#This Row],[Population]]/10000),0)</f>
        <v>1.178244886417193</v>
      </c>
    </row>
    <row r="396" spans="1:5" x14ac:dyDescent="0.35">
      <c r="A396" s="11">
        <v>43925.333333333336</v>
      </c>
      <c r="B396">
        <v>92061</v>
      </c>
      <c r="C396">
        <v>2</v>
      </c>
      <c r="D396" s="9">
        <f>ROUND(SUMIFS(ZipCodes!D:D,ZipCodes!A:A,Table5[[#This Row],[Zip Code]]),0)</f>
        <v>2499</v>
      </c>
      <c r="E396" s="9">
        <f>IFERROR(Table5[[#This Row],[Case Count]]/(Table5[[#This Row],[Population]]/10000),0)</f>
        <v>8.0032012805122044</v>
      </c>
    </row>
    <row r="397" spans="1:5" x14ac:dyDescent="0.35">
      <c r="A397" s="11">
        <v>43925.333333333336</v>
      </c>
      <c r="B397">
        <v>92064</v>
      </c>
      <c r="C397">
        <v>13</v>
      </c>
      <c r="D397" s="9">
        <f>ROUND(SUMIFS(ZipCodes!D:D,ZipCodes!A:A,Table5[[#This Row],[Zip Code]]),0)</f>
        <v>47904</v>
      </c>
      <c r="E397" s="9">
        <f>IFERROR(Table5[[#This Row],[Case Count]]/(Table5[[#This Row],[Population]]/10000),0)</f>
        <v>2.7137608550434202</v>
      </c>
    </row>
    <row r="398" spans="1:5" x14ac:dyDescent="0.35">
      <c r="A398" s="11">
        <v>43925.333333333336</v>
      </c>
      <c r="B398">
        <v>92065</v>
      </c>
      <c r="C398">
        <v>7</v>
      </c>
      <c r="D398" s="9">
        <f>ROUND(SUMIFS(ZipCodes!D:D,ZipCodes!A:A,Table5[[#This Row],[Zip Code]]),0)</f>
        <v>35414</v>
      </c>
      <c r="E398" s="9">
        <f>IFERROR(Table5[[#This Row],[Case Count]]/(Table5[[#This Row],[Population]]/10000),0)</f>
        <v>1.9766194160501498</v>
      </c>
    </row>
    <row r="399" spans="1:5" x14ac:dyDescent="0.35">
      <c r="A399" s="11">
        <v>43925.333333333336</v>
      </c>
      <c r="B399">
        <v>92066</v>
      </c>
      <c r="C399">
        <v>2</v>
      </c>
      <c r="D399" s="9">
        <f>ROUND(SUMIFS(ZipCodes!D:D,ZipCodes!A:A,Table5[[#This Row],[Zip Code]]),0)</f>
        <v>378</v>
      </c>
      <c r="E399" s="9">
        <f>IFERROR(Table5[[#This Row],[Case Count]]/(Table5[[#This Row],[Population]]/10000),0)</f>
        <v>52.910052910052912</v>
      </c>
    </row>
    <row r="400" spans="1:5" x14ac:dyDescent="0.35">
      <c r="A400" s="11">
        <v>43925.333333333336</v>
      </c>
      <c r="B400">
        <v>92067</v>
      </c>
      <c r="C400">
        <v>12</v>
      </c>
      <c r="D400" s="9">
        <f>ROUND(SUMIFS(ZipCodes!D:D,ZipCodes!A:A,Table5[[#This Row],[Zip Code]]),0)</f>
        <v>9535</v>
      </c>
      <c r="E400" s="9">
        <f>IFERROR(Table5[[#This Row],[Case Count]]/(Table5[[#This Row],[Population]]/10000),0)</f>
        <v>12.585212375458836</v>
      </c>
    </row>
    <row r="401" spans="1:5" x14ac:dyDescent="0.35">
      <c r="A401" s="11">
        <v>43925.333333333336</v>
      </c>
      <c r="B401">
        <v>92069</v>
      </c>
      <c r="C401">
        <v>7</v>
      </c>
      <c r="D401" s="9">
        <f>ROUND(SUMIFS(ZipCodes!D:D,ZipCodes!A:A,Table5[[#This Row],[Zip Code]]),0)</f>
        <v>46369</v>
      </c>
      <c r="E401" s="9">
        <f>IFERROR(Table5[[#This Row],[Case Count]]/(Table5[[#This Row],[Population]]/10000),0)</f>
        <v>1.5096292781815437</v>
      </c>
    </row>
    <row r="402" spans="1:5" x14ac:dyDescent="0.35">
      <c r="A402" s="11">
        <v>43925.333333333336</v>
      </c>
      <c r="B402">
        <v>92071</v>
      </c>
      <c r="C402">
        <v>14</v>
      </c>
      <c r="D402" s="9">
        <f>ROUND(SUMIFS(ZipCodes!D:D,ZipCodes!A:A,Table5[[#This Row],[Zip Code]]),0)</f>
        <v>53422</v>
      </c>
      <c r="E402" s="9">
        <f>IFERROR(Table5[[#This Row],[Case Count]]/(Table5[[#This Row],[Population]]/10000),0)</f>
        <v>2.620643180712066</v>
      </c>
    </row>
    <row r="403" spans="1:5" x14ac:dyDescent="0.35">
      <c r="A403" s="11">
        <v>43925.333333333336</v>
      </c>
      <c r="B403">
        <v>92075</v>
      </c>
      <c r="C403">
        <v>4</v>
      </c>
      <c r="D403" s="9">
        <f>ROUND(SUMIFS(ZipCodes!D:D,ZipCodes!A:A,Table5[[#This Row],[Zip Code]]),0)</f>
        <v>12056</v>
      </c>
      <c r="E403" s="9">
        <f>IFERROR(Table5[[#This Row],[Case Count]]/(Table5[[#This Row],[Population]]/10000),0)</f>
        <v>3.3178500331785004</v>
      </c>
    </row>
    <row r="404" spans="1:5" x14ac:dyDescent="0.35">
      <c r="A404" s="11">
        <v>43925.333333333336</v>
      </c>
      <c r="B404">
        <v>92078</v>
      </c>
      <c r="C404">
        <v>11</v>
      </c>
      <c r="D404" s="9">
        <f>ROUND(SUMIFS(ZipCodes!D:D,ZipCodes!A:A,Table5[[#This Row],[Zip Code]]),0)</f>
        <v>42906</v>
      </c>
      <c r="E404" s="9">
        <f>IFERROR(Table5[[#This Row],[Case Count]]/(Table5[[#This Row],[Population]]/10000),0)</f>
        <v>2.5637439985083668</v>
      </c>
    </row>
    <row r="405" spans="1:5" x14ac:dyDescent="0.35">
      <c r="A405" s="11">
        <v>43925.333333333336</v>
      </c>
      <c r="B405">
        <v>92081</v>
      </c>
      <c r="C405">
        <v>10</v>
      </c>
      <c r="D405" s="9">
        <f>ROUND(SUMIFS(ZipCodes!D:D,ZipCodes!A:A,Table5[[#This Row],[Zip Code]]),0)</f>
        <v>27404</v>
      </c>
      <c r="E405" s="9">
        <f>IFERROR(Table5[[#This Row],[Case Count]]/(Table5[[#This Row],[Population]]/10000),0)</f>
        <v>3.6491023208290758</v>
      </c>
    </row>
    <row r="406" spans="1:5" x14ac:dyDescent="0.35">
      <c r="A406" s="11">
        <v>43925.333333333336</v>
      </c>
      <c r="B406">
        <v>92082</v>
      </c>
      <c r="C406">
        <v>3</v>
      </c>
      <c r="D406" s="9">
        <f>ROUND(SUMIFS(ZipCodes!D:D,ZipCodes!A:A,Table5[[#This Row],[Zip Code]]),0)</f>
        <v>19037</v>
      </c>
      <c r="E406" s="9">
        <f>IFERROR(Table5[[#This Row],[Case Count]]/(Table5[[#This Row],[Population]]/10000),0)</f>
        <v>1.5758785522929033</v>
      </c>
    </row>
    <row r="407" spans="1:5" x14ac:dyDescent="0.35">
      <c r="A407" s="11">
        <v>43925.333333333336</v>
      </c>
      <c r="B407">
        <v>92083</v>
      </c>
      <c r="C407">
        <v>2</v>
      </c>
      <c r="D407" s="9">
        <f>ROUND(SUMIFS(ZipCodes!D:D,ZipCodes!A:A,Table5[[#This Row],[Zip Code]]),0)</f>
        <v>36975</v>
      </c>
      <c r="E407" s="9">
        <f>IFERROR(Table5[[#This Row],[Case Count]]/(Table5[[#This Row],[Population]]/10000),0)</f>
        <v>0.54090601757944556</v>
      </c>
    </row>
    <row r="408" spans="1:5" x14ac:dyDescent="0.35">
      <c r="A408" s="11">
        <v>43925.333333333336</v>
      </c>
      <c r="B408">
        <v>92084</v>
      </c>
      <c r="C408">
        <v>10</v>
      </c>
      <c r="D408" s="9">
        <f>ROUND(SUMIFS(ZipCodes!D:D,ZipCodes!A:A,Table5[[#This Row],[Zip Code]]),0)</f>
        <v>47654</v>
      </c>
      <c r="E408" s="9">
        <f>IFERROR(Table5[[#This Row],[Case Count]]/(Table5[[#This Row],[Population]]/10000),0)</f>
        <v>2.0984597305577708</v>
      </c>
    </row>
    <row r="409" spans="1:5" x14ac:dyDescent="0.35">
      <c r="A409" s="11">
        <v>43925.333333333336</v>
      </c>
      <c r="B409">
        <v>92085</v>
      </c>
      <c r="C409">
        <v>1</v>
      </c>
      <c r="D409" s="9">
        <f>ROUND(SUMIFS(ZipCodes!D:D,ZipCodes!A:A,Table5[[#This Row],[Zip Code]]),0)</f>
        <v>0</v>
      </c>
      <c r="E409" s="9">
        <f>IFERROR(Table5[[#This Row],[Case Count]]/(Table5[[#This Row],[Population]]/10000),0)</f>
        <v>0</v>
      </c>
    </row>
    <row r="410" spans="1:5" x14ac:dyDescent="0.35">
      <c r="A410" s="11">
        <v>43925.333333333336</v>
      </c>
      <c r="B410">
        <v>92091</v>
      </c>
      <c r="C410">
        <v>2</v>
      </c>
      <c r="D410" s="9">
        <f>ROUND(SUMIFS(ZipCodes!D:D,ZipCodes!A:A,Table5[[#This Row],[Zip Code]]),0)</f>
        <v>1048</v>
      </c>
      <c r="E410" s="9">
        <f>IFERROR(Table5[[#This Row],[Case Count]]/(Table5[[#This Row],[Population]]/10000),0)</f>
        <v>19.083969465648853</v>
      </c>
    </row>
    <row r="411" spans="1:5" x14ac:dyDescent="0.35">
      <c r="A411" s="11">
        <v>43925.333333333336</v>
      </c>
      <c r="B411">
        <v>92093</v>
      </c>
      <c r="C411">
        <v>4</v>
      </c>
      <c r="D411" s="9">
        <f>ROUND(SUMIFS(ZipCodes!D:D,ZipCodes!A:A,Table5[[#This Row],[Zip Code]]),0)</f>
        <v>0</v>
      </c>
      <c r="E411" s="9">
        <f>IFERROR(Table5[[#This Row],[Case Count]]/(Table5[[#This Row],[Population]]/10000),0)</f>
        <v>0</v>
      </c>
    </row>
    <row r="412" spans="1:5" x14ac:dyDescent="0.35">
      <c r="A412" s="11">
        <v>43925.333333333336</v>
      </c>
      <c r="B412">
        <v>92101</v>
      </c>
      <c r="C412">
        <v>29</v>
      </c>
      <c r="D412" s="9">
        <f>ROUND(SUMIFS(ZipCodes!D:D,ZipCodes!A:A,Table5[[#This Row],[Zip Code]]),0)</f>
        <v>37095</v>
      </c>
      <c r="E412" s="9">
        <f>IFERROR(Table5[[#This Row],[Case Count]]/(Table5[[#This Row],[Population]]/10000),0)</f>
        <v>7.8177651974659659</v>
      </c>
    </row>
    <row r="413" spans="1:5" x14ac:dyDescent="0.35">
      <c r="A413" s="11">
        <v>43925.333333333336</v>
      </c>
      <c r="B413">
        <v>92102</v>
      </c>
      <c r="C413">
        <v>14</v>
      </c>
      <c r="D413" s="9">
        <f>ROUND(SUMIFS(ZipCodes!D:D,ZipCodes!A:A,Table5[[#This Row],[Zip Code]]),0)</f>
        <v>43267</v>
      </c>
      <c r="E413" s="9">
        <f>IFERROR(Table5[[#This Row],[Case Count]]/(Table5[[#This Row],[Population]]/10000),0)</f>
        <v>3.2357223750202233</v>
      </c>
    </row>
    <row r="414" spans="1:5" x14ac:dyDescent="0.35">
      <c r="A414" s="11">
        <v>43925.333333333336</v>
      </c>
      <c r="B414">
        <v>92103</v>
      </c>
      <c r="C414">
        <v>65</v>
      </c>
      <c r="D414" s="9">
        <f>ROUND(SUMIFS(ZipCodes!D:D,ZipCodes!A:A,Table5[[#This Row],[Zip Code]]),0)</f>
        <v>31066</v>
      </c>
      <c r="E414" s="9">
        <f>IFERROR(Table5[[#This Row],[Case Count]]/(Table5[[#This Row],[Population]]/10000),0)</f>
        <v>20.923195776733408</v>
      </c>
    </row>
    <row r="415" spans="1:5" x14ac:dyDescent="0.35">
      <c r="A415" s="11">
        <v>43925.333333333336</v>
      </c>
      <c r="B415">
        <v>92104</v>
      </c>
      <c r="C415">
        <v>34</v>
      </c>
      <c r="D415" s="9">
        <f>ROUND(SUMIFS(ZipCodes!D:D,ZipCodes!A:A,Table5[[#This Row],[Zip Code]]),0)</f>
        <v>44414</v>
      </c>
      <c r="E415" s="9">
        <f>IFERROR(Table5[[#This Row],[Case Count]]/(Table5[[#This Row],[Population]]/10000),0)</f>
        <v>7.6552438420317923</v>
      </c>
    </row>
    <row r="416" spans="1:5" x14ac:dyDescent="0.35">
      <c r="A416" s="11">
        <v>43925.333333333336</v>
      </c>
      <c r="B416">
        <v>92105</v>
      </c>
      <c r="C416">
        <v>29</v>
      </c>
      <c r="D416" s="9">
        <f>ROUND(SUMIFS(ZipCodes!D:D,ZipCodes!A:A,Table5[[#This Row],[Zip Code]]),0)</f>
        <v>69813</v>
      </c>
      <c r="E416" s="9">
        <f>IFERROR(Table5[[#This Row],[Case Count]]/(Table5[[#This Row],[Population]]/10000),0)</f>
        <v>4.1539541346167619</v>
      </c>
    </row>
    <row r="417" spans="1:5" x14ac:dyDescent="0.35">
      <c r="A417" s="11">
        <v>43925.333333333336</v>
      </c>
      <c r="B417">
        <v>92106</v>
      </c>
      <c r="C417">
        <v>9</v>
      </c>
      <c r="D417" s="9">
        <f>ROUND(SUMIFS(ZipCodes!D:D,ZipCodes!A:A,Table5[[#This Row],[Zip Code]]),0)</f>
        <v>19330</v>
      </c>
      <c r="E417" s="9">
        <f>IFERROR(Table5[[#This Row],[Case Count]]/(Table5[[#This Row],[Population]]/10000),0)</f>
        <v>4.6559751681324366</v>
      </c>
    </row>
    <row r="418" spans="1:5" x14ac:dyDescent="0.35">
      <c r="A418" s="11">
        <v>43925.333333333336</v>
      </c>
      <c r="B418">
        <v>92107</v>
      </c>
      <c r="C418">
        <v>3</v>
      </c>
      <c r="D418" s="9">
        <f>ROUND(SUMIFS(ZipCodes!D:D,ZipCodes!A:A,Table5[[#This Row],[Zip Code]]),0)</f>
        <v>28651</v>
      </c>
      <c r="E418" s="9">
        <f>IFERROR(Table5[[#This Row],[Case Count]]/(Table5[[#This Row],[Population]]/10000),0)</f>
        <v>1.0470838714181006</v>
      </c>
    </row>
    <row r="419" spans="1:5" x14ac:dyDescent="0.35">
      <c r="A419" s="11">
        <v>43925.333333333336</v>
      </c>
      <c r="B419">
        <v>92108</v>
      </c>
      <c r="C419">
        <v>14</v>
      </c>
      <c r="D419" s="9">
        <f>ROUND(SUMIFS(ZipCodes!D:D,ZipCodes!A:A,Table5[[#This Row],[Zip Code]]),0)</f>
        <v>18858</v>
      </c>
      <c r="E419" s="9">
        <f>IFERROR(Table5[[#This Row],[Case Count]]/(Table5[[#This Row],[Population]]/10000),0)</f>
        <v>7.4239049740163328</v>
      </c>
    </row>
    <row r="420" spans="1:5" x14ac:dyDescent="0.35">
      <c r="A420" s="11">
        <v>43925.333333333336</v>
      </c>
      <c r="B420">
        <v>92109</v>
      </c>
      <c r="C420">
        <v>24</v>
      </c>
      <c r="D420" s="9">
        <f>ROUND(SUMIFS(ZipCodes!D:D,ZipCodes!A:A,Table5[[#This Row],[Zip Code]]),0)</f>
        <v>45787</v>
      </c>
      <c r="E420" s="9">
        <f>IFERROR(Table5[[#This Row],[Case Count]]/(Table5[[#This Row],[Population]]/10000),0)</f>
        <v>5.2416624806167684</v>
      </c>
    </row>
    <row r="421" spans="1:5" x14ac:dyDescent="0.35">
      <c r="A421" s="11">
        <v>43925.333333333336</v>
      </c>
      <c r="B421">
        <v>92110</v>
      </c>
      <c r="C421">
        <v>15</v>
      </c>
      <c r="D421" s="9">
        <f>ROUND(SUMIFS(ZipCodes!D:D,ZipCodes!A:A,Table5[[#This Row],[Zip Code]]),0)</f>
        <v>25341</v>
      </c>
      <c r="E421" s="9">
        <f>IFERROR(Table5[[#This Row],[Case Count]]/(Table5[[#This Row],[Population]]/10000),0)</f>
        <v>5.9192612761927315</v>
      </c>
    </row>
    <row r="422" spans="1:5" x14ac:dyDescent="0.35">
      <c r="A422" s="11">
        <v>43925.333333333336</v>
      </c>
      <c r="B422">
        <v>92111</v>
      </c>
      <c r="C422">
        <v>15</v>
      </c>
      <c r="D422" s="9">
        <f>ROUND(SUMIFS(ZipCodes!D:D,ZipCodes!A:A,Table5[[#This Row],[Zip Code]]),0)</f>
        <v>45096</v>
      </c>
      <c r="E422" s="9">
        <f>IFERROR(Table5[[#This Row],[Case Count]]/(Table5[[#This Row],[Population]]/10000),0)</f>
        <v>3.3262373602980309</v>
      </c>
    </row>
    <row r="423" spans="1:5" x14ac:dyDescent="0.35">
      <c r="A423" s="11">
        <v>43925.333333333336</v>
      </c>
      <c r="B423">
        <v>92113</v>
      </c>
      <c r="C423">
        <v>29</v>
      </c>
      <c r="D423" s="9">
        <f>ROUND(SUMIFS(ZipCodes!D:D,ZipCodes!A:A,Table5[[#This Row],[Zip Code]]),0)</f>
        <v>56066</v>
      </c>
      <c r="E423" s="9">
        <f>IFERROR(Table5[[#This Row],[Case Count]]/(Table5[[#This Row],[Population]]/10000),0)</f>
        <v>5.1724752969714265</v>
      </c>
    </row>
    <row r="424" spans="1:5" x14ac:dyDescent="0.35">
      <c r="A424" s="11">
        <v>43925.333333333336</v>
      </c>
      <c r="B424">
        <v>92114</v>
      </c>
      <c r="C424">
        <v>24</v>
      </c>
      <c r="D424" s="9">
        <f>ROUND(SUMIFS(ZipCodes!D:D,ZipCodes!A:A,Table5[[#This Row],[Zip Code]]),0)</f>
        <v>65433</v>
      </c>
      <c r="E424" s="9">
        <f>IFERROR(Table5[[#This Row],[Case Count]]/(Table5[[#This Row],[Population]]/10000),0)</f>
        <v>3.6678740085278068</v>
      </c>
    </row>
    <row r="425" spans="1:5" x14ac:dyDescent="0.35">
      <c r="A425" s="11">
        <v>43925.333333333336</v>
      </c>
      <c r="B425">
        <v>92115</v>
      </c>
      <c r="C425">
        <v>21</v>
      </c>
      <c r="D425" s="9">
        <f>ROUND(SUMIFS(ZipCodes!D:D,ZipCodes!A:A,Table5[[#This Row],[Zip Code]]),0)</f>
        <v>58560</v>
      </c>
      <c r="E425" s="9">
        <f>IFERROR(Table5[[#This Row],[Case Count]]/(Table5[[#This Row],[Population]]/10000),0)</f>
        <v>3.5860655737704921</v>
      </c>
    </row>
    <row r="426" spans="1:5" x14ac:dyDescent="0.35">
      <c r="A426" s="11">
        <v>43925.333333333336</v>
      </c>
      <c r="B426">
        <v>92116</v>
      </c>
      <c r="C426">
        <v>31</v>
      </c>
      <c r="D426" s="9">
        <f>ROUND(SUMIFS(ZipCodes!D:D,ZipCodes!A:A,Table5[[#This Row],[Zip Code]]),0)</f>
        <v>31680</v>
      </c>
      <c r="E426" s="9">
        <f>IFERROR(Table5[[#This Row],[Case Count]]/(Table5[[#This Row],[Population]]/10000),0)</f>
        <v>9.7853535353535346</v>
      </c>
    </row>
    <row r="427" spans="1:5" x14ac:dyDescent="0.35">
      <c r="A427" s="11">
        <v>43925.333333333336</v>
      </c>
      <c r="B427">
        <v>92117</v>
      </c>
      <c r="C427">
        <v>19</v>
      </c>
      <c r="D427" s="9">
        <f>ROUND(SUMIFS(ZipCodes!D:D,ZipCodes!A:A,Table5[[#This Row],[Zip Code]]),0)</f>
        <v>51332</v>
      </c>
      <c r="E427" s="9">
        <f>IFERROR(Table5[[#This Row],[Case Count]]/(Table5[[#This Row],[Population]]/10000),0)</f>
        <v>3.7013948414244524</v>
      </c>
    </row>
    <row r="428" spans="1:5" x14ac:dyDescent="0.35">
      <c r="A428" s="11">
        <v>43925.333333333336</v>
      </c>
      <c r="B428">
        <v>92118</v>
      </c>
      <c r="C428">
        <v>4</v>
      </c>
      <c r="D428" s="9">
        <f>ROUND(SUMIFS(ZipCodes!D:D,ZipCodes!A:A,Table5[[#This Row],[Zip Code]]),0)</f>
        <v>23575</v>
      </c>
      <c r="E428" s="9">
        <f>IFERROR(Table5[[#This Row],[Case Count]]/(Table5[[#This Row],[Population]]/10000),0)</f>
        <v>1.6967126193001061</v>
      </c>
    </row>
    <row r="429" spans="1:5" x14ac:dyDescent="0.35">
      <c r="A429" s="11">
        <v>43925.333333333336</v>
      </c>
      <c r="B429">
        <v>92119</v>
      </c>
      <c r="C429">
        <v>6</v>
      </c>
      <c r="D429" s="9">
        <f>ROUND(SUMIFS(ZipCodes!D:D,ZipCodes!A:A,Table5[[#This Row],[Zip Code]]),0)</f>
        <v>23057</v>
      </c>
      <c r="E429" s="9">
        <f>IFERROR(Table5[[#This Row],[Case Count]]/(Table5[[#This Row],[Population]]/10000),0)</f>
        <v>2.6022466062367178</v>
      </c>
    </row>
    <row r="430" spans="1:5" x14ac:dyDescent="0.35">
      <c r="A430" s="11">
        <v>43925.333333333336</v>
      </c>
      <c r="B430">
        <v>92120</v>
      </c>
      <c r="C430">
        <v>16</v>
      </c>
      <c r="D430" s="9">
        <f>ROUND(SUMIFS(ZipCodes!D:D,ZipCodes!A:A,Table5[[#This Row],[Zip Code]]),0)</f>
        <v>26317</v>
      </c>
      <c r="E430" s="9">
        <f>IFERROR(Table5[[#This Row],[Case Count]]/(Table5[[#This Row],[Population]]/10000),0)</f>
        <v>6.0797203328646887</v>
      </c>
    </row>
    <row r="431" spans="1:5" x14ac:dyDescent="0.35">
      <c r="A431" s="11">
        <v>43925.333333333336</v>
      </c>
      <c r="B431">
        <v>92121</v>
      </c>
      <c r="C431">
        <v>3</v>
      </c>
      <c r="D431" s="9">
        <f>ROUND(SUMIFS(ZipCodes!D:D,ZipCodes!A:A,Table5[[#This Row],[Zip Code]]),0)</f>
        <v>4179</v>
      </c>
      <c r="E431" s="9">
        <f>IFERROR(Table5[[#This Row],[Case Count]]/(Table5[[#This Row],[Population]]/10000),0)</f>
        <v>7.1787508973438623</v>
      </c>
    </row>
    <row r="432" spans="1:5" x14ac:dyDescent="0.35">
      <c r="A432" s="11">
        <v>43925.333333333336</v>
      </c>
      <c r="B432">
        <v>92122</v>
      </c>
      <c r="C432">
        <v>13</v>
      </c>
      <c r="D432" s="9">
        <f>ROUND(SUMIFS(ZipCodes!D:D,ZipCodes!A:A,Table5[[#This Row],[Zip Code]]),0)</f>
        <v>43728</v>
      </c>
      <c r="E432" s="9">
        <f>IFERROR(Table5[[#This Row],[Case Count]]/(Table5[[#This Row],[Population]]/10000),0)</f>
        <v>2.9729235272594221</v>
      </c>
    </row>
    <row r="433" spans="1:5" x14ac:dyDescent="0.35">
      <c r="A433" s="11">
        <v>43925.333333333336</v>
      </c>
      <c r="B433">
        <v>92123</v>
      </c>
      <c r="C433">
        <v>16</v>
      </c>
      <c r="D433" s="9">
        <f>ROUND(SUMIFS(ZipCodes!D:D,ZipCodes!A:A,Table5[[#This Row],[Zip Code]]),0)</f>
        <v>26823</v>
      </c>
      <c r="E433" s="9">
        <f>IFERROR(Table5[[#This Row],[Case Count]]/(Table5[[#This Row],[Population]]/10000),0)</f>
        <v>5.9650300115572454</v>
      </c>
    </row>
    <row r="434" spans="1:5" x14ac:dyDescent="0.35">
      <c r="A434" s="11">
        <v>43925.333333333336</v>
      </c>
      <c r="B434">
        <v>92124</v>
      </c>
      <c r="C434">
        <v>11</v>
      </c>
      <c r="D434" s="9">
        <f>ROUND(SUMIFS(ZipCodes!D:D,ZipCodes!A:A,Table5[[#This Row],[Zip Code]]),0)</f>
        <v>30443</v>
      </c>
      <c r="E434" s="9">
        <f>IFERROR(Table5[[#This Row],[Case Count]]/(Table5[[#This Row],[Population]]/10000),0)</f>
        <v>3.613310120553165</v>
      </c>
    </row>
    <row r="435" spans="1:5" x14ac:dyDescent="0.35">
      <c r="A435" s="11">
        <v>43925.333333333336</v>
      </c>
      <c r="B435">
        <v>92126</v>
      </c>
      <c r="C435">
        <v>22</v>
      </c>
      <c r="D435" s="9">
        <f>ROUND(SUMIFS(ZipCodes!D:D,ZipCodes!A:A,Table5[[#This Row],[Zip Code]]),0)</f>
        <v>73343</v>
      </c>
      <c r="E435" s="9">
        <f>IFERROR(Table5[[#This Row],[Case Count]]/(Table5[[#This Row],[Population]]/10000),0)</f>
        <v>2.9996045975757744</v>
      </c>
    </row>
    <row r="436" spans="1:5" x14ac:dyDescent="0.35">
      <c r="A436" s="11">
        <v>43925.333333333336</v>
      </c>
      <c r="B436">
        <v>92127</v>
      </c>
      <c r="C436">
        <v>19</v>
      </c>
      <c r="D436" s="9">
        <f>ROUND(SUMIFS(ZipCodes!D:D,ZipCodes!A:A,Table5[[#This Row],[Zip Code]]),0)</f>
        <v>39337</v>
      </c>
      <c r="E436" s="9">
        <f>IFERROR(Table5[[#This Row],[Case Count]]/(Table5[[#This Row],[Population]]/10000),0)</f>
        <v>4.8300582149121691</v>
      </c>
    </row>
    <row r="437" spans="1:5" x14ac:dyDescent="0.35">
      <c r="A437" s="11">
        <v>43925.333333333336</v>
      </c>
      <c r="B437">
        <v>92128</v>
      </c>
      <c r="C437">
        <v>25</v>
      </c>
      <c r="D437" s="9">
        <f>ROUND(SUMIFS(ZipCodes!D:D,ZipCodes!A:A,Table5[[#This Row],[Zip Code]]),0)</f>
        <v>47490</v>
      </c>
      <c r="E437" s="9">
        <f>IFERROR(Table5[[#This Row],[Case Count]]/(Table5[[#This Row],[Population]]/10000),0)</f>
        <v>5.2642661612971153</v>
      </c>
    </row>
    <row r="438" spans="1:5" x14ac:dyDescent="0.35">
      <c r="A438" s="11">
        <v>43925.333333333336</v>
      </c>
      <c r="B438">
        <v>92129</v>
      </c>
      <c r="C438">
        <v>18</v>
      </c>
      <c r="D438" s="9">
        <f>ROUND(SUMIFS(ZipCodes!D:D,ZipCodes!A:A,Table5[[#This Row],[Zip Code]]),0)</f>
        <v>51536</v>
      </c>
      <c r="E438" s="9">
        <f>IFERROR(Table5[[#This Row],[Case Count]]/(Table5[[#This Row],[Population]]/10000),0)</f>
        <v>3.492704129152437</v>
      </c>
    </row>
    <row r="439" spans="1:5" x14ac:dyDescent="0.35">
      <c r="A439" s="11">
        <v>43925.333333333336</v>
      </c>
      <c r="B439">
        <v>92130</v>
      </c>
      <c r="C439">
        <v>21</v>
      </c>
      <c r="D439" s="9">
        <f>ROUND(SUMIFS(ZipCodes!D:D,ZipCodes!A:A,Table5[[#This Row],[Zip Code]]),0)</f>
        <v>48940</v>
      </c>
      <c r="E439" s="9">
        <f>IFERROR(Table5[[#This Row],[Case Count]]/(Table5[[#This Row],[Population]]/10000),0)</f>
        <v>4.2909685328974252</v>
      </c>
    </row>
    <row r="440" spans="1:5" x14ac:dyDescent="0.35">
      <c r="A440" s="11">
        <v>43925.333333333336</v>
      </c>
      <c r="B440">
        <v>92131</v>
      </c>
      <c r="C440">
        <v>6</v>
      </c>
      <c r="D440" s="9">
        <f>ROUND(SUMIFS(ZipCodes!D:D,ZipCodes!A:A,Table5[[#This Row],[Zip Code]]),0)</f>
        <v>32787</v>
      </c>
      <c r="E440" s="9">
        <f>IFERROR(Table5[[#This Row],[Case Count]]/(Table5[[#This Row],[Population]]/10000),0)</f>
        <v>1.8299935950224173</v>
      </c>
    </row>
    <row r="441" spans="1:5" x14ac:dyDescent="0.35">
      <c r="A441" s="11">
        <v>43925.333333333336</v>
      </c>
      <c r="B441">
        <v>92136</v>
      </c>
      <c r="C441">
        <v>2</v>
      </c>
      <c r="D441" s="9">
        <f>ROUND(SUMIFS(ZipCodes!D:D,ZipCodes!A:A,Table5[[#This Row],[Zip Code]]),0)</f>
        <v>0</v>
      </c>
      <c r="E441" s="9">
        <f>IFERROR(Table5[[#This Row],[Case Count]]/(Table5[[#This Row],[Population]]/10000),0)</f>
        <v>0</v>
      </c>
    </row>
    <row r="442" spans="1:5" x14ac:dyDescent="0.35">
      <c r="A442" s="11">
        <v>43925.333333333336</v>
      </c>
      <c r="B442">
        <v>92139</v>
      </c>
      <c r="C442">
        <v>18</v>
      </c>
      <c r="D442" s="9">
        <f>ROUND(SUMIFS(ZipCodes!D:D,ZipCodes!A:A,Table5[[#This Row],[Zip Code]]),0)</f>
        <v>35125</v>
      </c>
      <c r="E442" s="9">
        <f>IFERROR(Table5[[#This Row],[Case Count]]/(Table5[[#This Row],[Population]]/10000),0)</f>
        <v>5.1245551601423482</v>
      </c>
    </row>
    <row r="443" spans="1:5" x14ac:dyDescent="0.35">
      <c r="A443" s="11">
        <v>43925.333333333336</v>
      </c>
      <c r="B443">
        <v>92145</v>
      </c>
      <c r="C443">
        <v>1</v>
      </c>
      <c r="D443" s="9">
        <f>ROUND(SUMIFS(ZipCodes!D:D,ZipCodes!A:A,Table5[[#This Row],[Zip Code]]),0)</f>
        <v>1449</v>
      </c>
      <c r="E443" s="9">
        <f>IFERROR(Table5[[#This Row],[Case Count]]/(Table5[[#This Row],[Population]]/10000),0)</f>
        <v>6.9013112491373363</v>
      </c>
    </row>
    <row r="444" spans="1:5" x14ac:dyDescent="0.35">
      <c r="A444" s="11">
        <v>43925.333333333336</v>
      </c>
      <c r="B444">
        <v>92154</v>
      </c>
      <c r="C444">
        <v>28</v>
      </c>
      <c r="D444" s="9">
        <f>ROUND(SUMIFS(ZipCodes!D:D,ZipCodes!A:A,Table5[[#This Row],[Zip Code]]),0)</f>
        <v>79708</v>
      </c>
      <c r="E444" s="9">
        <f>IFERROR(Table5[[#This Row],[Case Count]]/(Table5[[#This Row],[Population]]/10000),0)</f>
        <v>3.512821799568425</v>
      </c>
    </row>
    <row r="445" spans="1:5" x14ac:dyDescent="0.35">
      <c r="A445" s="11">
        <v>43925.333333333336</v>
      </c>
      <c r="B445">
        <v>92161</v>
      </c>
      <c r="C445">
        <v>2</v>
      </c>
      <c r="D445" s="9">
        <f>ROUND(SUMIFS(ZipCodes!D:D,ZipCodes!A:A,Table5[[#This Row],[Zip Code]]),0)</f>
        <v>0</v>
      </c>
      <c r="E445" s="9">
        <f>IFERROR(Table5[[#This Row],[Case Count]]/(Table5[[#This Row],[Population]]/10000),0)</f>
        <v>0</v>
      </c>
    </row>
    <row r="446" spans="1:5" x14ac:dyDescent="0.35">
      <c r="A446" s="11">
        <v>43925.333333333336</v>
      </c>
      <c r="B446">
        <v>92168</v>
      </c>
      <c r="C446">
        <v>1</v>
      </c>
      <c r="D446" s="9">
        <f>ROUND(SUMIFS(ZipCodes!D:D,ZipCodes!A:A,Table5[[#This Row],[Zip Code]]),0)</f>
        <v>0</v>
      </c>
      <c r="E446" s="9">
        <f>IFERROR(Table5[[#This Row],[Case Count]]/(Table5[[#This Row],[Population]]/10000),0)</f>
        <v>0</v>
      </c>
    </row>
    <row r="447" spans="1:5" x14ac:dyDescent="0.35">
      <c r="A447" s="11">
        <v>43925.333333333336</v>
      </c>
      <c r="B447">
        <v>92173</v>
      </c>
      <c r="C447">
        <v>12</v>
      </c>
      <c r="D447" s="9">
        <f>ROUND(SUMIFS(ZipCodes!D:D,ZipCodes!A:A,Table5[[#This Row],[Zip Code]]),0)</f>
        <v>29429</v>
      </c>
      <c r="E447" s="9">
        <f>IFERROR(Table5[[#This Row],[Case Count]]/(Table5[[#This Row],[Population]]/10000),0)</f>
        <v>4.077610520235142</v>
      </c>
    </row>
    <row r="448" spans="1:5" x14ac:dyDescent="0.35">
      <c r="A448" s="11">
        <v>43925.333333333336</v>
      </c>
      <c r="B448">
        <v>92196</v>
      </c>
      <c r="C448">
        <v>1</v>
      </c>
      <c r="D448" s="9">
        <f>ROUND(SUMIFS(ZipCodes!D:D,ZipCodes!A:A,Table5[[#This Row],[Zip Code]]),0)</f>
        <v>0</v>
      </c>
      <c r="E448" s="9">
        <f>IFERROR(Table5[[#This Row],[Case Count]]/(Table5[[#This Row],[Population]]/10000),0)</f>
        <v>0</v>
      </c>
    </row>
    <row r="449" spans="1:5" x14ac:dyDescent="0.35">
      <c r="A449" s="11">
        <v>43925.333333333336</v>
      </c>
      <c r="B449" t="s">
        <v>312</v>
      </c>
      <c r="C449">
        <v>22</v>
      </c>
      <c r="D449" s="9">
        <f>ROUND(SUMIFS(ZipCodes!D:D,ZipCodes!A:A,Table5[[#This Row],[Zip Code]]),0)</f>
        <v>0</v>
      </c>
      <c r="E449" s="9">
        <f>IFERROR(Table5[[#This Row],[Case Count]]/(Table5[[#This Row],[Population]]/10000),0)</f>
        <v>0</v>
      </c>
    </row>
    <row r="450" spans="1:5" x14ac:dyDescent="0.35">
      <c r="A450" s="11">
        <v>43926.333333333336</v>
      </c>
      <c r="B450">
        <v>91901</v>
      </c>
      <c r="C450">
        <v>1</v>
      </c>
      <c r="D450" s="9">
        <f>ROUND(SUMIFS(ZipCodes!D:D,ZipCodes!A:A,Table5[[#This Row],[Zip Code]]),0)</f>
        <v>17403</v>
      </c>
      <c r="E450" s="9">
        <f>IFERROR(Table5[[#This Row],[Case Count]]/(Table5[[#This Row],[Population]]/10000),0)</f>
        <v>0.57461357237257948</v>
      </c>
    </row>
    <row r="451" spans="1:5" x14ac:dyDescent="0.35">
      <c r="A451" s="11">
        <v>43926.333333333336</v>
      </c>
      <c r="B451">
        <v>91902</v>
      </c>
      <c r="C451">
        <v>10</v>
      </c>
      <c r="D451" s="9">
        <f>ROUND(SUMIFS(ZipCodes!D:D,ZipCodes!A:A,Table5[[#This Row],[Zip Code]]),0)</f>
        <v>17653</v>
      </c>
      <c r="E451" s="9">
        <f>IFERROR(Table5[[#This Row],[Case Count]]/(Table5[[#This Row],[Population]]/10000),0)</f>
        <v>5.6647595309579106</v>
      </c>
    </row>
    <row r="452" spans="1:5" x14ac:dyDescent="0.35">
      <c r="A452" s="11">
        <v>43926.333333333336</v>
      </c>
      <c r="B452">
        <v>91909</v>
      </c>
      <c r="C452">
        <v>1</v>
      </c>
      <c r="D452" s="9">
        <f>ROUND(SUMIFS(ZipCodes!D:D,ZipCodes!A:A,Table5[[#This Row],[Zip Code]]),0)</f>
        <v>0</v>
      </c>
      <c r="E452" s="9">
        <f>IFERROR(Table5[[#This Row],[Case Count]]/(Table5[[#This Row],[Population]]/10000),0)</f>
        <v>0</v>
      </c>
    </row>
    <row r="453" spans="1:5" x14ac:dyDescent="0.35">
      <c r="A453" s="11">
        <v>43926.333333333336</v>
      </c>
      <c r="B453">
        <v>91910</v>
      </c>
      <c r="C453">
        <v>28</v>
      </c>
      <c r="D453" s="9">
        <f>ROUND(SUMIFS(ZipCodes!D:D,ZipCodes!A:A,Table5[[#This Row],[Zip Code]]),0)</f>
        <v>75802</v>
      </c>
      <c r="E453" s="9">
        <f>IFERROR(Table5[[#This Row],[Case Count]]/(Table5[[#This Row],[Population]]/10000),0)</f>
        <v>3.6938339357800589</v>
      </c>
    </row>
    <row r="454" spans="1:5" x14ac:dyDescent="0.35">
      <c r="A454" s="11">
        <v>43926.333333333336</v>
      </c>
      <c r="B454">
        <v>91911</v>
      </c>
      <c r="C454">
        <v>26</v>
      </c>
      <c r="D454" s="9">
        <f>ROUND(SUMIFS(ZipCodes!D:D,ZipCodes!A:A,Table5[[#This Row],[Zip Code]]),0)</f>
        <v>82999</v>
      </c>
      <c r="E454" s="9">
        <f>IFERROR(Table5[[#This Row],[Case Count]]/(Table5[[#This Row],[Population]]/10000),0)</f>
        <v>3.132567862263401</v>
      </c>
    </row>
    <row r="455" spans="1:5" x14ac:dyDescent="0.35">
      <c r="A455" s="11">
        <v>43926.333333333336</v>
      </c>
      <c r="B455">
        <v>91913</v>
      </c>
      <c r="C455">
        <v>23</v>
      </c>
      <c r="D455" s="9">
        <f>ROUND(SUMIFS(ZipCodes!D:D,ZipCodes!A:A,Table5[[#This Row],[Zip Code]]),0)</f>
        <v>40971</v>
      </c>
      <c r="E455" s="9">
        <f>IFERROR(Table5[[#This Row],[Case Count]]/(Table5[[#This Row],[Population]]/10000),0)</f>
        <v>5.6137267823582535</v>
      </c>
    </row>
    <row r="456" spans="1:5" x14ac:dyDescent="0.35">
      <c r="A456" s="11">
        <v>43926.333333333336</v>
      </c>
      <c r="B456">
        <v>91914</v>
      </c>
      <c r="C456">
        <v>4</v>
      </c>
      <c r="D456" s="9">
        <f>ROUND(SUMIFS(ZipCodes!D:D,ZipCodes!A:A,Table5[[#This Row],[Zip Code]]),0)</f>
        <v>15448</v>
      </c>
      <c r="E456" s="9">
        <f>IFERROR(Table5[[#This Row],[Case Count]]/(Table5[[#This Row],[Population]]/10000),0)</f>
        <v>2.5893319523562921</v>
      </c>
    </row>
    <row r="457" spans="1:5" x14ac:dyDescent="0.35">
      <c r="A457" s="11">
        <v>43926.333333333336</v>
      </c>
      <c r="B457">
        <v>91915</v>
      </c>
      <c r="C457">
        <v>12</v>
      </c>
      <c r="D457" s="9">
        <f>ROUND(SUMIFS(ZipCodes!D:D,ZipCodes!A:A,Table5[[#This Row],[Zip Code]]),0)</f>
        <v>24659</v>
      </c>
      <c r="E457" s="9">
        <f>IFERROR(Table5[[#This Row],[Case Count]]/(Table5[[#This Row],[Population]]/10000),0)</f>
        <v>4.8663773875664056</v>
      </c>
    </row>
    <row r="458" spans="1:5" x14ac:dyDescent="0.35">
      <c r="A458" s="11">
        <v>43926.333333333336</v>
      </c>
      <c r="B458">
        <v>91916</v>
      </c>
      <c r="C458">
        <v>1</v>
      </c>
      <c r="D458" s="9">
        <f>ROUND(SUMIFS(ZipCodes!D:D,ZipCodes!A:A,Table5[[#This Row],[Zip Code]]),0)</f>
        <v>1622</v>
      </c>
      <c r="E458" s="9">
        <f>IFERROR(Table5[[#This Row],[Case Count]]/(Table5[[#This Row],[Population]]/10000),0)</f>
        <v>6.1652281134401967</v>
      </c>
    </row>
    <row r="459" spans="1:5" x14ac:dyDescent="0.35">
      <c r="A459" s="11">
        <v>43926.333333333336</v>
      </c>
      <c r="B459">
        <v>91932</v>
      </c>
      <c r="C459">
        <v>6</v>
      </c>
      <c r="D459" s="9">
        <f>ROUND(SUMIFS(ZipCodes!D:D,ZipCodes!A:A,Table5[[#This Row],[Zip Code]]),0)</f>
        <v>25718</v>
      </c>
      <c r="E459" s="9">
        <f>IFERROR(Table5[[#This Row],[Case Count]]/(Table5[[#This Row],[Population]]/10000),0)</f>
        <v>2.3329963449723929</v>
      </c>
    </row>
    <row r="460" spans="1:5" x14ac:dyDescent="0.35">
      <c r="A460" s="11">
        <v>43926.333333333336</v>
      </c>
      <c r="B460">
        <v>91935</v>
      </c>
      <c r="C460">
        <v>1</v>
      </c>
      <c r="D460" s="9">
        <f>ROUND(SUMIFS(ZipCodes!D:D,ZipCodes!A:A,Table5[[#This Row],[Zip Code]]),0)</f>
        <v>8624</v>
      </c>
      <c r="E460" s="9">
        <f>IFERROR(Table5[[#This Row],[Case Count]]/(Table5[[#This Row],[Population]]/10000),0)</f>
        <v>1.1595547309833023</v>
      </c>
    </row>
    <row r="461" spans="1:5" x14ac:dyDescent="0.35">
      <c r="A461" s="11">
        <v>43926.333333333336</v>
      </c>
      <c r="B461">
        <v>91941</v>
      </c>
      <c r="C461">
        <v>8</v>
      </c>
      <c r="D461" s="9">
        <f>ROUND(SUMIFS(ZipCodes!D:D,ZipCodes!A:A,Table5[[#This Row],[Zip Code]]),0)</f>
        <v>31779</v>
      </c>
      <c r="E461" s="9">
        <f>IFERROR(Table5[[#This Row],[Case Count]]/(Table5[[#This Row],[Population]]/10000),0)</f>
        <v>2.5173856949557885</v>
      </c>
    </row>
    <row r="462" spans="1:5" x14ac:dyDescent="0.35">
      <c r="A462" s="11">
        <v>43926.333333333336</v>
      </c>
      <c r="B462">
        <v>91942</v>
      </c>
      <c r="C462">
        <v>12</v>
      </c>
      <c r="D462" s="9">
        <f>ROUND(SUMIFS(ZipCodes!D:D,ZipCodes!A:A,Table5[[#This Row],[Zip Code]]),0)</f>
        <v>38069</v>
      </c>
      <c r="E462" s="9">
        <f>IFERROR(Table5[[#This Row],[Case Count]]/(Table5[[#This Row],[Population]]/10000),0)</f>
        <v>3.1521710578160707</v>
      </c>
    </row>
    <row r="463" spans="1:5" x14ac:dyDescent="0.35">
      <c r="A463" s="11">
        <v>43926.333333333336</v>
      </c>
      <c r="B463">
        <v>91945</v>
      </c>
      <c r="C463">
        <v>12</v>
      </c>
      <c r="D463" s="9">
        <f>ROUND(SUMIFS(ZipCodes!D:D,ZipCodes!A:A,Table5[[#This Row],[Zip Code]]),0)</f>
        <v>25460</v>
      </c>
      <c r="E463" s="9">
        <f>IFERROR(Table5[[#This Row],[Case Count]]/(Table5[[#This Row],[Population]]/10000),0)</f>
        <v>4.713275726630008</v>
      </c>
    </row>
    <row r="464" spans="1:5" x14ac:dyDescent="0.35">
      <c r="A464" s="11">
        <v>43926.333333333336</v>
      </c>
      <c r="B464">
        <v>91950</v>
      </c>
      <c r="C464">
        <v>19</v>
      </c>
      <c r="D464" s="9">
        <f>ROUND(SUMIFS(ZipCodes!D:D,ZipCodes!A:A,Table5[[#This Row],[Zip Code]]),0)</f>
        <v>60322</v>
      </c>
      <c r="E464" s="9">
        <f>IFERROR(Table5[[#This Row],[Case Count]]/(Table5[[#This Row],[Population]]/10000),0)</f>
        <v>3.1497629388945994</v>
      </c>
    </row>
    <row r="465" spans="1:5" x14ac:dyDescent="0.35">
      <c r="A465" s="11">
        <v>43926.333333333336</v>
      </c>
      <c r="B465">
        <v>91977</v>
      </c>
      <c r="C465">
        <v>25</v>
      </c>
      <c r="D465" s="9">
        <f>ROUND(SUMIFS(ZipCodes!D:D,ZipCodes!A:A,Table5[[#This Row],[Zip Code]]),0)</f>
        <v>58368</v>
      </c>
      <c r="E465" s="9">
        <f>IFERROR(Table5[[#This Row],[Case Count]]/(Table5[[#This Row],[Population]]/10000),0)</f>
        <v>4.2831688596491224</v>
      </c>
    </row>
    <row r="466" spans="1:5" x14ac:dyDescent="0.35">
      <c r="A466" s="11">
        <v>43926.333333333336</v>
      </c>
      <c r="B466">
        <v>91978</v>
      </c>
      <c r="C466">
        <v>3</v>
      </c>
      <c r="D466" s="9">
        <f>ROUND(SUMIFS(ZipCodes!D:D,ZipCodes!A:A,Table5[[#This Row],[Zip Code]]),0)</f>
        <v>8896</v>
      </c>
      <c r="E466" s="9">
        <f>IFERROR(Table5[[#This Row],[Case Count]]/(Table5[[#This Row],[Population]]/10000),0)</f>
        <v>3.3723021582733814</v>
      </c>
    </row>
    <row r="467" spans="1:5" x14ac:dyDescent="0.35">
      <c r="A467" s="11">
        <v>43926.333333333336</v>
      </c>
      <c r="B467">
        <v>92004</v>
      </c>
      <c r="C467">
        <v>1</v>
      </c>
      <c r="D467" s="9">
        <f>ROUND(SUMIFS(ZipCodes!D:D,ZipCodes!A:A,Table5[[#This Row],[Zip Code]]),0)</f>
        <v>3881</v>
      </c>
      <c r="E467" s="9">
        <f>IFERROR(Table5[[#This Row],[Case Count]]/(Table5[[#This Row],[Population]]/10000),0)</f>
        <v>2.5766555011594949</v>
      </c>
    </row>
    <row r="468" spans="1:5" x14ac:dyDescent="0.35">
      <c r="A468" s="11">
        <v>43926.333333333336</v>
      </c>
      <c r="B468">
        <v>92007</v>
      </c>
      <c r="C468">
        <v>4</v>
      </c>
      <c r="D468" s="9">
        <f>ROUND(SUMIFS(ZipCodes!D:D,ZipCodes!A:A,Table5[[#This Row],[Zip Code]]),0)</f>
        <v>10429</v>
      </c>
      <c r="E468" s="9">
        <f>IFERROR(Table5[[#This Row],[Case Count]]/(Table5[[#This Row],[Population]]/10000),0)</f>
        <v>3.8354588167609553</v>
      </c>
    </row>
    <row r="469" spans="1:5" x14ac:dyDescent="0.35">
      <c r="A469" s="11">
        <v>43926.333333333336</v>
      </c>
      <c r="B469">
        <v>92008</v>
      </c>
      <c r="C469">
        <v>8</v>
      </c>
      <c r="D469" s="9">
        <f>ROUND(SUMIFS(ZipCodes!D:D,ZipCodes!A:A,Table5[[#This Row],[Zip Code]]),0)</f>
        <v>27649</v>
      </c>
      <c r="E469" s="9">
        <f>IFERROR(Table5[[#This Row],[Case Count]]/(Table5[[#This Row],[Population]]/10000),0)</f>
        <v>2.8934138666859561</v>
      </c>
    </row>
    <row r="470" spans="1:5" x14ac:dyDescent="0.35">
      <c r="A470" s="11">
        <v>43926.333333333336</v>
      </c>
      <c r="B470">
        <v>92009</v>
      </c>
      <c r="C470">
        <v>17</v>
      </c>
      <c r="D470" s="9">
        <f>ROUND(SUMIFS(ZipCodes!D:D,ZipCodes!A:A,Table5[[#This Row],[Zip Code]]),0)</f>
        <v>40747</v>
      </c>
      <c r="E470" s="9">
        <f>IFERROR(Table5[[#This Row],[Case Count]]/(Table5[[#This Row],[Population]]/10000),0)</f>
        <v>4.172086288561121</v>
      </c>
    </row>
    <row r="471" spans="1:5" x14ac:dyDescent="0.35">
      <c r="A471" s="11">
        <v>43926.333333333336</v>
      </c>
      <c r="B471">
        <v>92010</v>
      </c>
      <c r="C471">
        <v>9</v>
      </c>
      <c r="D471" s="9">
        <f>ROUND(SUMIFS(ZipCodes!D:D,ZipCodes!A:A,Table5[[#This Row],[Zip Code]]),0)</f>
        <v>14382</v>
      </c>
      <c r="E471" s="9">
        <f>IFERROR(Table5[[#This Row],[Case Count]]/(Table5[[#This Row],[Population]]/10000),0)</f>
        <v>6.2578222778473096</v>
      </c>
    </row>
    <row r="472" spans="1:5" x14ac:dyDescent="0.35">
      <c r="A472" s="11">
        <v>43926.333333333336</v>
      </c>
      <c r="B472">
        <v>92011</v>
      </c>
      <c r="C472">
        <v>7</v>
      </c>
      <c r="D472" s="9">
        <f>ROUND(SUMIFS(ZipCodes!D:D,ZipCodes!A:A,Table5[[#This Row],[Zip Code]]),0)</f>
        <v>22405</v>
      </c>
      <c r="E472" s="9">
        <f>IFERROR(Table5[[#This Row],[Case Count]]/(Table5[[#This Row],[Population]]/10000),0)</f>
        <v>3.124302611024325</v>
      </c>
    </row>
    <row r="473" spans="1:5" x14ac:dyDescent="0.35">
      <c r="A473" s="11">
        <v>43926.333333333336</v>
      </c>
      <c r="B473">
        <v>92014</v>
      </c>
      <c r="C473">
        <v>13</v>
      </c>
      <c r="D473" s="9">
        <f>ROUND(SUMIFS(ZipCodes!D:D,ZipCodes!A:A,Table5[[#This Row],[Zip Code]]),0)</f>
        <v>13154</v>
      </c>
      <c r="E473" s="9">
        <f>IFERROR(Table5[[#This Row],[Case Count]]/(Table5[[#This Row],[Population]]/10000),0)</f>
        <v>9.8829253459023878</v>
      </c>
    </row>
    <row r="474" spans="1:5" x14ac:dyDescent="0.35">
      <c r="A474" s="11">
        <v>43926.333333333336</v>
      </c>
      <c r="B474">
        <v>92019</v>
      </c>
      <c r="C474">
        <v>27</v>
      </c>
      <c r="D474" s="9">
        <f>ROUND(SUMIFS(ZipCodes!D:D,ZipCodes!A:A,Table5[[#This Row],[Zip Code]]),0)</f>
        <v>42598</v>
      </c>
      <c r="E474" s="9">
        <f>IFERROR(Table5[[#This Row],[Case Count]]/(Table5[[#This Row],[Population]]/10000),0)</f>
        <v>6.3383257429926285</v>
      </c>
    </row>
    <row r="475" spans="1:5" x14ac:dyDescent="0.35">
      <c r="A475" s="11">
        <v>43926.333333333336</v>
      </c>
      <c r="B475">
        <v>92020</v>
      </c>
      <c r="C475">
        <v>42</v>
      </c>
      <c r="D475" s="9">
        <f>ROUND(SUMIFS(ZipCodes!D:D,ZipCodes!A:A,Table5[[#This Row],[Zip Code]]),0)</f>
        <v>57767</v>
      </c>
      <c r="E475" s="9">
        <f>IFERROR(Table5[[#This Row],[Case Count]]/(Table5[[#This Row],[Population]]/10000),0)</f>
        <v>7.2705870133467201</v>
      </c>
    </row>
    <row r="476" spans="1:5" x14ac:dyDescent="0.35">
      <c r="A476" s="11">
        <v>43926.333333333336</v>
      </c>
      <c r="B476">
        <v>92021</v>
      </c>
      <c r="C476">
        <v>30</v>
      </c>
      <c r="D476" s="9">
        <f>ROUND(SUMIFS(ZipCodes!D:D,ZipCodes!A:A,Table5[[#This Row],[Zip Code]]),0)</f>
        <v>65068</v>
      </c>
      <c r="E476" s="9">
        <f>IFERROR(Table5[[#This Row],[Case Count]]/(Table5[[#This Row],[Population]]/10000),0)</f>
        <v>4.610561258990594</v>
      </c>
    </row>
    <row r="477" spans="1:5" x14ac:dyDescent="0.35">
      <c r="A477" s="11">
        <v>43926.333333333336</v>
      </c>
      <c r="B477">
        <v>92024</v>
      </c>
      <c r="C477">
        <v>25</v>
      </c>
      <c r="D477" s="9">
        <f>ROUND(SUMIFS(ZipCodes!D:D,ZipCodes!A:A,Table5[[#This Row],[Zip Code]]),0)</f>
        <v>49121</v>
      </c>
      <c r="E477" s="9">
        <f>IFERROR(Table5[[#This Row],[Case Count]]/(Table5[[#This Row],[Population]]/10000),0)</f>
        <v>5.0894729341829361</v>
      </c>
    </row>
    <row r="478" spans="1:5" x14ac:dyDescent="0.35">
      <c r="A478" s="11">
        <v>43926.333333333336</v>
      </c>
      <c r="B478">
        <v>92025</v>
      </c>
      <c r="C478">
        <v>12</v>
      </c>
      <c r="D478" s="9">
        <f>ROUND(SUMIFS(ZipCodes!D:D,ZipCodes!A:A,Table5[[#This Row],[Zip Code]]),0)</f>
        <v>49978</v>
      </c>
      <c r="E478" s="9">
        <f>IFERROR(Table5[[#This Row],[Case Count]]/(Table5[[#This Row],[Population]]/10000),0)</f>
        <v>2.4010564648445318</v>
      </c>
    </row>
    <row r="479" spans="1:5" x14ac:dyDescent="0.35">
      <c r="A479" s="11">
        <v>43926.333333333336</v>
      </c>
      <c r="B479">
        <v>92026</v>
      </c>
      <c r="C479">
        <v>8</v>
      </c>
      <c r="D479" s="9">
        <f>ROUND(SUMIFS(ZipCodes!D:D,ZipCodes!A:A,Table5[[#This Row],[Zip Code]]),0)</f>
        <v>48922</v>
      </c>
      <c r="E479" s="9">
        <f>IFERROR(Table5[[#This Row],[Case Count]]/(Table5[[#This Row],[Population]]/10000),0)</f>
        <v>1.6352561219901067</v>
      </c>
    </row>
    <row r="480" spans="1:5" x14ac:dyDescent="0.35">
      <c r="A480" s="11">
        <v>43926.333333333336</v>
      </c>
      <c r="B480">
        <v>92027</v>
      </c>
      <c r="C480">
        <v>7</v>
      </c>
      <c r="D480" s="9">
        <f>ROUND(SUMIFS(ZipCodes!D:D,ZipCodes!A:A,Table5[[#This Row],[Zip Code]]),0)</f>
        <v>53881</v>
      </c>
      <c r="E480" s="9">
        <f>IFERROR(Table5[[#This Row],[Case Count]]/(Table5[[#This Row],[Population]]/10000),0)</f>
        <v>1.2991592583656577</v>
      </c>
    </row>
    <row r="481" spans="1:5" x14ac:dyDescent="0.35">
      <c r="A481" s="11">
        <v>43926.333333333336</v>
      </c>
      <c r="B481">
        <v>92028</v>
      </c>
      <c r="C481">
        <v>6</v>
      </c>
      <c r="D481" s="9">
        <f>ROUND(SUMIFS(ZipCodes!D:D,ZipCodes!A:A,Table5[[#This Row],[Zip Code]]),0)</f>
        <v>46239</v>
      </c>
      <c r="E481" s="9">
        <f>IFERROR(Table5[[#This Row],[Case Count]]/(Table5[[#This Row],[Population]]/10000),0)</f>
        <v>1.2976059170829819</v>
      </c>
    </row>
    <row r="482" spans="1:5" x14ac:dyDescent="0.35">
      <c r="A482" s="11">
        <v>43926.333333333336</v>
      </c>
      <c r="B482">
        <v>92029</v>
      </c>
      <c r="C482">
        <v>9</v>
      </c>
      <c r="D482" s="9">
        <f>ROUND(SUMIFS(ZipCodes!D:D,ZipCodes!A:A,Table5[[#This Row],[Zip Code]]),0)</f>
        <v>19021</v>
      </c>
      <c r="E482" s="9">
        <f>IFERROR(Table5[[#This Row],[Case Count]]/(Table5[[#This Row],[Population]]/10000),0)</f>
        <v>4.7316124283686456</v>
      </c>
    </row>
    <row r="483" spans="1:5" x14ac:dyDescent="0.35">
      <c r="A483" s="11">
        <v>43926.333333333336</v>
      </c>
      <c r="B483">
        <v>92037</v>
      </c>
      <c r="C483">
        <v>32</v>
      </c>
      <c r="D483" s="9">
        <f>ROUND(SUMIFS(ZipCodes!D:D,ZipCodes!A:A,Table5[[#This Row],[Zip Code]]),0)</f>
        <v>46781</v>
      </c>
      <c r="E483" s="9">
        <f>IFERROR(Table5[[#This Row],[Case Count]]/(Table5[[#This Row],[Population]]/10000),0)</f>
        <v>6.8403839165473164</v>
      </c>
    </row>
    <row r="484" spans="1:5" x14ac:dyDescent="0.35">
      <c r="A484" s="11">
        <v>43926.333333333336</v>
      </c>
      <c r="B484">
        <v>92039</v>
      </c>
      <c r="C484">
        <v>1</v>
      </c>
      <c r="D484" s="9">
        <f>ROUND(SUMIFS(ZipCodes!D:D,ZipCodes!A:A,Table5[[#This Row],[Zip Code]]),0)</f>
        <v>0</v>
      </c>
      <c r="E484" s="9">
        <f>IFERROR(Table5[[#This Row],[Case Count]]/(Table5[[#This Row],[Population]]/10000),0)</f>
        <v>0</v>
      </c>
    </row>
    <row r="485" spans="1:5" x14ac:dyDescent="0.35">
      <c r="A485" s="11">
        <v>43926.333333333336</v>
      </c>
      <c r="B485">
        <v>92040</v>
      </c>
      <c r="C485">
        <v>10</v>
      </c>
      <c r="D485" s="9">
        <f>ROUND(SUMIFS(ZipCodes!D:D,ZipCodes!A:A,Table5[[#This Row],[Zip Code]]),0)</f>
        <v>41281</v>
      </c>
      <c r="E485" s="9">
        <f>IFERROR(Table5[[#This Row],[Case Count]]/(Table5[[#This Row],[Population]]/10000),0)</f>
        <v>2.4224219374530658</v>
      </c>
    </row>
    <row r="486" spans="1:5" x14ac:dyDescent="0.35">
      <c r="A486" s="11">
        <v>43926.333333333336</v>
      </c>
      <c r="B486">
        <v>92054</v>
      </c>
      <c r="C486">
        <v>8</v>
      </c>
      <c r="D486" s="9">
        <f>ROUND(SUMIFS(ZipCodes!D:D,ZipCodes!A:A,Table5[[#This Row],[Zip Code]]),0)</f>
        <v>40375</v>
      </c>
      <c r="E486" s="9">
        <f>IFERROR(Table5[[#This Row],[Case Count]]/(Table5[[#This Row],[Population]]/10000),0)</f>
        <v>1.9814241486068114</v>
      </c>
    </row>
    <row r="487" spans="1:5" x14ac:dyDescent="0.35">
      <c r="A487" s="11">
        <v>43926.333333333336</v>
      </c>
      <c r="B487">
        <v>92056</v>
      </c>
      <c r="C487">
        <v>11</v>
      </c>
      <c r="D487" s="9">
        <f>ROUND(SUMIFS(ZipCodes!D:D,ZipCodes!A:A,Table5[[#This Row],[Zip Code]]),0)</f>
        <v>51835</v>
      </c>
      <c r="E487" s="9">
        <f>IFERROR(Table5[[#This Row],[Case Count]]/(Table5[[#This Row],[Population]]/10000),0)</f>
        <v>2.1221182598630266</v>
      </c>
    </row>
    <row r="488" spans="1:5" x14ac:dyDescent="0.35">
      <c r="A488" s="11">
        <v>43926.333333333336</v>
      </c>
      <c r="B488">
        <v>92057</v>
      </c>
      <c r="C488">
        <v>8</v>
      </c>
      <c r="D488" s="9">
        <f>ROUND(SUMIFS(ZipCodes!D:D,ZipCodes!A:A,Table5[[#This Row],[Zip Code]]),0)</f>
        <v>54096</v>
      </c>
      <c r="E488" s="9">
        <f>IFERROR(Table5[[#This Row],[Case Count]]/(Table5[[#This Row],[Population]]/10000),0)</f>
        <v>1.4788524105294292</v>
      </c>
    </row>
    <row r="489" spans="1:5" x14ac:dyDescent="0.35">
      <c r="A489" s="11">
        <v>43926.333333333336</v>
      </c>
      <c r="B489">
        <v>92058</v>
      </c>
      <c r="C489">
        <v>5</v>
      </c>
      <c r="D489" s="9">
        <f>ROUND(SUMIFS(ZipCodes!D:D,ZipCodes!A:A,Table5[[#This Row],[Zip Code]]),0)</f>
        <v>42436</v>
      </c>
      <c r="E489" s="9">
        <f>IFERROR(Table5[[#This Row],[Case Count]]/(Table5[[#This Row],[Population]]/10000),0)</f>
        <v>1.178244886417193</v>
      </c>
    </row>
    <row r="490" spans="1:5" x14ac:dyDescent="0.35">
      <c r="A490" s="11">
        <v>43926.333333333336</v>
      </c>
      <c r="B490">
        <v>92061</v>
      </c>
      <c r="C490">
        <v>2</v>
      </c>
      <c r="D490" s="9">
        <f>ROUND(SUMIFS(ZipCodes!D:D,ZipCodes!A:A,Table5[[#This Row],[Zip Code]]),0)</f>
        <v>2499</v>
      </c>
      <c r="E490" s="9">
        <f>IFERROR(Table5[[#This Row],[Case Count]]/(Table5[[#This Row],[Population]]/10000),0)</f>
        <v>8.0032012805122044</v>
      </c>
    </row>
    <row r="491" spans="1:5" x14ac:dyDescent="0.35">
      <c r="A491" s="11">
        <v>43926.333333333336</v>
      </c>
      <c r="B491">
        <v>92064</v>
      </c>
      <c r="C491">
        <v>13</v>
      </c>
      <c r="D491" s="9">
        <f>ROUND(SUMIFS(ZipCodes!D:D,ZipCodes!A:A,Table5[[#This Row],[Zip Code]]),0)</f>
        <v>47904</v>
      </c>
      <c r="E491" s="9">
        <f>IFERROR(Table5[[#This Row],[Case Count]]/(Table5[[#This Row],[Population]]/10000),0)</f>
        <v>2.7137608550434202</v>
      </c>
    </row>
    <row r="492" spans="1:5" x14ac:dyDescent="0.35">
      <c r="A492" s="11">
        <v>43926.333333333336</v>
      </c>
      <c r="B492">
        <v>92065</v>
      </c>
      <c r="C492">
        <v>7</v>
      </c>
      <c r="D492" s="9">
        <f>ROUND(SUMIFS(ZipCodes!D:D,ZipCodes!A:A,Table5[[#This Row],[Zip Code]]),0)</f>
        <v>35414</v>
      </c>
      <c r="E492" s="9">
        <f>IFERROR(Table5[[#This Row],[Case Count]]/(Table5[[#This Row],[Population]]/10000),0)</f>
        <v>1.9766194160501498</v>
      </c>
    </row>
    <row r="493" spans="1:5" x14ac:dyDescent="0.35">
      <c r="A493" s="11">
        <v>43926.333333333336</v>
      </c>
      <c r="B493">
        <v>92066</v>
      </c>
      <c r="C493">
        <v>2</v>
      </c>
      <c r="D493" s="9">
        <f>ROUND(SUMIFS(ZipCodes!D:D,ZipCodes!A:A,Table5[[#This Row],[Zip Code]]),0)</f>
        <v>378</v>
      </c>
      <c r="E493" s="9">
        <f>IFERROR(Table5[[#This Row],[Case Count]]/(Table5[[#This Row],[Population]]/10000),0)</f>
        <v>52.910052910052912</v>
      </c>
    </row>
    <row r="494" spans="1:5" x14ac:dyDescent="0.35">
      <c r="A494" s="11">
        <v>43926.333333333336</v>
      </c>
      <c r="B494">
        <v>92067</v>
      </c>
      <c r="C494">
        <v>12</v>
      </c>
      <c r="D494" s="9">
        <f>ROUND(SUMIFS(ZipCodes!D:D,ZipCodes!A:A,Table5[[#This Row],[Zip Code]]),0)</f>
        <v>9535</v>
      </c>
      <c r="E494" s="9">
        <f>IFERROR(Table5[[#This Row],[Case Count]]/(Table5[[#This Row],[Population]]/10000),0)</f>
        <v>12.585212375458836</v>
      </c>
    </row>
    <row r="495" spans="1:5" x14ac:dyDescent="0.35">
      <c r="A495" s="11">
        <v>43926.333333333336</v>
      </c>
      <c r="B495">
        <v>92069</v>
      </c>
      <c r="C495">
        <v>7</v>
      </c>
      <c r="D495" s="9">
        <f>ROUND(SUMIFS(ZipCodes!D:D,ZipCodes!A:A,Table5[[#This Row],[Zip Code]]),0)</f>
        <v>46369</v>
      </c>
      <c r="E495" s="9">
        <f>IFERROR(Table5[[#This Row],[Case Count]]/(Table5[[#This Row],[Population]]/10000),0)</f>
        <v>1.5096292781815437</v>
      </c>
    </row>
    <row r="496" spans="1:5" x14ac:dyDescent="0.35">
      <c r="A496" s="11">
        <v>43926.333333333336</v>
      </c>
      <c r="B496">
        <v>92071</v>
      </c>
      <c r="C496">
        <v>15</v>
      </c>
      <c r="D496" s="9">
        <f>ROUND(SUMIFS(ZipCodes!D:D,ZipCodes!A:A,Table5[[#This Row],[Zip Code]]),0)</f>
        <v>53422</v>
      </c>
      <c r="E496" s="9">
        <f>IFERROR(Table5[[#This Row],[Case Count]]/(Table5[[#This Row],[Population]]/10000),0)</f>
        <v>2.8078319793343565</v>
      </c>
    </row>
    <row r="497" spans="1:5" x14ac:dyDescent="0.35">
      <c r="A497" s="11">
        <v>43926.333333333336</v>
      </c>
      <c r="B497">
        <v>92075</v>
      </c>
      <c r="C497">
        <v>4</v>
      </c>
      <c r="D497" s="9">
        <f>ROUND(SUMIFS(ZipCodes!D:D,ZipCodes!A:A,Table5[[#This Row],[Zip Code]]),0)</f>
        <v>12056</v>
      </c>
      <c r="E497" s="9">
        <f>IFERROR(Table5[[#This Row],[Case Count]]/(Table5[[#This Row],[Population]]/10000),0)</f>
        <v>3.3178500331785004</v>
      </c>
    </row>
    <row r="498" spans="1:5" x14ac:dyDescent="0.35">
      <c r="A498" s="11">
        <v>43926.333333333336</v>
      </c>
      <c r="B498">
        <v>92078</v>
      </c>
      <c r="C498">
        <v>11</v>
      </c>
      <c r="D498" s="9">
        <f>ROUND(SUMIFS(ZipCodes!D:D,ZipCodes!A:A,Table5[[#This Row],[Zip Code]]),0)</f>
        <v>42906</v>
      </c>
      <c r="E498" s="9">
        <f>IFERROR(Table5[[#This Row],[Case Count]]/(Table5[[#This Row],[Population]]/10000),0)</f>
        <v>2.5637439985083668</v>
      </c>
    </row>
    <row r="499" spans="1:5" x14ac:dyDescent="0.35">
      <c r="A499" s="11">
        <v>43926.333333333336</v>
      </c>
      <c r="B499">
        <v>92081</v>
      </c>
      <c r="C499">
        <v>10</v>
      </c>
      <c r="D499" s="9">
        <f>ROUND(SUMIFS(ZipCodes!D:D,ZipCodes!A:A,Table5[[#This Row],[Zip Code]]),0)</f>
        <v>27404</v>
      </c>
      <c r="E499" s="9">
        <f>IFERROR(Table5[[#This Row],[Case Count]]/(Table5[[#This Row],[Population]]/10000),0)</f>
        <v>3.6491023208290758</v>
      </c>
    </row>
    <row r="500" spans="1:5" x14ac:dyDescent="0.35">
      <c r="A500" s="11">
        <v>43926.333333333336</v>
      </c>
      <c r="B500">
        <v>92082</v>
      </c>
      <c r="C500">
        <v>3</v>
      </c>
      <c r="D500" s="9">
        <f>ROUND(SUMIFS(ZipCodes!D:D,ZipCodes!A:A,Table5[[#This Row],[Zip Code]]),0)</f>
        <v>19037</v>
      </c>
      <c r="E500" s="9">
        <f>IFERROR(Table5[[#This Row],[Case Count]]/(Table5[[#This Row],[Population]]/10000),0)</f>
        <v>1.5758785522929033</v>
      </c>
    </row>
    <row r="501" spans="1:5" x14ac:dyDescent="0.35">
      <c r="A501" s="11">
        <v>43926.333333333336</v>
      </c>
      <c r="B501">
        <v>92083</v>
      </c>
      <c r="C501">
        <v>3</v>
      </c>
      <c r="D501" s="9">
        <f>ROUND(SUMIFS(ZipCodes!D:D,ZipCodes!A:A,Table5[[#This Row],[Zip Code]]),0)</f>
        <v>36975</v>
      </c>
      <c r="E501" s="9">
        <f>IFERROR(Table5[[#This Row],[Case Count]]/(Table5[[#This Row],[Population]]/10000),0)</f>
        <v>0.81135902636916846</v>
      </c>
    </row>
    <row r="502" spans="1:5" x14ac:dyDescent="0.35">
      <c r="A502" s="11">
        <v>43926.333333333336</v>
      </c>
      <c r="B502">
        <v>92084</v>
      </c>
      <c r="C502">
        <v>10</v>
      </c>
      <c r="D502" s="9">
        <f>ROUND(SUMIFS(ZipCodes!D:D,ZipCodes!A:A,Table5[[#This Row],[Zip Code]]),0)</f>
        <v>47654</v>
      </c>
      <c r="E502" s="9">
        <f>IFERROR(Table5[[#This Row],[Case Count]]/(Table5[[#This Row],[Population]]/10000),0)</f>
        <v>2.0984597305577708</v>
      </c>
    </row>
    <row r="503" spans="1:5" x14ac:dyDescent="0.35">
      <c r="A503" s="11">
        <v>43926.333333333336</v>
      </c>
      <c r="B503">
        <v>92085</v>
      </c>
      <c r="C503">
        <v>1</v>
      </c>
      <c r="D503" s="9">
        <f>ROUND(SUMIFS(ZipCodes!D:D,ZipCodes!A:A,Table5[[#This Row],[Zip Code]]),0)</f>
        <v>0</v>
      </c>
      <c r="E503" s="9">
        <f>IFERROR(Table5[[#This Row],[Case Count]]/(Table5[[#This Row],[Population]]/10000),0)</f>
        <v>0</v>
      </c>
    </row>
    <row r="504" spans="1:5" x14ac:dyDescent="0.35">
      <c r="A504" s="11">
        <v>43926.333333333336</v>
      </c>
      <c r="B504">
        <v>92091</v>
      </c>
      <c r="C504">
        <v>2</v>
      </c>
      <c r="D504" s="9">
        <f>ROUND(SUMIFS(ZipCodes!D:D,ZipCodes!A:A,Table5[[#This Row],[Zip Code]]),0)</f>
        <v>1048</v>
      </c>
      <c r="E504" s="9">
        <f>IFERROR(Table5[[#This Row],[Case Count]]/(Table5[[#This Row],[Population]]/10000),0)</f>
        <v>19.083969465648853</v>
      </c>
    </row>
    <row r="505" spans="1:5" x14ac:dyDescent="0.35">
      <c r="A505" s="11">
        <v>43926.333333333336</v>
      </c>
      <c r="B505">
        <v>92093</v>
      </c>
      <c r="C505">
        <v>4</v>
      </c>
      <c r="D505" s="9">
        <f>ROUND(SUMIFS(ZipCodes!D:D,ZipCodes!A:A,Table5[[#This Row],[Zip Code]]),0)</f>
        <v>0</v>
      </c>
      <c r="E505" s="9">
        <f>IFERROR(Table5[[#This Row],[Case Count]]/(Table5[[#This Row],[Population]]/10000),0)</f>
        <v>0</v>
      </c>
    </row>
    <row r="506" spans="1:5" x14ac:dyDescent="0.35">
      <c r="A506" s="11">
        <v>43926.333333333336</v>
      </c>
      <c r="B506">
        <v>92101</v>
      </c>
      <c r="C506">
        <v>34</v>
      </c>
      <c r="D506" s="9">
        <f>ROUND(SUMIFS(ZipCodes!D:D,ZipCodes!A:A,Table5[[#This Row],[Zip Code]]),0)</f>
        <v>37095</v>
      </c>
      <c r="E506" s="9">
        <f>IFERROR(Table5[[#This Row],[Case Count]]/(Table5[[#This Row],[Population]]/10000),0)</f>
        <v>9.1656557487532009</v>
      </c>
    </row>
    <row r="507" spans="1:5" x14ac:dyDescent="0.35">
      <c r="A507" s="11">
        <v>43926.333333333336</v>
      </c>
      <c r="B507">
        <v>92102</v>
      </c>
      <c r="C507">
        <v>16</v>
      </c>
      <c r="D507" s="9">
        <f>ROUND(SUMIFS(ZipCodes!D:D,ZipCodes!A:A,Table5[[#This Row],[Zip Code]]),0)</f>
        <v>43267</v>
      </c>
      <c r="E507" s="9">
        <f>IFERROR(Table5[[#This Row],[Case Count]]/(Table5[[#This Row],[Population]]/10000),0)</f>
        <v>3.6979684285945411</v>
      </c>
    </row>
    <row r="508" spans="1:5" x14ac:dyDescent="0.35">
      <c r="A508" s="11">
        <v>43926.333333333336</v>
      </c>
      <c r="B508">
        <v>92103</v>
      </c>
      <c r="C508">
        <v>66</v>
      </c>
      <c r="D508" s="9">
        <f>ROUND(SUMIFS(ZipCodes!D:D,ZipCodes!A:A,Table5[[#This Row],[Zip Code]]),0)</f>
        <v>31066</v>
      </c>
      <c r="E508" s="9">
        <f>IFERROR(Table5[[#This Row],[Case Count]]/(Table5[[#This Row],[Population]]/10000),0)</f>
        <v>21.245091096375461</v>
      </c>
    </row>
    <row r="509" spans="1:5" x14ac:dyDescent="0.35">
      <c r="A509" s="11">
        <v>43926.333333333336</v>
      </c>
      <c r="B509">
        <v>92104</v>
      </c>
      <c r="C509">
        <v>33</v>
      </c>
      <c r="D509" s="9">
        <f>ROUND(SUMIFS(ZipCodes!D:D,ZipCodes!A:A,Table5[[#This Row],[Zip Code]]),0)</f>
        <v>44414</v>
      </c>
      <c r="E509" s="9">
        <f>IFERROR(Table5[[#This Row],[Case Count]]/(Table5[[#This Row],[Population]]/10000),0)</f>
        <v>7.4300896113837984</v>
      </c>
    </row>
    <row r="510" spans="1:5" x14ac:dyDescent="0.35">
      <c r="A510" s="11">
        <v>43926.333333333336</v>
      </c>
      <c r="B510">
        <v>92105</v>
      </c>
      <c r="C510">
        <v>30</v>
      </c>
      <c r="D510" s="9">
        <f>ROUND(SUMIFS(ZipCodes!D:D,ZipCodes!A:A,Table5[[#This Row],[Zip Code]]),0)</f>
        <v>69813</v>
      </c>
      <c r="E510" s="9">
        <f>IFERROR(Table5[[#This Row],[Case Count]]/(Table5[[#This Row],[Population]]/10000),0)</f>
        <v>4.2971939323621671</v>
      </c>
    </row>
    <row r="511" spans="1:5" x14ac:dyDescent="0.35">
      <c r="A511" s="11">
        <v>43926.333333333336</v>
      </c>
      <c r="B511">
        <v>92106</v>
      </c>
      <c r="C511">
        <v>9</v>
      </c>
      <c r="D511" s="9">
        <f>ROUND(SUMIFS(ZipCodes!D:D,ZipCodes!A:A,Table5[[#This Row],[Zip Code]]),0)</f>
        <v>19330</v>
      </c>
      <c r="E511" s="9">
        <f>IFERROR(Table5[[#This Row],[Case Count]]/(Table5[[#This Row],[Population]]/10000),0)</f>
        <v>4.6559751681324366</v>
      </c>
    </row>
    <row r="512" spans="1:5" x14ac:dyDescent="0.35">
      <c r="A512" s="11">
        <v>43926.333333333336</v>
      </c>
      <c r="B512">
        <v>92107</v>
      </c>
      <c r="C512">
        <v>3</v>
      </c>
      <c r="D512" s="9">
        <f>ROUND(SUMIFS(ZipCodes!D:D,ZipCodes!A:A,Table5[[#This Row],[Zip Code]]),0)</f>
        <v>28651</v>
      </c>
      <c r="E512" s="9">
        <f>IFERROR(Table5[[#This Row],[Case Count]]/(Table5[[#This Row],[Population]]/10000),0)</f>
        <v>1.0470838714181006</v>
      </c>
    </row>
    <row r="513" spans="1:5" x14ac:dyDescent="0.35">
      <c r="A513" s="11">
        <v>43926.333333333336</v>
      </c>
      <c r="B513">
        <v>92108</v>
      </c>
      <c r="C513">
        <v>15</v>
      </c>
      <c r="D513" s="9">
        <f>ROUND(SUMIFS(ZipCodes!D:D,ZipCodes!A:A,Table5[[#This Row],[Zip Code]]),0)</f>
        <v>18858</v>
      </c>
      <c r="E513" s="9">
        <f>IFERROR(Table5[[#This Row],[Case Count]]/(Table5[[#This Row],[Population]]/10000),0)</f>
        <v>7.9541839007317856</v>
      </c>
    </row>
    <row r="514" spans="1:5" x14ac:dyDescent="0.35">
      <c r="A514" s="11">
        <v>43926.333333333336</v>
      </c>
      <c r="B514">
        <v>92109</v>
      </c>
      <c r="C514">
        <v>25</v>
      </c>
      <c r="D514" s="9">
        <f>ROUND(SUMIFS(ZipCodes!D:D,ZipCodes!A:A,Table5[[#This Row],[Zip Code]]),0)</f>
        <v>45787</v>
      </c>
      <c r="E514" s="9">
        <f>IFERROR(Table5[[#This Row],[Case Count]]/(Table5[[#This Row],[Population]]/10000),0)</f>
        <v>5.4600650839758007</v>
      </c>
    </row>
    <row r="515" spans="1:5" x14ac:dyDescent="0.35">
      <c r="A515" s="11">
        <v>43926.333333333336</v>
      </c>
      <c r="B515">
        <v>92110</v>
      </c>
      <c r="C515">
        <v>15</v>
      </c>
      <c r="D515" s="9">
        <f>ROUND(SUMIFS(ZipCodes!D:D,ZipCodes!A:A,Table5[[#This Row],[Zip Code]]),0)</f>
        <v>25341</v>
      </c>
      <c r="E515" s="9">
        <f>IFERROR(Table5[[#This Row],[Case Count]]/(Table5[[#This Row],[Population]]/10000),0)</f>
        <v>5.9192612761927315</v>
      </c>
    </row>
    <row r="516" spans="1:5" x14ac:dyDescent="0.35">
      <c r="A516" s="11">
        <v>43926.333333333336</v>
      </c>
      <c r="B516">
        <v>92111</v>
      </c>
      <c r="C516">
        <v>17</v>
      </c>
      <c r="D516" s="9">
        <f>ROUND(SUMIFS(ZipCodes!D:D,ZipCodes!A:A,Table5[[#This Row],[Zip Code]]),0)</f>
        <v>45096</v>
      </c>
      <c r="E516" s="9">
        <f>IFERROR(Table5[[#This Row],[Case Count]]/(Table5[[#This Row],[Population]]/10000),0)</f>
        <v>3.7697356750044353</v>
      </c>
    </row>
    <row r="517" spans="1:5" x14ac:dyDescent="0.35">
      <c r="A517" s="11">
        <v>43926.333333333336</v>
      </c>
      <c r="B517">
        <v>92113</v>
      </c>
      <c r="C517">
        <v>32</v>
      </c>
      <c r="D517" s="9">
        <f>ROUND(SUMIFS(ZipCodes!D:D,ZipCodes!A:A,Table5[[#This Row],[Zip Code]]),0)</f>
        <v>56066</v>
      </c>
      <c r="E517" s="9">
        <f>IFERROR(Table5[[#This Row],[Case Count]]/(Table5[[#This Row],[Population]]/10000),0)</f>
        <v>5.7075589483822631</v>
      </c>
    </row>
    <row r="518" spans="1:5" x14ac:dyDescent="0.35">
      <c r="A518" s="11">
        <v>43926.333333333336</v>
      </c>
      <c r="B518">
        <v>92114</v>
      </c>
      <c r="C518">
        <v>24</v>
      </c>
      <c r="D518" s="9">
        <f>ROUND(SUMIFS(ZipCodes!D:D,ZipCodes!A:A,Table5[[#This Row],[Zip Code]]),0)</f>
        <v>65433</v>
      </c>
      <c r="E518" s="9">
        <f>IFERROR(Table5[[#This Row],[Case Count]]/(Table5[[#This Row],[Population]]/10000),0)</f>
        <v>3.6678740085278068</v>
      </c>
    </row>
    <row r="519" spans="1:5" x14ac:dyDescent="0.35">
      <c r="A519" s="11">
        <v>43926.333333333336</v>
      </c>
      <c r="B519">
        <v>92115</v>
      </c>
      <c r="C519">
        <v>23</v>
      </c>
      <c r="D519" s="9">
        <f>ROUND(SUMIFS(ZipCodes!D:D,ZipCodes!A:A,Table5[[#This Row],[Zip Code]]),0)</f>
        <v>58560</v>
      </c>
      <c r="E519" s="9">
        <f>IFERROR(Table5[[#This Row],[Case Count]]/(Table5[[#This Row],[Population]]/10000),0)</f>
        <v>3.9275956284153004</v>
      </c>
    </row>
    <row r="520" spans="1:5" x14ac:dyDescent="0.35">
      <c r="A520" s="11">
        <v>43926.333333333336</v>
      </c>
      <c r="B520">
        <v>92116</v>
      </c>
      <c r="C520">
        <v>34</v>
      </c>
      <c r="D520" s="9">
        <f>ROUND(SUMIFS(ZipCodes!D:D,ZipCodes!A:A,Table5[[#This Row],[Zip Code]]),0)</f>
        <v>31680</v>
      </c>
      <c r="E520" s="9">
        <f>IFERROR(Table5[[#This Row],[Case Count]]/(Table5[[#This Row],[Population]]/10000),0)</f>
        <v>10.732323232323232</v>
      </c>
    </row>
    <row r="521" spans="1:5" x14ac:dyDescent="0.35">
      <c r="A521" s="11">
        <v>43926.333333333336</v>
      </c>
      <c r="B521">
        <v>92117</v>
      </c>
      <c r="C521">
        <v>19</v>
      </c>
      <c r="D521" s="9">
        <f>ROUND(SUMIFS(ZipCodes!D:D,ZipCodes!A:A,Table5[[#This Row],[Zip Code]]),0)</f>
        <v>51332</v>
      </c>
      <c r="E521" s="9">
        <f>IFERROR(Table5[[#This Row],[Case Count]]/(Table5[[#This Row],[Population]]/10000),0)</f>
        <v>3.7013948414244524</v>
      </c>
    </row>
    <row r="522" spans="1:5" x14ac:dyDescent="0.35">
      <c r="A522" s="11">
        <v>43926.333333333336</v>
      </c>
      <c r="B522">
        <v>92118</v>
      </c>
      <c r="C522">
        <v>4</v>
      </c>
      <c r="D522" s="9">
        <f>ROUND(SUMIFS(ZipCodes!D:D,ZipCodes!A:A,Table5[[#This Row],[Zip Code]]),0)</f>
        <v>23575</v>
      </c>
      <c r="E522" s="9">
        <f>IFERROR(Table5[[#This Row],[Case Count]]/(Table5[[#This Row],[Population]]/10000),0)</f>
        <v>1.6967126193001061</v>
      </c>
    </row>
    <row r="523" spans="1:5" x14ac:dyDescent="0.35">
      <c r="A523" s="11">
        <v>43926.333333333336</v>
      </c>
      <c r="B523">
        <v>92119</v>
      </c>
      <c r="C523">
        <v>6</v>
      </c>
      <c r="D523" s="9">
        <f>ROUND(SUMIFS(ZipCodes!D:D,ZipCodes!A:A,Table5[[#This Row],[Zip Code]]),0)</f>
        <v>23057</v>
      </c>
      <c r="E523" s="9">
        <f>IFERROR(Table5[[#This Row],[Case Count]]/(Table5[[#This Row],[Population]]/10000),0)</f>
        <v>2.6022466062367178</v>
      </c>
    </row>
    <row r="524" spans="1:5" x14ac:dyDescent="0.35">
      <c r="A524" s="11">
        <v>43926.333333333336</v>
      </c>
      <c r="B524">
        <v>92120</v>
      </c>
      <c r="C524">
        <v>19</v>
      </c>
      <c r="D524" s="9">
        <f>ROUND(SUMIFS(ZipCodes!D:D,ZipCodes!A:A,Table5[[#This Row],[Zip Code]]),0)</f>
        <v>26317</v>
      </c>
      <c r="E524" s="9">
        <f>IFERROR(Table5[[#This Row],[Case Count]]/(Table5[[#This Row],[Population]]/10000),0)</f>
        <v>7.2196678952768174</v>
      </c>
    </row>
    <row r="525" spans="1:5" x14ac:dyDescent="0.35">
      <c r="A525" s="11">
        <v>43926.333333333336</v>
      </c>
      <c r="B525">
        <v>92121</v>
      </c>
      <c r="C525">
        <v>3</v>
      </c>
      <c r="D525" s="9">
        <f>ROUND(SUMIFS(ZipCodes!D:D,ZipCodes!A:A,Table5[[#This Row],[Zip Code]]),0)</f>
        <v>4179</v>
      </c>
      <c r="E525" s="9">
        <f>IFERROR(Table5[[#This Row],[Case Count]]/(Table5[[#This Row],[Population]]/10000),0)</f>
        <v>7.1787508973438623</v>
      </c>
    </row>
    <row r="526" spans="1:5" x14ac:dyDescent="0.35">
      <c r="A526" s="11">
        <v>43926.333333333336</v>
      </c>
      <c r="B526">
        <v>92122</v>
      </c>
      <c r="C526">
        <v>14</v>
      </c>
      <c r="D526" s="9">
        <f>ROUND(SUMIFS(ZipCodes!D:D,ZipCodes!A:A,Table5[[#This Row],[Zip Code]]),0)</f>
        <v>43728</v>
      </c>
      <c r="E526" s="9">
        <f>IFERROR(Table5[[#This Row],[Case Count]]/(Table5[[#This Row],[Population]]/10000),0)</f>
        <v>3.2016099524332238</v>
      </c>
    </row>
    <row r="527" spans="1:5" x14ac:dyDescent="0.35">
      <c r="A527" s="11">
        <v>43926.333333333336</v>
      </c>
      <c r="B527">
        <v>92123</v>
      </c>
      <c r="C527">
        <v>16</v>
      </c>
      <c r="D527" s="9">
        <f>ROUND(SUMIFS(ZipCodes!D:D,ZipCodes!A:A,Table5[[#This Row],[Zip Code]]),0)</f>
        <v>26823</v>
      </c>
      <c r="E527" s="9">
        <f>IFERROR(Table5[[#This Row],[Case Count]]/(Table5[[#This Row],[Population]]/10000),0)</f>
        <v>5.9650300115572454</v>
      </c>
    </row>
    <row r="528" spans="1:5" x14ac:dyDescent="0.35">
      <c r="A528" s="11">
        <v>43926.333333333336</v>
      </c>
      <c r="B528">
        <v>92124</v>
      </c>
      <c r="C528">
        <v>13</v>
      </c>
      <c r="D528" s="9">
        <f>ROUND(SUMIFS(ZipCodes!D:D,ZipCodes!A:A,Table5[[#This Row],[Zip Code]]),0)</f>
        <v>30443</v>
      </c>
      <c r="E528" s="9">
        <f>IFERROR(Table5[[#This Row],[Case Count]]/(Table5[[#This Row],[Population]]/10000),0)</f>
        <v>4.2702755970173767</v>
      </c>
    </row>
    <row r="529" spans="1:5" x14ac:dyDescent="0.35">
      <c r="A529" s="11">
        <v>43926.333333333336</v>
      </c>
      <c r="B529">
        <v>92126</v>
      </c>
      <c r="C529">
        <v>24</v>
      </c>
      <c r="D529" s="9">
        <f>ROUND(SUMIFS(ZipCodes!D:D,ZipCodes!A:A,Table5[[#This Row],[Zip Code]]),0)</f>
        <v>73343</v>
      </c>
      <c r="E529" s="9">
        <f>IFERROR(Table5[[#This Row],[Case Count]]/(Table5[[#This Row],[Population]]/10000),0)</f>
        <v>3.2722959246281174</v>
      </c>
    </row>
    <row r="530" spans="1:5" x14ac:dyDescent="0.35">
      <c r="A530" s="11">
        <v>43926.333333333336</v>
      </c>
      <c r="B530">
        <v>92127</v>
      </c>
      <c r="C530">
        <v>20</v>
      </c>
      <c r="D530" s="9">
        <f>ROUND(SUMIFS(ZipCodes!D:D,ZipCodes!A:A,Table5[[#This Row],[Zip Code]]),0)</f>
        <v>39337</v>
      </c>
      <c r="E530" s="9">
        <f>IFERROR(Table5[[#This Row],[Case Count]]/(Table5[[#This Row],[Population]]/10000),0)</f>
        <v>5.0842718051707045</v>
      </c>
    </row>
    <row r="531" spans="1:5" x14ac:dyDescent="0.35">
      <c r="A531" s="11">
        <v>43926.333333333336</v>
      </c>
      <c r="B531">
        <v>92128</v>
      </c>
      <c r="C531">
        <v>25</v>
      </c>
      <c r="D531" s="9">
        <f>ROUND(SUMIFS(ZipCodes!D:D,ZipCodes!A:A,Table5[[#This Row],[Zip Code]]),0)</f>
        <v>47490</v>
      </c>
      <c r="E531" s="9">
        <f>IFERROR(Table5[[#This Row],[Case Count]]/(Table5[[#This Row],[Population]]/10000),0)</f>
        <v>5.2642661612971153</v>
      </c>
    </row>
    <row r="532" spans="1:5" x14ac:dyDescent="0.35">
      <c r="A532" s="11">
        <v>43926.333333333336</v>
      </c>
      <c r="B532">
        <v>92129</v>
      </c>
      <c r="C532">
        <v>18</v>
      </c>
      <c r="D532" s="9">
        <f>ROUND(SUMIFS(ZipCodes!D:D,ZipCodes!A:A,Table5[[#This Row],[Zip Code]]),0)</f>
        <v>51536</v>
      </c>
      <c r="E532" s="9">
        <f>IFERROR(Table5[[#This Row],[Case Count]]/(Table5[[#This Row],[Population]]/10000),0)</f>
        <v>3.492704129152437</v>
      </c>
    </row>
    <row r="533" spans="1:5" x14ac:dyDescent="0.35">
      <c r="A533" s="11">
        <v>43926.333333333336</v>
      </c>
      <c r="B533">
        <v>92130</v>
      </c>
      <c r="C533">
        <v>22</v>
      </c>
      <c r="D533" s="9">
        <f>ROUND(SUMIFS(ZipCodes!D:D,ZipCodes!A:A,Table5[[#This Row],[Zip Code]]),0)</f>
        <v>48940</v>
      </c>
      <c r="E533" s="9">
        <f>IFERROR(Table5[[#This Row],[Case Count]]/(Table5[[#This Row],[Population]]/10000),0)</f>
        <v>4.4953003677973031</v>
      </c>
    </row>
    <row r="534" spans="1:5" x14ac:dyDescent="0.35">
      <c r="A534" s="11">
        <v>43926.333333333336</v>
      </c>
      <c r="B534">
        <v>92131</v>
      </c>
      <c r="C534">
        <v>6</v>
      </c>
      <c r="D534" s="9">
        <f>ROUND(SUMIFS(ZipCodes!D:D,ZipCodes!A:A,Table5[[#This Row],[Zip Code]]),0)</f>
        <v>32787</v>
      </c>
      <c r="E534" s="9">
        <f>IFERROR(Table5[[#This Row],[Case Count]]/(Table5[[#This Row],[Population]]/10000),0)</f>
        <v>1.8299935950224173</v>
      </c>
    </row>
    <row r="535" spans="1:5" x14ac:dyDescent="0.35">
      <c r="A535" s="11">
        <v>43926.333333333336</v>
      </c>
      <c r="B535">
        <v>92136</v>
      </c>
      <c r="C535">
        <v>2</v>
      </c>
      <c r="D535" s="9">
        <f>ROUND(SUMIFS(ZipCodes!D:D,ZipCodes!A:A,Table5[[#This Row],[Zip Code]]),0)</f>
        <v>0</v>
      </c>
      <c r="E535" s="9">
        <f>IFERROR(Table5[[#This Row],[Case Count]]/(Table5[[#This Row],[Population]]/10000),0)</f>
        <v>0</v>
      </c>
    </row>
    <row r="536" spans="1:5" x14ac:dyDescent="0.35">
      <c r="A536" s="11">
        <v>43926.333333333336</v>
      </c>
      <c r="B536">
        <v>92139</v>
      </c>
      <c r="C536">
        <v>20</v>
      </c>
      <c r="D536" s="9">
        <f>ROUND(SUMIFS(ZipCodes!D:D,ZipCodes!A:A,Table5[[#This Row],[Zip Code]]),0)</f>
        <v>35125</v>
      </c>
      <c r="E536" s="9">
        <f>IFERROR(Table5[[#This Row],[Case Count]]/(Table5[[#This Row],[Population]]/10000),0)</f>
        <v>5.6939501779359425</v>
      </c>
    </row>
    <row r="537" spans="1:5" x14ac:dyDescent="0.35">
      <c r="A537" s="11">
        <v>43926.333333333336</v>
      </c>
      <c r="B537">
        <v>92145</v>
      </c>
      <c r="C537">
        <v>1</v>
      </c>
      <c r="D537" s="9">
        <f>ROUND(SUMIFS(ZipCodes!D:D,ZipCodes!A:A,Table5[[#This Row],[Zip Code]]),0)</f>
        <v>1449</v>
      </c>
      <c r="E537" s="9">
        <f>IFERROR(Table5[[#This Row],[Case Count]]/(Table5[[#This Row],[Population]]/10000),0)</f>
        <v>6.9013112491373363</v>
      </c>
    </row>
    <row r="538" spans="1:5" x14ac:dyDescent="0.35">
      <c r="A538" s="11">
        <v>43926.333333333336</v>
      </c>
      <c r="B538">
        <v>92154</v>
      </c>
      <c r="C538">
        <v>31</v>
      </c>
      <c r="D538" s="9">
        <f>ROUND(SUMIFS(ZipCodes!D:D,ZipCodes!A:A,Table5[[#This Row],[Zip Code]]),0)</f>
        <v>79708</v>
      </c>
      <c r="E538" s="9">
        <f>IFERROR(Table5[[#This Row],[Case Count]]/(Table5[[#This Row],[Population]]/10000),0)</f>
        <v>3.889195563807899</v>
      </c>
    </row>
    <row r="539" spans="1:5" x14ac:dyDescent="0.35">
      <c r="A539" s="11">
        <v>43926.333333333336</v>
      </c>
      <c r="B539">
        <v>92161</v>
      </c>
      <c r="C539">
        <v>2</v>
      </c>
      <c r="D539" s="9">
        <f>ROUND(SUMIFS(ZipCodes!D:D,ZipCodes!A:A,Table5[[#This Row],[Zip Code]]),0)</f>
        <v>0</v>
      </c>
      <c r="E539" s="9">
        <f>IFERROR(Table5[[#This Row],[Case Count]]/(Table5[[#This Row],[Population]]/10000),0)</f>
        <v>0</v>
      </c>
    </row>
    <row r="540" spans="1:5" x14ac:dyDescent="0.35">
      <c r="A540" s="11">
        <v>43926.333333333336</v>
      </c>
      <c r="B540">
        <v>92168</v>
      </c>
      <c r="C540">
        <v>1</v>
      </c>
      <c r="D540" s="9">
        <f>ROUND(SUMIFS(ZipCodes!D:D,ZipCodes!A:A,Table5[[#This Row],[Zip Code]]),0)</f>
        <v>0</v>
      </c>
      <c r="E540" s="9">
        <f>IFERROR(Table5[[#This Row],[Case Count]]/(Table5[[#This Row],[Population]]/10000),0)</f>
        <v>0</v>
      </c>
    </row>
    <row r="541" spans="1:5" x14ac:dyDescent="0.35">
      <c r="A541" s="11">
        <v>43926.333333333336</v>
      </c>
      <c r="B541">
        <v>92173</v>
      </c>
      <c r="C541">
        <v>13</v>
      </c>
      <c r="D541" s="9">
        <f>ROUND(SUMIFS(ZipCodes!D:D,ZipCodes!A:A,Table5[[#This Row],[Zip Code]]),0)</f>
        <v>29429</v>
      </c>
      <c r="E541" s="9">
        <f>IFERROR(Table5[[#This Row],[Case Count]]/(Table5[[#This Row],[Population]]/10000),0)</f>
        <v>4.4174113969214046</v>
      </c>
    </row>
    <row r="542" spans="1:5" x14ac:dyDescent="0.35">
      <c r="A542" s="11">
        <v>43926.333333333336</v>
      </c>
      <c r="B542">
        <v>92196</v>
      </c>
      <c r="C542">
        <v>1</v>
      </c>
      <c r="D542" s="9">
        <f>ROUND(SUMIFS(ZipCodes!D:D,ZipCodes!A:A,Table5[[#This Row],[Zip Code]]),0)</f>
        <v>0</v>
      </c>
      <c r="E542" s="9">
        <f>IFERROR(Table5[[#This Row],[Case Count]]/(Table5[[#This Row],[Population]]/10000),0)</f>
        <v>0</v>
      </c>
    </row>
    <row r="543" spans="1:5" x14ac:dyDescent="0.35">
      <c r="A543" s="11">
        <v>43926.333333333336</v>
      </c>
      <c r="B543" t="s">
        <v>312</v>
      </c>
      <c r="C543">
        <v>72</v>
      </c>
      <c r="D543" s="9">
        <f>ROUND(SUMIFS(ZipCodes!D:D,ZipCodes!A:A,Table5[[#This Row],[Zip Code]]),0)</f>
        <v>0</v>
      </c>
      <c r="E543" s="9">
        <f>IFERROR(Table5[[#This Row],[Case Count]]/(Table5[[#This Row],[Population]]/10000),0)</f>
        <v>0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D188-C119-452C-BDC9-22658480AAD5}">
  <sheetPr>
    <pageSetUpPr fitToPage="1"/>
  </sheetPr>
  <dimension ref="A1:F182"/>
  <sheetViews>
    <sheetView workbookViewId="0">
      <pane ySplit="1" topLeftCell="A41" activePane="bottomLeft" state="frozen"/>
      <selection pane="bottomLeft" activeCell="A66" sqref="A66"/>
    </sheetView>
  </sheetViews>
  <sheetFormatPr defaultRowHeight="14.5" x14ac:dyDescent="0.35"/>
  <cols>
    <col min="1" max="1" width="13.54296875" bestFit="1" customWidth="1"/>
  </cols>
  <sheetData>
    <row r="1" spans="1:6" x14ac:dyDescent="0.35">
      <c r="A1" t="s">
        <v>69</v>
      </c>
      <c r="B1" t="s">
        <v>70</v>
      </c>
      <c r="C1" t="s">
        <v>39</v>
      </c>
      <c r="D1" t="s">
        <v>71</v>
      </c>
      <c r="E1" t="s">
        <v>72</v>
      </c>
      <c r="F1" t="s">
        <v>73</v>
      </c>
    </row>
    <row r="2" spans="1:6" x14ac:dyDescent="0.35">
      <c r="A2" t="s">
        <v>74</v>
      </c>
      <c r="B2" t="s">
        <v>75</v>
      </c>
      <c r="C2" t="s">
        <v>76</v>
      </c>
      <c r="D2">
        <v>17403</v>
      </c>
      <c r="E2" t="s">
        <v>77</v>
      </c>
      <c r="F2">
        <v>619</v>
      </c>
    </row>
    <row r="3" spans="1:6" x14ac:dyDescent="0.35">
      <c r="A3" t="s">
        <v>78</v>
      </c>
      <c r="B3" t="s">
        <v>75</v>
      </c>
      <c r="C3" t="s">
        <v>79</v>
      </c>
      <c r="D3">
        <v>17653</v>
      </c>
      <c r="E3" t="s">
        <v>77</v>
      </c>
      <c r="F3">
        <v>619</v>
      </c>
    </row>
    <row r="4" spans="1:6" x14ac:dyDescent="0.35">
      <c r="A4" t="s">
        <v>80</v>
      </c>
      <c r="B4" t="s">
        <v>81</v>
      </c>
      <c r="C4" t="s">
        <v>76</v>
      </c>
      <c r="D4">
        <v>0</v>
      </c>
      <c r="E4" t="s">
        <v>77</v>
      </c>
      <c r="F4">
        <v>619</v>
      </c>
    </row>
    <row r="5" spans="1:6" x14ac:dyDescent="0.35">
      <c r="A5" t="s">
        <v>82</v>
      </c>
      <c r="B5" t="s">
        <v>75</v>
      </c>
      <c r="C5" t="s">
        <v>83</v>
      </c>
      <c r="D5">
        <v>1700</v>
      </c>
      <c r="E5" t="s">
        <v>77</v>
      </c>
      <c r="F5" t="s">
        <v>84</v>
      </c>
    </row>
    <row r="6" spans="1:6" x14ac:dyDescent="0.35">
      <c r="A6" t="s">
        <v>85</v>
      </c>
      <c r="B6" t="s">
        <v>75</v>
      </c>
      <c r="C6" t="s">
        <v>86</v>
      </c>
      <c r="D6">
        <v>3627</v>
      </c>
      <c r="E6" t="s">
        <v>77</v>
      </c>
      <c r="F6">
        <v>619</v>
      </c>
    </row>
    <row r="7" spans="1:6" x14ac:dyDescent="0.35">
      <c r="A7" t="s">
        <v>87</v>
      </c>
      <c r="B7" t="s">
        <v>81</v>
      </c>
      <c r="C7" t="s">
        <v>79</v>
      </c>
      <c r="D7">
        <v>0</v>
      </c>
      <c r="E7" t="s">
        <v>77</v>
      </c>
      <c r="F7">
        <v>619</v>
      </c>
    </row>
    <row r="8" spans="1:6" x14ac:dyDescent="0.35">
      <c r="A8" t="s">
        <v>88</v>
      </c>
      <c r="B8" t="s">
        <v>81</v>
      </c>
      <c r="C8" t="s">
        <v>44</v>
      </c>
      <c r="D8">
        <v>0</v>
      </c>
      <c r="E8" t="s">
        <v>77</v>
      </c>
      <c r="F8">
        <v>619</v>
      </c>
    </row>
    <row r="9" spans="1:6" x14ac:dyDescent="0.35">
      <c r="A9" t="s">
        <v>89</v>
      </c>
      <c r="B9" t="s">
        <v>75</v>
      </c>
      <c r="C9" t="s">
        <v>44</v>
      </c>
      <c r="D9">
        <v>75802</v>
      </c>
      <c r="E9" t="s">
        <v>77</v>
      </c>
      <c r="F9">
        <v>619</v>
      </c>
    </row>
    <row r="10" spans="1:6" x14ac:dyDescent="0.35">
      <c r="A10" t="s">
        <v>90</v>
      </c>
      <c r="B10" t="s">
        <v>75</v>
      </c>
      <c r="C10" t="s">
        <v>44</v>
      </c>
      <c r="D10">
        <v>82999</v>
      </c>
      <c r="E10" t="s">
        <v>77</v>
      </c>
      <c r="F10">
        <v>619</v>
      </c>
    </row>
    <row r="11" spans="1:6" x14ac:dyDescent="0.35">
      <c r="A11" t="s">
        <v>91</v>
      </c>
      <c r="B11" t="s">
        <v>81</v>
      </c>
      <c r="C11" t="s">
        <v>44</v>
      </c>
      <c r="D11">
        <v>0</v>
      </c>
      <c r="E11" t="s">
        <v>77</v>
      </c>
      <c r="F11">
        <v>619</v>
      </c>
    </row>
    <row r="12" spans="1:6" x14ac:dyDescent="0.35">
      <c r="A12" t="s">
        <v>92</v>
      </c>
      <c r="B12" t="s">
        <v>75</v>
      </c>
      <c r="C12" t="s">
        <v>44</v>
      </c>
      <c r="D12">
        <v>40971</v>
      </c>
      <c r="E12" t="s">
        <v>77</v>
      </c>
      <c r="F12">
        <v>619</v>
      </c>
    </row>
    <row r="13" spans="1:6" x14ac:dyDescent="0.35">
      <c r="A13" t="s">
        <v>93</v>
      </c>
      <c r="B13" t="s">
        <v>75</v>
      </c>
      <c r="C13" t="s">
        <v>44</v>
      </c>
      <c r="D13">
        <v>15448</v>
      </c>
      <c r="E13" t="s">
        <v>77</v>
      </c>
      <c r="F13">
        <v>619</v>
      </c>
    </row>
    <row r="14" spans="1:6" x14ac:dyDescent="0.35">
      <c r="A14" t="s">
        <v>94</v>
      </c>
      <c r="B14" t="s">
        <v>75</v>
      </c>
      <c r="C14" t="s">
        <v>44</v>
      </c>
      <c r="D14">
        <v>24659</v>
      </c>
      <c r="E14" t="s">
        <v>77</v>
      </c>
      <c r="F14">
        <v>619</v>
      </c>
    </row>
    <row r="15" spans="1:6" x14ac:dyDescent="0.35">
      <c r="A15" t="s">
        <v>95</v>
      </c>
      <c r="B15" t="s">
        <v>75</v>
      </c>
      <c r="C15" t="s">
        <v>96</v>
      </c>
      <c r="D15">
        <v>1622</v>
      </c>
      <c r="E15" t="s">
        <v>77</v>
      </c>
      <c r="F15">
        <v>619</v>
      </c>
    </row>
    <row r="16" spans="1:6" x14ac:dyDescent="0.35">
      <c r="A16" t="s">
        <v>97</v>
      </c>
      <c r="B16" t="s">
        <v>75</v>
      </c>
      <c r="C16" t="s">
        <v>98</v>
      </c>
      <c r="D16">
        <v>992</v>
      </c>
      <c r="E16" t="s">
        <v>77</v>
      </c>
      <c r="F16">
        <v>619</v>
      </c>
    </row>
    <row r="17" spans="1:6" x14ac:dyDescent="0.35">
      <c r="A17" t="s">
        <v>99</v>
      </c>
      <c r="B17" t="s">
        <v>81</v>
      </c>
      <c r="C17" t="s">
        <v>44</v>
      </c>
      <c r="D17">
        <v>0</v>
      </c>
      <c r="E17" t="s">
        <v>77</v>
      </c>
      <c r="F17">
        <v>619</v>
      </c>
    </row>
    <row r="18" spans="1:6" x14ac:dyDescent="0.35">
      <c r="A18" t="s">
        <v>100</v>
      </c>
      <c r="B18" t="s">
        <v>81</v>
      </c>
      <c r="C18" t="s">
        <v>101</v>
      </c>
      <c r="D18">
        <v>592</v>
      </c>
      <c r="E18" t="s">
        <v>77</v>
      </c>
      <c r="F18">
        <v>619</v>
      </c>
    </row>
    <row r="19" spans="1:6" x14ac:dyDescent="0.35">
      <c r="A19" t="s">
        <v>102</v>
      </c>
      <c r="B19" t="s">
        <v>75</v>
      </c>
      <c r="C19" t="s">
        <v>103</v>
      </c>
      <c r="D19">
        <v>25718</v>
      </c>
      <c r="E19" t="s">
        <v>77</v>
      </c>
      <c r="F19">
        <v>619</v>
      </c>
    </row>
    <row r="20" spans="1:6" x14ac:dyDescent="0.35">
      <c r="A20" t="s">
        <v>104</v>
      </c>
      <c r="B20" t="s">
        <v>81</v>
      </c>
      <c r="C20" t="s">
        <v>103</v>
      </c>
      <c r="D20">
        <v>0</v>
      </c>
      <c r="E20" t="s">
        <v>77</v>
      </c>
      <c r="F20">
        <v>619</v>
      </c>
    </row>
    <row r="21" spans="1:6" x14ac:dyDescent="0.35">
      <c r="A21" t="s">
        <v>105</v>
      </c>
      <c r="B21" t="s">
        <v>75</v>
      </c>
      <c r="C21" t="s">
        <v>106</v>
      </c>
      <c r="D21">
        <v>737</v>
      </c>
      <c r="E21" t="s">
        <v>77</v>
      </c>
      <c r="F21">
        <v>619</v>
      </c>
    </row>
    <row r="22" spans="1:6" x14ac:dyDescent="0.35">
      <c r="A22" t="s">
        <v>107</v>
      </c>
      <c r="B22" t="s">
        <v>75</v>
      </c>
      <c r="C22" t="s">
        <v>108</v>
      </c>
      <c r="D22">
        <v>8624</v>
      </c>
      <c r="E22" t="s">
        <v>77</v>
      </c>
      <c r="F22">
        <v>619</v>
      </c>
    </row>
    <row r="23" spans="1:6" x14ac:dyDescent="0.35">
      <c r="A23" t="s">
        <v>109</v>
      </c>
      <c r="B23" t="s">
        <v>75</v>
      </c>
      <c r="C23" t="s">
        <v>49</v>
      </c>
      <c r="D23">
        <v>31779</v>
      </c>
      <c r="E23" t="s">
        <v>77</v>
      </c>
      <c r="F23">
        <v>619</v>
      </c>
    </row>
    <row r="24" spans="1:6" x14ac:dyDescent="0.35">
      <c r="A24" t="s">
        <v>110</v>
      </c>
      <c r="B24" t="s">
        <v>75</v>
      </c>
      <c r="C24" t="s">
        <v>49</v>
      </c>
      <c r="D24">
        <v>38069</v>
      </c>
      <c r="E24" t="s">
        <v>77</v>
      </c>
      <c r="F24">
        <v>619</v>
      </c>
    </row>
    <row r="25" spans="1:6" x14ac:dyDescent="0.35">
      <c r="A25" t="s">
        <v>111</v>
      </c>
      <c r="B25" t="s">
        <v>81</v>
      </c>
      <c r="C25" t="s">
        <v>49</v>
      </c>
      <c r="D25">
        <v>0</v>
      </c>
      <c r="E25" t="s">
        <v>77</v>
      </c>
      <c r="F25">
        <v>619</v>
      </c>
    </row>
    <row r="26" spans="1:6" x14ac:dyDescent="0.35">
      <c r="A26" t="s">
        <v>112</v>
      </c>
      <c r="B26" t="s">
        <v>81</v>
      </c>
      <c r="C26" t="s">
        <v>49</v>
      </c>
      <c r="D26">
        <v>0</v>
      </c>
      <c r="E26" t="s">
        <v>77</v>
      </c>
      <c r="F26">
        <v>619</v>
      </c>
    </row>
    <row r="27" spans="1:6" x14ac:dyDescent="0.35">
      <c r="A27" t="s">
        <v>113</v>
      </c>
      <c r="B27" t="s">
        <v>75</v>
      </c>
      <c r="C27" t="s">
        <v>114</v>
      </c>
      <c r="D27">
        <v>25460</v>
      </c>
      <c r="E27" t="s">
        <v>77</v>
      </c>
      <c r="F27" t="s">
        <v>115</v>
      </c>
    </row>
    <row r="28" spans="1:6" x14ac:dyDescent="0.35">
      <c r="A28" t="s">
        <v>116</v>
      </c>
      <c r="B28" t="s">
        <v>81</v>
      </c>
      <c r="C28" t="s">
        <v>114</v>
      </c>
      <c r="D28">
        <v>0</v>
      </c>
      <c r="E28" t="s">
        <v>77</v>
      </c>
      <c r="F28" t="s">
        <v>115</v>
      </c>
    </row>
    <row r="29" spans="1:6" x14ac:dyDescent="0.35">
      <c r="A29" t="s">
        <v>117</v>
      </c>
      <c r="B29" t="s">
        <v>81</v>
      </c>
      <c r="C29" t="s">
        <v>118</v>
      </c>
      <c r="D29">
        <v>78</v>
      </c>
      <c r="E29" t="s">
        <v>77</v>
      </c>
      <c r="F29">
        <v>619</v>
      </c>
    </row>
    <row r="30" spans="1:6" x14ac:dyDescent="0.35">
      <c r="A30" t="s">
        <v>119</v>
      </c>
      <c r="B30" t="s">
        <v>75</v>
      </c>
      <c r="C30" t="s">
        <v>50</v>
      </c>
      <c r="D30">
        <v>60322</v>
      </c>
      <c r="E30" t="s">
        <v>77</v>
      </c>
      <c r="F30">
        <v>619</v>
      </c>
    </row>
    <row r="31" spans="1:6" x14ac:dyDescent="0.35">
      <c r="A31" t="s">
        <v>120</v>
      </c>
      <c r="B31" t="s">
        <v>81</v>
      </c>
      <c r="C31" t="s">
        <v>50</v>
      </c>
      <c r="D31">
        <v>0</v>
      </c>
      <c r="E31" t="s">
        <v>77</v>
      </c>
      <c r="F31">
        <v>619</v>
      </c>
    </row>
    <row r="32" spans="1:6" x14ac:dyDescent="0.35">
      <c r="A32" t="s">
        <v>121</v>
      </c>
      <c r="B32" t="s">
        <v>75</v>
      </c>
      <c r="C32" t="s">
        <v>122</v>
      </c>
      <c r="D32">
        <v>1646</v>
      </c>
      <c r="E32" t="s">
        <v>77</v>
      </c>
      <c r="F32">
        <v>619</v>
      </c>
    </row>
    <row r="33" spans="1:6" x14ac:dyDescent="0.35">
      <c r="A33" t="s">
        <v>123</v>
      </c>
      <c r="B33" t="s">
        <v>75</v>
      </c>
      <c r="C33" t="s">
        <v>124</v>
      </c>
      <c r="D33">
        <v>1118</v>
      </c>
      <c r="E33" t="s">
        <v>77</v>
      </c>
      <c r="F33">
        <v>619</v>
      </c>
    </row>
    <row r="34" spans="1:6" x14ac:dyDescent="0.35">
      <c r="A34" t="s">
        <v>125</v>
      </c>
      <c r="B34" t="s">
        <v>81</v>
      </c>
      <c r="C34" t="s">
        <v>126</v>
      </c>
      <c r="D34">
        <v>0</v>
      </c>
      <c r="E34" t="s">
        <v>77</v>
      </c>
      <c r="F34">
        <v>619</v>
      </c>
    </row>
    <row r="35" spans="1:6" x14ac:dyDescent="0.35">
      <c r="A35" t="s">
        <v>127</v>
      </c>
      <c r="B35" t="s">
        <v>75</v>
      </c>
      <c r="C35" t="s">
        <v>126</v>
      </c>
      <c r="D35">
        <v>58368</v>
      </c>
      <c r="E35" t="s">
        <v>77</v>
      </c>
      <c r="F35">
        <v>619</v>
      </c>
    </row>
    <row r="36" spans="1:6" x14ac:dyDescent="0.35">
      <c r="A36" t="s">
        <v>128</v>
      </c>
      <c r="B36" t="s">
        <v>75</v>
      </c>
      <c r="C36" t="s">
        <v>126</v>
      </c>
      <c r="D36">
        <v>8896</v>
      </c>
      <c r="E36" t="s">
        <v>77</v>
      </c>
      <c r="F36">
        <v>619</v>
      </c>
    </row>
    <row r="37" spans="1:6" x14ac:dyDescent="0.35">
      <c r="A37" t="s">
        <v>129</v>
      </c>
      <c r="B37" t="s">
        <v>81</v>
      </c>
      <c r="C37" t="s">
        <v>126</v>
      </c>
      <c r="D37">
        <v>0</v>
      </c>
      <c r="E37" t="s">
        <v>77</v>
      </c>
      <c r="F37">
        <v>619</v>
      </c>
    </row>
    <row r="38" spans="1:6" x14ac:dyDescent="0.35">
      <c r="A38" t="s">
        <v>130</v>
      </c>
      <c r="B38" t="s">
        <v>75</v>
      </c>
      <c r="C38" t="s">
        <v>131</v>
      </c>
      <c r="D38">
        <v>165</v>
      </c>
      <c r="E38" t="s">
        <v>77</v>
      </c>
      <c r="F38">
        <v>619</v>
      </c>
    </row>
    <row r="39" spans="1:6" x14ac:dyDescent="0.35">
      <c r="A39" t="s">
        <v>132</v>
      </c>
      <c r="B39" t="s">
        <v>133</v>
      </c>
      <c r="C39" t="s">
        <v>131</v>
      </c>
      <c r="D39">
        <v>0</v>
      </c>
      <c r="E39" t="s">
        <v>77</v>
      </c>
      <c r="F39">
        <v>619</v>
      </c>
    </row>
    <row r="40" spans="1:6" x14ac:dyDescent="0.35">
      <c r="A40" t="s">
        <v>134</v>
      </c>
      <c r="B40" t="s">
        <v>75</v>
      </c>
      <c r="C40" t="s">
        <v>135</v>
      </c>
      <c r="D40">
        <v>4746</v>
      </c>
      <c r="E40" t="s">
        <v>77</v>
      </c>
      <c r="F40">
        <v>760</v>
      </c>
    </row>
    <row r="41" spans="1:6" x14ac:dyDescent="0.35">
      <c r="A41" t="s">
        <v>136</v>
      </c>
      <c r="B41" t="s">
        <v>75</v>
      </c>
      <c r="C41" t="s">
        <v>137</v>
      </c>
      <c r="D41">
        <v>3881</v>
      </c>
      <c r="E41" t="s">
        <v>77</v>
      </c>
      <c r="F41" t="s">
        <v>138</v>
      </c>
    </row>
    <row r="42" spans="1:6" x14ac:dyDescent="0.35">
      <c r="A42" t="s">
        <v>139</v>
      </c>
      <c r="B42" t="s">
        <v>75</v>
      </c>
      <c r="C42" t="s">
        <v>140</v>
      </c>
      <c r="D42">
        <v>10429</v>
      </c>
      <c r="E42" t="s">
        <v>77</v>
      </c>
      <c r="F42">
        <v>760</v>
      </c>
    </row>
    <row r="43" spans="1:6" x14ac:dyDescent="0.35">
      <c r="A43" t="s">
        <v>141</v>
      </c>
      <c r="B43" t="s">
        <v>75</v>
      </c>
      <c r="C43" t="s">
        <v>67</v>
      </c>
      <c r="D43">
        <v>27649</v>
      </c>
      <c r="E43" t="s">
        <v>77</v>
      </c>
      <c r="F43">
        <v>760</v>
      </c>
    </row>
    <row r="44" spans="1:6" x14ac:dyDescent="0.35">
      <c r="A44" t="s">
        <v>142</v>
      </c>
      <c r="B44" t="s">
        <v>75</v>
      </c>
      <c r="C44" t="s">
        <v>67</v>
      </c>
      <c r="D44">
        <v>40747</v>
      </c>
      <c r="E44" t="s">
        <v>77</v>
      </c>
      <c r="F44" t="s">
        <v>138</v>
      </c>
    </row>
    <row r="45" spans="1:6" x14ac:dyDescent="0.35">
      <c r="A45" t="s">
        <v>143</v>
      </c>
      <c r="B45" t="s">
        <v>75</v>
      </c>
      <c r="C45" t="s">
        <v>67</v>
      </c>
      <c r="D45">
        <v>14382</v>
      </c>
      <c r="E45" t="s">
        <v>77</v>
      </c>
      <c r="F45" t="s">
        <v>144</v>
      </c>
    </row>
    <row r="46" spans="1:6" x14ac:dyDescent="0.35">
      <c r="A46" t="s">
        <v>145</v>
      </c>
      <c r="B46" t="s">
        <v>75</v>
      </c>
      <c r="C46" t="s">
        <v>67</v>
      </c>
      <c r="D46">
        <v>22405</v>
      </c>
      <c r="E46" t="s">
        <v>77</v>
      </c>
      <c r="F46" t="s">
        <v>144</v>
      </c>
    </row>
    <row r="47" spans="1:6" x14ac:dyDescent="0.35">
      <c r="A47" t="s">
        <v>146</v>
      </c>
      <c r="B47" t="s">
        <v>81</v>
      </c>
      <c r="C47" t="s">
        <v>67</v>
      </c>
      <c r="D47">
        <v>0</v>
      </c>
      <c r="E47" t="s">
        <v>77</v>
      </c>
      <c r="F47" t="s">
        <v>138</v>
      </c>
    </row>
    <row r="48" spans="1:6" x14ac:dyDescent="0.35">
      <c r="A48" t="s">
        <v>147</v>
      </c>
      <c r="B48" t="s">
        <v>75</v>
      </c>
      <c r="C48" t="s">
        <v>45</v>
      </c>
      <c r="D48">
        <v>13154</v>
      </c>
      <c r="E48" t="s">
        <v>77</v>
      </c>
      <c r="F48">
        <v>858</v>
      </c>
    </row>
    <row r="49" spans="1:6" x14ac:dyDescent="0.35">
      <c r="A49" t="s">
        <v>148</v>
      </c>
      <c r="B49" t="s">
        <v>81</v>
      </c>
      <c r="C49" t="s">
        <v>67</v>
      </c>
      <c r="D49">
        <v>0</v>
      </c>
      <c r="E49" t="s">
        <v>77</v>
      </c>
      <c r="F49">
        <v>760</v>
      </c>
    </row>
    <row r="50" spans="1:6" x14ac:dyDescent="0.35">
      <c r="A50" t="s">
        <v>149</v>
      </c>
      <c r="B50" t="s">
        <v>75</v>
      </c>
      <c r="C50" t="s">
        <v>46</v>
      </c>
      <c r="D50">
        <v>42598</v>
      </c>
      <c r="E50" t="s">
        <v>77</v>
      </c>
      <c r="F50">
        <v>619</v>
      </c>
    </row>
    <row r="51" spans="1:6" x14ac:dyDescent="0.35">
      <c r="A51" t="s">
        <v>150</v>
      </c>
      <c r="B51" t="s">
        <v>75</v>
      </c>
      <c r="C51" t="s">
        <v>46</v>
      </c>
      <c r="D51">
        <v>57767</v>
      </c>
      <c r="E51" t="s">
        <v>77</v>
      </c>
      <c r="F51">
        <v>619</v>
      </c>
    </row>
    <row r="52" spans="1:6" x14ac:dyDescent="0.35">
      <c r="A52" t="s">
        <v>151</v>
      </c>
      <c r="B52" t="s">
        <v>75</v>
      </c>
      <c r="C52" t="s">
        <v>46</v>
      </c>
      <c r="D52">
        <v>65068</v>
      </c>
      <c r="E52" t="s">
        <v>77</v>
      </c>
      <c r="F52">
        <v>619</v>
      </c>
    </row>
    <row r="53" spans="1:6" x14ac:dyDescent="0.35">
      <c r="A53" t="s">
        <v>152</v>
      </c>
      <c r="B53" t="s">
        <v>81</v>
      </c>
      <c r="C53" t="s">
        <v>46</v>
      </c>
      <c r="D53">
        <v>0</v>
      </c>
      <c r="E53" t="s">
        <v>77</v>
      </c>
      <c r="F53">
        <v>619</v>
      </c>
    </row>
    <row r="54" spans="1:6" x14ac:dyDescent="0.35">
      <c r="A54" t="s">
        <v>153</v>
      </c>
      <c r="B54" t="s">
        <v>81</v>
      </c>
      <c r="C54" t="s">
        <v>47</v>
      </c>
      <c r="D54">
        <v>0</v>
      </c>
      <c r="E54" t="s">
        <v>77</v>
      </c>
      <c r="F54">
        <v>760</v>
      </c>
    </row>
    <row r="55" spans="1:6" x14ac:dyDescent="0.35">
      <c r="A55" t="s">
        <v>154</v>
      </c>
      <c r="B55" t="s">
        <v>75</v>
      </c>
      <c r="C55" t="s">
        <v>47</v>
      </c>
      <c r="D55">
        <v>49121</v>
      </c>
      <c r="E55" t="s">
        <v>77</v>
      </c>
      <c r="F55">
        <v>760</v>
      </c>
    </row>
    <row r="56" spans="1:6" x14ac:dyDescent="0.35">
      <c r="A56" t="s">
        <v>155</v>
      </c>
      <c r="B56" t="s">
        <v>75</v>
      </c>
      <c r="C56" t="s">
        <v>48</v>
      </c>
      <c r="D56">
        <v>49978</v>
      </c>
      <c r="E56" t="s">
        <v>77</v>
      </c>
      <c r="F56" t="s">
        <v>138</v>
      </c>
    </row>
    <row r="57" spans="1:6" x14ac:dyDescent="0.35">
      <c r="A57" t="s">
        <v>156</v>
      </c>
      <c r="B57" t="s">
        <v>75</v>
      </c>
      <c r="C57" t="s">
        <v>48</v>
      </c>
      <c r="D57">
        <v>48922</v>
      </c>
      <c r="E57" t="s">
        <v>77</v>
      </c>
      <c r="F57">
        <v>760</v>
      </c>
    </row>
    <row r="58" spans="1:6" x14ac:dyDescent="0.35">
      <c r="A58" t="s">
        <v>157</v>
      </c>
      <c r="B58" t="s">
        <v>75</v>
      </c>
      <c r="C58" t="s">
        <v>48</v>
      </c>
      <c r="D58">
        <v>53881</v>
      </c>
      <c r="E58" t="s">
        <v>77</v>
      </c>
      <c r="F58" t="s">
        <v>138</v>
      </c>
    </row>
    <row r="59" spans="1:6" x14ac:dyDescent="0.35">
      <c r="A59" t="s">
        <v>158</v>
      </c>
      <c r="B59" t="s">
        <v>75</v>
      </c>
      <c r="C59" t="s">
        <v>58</v>
      </c>
      <c r="D59">
        <v>46239</v>
      </c>
      <c r="E59" t="s">
        <v>77</v>
      </c>
      <c r="F59" t="s">
        <v>138</v>
      </c>
    </row>
    <row r="60" spans="1:6" x14ac:dyDescent="0.35">
      <c r="A60" t="s">
        <v>159</v>
      </c>
      <c r="B60" t="s">
        <v>75</v>
      </c>
      <c r="C60" t="s">
        <v>48</v>
      </c>
      <c r="D60">
        <v>19021</v>
      </c>
      <c r="E60" t="s">
        <v>77</v>
      </c>
      <c r="F60" t="s">
        <v>138</v>
      </c>
    </row>
    <row r="61" spans="1:6" x14ac:dyDescent="0.35">
      <c r="A61" t="s">
        <v>160</v>
      </c>
      <c r="B61" t="s">
        <v>81</v>
      </c>
      <c r="C61" t="s">
        <v>48</v>
      </c>
      <c r="D61">
        <v>0</v>
      </c>
      <c r="E61" t="s">
        <v>77</v>
      </c>
      <c r="F61" t="s">
        <v>138</v>
      </c>
    </row>
    <row r="62" spans="1:6" x14ac:dyDescent="0.35">
      <c r="A62" t="s">
        <v>161</v>
      </c>
      <c r="B62" t="s">
        <v>81</v>
      </c>
      <c r="C62" t="s">
        <v>48</v>
      </c>
      <c r="D62">
        <v>0</v>
      </c>
      <c r="E62" t="s">
        <v>77</v>
      </c>
      <c r="F62" t="s">
        <v>138</v>
      </c>
    </row>
    <row r="63" spans="1:6" x14ac:dyDescent="0.35">
      <c r="A63" t="s">
        <v>162</v>
      </c>
      <c r="B63" t="s">
        <v>75</v>
      </c>
      <c r="C63" t="s">
        <v>163</v>
      </c>
      <c r="D63">
        <v>3440</v>
      </c>
      <c r="E63" t="s">
        <v>77</v>
      </c>
      <c r="F63">
        <v>760</v>
      </c>
    </row>
    <row r="64" spans="1:6" x14ac:dyDescent="0.35">
      <c r="A64" t="s">
        <v>164</v>
      </c>
      <c r="B64" t="s">
        <v>75</v>
      </c>
      <c r="C64" t="s">
        <v>165</v>
      </c>
      <c r="D64">
        <v>46781</v>
      </c>
      <c r="E64" t="s">
        <v>77</v>
      </c>
      <c r="F64">
        <v>858</v>
      </c>
    </row>
    <row r="65" spans="1:6" x14ac:dyDescent="0.35">
      <c r="A65" t="s">
        <v>166</v>
      </c>
      <c r="B65" t="s">
        <v>81</v>
      </c>
      <c r="C65" t="s">
        <v>165</v>
      </c>
      <c r="D65">
        <v>0</v>
      </c>
      <c r="E65" t="s">
        <v>77</v>
      </c>
      <c r="F65">
        <v>858</v>
      </c>
    </row>
    <row r="66" spans="1:6" x14ac:dyDescent="0.35">
      <c r="A66" t="s">
        <v>167</v>
      </c>
      <c r="B66" t="s">
        <v>81</v>
      </c>
      <c r="C66" t="s">
        <v>165</v>
      </c>
      <c r="D66">
        <v>0</v>
      </c>
      <c r="E66" t="s">
        <v>77</v>
      </c>
      <c r="F66">
        <v>858</v>
      </c>
    </row>
    <row r="67" spans="1:6" x14ac:dyDescent="0.35">
      <c r="A67" t="s">
        <v>168</v>
      </c>
      <c r="B67" t="s">
        <v>75</v>
      </c>
      <c r="C67" t="s">
        <v>60</v>
      </c>
      <c r="D67">
        <v>41281</v>
      </c>
      <c r="E67" t="s">
        <v>77</v>
      </c>
      <c r="F67">
        <v>619</v>
      </c>
    </row>
    <row r="68" spans="1:6" x14ac:dyDescent="0.35">
      <c r="A68" t="s">
        <v>169</v>
      </c>
      <c r="B68" t="s">
        <v>81</v>
      </c>
      <c r="C68" t="s">
        <v>48</v>
      </c>
      <c r="D68">
        <v>0</v>
      </c>
      <c r="E68" t="s">
        <v>77</v>
      </c>
      <c r="F68" t="s">
        <v>138</v>
      </c>
    </row>
    <row r="69" spans="1:6" x14ac:dyDescent="0.35">
      <c r="A69" t="s">
        <v>170</v>
      </c>
      <c r="B69" t="s">
        <v>81</v>
      </c>
      <c r="C69" t="s">
        <v>51</v>
      </c>
      <c r="D69">
        <v>0</v>
      </c>
      <c r="E69" t="s">
        <v>77</v>
      </c>
      <c r="F69" t="s">
        <v>138</v>
      </c>
    </row>
    <row r="70" spans="1:6" x14ac:dyDescent="0.35">
      <c r="A70" t="s">
        <v>171</v>
      </c>
      <c r="B70" t="s">
        <v>81</v>
      </c>
      <c r="C70" t="s">
        <v>51</v>
      </c>
      <c r="D70">
        <v>0</v>
      </c>
      <c r="E70" t="s">
        <v>77</v>
      </c>
      <c r="F70" t="s">
        <v>138</v>
      </c>
    </row>
    <row r="71" spans="1:6" x14ac:dyDescent="0.35">
      <c r="A71" t="s">
        <v>172</v>
      </c>
      <c r="B71" t="s">
        <v>81</v>
      </c>
      <c r="C71" t="s">
        <v>51</v>
      </c>
      <c r="D71">
        <v>0</v>
      </c>
      <c r="E71" t="s">
        <v>77</v>
      </c>
      <c r="F71" t="s">
        <v>138</v>
      </c>
    </row>
    <row r="72" spans="1:6" x14ac:dyDescent="0.35">
      <c r="A72" t="s">
        <v>173</v>
      </c>
      <c r="B72" t="s">
        <v>75</v>
      </c>
      <c r="C72" t="s">
        <v>51</v>
      </c>
      <c r="D72">
        <v>40375</v>
      </c>
      <c r="E72" t="s">
        <v>77</v>
      </c>
      <c r="F72" t="s">
        <v>138</v>
      </c>
    </row>
    <row r="73" spans="1:6" x14ac:dyDescent="0.35">
      <c r="A73" t="s">
        <v>174</v>
      </c>
      <c r="B73" t="s">
        <v>75</v>
      </c>
      <c r="C73" t="s">
        <v>175</v>
      </c>
      <c r="D73">
        <v>15655</v>
      </c>
      <c r="E73" t="s">
        <v>77</v>
      </c>
      <c r="F73">
        <v>760</v>
      </c>
    </row>
    <row r="74" spans="1:6" x14ac:dyDescent="0.35">
      <c r="A74" t="s">
        <v>176</v>
      </c>
      <c r="B74" t="s">
        <v>75</v>
      </c>
      <c r="C74" t="s">
        <v>51</v>
      </c>
      <c r="D74">
        <v>51835</v>
      </c>
      <c r="E74" t="s">
        <v>77</v>
      </c>
      <c r="F74" t="s">
        <v>138</v>
      </c>
    </row>
    <row r="75" spans="1:6" x14ac:dyDescent="0.35">
      <c r="A75" t="s">
        <v>177</v>
      </c>
      <c r="B75" t="s">
        <v>75</v>
      </c>
      <c r="C75" t="s">
        <v>51</v>
      </c>
      <c r="D75">
        <v>54096</v>
      </c>
      <c r="E75" t="s">
        <v>77</v>
      </c>
      <c r="F75">
        <v>760</v>
      </c>
    </row>
    <row r="76" spans="1:6" x14ac:dyDescent="0.35">
      <c r="A76" t="s">
        <v>178</v>
      </c>
      <c r="B76" t="s">
        <v>75</v>
      </c>
      <c r="C76" t="s">
        <v>51</v>
      </c>
      <c r="D76">
        <v>42436</v>
      </c>
      <c r="E76" t="s">
        <v>77</v>
      </c>
      <c r="F76" t="s">
        <v>144</v>
      </c>
    </row>
    <row r="77" spans="1:6" x14ac:dyDescent="0.35">
      <c r="A77" t="s">
        <v>179</v>
      </c>
      <c r="B77" t="s">
        <v>75</v>
      </c>
      <c r="C77" t="s">
        <v>180</v>
      </c>
      <c r="D77">
        <v>1618</v>
      </c>
      <c r="E77" t="s">
        <v>77</v>
      </c>
      <c r="F77" t="s">
        <v>144</v>
      </c>
    </row>
    <row r="78" spans="1:6" x14ac:dyDescent="0.35">
      <c r="A78" t="s">
        <v>181</v>
      </c>
      <c r="B78" t="s">
        <v>81</v>
      </c>
      <c r="C78" t="s">
        <v>182</v>
      </c>
      <c r="D78">
        <v>218</v>
      </c>
      <c r="E78" t="s">
        <v>77</v>
      </c>
      <c r="F78" t="s">
        <v>138</v>
      </c>
    </row>
    <row r="79" spans="1:6" x14ac:dyDescent="0.35">
      <c r="A79" t="s">
        <v>183</v>
      </c>
      <c r="B79" t="s">
        <v>75</v>
      </c>
      <c r="C79" t="s">
        <v>184</v>
      </c>
      <c r="D79">
        <v>2499</v>
      </c>
      <c r="E79" t="s">
        <v>77</v>
      </c>
      <c r="F79" t="s">
        <v>138</v>
      </c>
    </row>
    <row r="80" spans="1:6" x14ac:dyDescent="0.35">
      <c r="A80" t="s">
        <v>185</v>
      </c>
      <c r="B80" t="s">
        <v>75</v>
      </c>
      <c r="C80" t="s">
        <v>52</v>
      </c>
      <c r="D80">
        <v>47904</v>
      </c>
      <c r="E80" t="s">
        <v>77</v>
      </c>
      <c r="F80">
        <v>858</v>
      </c>
    </row>
    <row r="81" spans="1:6" x14ac:dyDescent="0.35">
      <c r="A81" t="s">
        <v>186</v>
      </c>
      <c r="B81" t="s">
        <v>75</v>
      </c>
      <c r="C81" t="s">
        <v>61</v>
      </c>
      <c r="D81">
        <v>35414</v>
      </c>
      <c r="E81" t="s">
        <v>77</v>
      </c>
      <c r="F81">
        <v>760</v>
      </c>
    </row>
    <row r="82" spans="1:6" x14ac:dyDescent="0.35">
      <c r="A82" t="s">
        <v>187</v>
      </c>
      <c r="B82" t="s">
        <v>75</v>
      </c>
      <c r="C82" t="s">
        <v>188</v>
      </c>
      <c r="D82">
        <v>378</v>
      </c>
      <c r="E82" t="s">
        <v>77</v>
      </c>
      <c r="F82" t="s">
        <v>138</v>
      </c>
    </row>
    <row r="83" spans="1:6" x14ac:dyDescent="0.35">
      <c r="A83" t="s">
        <v>189</v>
      </c>
      <c r="B83" t="s">
        <v>81</v>
      </c>
      <c r="C83" t="s">
        <v>62</v>
      </c>
      <c r="D83">
        <v>9535</v>
      </c>
      <c r="E83" t="s">
        <v>77</v>
      </c>
      <c r="F83">
        <v>858</v>
      </c>
    </row>
    <row r="84" spans="1:6" x14ac:dyDescent="0.35">
      <c r="A84" t="s">
        <v>190</v>
      </c>
      <c r="B84" t="s">
        <v>81</v>
      </c>
      <c r="C84" t="s">
        <v>191</v>
      </c>
      <c r="D84">
        <v>0</v>
      </c>
      <c r="E84" t="s">
        <v>77</v>
      </c>
      <c r="F84" t="s">
        <v>144</v>
      </c>
    </row>
    <row r="85" spans="1:6" x14ac:dyDescent="0.35">
      <c r="A85" t="s">
        <v>192</v>
      </c>
      <c r="B85" t="s">
        <v>75</v>
      </c>
      <c r="C85" t="s">
        <v>54</v>
      </c>
      <c r="D85">
        <v>46369</v>
      </c>
      <c r="E85" t="s">
        <v>77</v>
      </c>
      <c r="F85">
        <v>760</v>
      </c>
    </row>
    <row r="86" spans="1:6" x14ac:dyDescent="0.35">
      <c r="A86" t="s">
        <v>193</v>
      </c>
      <c r="B86" t="s">
        <v>75</v>
      </c>
      <c r="C86" t="s">
        <v>194</v>
      </c>
      <c r="D86">
        <v>1245</v>
      </c>
      <c r="E86" t="s">
        <v>77</v>
      </c>
      <c r="F86">
        <v>760</v>
      </c>
    </row>
    <row r="87" spans="1:6" x14ac:dyDescent="0.35">
      <c r="A87" t="s">
        <v>195</v>
      </c>
      <c r="B87" t="s">
        <v>75</v>
      </c>
      <c r="C87" t="s">
        <v>55</v>
      </c>
      <c r="D87">
        <v>53422</v>
      </c>
      <c r="E87" t="s">
        <v>77</v>
      </c>
      <c r="F87">
        <v>619</v>
      </c>
    </row>
    <row r="88" spans="1:6" x14ac:dyDescent="0.35">
      <c r="A88" t="s">
        <v>196</v>
      </c>
      <c r="B88" t="s">
        <v>81</v>
      </c>
      <c r="C88" t="s">
        <v>55</v>
      </c>
      <c r="D88">
        <v>0</v>
      </c>
      <c r="E88" t="s">
        <v>77</v>
      </c>
      <c r="F88">
        <v>619</v>
      </c>
    </row>
    <row r="89" spans="1:6" x14ac:dyDescent="0.35">
      <c r="A89" t="s">
        <v>197</v>
      </c>
      <c r="B89" t="s">
        <v>81</v>
      </c>
      <c r="C89" t="s">
        <v>52</v>
      </c>
      <c r="D89">
        <v>0</v>
      </c>
      <c r="E89" t="s">
        <v>77</v>
      </c>
      <c r="F89">
        <v>858</v>
      </c>
    </row>
    <row r="90" spans="1:6" x14ac:dyDescent="0.35">
      <c r="A90" t="s">
        <v>198</v>
      </c>
      <c r="B90" t="s">
        <v>75</v>
      </c>
      <c r="C90" t="s">
        <v>56</v>
      </c>
      <c r="D90">
        <v>12056</v>
      </c>
      <c r="E90" t="s">
        <v>77</v>
      </c>
      <c r="F90">
        <v>858</v>
      </c>
    </row>
    <row r="91" spans="1:6" x14ac:dyDescent="0.35">
      <c r="A91" t="s">
        <v>199</v>
      </c>
      <c r="B91" t="s">
        <v>75</v>
      </c>
      <c r="C91" t="s">
        <v>54</v>
      </c>
      <c r="D91">
        <v>42906</v>
      </c>
      <c r="E91" t="s">
        <v>77</v>
      </c>
      <c r="F91">
        <v>760</v>
      </c>
    </row>
    <row r="92" spans="1:6" x14ac:dyDescent="0.35">
      <c r="A92" t="s">
        <v>200</v>
      </c>
      <c r="B92" t="s">
        <v>81</v>
      </c>
      <c r="C92" t="s">
        <v>54</v>
      </c>
      <c r="D92">
        <v>0</v>
      </c>
      <c r="E92" t="s">
        <v>77</v>
      </c>
      <c r="F92">
        <v>760</v>
      </c>
    </row>
    <row r="93" spans="1:6" x14ac:dyDescent="0.35">
      <c r="A93" t="s">
        <v>201</v>
      </c>
      <c r="B93" t="s">
        <v>75</v>
      </c>
      <c r="C93" t="s">
        <v>57</v>
      </c>
      <c r="D93">
        <v>27404</v>
      </c>
      <c r="E93" t="s">
        <v>77</v>
      </c>
      <c r="F93" t="s">
        <v>144</v>
      </c>
    </row>
    <row r="94" spans="1:6" x14ac:dyDescent="0.35">
      <c r="A94" t="s">
        <v>202</v>
      </c>
      <c r="B94" t="s">
        <v>75</v>
      </c>
      <c r="C94" t="s">
        <v>203</v>
      </c>
      <c r="D94">
        <v>19037</v>
      </c>
      <c r="E94" t="s">
        <v>77</v>
      </c>
      <c r="F94" t="s">
        <v>138</v>
      </c>
    </row>
    <row r="95" spans="1:6" x14ac:dyDescent="0.35">
      <c r="A95" t="s">
        <v>204</v>
      </c>
      <c r="B95" t="s">
        <v>75</v>
      </c>
      <c r="C95" t="s">
        <v>57</v>
      </c>
      <c r="D95">
        <v>36975</v>
      </c>
      <c r="E95" t="s">
        <v>77</v>
      </c>
      <c r="F95" t="s">
        <v>138</v>
      </c>
    </row>
    <row r="96" spans="1:6" x14ac:dyDescent="0.35">
      <c r="A96" t="s">
        <v>205</v>
      </c>
      <c r="B96" t="s">
        <v>75</v>
      </c>
      <c r="C96" t="s">
        <v>57</v>
      </c>
      <c r="D96">
        <v>47654</v>
      </c>
      <c r="E96" t="s">
        <v>77</v>
      </c>
      <c r="F96" t="s">
        <v>138</v>
      </c>
    </row>
    <row r="97" spans="1:6" x14ac:dyDescent="0.35">
      <c r="A97" t="s">
        <v>206</v>
      </c>
      <c r="B97" t="s">
        <v>81</v>
      </c>
      <c r="C97" t="s">
        <v>57</v>
      </c>
      <c r="D97">
        <v>0</v>
      </c>
      <c r="E97" t="s">
        <v>77</v>
      </c>
      <c r="F97" t="s">
        <v>138</v>
      </c>
    </row>
    <row r="98" spans="1:6" x14ac:dyDescent="0.35">
      <c r="A98" t="s">
        <v>207</v>
      </c>
      <c r="B98" t="s">
        <v>75</v>
      </c>
      <c r="C98" t="s">
        <v>208</v>
      </c>
      <c r="D98">
        <v>1573</v>
      </c>
      <c r="E98" t="s">
        <v>77</v>
      </c>
      <c r="F98">
        <v>760</v>
      </c>
    </row>
    <row r="99" spans="1:6" x14ac:dyDescent="0.35">
      <c r="A99" t="s">
        <v>209</v>
      </c>
      <c r="B99" t="s">
        <v>81</v>
      </c>
      <c r="C99" t="s">
        <v>58</v>
      </c>
      <c r="D99">
        <v>0</v>
      </c>
      <c r="E99" t="s">
        <v>77</v>
      </c>
      <c r="F99" t="s">
        <v>138</v>
      </c>
    </row>
    <row r="100" spans="1:6" x14ac:dyDescent="0.35">
      <c r="A100" t="s">
        <v>210</v>
      </c>
      <c r="B100" t="s">
        <v>75</v>
      </c>
      <c r="C100" t="s">
        <v>62</v>
      </c>
      <c r="D100">
        <v>1048</v>
      </c>
      <c r="E100" t="s">
        <v>77</v>
      </c>
      <c r="F100">
        <v>858</v>
      </c>
    </row>
    <row r="101" spans="1:6" x14ac:dyDescent="0.35">
      <c r="A101" t="s">
        <v>211</v>
      </c>
      <c r="B101" t="s">
        <v>133</v>
      </c>
      <c r="C101" t="s">
        <v>165</v>
      </c>
      <c r="D101">
        <v>0</v>
      </c>
      <c r="E101" t="s">
        <v>77</v>
      </c>
      <c r="F101">
        <v>858</v>
      </c>
    </row>
    <row r="102" spans="1:6" x14ac:dyDescent="0.35">
      <c r="A102" t="s">
        <v>212</v>
      </c>
      <c r="B102" t="s">
        <v>133</v>
      </c>
      <c r="C102" t="s">
        <v>165</v>
      </c>
      <c r="D102">
        <v>0</v>
      </c>
      <c r="E102" t="s">
        <v>77</v>
      </c>
      <c r="F102">
        <v>858</v>
      </c>
    </row>
    <row r="103" spans="1:6" x14ac:dyDescent="0.35">
      <c r="A103" t="s">
        <v>213</v>
      </c>
      <c r="B103" t="s">
        <v>133</v>
      </c>
      <c r="C103" t="s">
        <v>54</v>
      </c>
      <c r="D103">
        <v>0</v>
      </c>
      <c r="E103" t="s">
        <v>77</v>
      </c>
      <c r="F103">
        <v>760</v>
      </c>
    </row>
    <row r="104" spans="1:6" x14ac:dyDescent="0.35">
      <c r="A104" t="s">
        <v>214</v>
      </c>
      <c r="B104" t="s">
        <v>75</v>
      </c>
      <c r="C104" t="s">
        <v>53</v>
      </c>
      <c r="D104">
        <v>37095</v>
      </c>
      <c r="E104" t="s">
        <v>77</v>
      </c>
      <c r="F104" t="s">
        <v>115</v>
      </c>
    </row>
    <row r="105" spans="1:6" x14ac:dyDescent="0.35">
      <c r="A105" t="s">
        <v>215</v>
      </c>
      <c r="B105" t="s">
        <v>75</v>
      </c>
      <c r="C105" t="s">
        <v>53</v>
      </c>
      <c r="D105">
        <v>43267</v>
      </c>
      <c r="E105" t="s">
        <v>77</v>
      </c>
      <c r="F105" t="s">
        <v>115</v>
      </c>
    </row>
    <row r="106" spans="1:6" x14ac:dyDescent="0.35">
      <c r="A106" t="s">
        <v>216</v>
      </c>
      <c r="B106" t="s">
        <v>75</v>
      </c>
      <c r="C106" t="s">
        <v>53</v>
      </c>
      <c r="D106">
        <v>31066</v>
      </c>
      <c r="E106" t="s">
        <v>77</v>
      </c>
      <c r="F106" t="s">
        <v>115</v>
      </c>
    </row>
    <row r="107" spans="1:6" x14ac:dyDescent="0.35">
      <c r="A107" t="s">
        <v>217</v>
      </c>
      <c r="B107" t="s">
        <v>75</v>
      </c>
      <c r="C107" t="s">
        <v>53</v>
      </c>
      <c r="D107">
        <v>44414</v>
      </c>
      <c r="E107" t="s">
        <v>77</v>
      </c>
      <c r="F107" t="s">
        <v>115</v>
      </c>
    </row>
    <row r="108" spans="1:6" x14ac:dyDescent="0.35">
      <c r="A108" t="s">
        <v>218</v>
      </c>
      <c r="B108" t="s">
        <v>75</v>
      </c>
      <c r="C108" t="s">
        <v>53</v>
      </c>
      <c r="D108">
        <v>69813</v>
      </c>
      <c r="E108" t="s">
        <v>77</v>
      </c>
      <c r="F108" t="s">
        <v>115</v>
      </c>
    </row>
    <row r="109" spans="1:6" x14ac:dyDescent="0.35">
      <c r="A109" t="s">
        <v>219</v>
      </c>
      <c r="B109" t="s">
        <v>75</v>
      </c>
      <c r="C109" t="s">
        <v>53</v>
      </c>
      <c r="D109">
        <v>19330</v>
      </c>
      <c r="E109" t="s">
        <v>77</v>
      </c>
      <c r="F109">
        <v>619</v>
      </c>
    </row>
    <row r="110" spans="1:6" x14ac:dyDescent="0.35">
      <c r="A110" t="s">
        <v>220</v>
      </c>
      <c r="B110" t="s">
        <v>75</v>
      </c>
      <c r="C110" t="s">
        <v>53</v>
      </c>
      <c r="D110">
        <v>28651</v>
      </c>
      <c r="E110" t="s">
        <v>77</v>
      </c>
      <c r="F110">
        <v>619</v>
      </c>
    </row>
    <row r="111" spans="1:6" x14ac:dyDescent="0.35">
      <c r="A111" t="s">
        <v>221</v>
      </c>
      <c r="B111" t="s">
        <v>75</v>
      </c>
      <c r="C111" t="s">
        <v>53</v>
      </c>
      <c r="D111">
        <v>18858</v>
      </c>
      <c r="E111" t="s">
        <v>77</v>
      </c>
      <c r="F111" t="s">
        <v>222</v>
      </c>
    </row>
    <row r="112" spans="1:6" x14ac:dyDescent="0.35">
      <c r="A112" t="s">
        <v>223</v>
      </c>
      <c r="B112" t="s">
        <v>75</v>
      </c>
      <c r="C112" t="s">
        <v>53</v>
      </c>
      <c r="D112">
        <v>45787</v>
      </c>
      <c r="E112" t="s">
        <v>77</v>
      </c>
      <c r="F112">
        <v>619</v>
      </c>
    </row>
    <row r="113" spans="1:6" x14ac:dyDescent="0.35">
      <c r="A113" t="s">
        <v>224</v>
      </c>
      <c r="B113" t="s">
        <v>75</v>
      </c>
      <c r="C113" t="s">
        <v>53</v>
      </c>
      <c r="D113">
        <v>25341</v>
      </c>
      <c r="E113" t="s">
        <v>77</v>
      </c>
      <c r="F113">
        <v>619</v>
      </c>
    </row>
    <row r="114" spans="1:6" x14ac:dyDescent="0.35">
      <c r="A114" t="s">
        <v>225</v>
      </c>
      <c r="B114" t="s">
        <v>75</v>
      </c>
      <c r="C114" t="s">
        <v>53</v>
      </c>
      <c r="D114">
        <v>45096</v>
      </c>
      <c r="E114" t="s">
        <v>77</v>
      </c>
      <c r="F114" t="s">
        <v>222</v>
      </c>
    </row>
    <row r="115" spans="1:6" x14ac:dyDescent="0.35">
      <c r="A115" t="s">
        <v>226</v>
      </c>
      <c r="B115" t="s">
        <v>81</v>
      </c>
      <c r="C115" t="s">
        <v>53</v>
      </c>
      <c r="D115">
        <v>0</v>
      </c>
      <c r="E115" t="s">
        <v>77</v>
      </c>
      <c r="F115">
        <v>619</v>
      </c>
    </row>
    <row r="116" spans="1:6" x14ac:dyDescent="0.35">
      <c r="A116" t="s">
        <v>227</v>
      </c>
      <c r="B116" t="s">
        <v>75</v>
      </c>
      <c r="C116" t="s">
        <v>53</v>
      </c>
      <c r="D116">
        <v>56066</v>
      </c>
      <c r="E116" t="s">
        <v>77</v>
      </c>
      <c r="F116">
        <v>619</v>
      </c>
    </row>
    <row r="117" spans="1:6" x14ac:dyDescent="0.35">
      <c r="A117" t="s">
        <v>228</v>
      </c>
      <c r="B117" t="s">
        <v>75</v>
      </c>
      <c r="C117" t="s">
        <v>53</v>
      </c>
      <c r="D117">
        <v>65433</v>
      </c>
      <c r="E117" t="s">
        <v>77</v>
      </c>
      <c r="F117" t="s">
        <v>115</v>
      </c>
    </row>
    <row r="118" spans="1:6" x14ac:dyDescent="0.35">
      <c r="A118" t="s">
        <v>229</v>
      </c>
      <c r="B118" t="s">
        <v>75</v>
      </c>
      <c r="C118" t="s">
        <v>53</v>
      </c>
      <c r="D118">
        <v>58560</v>
      </c>
      <c r="E118" t="s">
        <v>77</v>
      </c>
      <c r="F118">
        <v>619</v>
      </c>
    </row>
    <row r="119" spans="1:6" x14ac:dyDescent="0.35">
      <c r="A119" t="s">
        <v>230</v>
      </c>
      <c r="B119" t="s">
        <v>75</v>
      </c>
      <c r="C119" t="s">
        <v>53</v>
      </c>
      <c r="D119">
        <v>31680</v>
      </c>
      <c r="E119" t="s">
        <v>77</v>
      </c>
      <c r="F119" t="s">
        <v>115</v>
      </c>
    </row>
    <row r="120" spans="1:6" x14ac:dyDescent="0.35">
      <c r="A120" t="s">
        <v>231</v>
      </c>
      <c r="B120" t="s">
        <v>75</v>
      </c>
      <c r="C120" t="s">
        <v>53</v>
      </c>
      <c r="D120">
        <v>51332</v>
      </c>
      <c r="E120" t="s">
        <v>77</v>
      </c>
      <c r="F120" t="s">
        <v>222</v>
      </c>
    </row>
    <row r="121" spans="1:6" x14ac:dyDescent="0.35">
      <c r="A121" t="s">
        <v>232</v>
      </c>
      <c r="B121" t="s">
        <v>75</v>
      </c>
      <c r="C121" t="s">
        <v>233</v>
      </c>
      <c r="D121">
        <v>23575</v>
      </c>
      <c r="E121" t="s">
        <v>77</v>
      </c>
      <c r="F121">
        <v>619</v>
      </c>
    </row>
    <row r="122" spans="1:6" x14ac:dyDescent="0.35">
      <c r="A122" t="s">
        <v>234</v>
      </c>
      <c r="B122" t="s">
        <v>75</v>
      </c>
      <c r="C122" t="s">
        <v>53</v>
      </c>
      <c r="D122">
        <v>23057</v>
      </c>
      <c r="E122" t="s">
        <v>77</v>
      </c>
      <c r="F122">
        <v>619</v>
      </c>
    </row>
    <row r="123" spans="1:6" x14ac:dyDescent="0.35">
      <c r="A123" t="s">
        <v>235</v>
      </c>
      <c r="B123" t="s">
        <v>75</v>
      </c>
      <c r="C123" t="s">
        <v>53</v>
      </c>
      <c r="D123">
        <v>26317</v>
      </c>
      <c r="E123" t="s">
        <v>77</v>
      </c>
      <c r="F123">
        <v>619</v>
      </c>
    </row>
    <row r="124" spans="1:6" x14ac:dyDescent="0.35">
      <c r="A124" t="s">
        <v>236</v>
      </c>
      <c r="B124" t="s">
        <v>75</v>
      </c>
      <c r="C124" t="s">
        <v>53</v>
      </c>
      <c r="D124">
        <v>4179</v>
      </c>
      <c r="E124" t="s">
        <v>77</v>
      </c>
      <c r="F124" t="s">
        <v>237</v>
      </c>
    </row>
    <row r="125" spans="1:6" x14ac:dyDescent="0.35">
      <c r="A125" t="s">
        <v>238</v>
      </c>
      <c r="B125" t="s">
        <v>75</v>
      </c>
      <c r="C125" t="s">
        <v>53</v>
      </c>
      <c r="D125">
        <v>43728</v>
      </c>
      <c r="E125" t="s">
        <v>77</v>
      </c>
      <c r="F125" t="s">
        <v>237</v>
      </c>
    </row>
    <row r="126" spans="1:6" x14ac:dyDescent="0.35">
      <c r="A126" t="s">
        <v>239</v>
      </c>
      <c r="B126" t="s">
        <v>75</v>
      </c>
      <c r="C126" t="s">
        <v>53</v>
      </c>
      <c r="D126">
        <v>26823</v>
      </c>
      <c r="E126" t="s">
        <v>77</v>
      </c>
      <c r="F126" t="s">
        <v>222</v>
      </c>
    </row>
    <row r="127" spans="1:6" x14ac:dyDescent="0.35">
      <c r="A127" t="s">
        <v>240</v>
      </c>
      <c r="B127" t="s">
        <v>75</v>
      </c>
      <c r="C127" t="s">
        <v>53</v>
      </c>
      <c r="D127">
        <v>30443</v>
      </c>
      <c r="E127" t="s">
        <v>77</v>
      </c>
      <c r="F127" t="s">
        <v>115</v>
      </c>
    </row>
    <row r="128" spans="1:6" x14ac:dyDescent="0.35">
      <c r="A128" t="s">
        <v>241</v>
      </c>
      <c r="B128" t="s">
        <v>75</v>
      </c>
      <c r="C128" t="s">
        <v>53</v>
      </c>
      <c r="D128">
        <v>73343</v>
      </c>
      <c r="E128" t="s">
        <v>77</v>
      </c>
      <c r="F128" t="s">
        <v>237</v>
      </c>
    </row>
    <row r="129" spans="1:6" x14ac:dyDescent="0.35">
      <c r="A129" t="s">
        <v>242</v>
      </c>
      <c r="B129" t="s">
        <v>75</v>
      </c>
      <c r="C129" t="s">
        <v>53</v>
      </c>
      <c r="D129">
        <v>39337</v>
      </c>
      <c r="E129" t="s">
        <v>77</v>
      </c>
      <c r="F129">
        <v>858</v>
      </c>
    </row>
    <row r="130" spans="1:6" x14ac:dyDescent="0.35">
      <c r="A130" t="s">
        <v>243</v>
      </c>
      <c r="B130" t="s">
        <v>75</v>
      </c>
      <c r="C130" t="s">
        <v>53</v>
      </c>
      <c r="D130">
        <v>47490</v>
      </c>
      <c r="E130" t="s">
        <v>77</v>
      </c>
      <c r="F130">
        <v>858</v>
      </c>
    </row>
    <row r="131" spans="1:6" x14ac:dyDescent="0.35">
      <c r="A131" t="s">
        <v>244</v>
      </c>
      <c r="B131" t="s">
        <v>75</v>
      </c>
      <c r="C131" t="s">
        <v>53</v>
      </c>
      <c r="D131">
        <v>51536</v>
      </c>
      <c r="E131" t="s">
        <v>77</v>
      </c>
      <c r="F131">
        <v>858</v>
      </c>
    </row>
    <row r="132" spans="1:6" x14ac:dyDescent="0.35">
      <c r="A132" t="s">
        <v>245</v>
      </c>
      <c r="B132" t="s">
        <v>75</v>
      </c>
      <c r="C132" t="s">
        <v>53</v>
      </c>
      <c r="D132">
        <v>48940</v>
      </c>
      <c r="E132" t="s">
        <v>77</v>
      </c>
      <c r="F132">
        <v>858</v>
      </c>
    </row>
    <row r="133" spans="1:6" x14ac:dyDescent="0.35">
      <c r="A133" t="s">
        <v>246</v>
      </c>
      <c r="B133" t="s">
        <v>75</v>
      </c>
      <c r="C133" t="s">
        <v>53</v>
      </c>
      <c r="D133">
        <v>32787</v>
      </c>
      <c r="E133" t="s">
        <v>77</v>
      </c>
      <c r="F133">
        <v>858</v>
      </c>
    </row>
    <row r="134" spans="1:6" x14ac:dyDescent="0.35">
      <c r="A134" t="s">
        <v>247</v>
      </c>
      <c r="B134" t="s">
        <v>133</v>
      </c>
      <c r="C134" t="s">
        <v>53</v>
      </c>
      <c r="D134">
        <v>0</v>
      </c>
      <c r="E134" t="s">
        <v>77</v>
      </c>
      <c r="F134" t="s">
        <v>115</v>
      </c>
    </row>
    <row r="135" spans="1:6" x14ac:dyDescent="0.35">
      <c r="A135" t="s">
        <v>248</v>
      </c>
      <c r="B135" t="s">
        <v>133</v>
      </c>
      <c r="C135" t="s">
        <v>53</v>
      </c>
      <c r="D135">
        <v>198</v>
      </c>
      <c r="E135" t="s">
        <v>77</v>
      </c>
      <c r="F135" t="s">
        <v>115</v>
      </c>
    </row>
    <row r="136" spans="1:6" x14ac:dyDescent="0.35">
      <c r="A136" t="s">
        <v>249</v>
      </c>
      <c r="B136" t="s">
        <v>75</v>
      </c>
      <c r="C136" t="s">
        <v>53</v>
      </c>
      <c r="D136">
        <v>571</v>
      </c>
      <c r="E136" t="s">
        <v>77</v>
      </c>
      <c r="F136">
        <v>619</v>
      </c>
    </row>
    <row r="137" spans="1:6" x14ac:dyDescent="0.35">
      <c r="A137" t="s">
        <v>250</v>
      </c>
      <c r="B137" t="s">
        <v>133</v>
      </c>
      <c r="C137" t="s">
        <v>53</v>
      </c>
      <c r="D137">
        <v>0</v>
      </c>
      <c r="E137" t="s">
        <v>77</v>
      </c>
      <c r="F137">
        <v>619</v>
      </c>
    </row>
    <row r="138" spans="1:6" x14ac:dyDescent="0.35">
      <c r="A138" t="s">
        <v>251</v>
      </c>
      <c r="B138" t="s">
        <v>81</v>
      </c>
      <c r="C138" t="s">
        <v>53</v>
      </c>
      <c r="D138">
        <v>0</v>
      </c>
      <c r="E138" t="s">
        <v>77</v>
      </c>
      <c r="F138">
        <v>619</v>
      </c>
    </row>
    <row r="139" spans="1:6" x14ac:dyDescent="0.35">
      <c r="A139" t="s">
        <v>252</v>
      </c>
      <c r="B139" t="s">
        <v>81</v>
      </c>
      <c r="C139" t="s">
        <v>53</v>
      </c>
      <c r="D139">
        <v>0</v>
      </c>
      <c r="E139" t="s">
        <v>77</v>
      </c>
      <c r="F139">
        <v>619</v>
      </c>
    </row>
    <row r="140" spans="1:6" x14ac:dyDescent="0.35">
      <c r="A140" t="s">
        <v>253</v>
      </c>
      <c r="B140" t="s">
        <v>75</v>
      </c>
      <c r="C140" t="s">
        <v>53</v>
      </c>
      <c r="D140">
        <v>35125</v>
      </c>
      <c r="E140" t="s">
        <v>77</v>
      </c>
      <c r="F140">
        <v>619</v>
      </c>
    </row>
    <row r="141" spans="1:6" x14ac:dyDescent="0.35">
      <c r="A141" t="s">
        <v>254</v>
      </c>
      <c r="B141" t="s">
        <v>133</v>
      </c>
      <c r="C141" t="s">
        <v>53</v>
      </c>
      <c r="D141">
        <v>3435</v>
      </c>
      <c r="E141" t="s">
        <v>77</v>
      </c>
      <c r="F141" t="s">
        <v>255</v>
      </c>
    </row>
    <row r="142" spans="1:6" x14ac:dyDescent="0.35">
      <c r="A142" t="s">
        <v>256</v>
      </c>
      <c r="B142" t="s">
        <v>81</v>
      </c>
      <c r="C142" t="s">
        <v>53</v>
      </c>
      <c r="D142">
        <v>0</v>
      </c>
      <c r="E142" t="s">
        <v>77</v>
      </c>
      <c r="F142">
        <v>619</v>
      </c>
    </row>
    <row r="143" spans="1:6" x14ac:dyDescent="0.35">
      <c r="A143" t="s">
        <v>257</v>
      </c>
      <c r="B143" t="s">
        <v>81</v>
      </c>
      <c r="C143" t="s">
        <v>258</v>
      </c>
      <c r="D143">
        <v>0</v>
      </c>
      <c r="E143" t="s">
        <v>77</v>
      </c>
      <c r="F143">
        <v>619</v>
      </c>
    </row>
    <row r="144" spans="1:6" x14ac:dyDescent="0.35">
      <c r="A144" t="s">
        <v>259</v>
      </c>
      <c r="B144" t="s">
        <v>133</v>
      </c>
      <c r="C144" t="s">
        <v>53</v>
      </c>
      <c r="D144">
        <v>1449</v>
      </c>
      <c r="E144" t="s">
        <v>77</v>
      </c>
      <c r="F144" t="s">
        <v>237</v>
      </c>
    </row>
    <row r="145" spans="1:6" x14ac:dyDescent="0.35">
      <c r="A145" t="s">
        <v>260</v>
      </c>
      <c r="B145" t="s">
        <v>133</v>
      </c>
      <c r="C145" t="s">
        <v>53</v>
      </c>
      <c r="D145">
        <v>559</v>
      </c>
      <c r="E145" t="s">
        <v>77</v>
      </c>
      <c r="F145">
        <v>619</v>
      </c>
    </row>
    <row r="146" spans="1:6" x14ac:dyDescent="0.35">
      <c r="A146" t="s">
        <v>261</v>
      </c>
      <c r="B146" t="s">
        <v>81</v>
      </c>
      <c r="C146" t="s">
        <v>53</v>
      </c>
      <c r="D146">
        <v>0</v>
      </c>
      <c r="E146" t="s">
        <v>77</v>
      </c>
      <c r="F146">
        <v>619</v>
      </c>
    </row>
    <row r="147" spans="1:6" x14ac:dyDescent="0.35">
      <c r="A147" t="s">
        <v>262</v>
      </c>
      <c r="B147" t="s">
        <v>81</v>
      </c>
      <c r="C147" t="s">
        <v>53</v>
      </c>
      <c r="D147">
        <v>0</v>
      </c>
      <c r="E147" t="s">
        <v>77</v>
      </c>
      <c r="F147">
        <v>619</v>
      </c>
    </row>
    <row r="148" spans="1:6" x14ac:dyDescent="0.35">
      <c r="A148" t="s">
        <v>263</v>
      </c>
      <c r="B148" t="s">
        <v>133</v>
      </c>
      <c r="C148" t="s">
        <v>53</v>
      </c>
      <c r="D148">
        <v>0</v>
      </c>
      <c r="E148" t="s">
        <v>77</v>
      </c>
      <c r="F148">
        <v>619</v>
      </c>
    </row>
    <row r="149" spans="1:6" x14ac:dyDescent="0.35">
      <c r="A149" t="s">
        <v>264</v>
      </c>
      <c r="B149" t="s">
        <v>81</v>
      </c>
      <c r="C149" t="s">
        <v>53</v>
      </c>
      <c r="D149">
        <v>0</v>
      </c>
      <c r="E149" t="s">
        <v>77</v>
      </c>
      <c r="F149">
        <v>619</v>
      </c>
    </row>
    <row r="150" spans="1:6" x14ac:dyDescent="0.35">
      <c r="A150" t="s">
        <v>265</v>
      </c>
      <c r="B150" t="s">
        <v>75</v>
      </c>
      <c r="C150" t="s">
        <v>53</v>
      </c>
      <c r="D150">
        <v>79708</v>
      </c>
      <c r="E150" t="s">
        <v>77</v>
      </c>
      <c r="F150">
        <v>619</v>
      </c>
    </row>
    <row r="151" spans="1:6" x14ac:dyDescent="0.35">
      <c r="A151" t="s">
        <v>266</v>
      </c>
      <c r="B151" t="s">
        <v>133</v>
      </c>
      <c r="C151" t="s">
        <v>53</v>
      </c>
      <c r="D151">
        <v>550</v>
      </c>
      <c r="E151" t="s">
        <v>77</v>
      </c>
      <c r="F151">
        <v>619</v>
      </c>
    </row>
    <row r="152" spans="1:6" x14ac:dyDescent="0.35">
      <c r="A152" t="s">
        <v>267</v>
      </c>
      <c r="B152" t="s">
        <v>133</v>
      </c>
      <c r="C152" t="s">
        <v>53</v>
      </c>
      <c r="D152">
        <v>0</v>
      </c>
      <c r="E152" t="s">
        <v>77</v>
      </c>
      <c r="F152">
        <v>619</v>
      </c>
    </row>
    <row r="153" spans="1:6" x14ac:dyDescent="0.35">
      <c r="A153" t="s">
        <v>268</v>
      </c>
      <c r="B153" t="s">
        <v>81</v>
      </c>
      <c r="C153" t="s">
        <v>53</v>
      </c>
      <c r="D153">
        <v>0</v>
      </c>
      <c r="E153" t="s">
        <v>77</v>
      </c>
      <c r="F153">
        <v>619</v>
      </c>
    </row>
    <row r="154" spans="1:6" x14ac:dyDescent="0.35">
      <c r="A154" t="s">
        <v>269</v>
      </c>
      <c r="B154" t="s">
        <v>81</v>
      </c>
      <c r="C154" t="s">
        <v>53</v>
      </c>
      <c r="D154">
        <v>0</v>
      </c>
      <c r="E154" t="s">
        <v>77</v>
      </c>
      <c r="F154">
        <v>619</v>
      </c>
    </row>
    <row r="155" spans="1:6" x14ac:dyDescent="0.35">
      <c r="A155" t="s">
        <v>270</v>
      </c>
      <c r="B155" t="s">
        <v>133</v>
      </c>
      <c r="C155" t="s">
        <v>53</v>
      </c>
      <c r="D155">
        <v>0</v>
      </c>
      <c r="E155" t="s">
        <v>77</v>
      </c>
      <c r="F155">
        <v>619</v>
      </c>
    </row>
    <row r="156" spans="1:6" x14ac:dyDescent="0.35">
      <c r="A156" t="s">
        <v>271</v>
      </c>
      <c r="B156" t="s">
        <v>81</v>
      </c>
      <c r="C156" t="s">
        <v>53</v>
      </c>
      <c r="D156">
        <v>0</v>
      </c>
      <c r="E156" t="s">
        <v>77</v>
      </c>
      <c r="F156">
        <v>619</v>
      </c>
    </row>
    <row r="157" spans="1:6" x14ac:dyDescent="0.35">
      <c r="A157" t="s">
        <v>272</v>
      </c>
      <c r="B157" t="s">
        <v>81</v>
      </c>
      <c r="C157" t="s">
        <v>53</v>
      </c>
      <c r="D157">
        <v>0</v>
      </c>
      <c r="E157" t="s">
        <v>77</v>
      </c>
      <c r="F157">
        <v>619</v>
      </c>
    </row>
    <row r="158" spans="1:6" x14ac:dyDescent="0.35">
      <c r="A158" t="s">
        <v>273</v>
      </c>
      <c r="B158" t="s">
        <v>81</v>
      </c>
      <c r="C158" t="s">
        <v>53</v>
      </c>
      <c r="D158">
        <v>0</v>
      </c>
      <c r="E158" t="s">
        <v>77</v>
      </c>
      <c r="F158">
        <v>619</v>
      </c>
    </row>
    <row r="159" spans="1:6" x14ac:dyDescent="0.35">
      <c r="A159" t="s">
        <v>274</v>
      </c>
      <c r="B159" t="s">
        <v>81</v>
      </c>
      <c r="C159" t="s">
        <v>53</v>
      </c>
      <c r="D159">
        <v>0</v>
      </c>
      <c r="E159" t="s">
        <v>77</v>
      </c>
      <c r="F159">
        <v>619</v>
      </c>
    </row>
    <row r="160" spans="1:6" x14ac:dyDescent="0.35">
      <c r="A160" t="s">
        <v>275</v>
      </c>
      <c r="B160" t="s">
        <v>81</v>
      </c>
      <c r="C160" t="s">
        <v>53</v>
      </c>
      <c r="D160">
        <v>0</v>
      </c>
      <c r="E160" t="s">
        <v>77</v>
      </c>
      <c r="F160">
        <v>619</v>
      </c>
    </row>
    <row r="161" spans="1:6" x14ac:dyDescent="0.35">
      <c r="A161" t="s">
        <v>276</v>
      </c>
      <c r="B161" t="s">
        <v>81</v>
      </c>
      <c r="C161" t="s">
        <v>53</v>
      </c>
      <c r="D161">
        <v>0</v>
      </c>
      <c r="E161" t="s">
        <v>77</v>
      </c>
      <c r="F161">
        <v>619</v>
      </c>
    </row>
    <row r="162" spans="1:6" x14ac:dyDescent="0.35">
      <c r="A162" t="s">
        <v>277</v>
      </c>
      <c r="B162" t="s">
        <v>81</v>
      </c>
      <c r="C162" t="s">
        <v>53</v>
      </c>
      <c r="D162">
        <v>0</v>
      </c>
      <c r="E162" t="s">
        <v>77</v>
      </c>
      <c r="F162">
        <v>619</v>
      </c>
    </row>
    <row r="163" spans="1:6" x14ac:dyDescent="0.35">
      <c r="A163" t="s">
        <v>278</v>
      </c>
      <c r="B163" t="s">
        <v>81</v>
      </c>
      <c r="C163" t="s">
        <v>53</v>
      </c>
      <c r="D163">
        <v>0</v>
      </c>
      <c r="E163" t="s">
        <v>77</v>
      </c>
      <c r="F163">
        <v>619</v>
      </c>
    </row>
    <row r="164" spans="1:6" x14ac:dyDescent="0.35">
      <c r="A164" t="s">
        <v>279</v>
      </c>
      <c r="B164" t="s">
        <v>81</v>
      </c>
      <c r="C164" t="s">
        <v>53</v>
      </c>
      <c r="D164">
        <v>0</v>
      </c>
      <c r="E164" t="s">
        <v>77</v>
      </c>
      <c r="F164">
        <v>619</v>
      </c>
    </row>
    <row r="165" spans="1:6" x14ac:dyDescent="0.35">
      <c r="A165" t="s">
        <v>280</v>
      </c>
      <c r="B165" t="s">
        <v>75</v>
      </c>
      <c r="C165" t="s">
        <v>258</v>
      </c>
      <c r="D165">
        <v>29429</v>
      </c>
      <c r="E165" t="s">
        <v>77</v>
      </c>
      <c r="F165">
        <v>619</v>
      </c>
    </row>
    <row r="166" spans="1:6" x14ac:dyDescent="0.35">
      <c r="A166" t="s">
        <v>281</v>
      </c>
      <c r="B166" t="s">
        <v>81</v>
      </c>
      <c r="C166" t="s">
        <v>53</v>
      </c>
      <c r="D166">
        <v>0</v>
      </c>
      <c r="E166" t="s">
        <v>77</v>
      </c>
      <c r="F166">
        <v>619</v>
      </c>
    </row>
    <row r="167" spans="1:6" x14ac:dyDescent="0.35">
      <c r="A167" t="s">
        <v>282</v>
      </c>
      <c r="B167" t="s">
        <v>81</v>
      </c>
      <c r="C167" t="s">
        <v>53</v>
      </c>
      <c r="D167">
        <v>0</v>
      </c>
      <c r="E167" t="s">
        <v>77</v>
      </c>
      <c r="F167">
        <v>619</v>
      </c>
    </row>
    <row r="168" spans="1:6" x14ac:dyDescent="0.35">
      <c r="A168" t="s">
        <v>283</v>
      </c>
      <c r="B168" t="s">
        <v>81</v>
      </c>
      <c r="C168" t="s">
        <v>53</v>
      </c>
      <c r="D168">
        <v>0</v>
      </c>
      <c r="E168" t="s">
        <v>77</v>
      </c>
      <c r="F168">
        <v>619</v>
      </c>
    </row>
    <row r="169" spans="1:6" x14ac:dyDescent="0.35">
      <c r="A169" t="s">
        <v>284</v>
      </c>
      <c r="B169" t="s">
        <v>81</v>
      </c>
      <c r="C169" t="s">
        <v>53</v>
      </c>
      <c r="D169">
        <v>0</v>
      </c>
      <c r="E169" t="s">
        <v>77</v>
      </c>
      <c r="F169">
        <v>619</v>
      </c>
    </row>
    <row r="170" spans="1:6" x14ac:dyDescent="0.35">
      <c r="A170" t="s">
        <v>285</v>
      </c>
      <c r="B170" t="s">
        <v>81</v>
      </c>
      <c r="C170" t="s">
        <v>233</v>
      </c>
      <c r="D170">
        <v>0</v>
      </c>
      <c r="E170" t="s">
        <v>77</v>
      </c>
      <c r="F170">
        <v>619</v>
      </c>
    </row>
    <row r="171" spans="1:6" x14ac:dyDescent="0.35">
      <c r="A171" t="s">
        <v>286</v>
      </c>
      <c r="B171" t="s">
        <v>81</v>
      </c>
      <c r="C171" t="s">
        <v>53</v>
      </c>
      <c r="D171">
        <v>0</v>
      </c>
      <c r="E171" t="s">
        <v>77</v>
      </c>
      <c r="F171">
        <v>619</v>
      </c>
    </row>
    <row r="172" spans="1:6" x14ac:dyDescent="0.35">
      <c r="A172" t="s">
        <v>287</v>
      </c>
      <c r="B172" t="s">
        <v>133</v>
      </c>
      <c r="C172" t="s">
        <v>53</v>
      </c>
      <c r="D172">
        <v>0</v>
      </c>
      <c r="E172" t="s">
        <v>77</v>
      </c>
      <c r="F172">
        <v>619</v>
      </c>
    </row>
    <row r="173" spans="1:6" x14ac:dyDescent="0.35">
      <c r="A173" t="s">
        <v>288</v>
      </c>
      <c r="B173" t="s">
        <v>81</v>
      </c>
      <c r="C173" t="s">
        <v>53</v>
      </c>
      <c r="D173">
        <v>0</v>
      </c>
      <c r="E173" t="s">
        <v>77</v>
      </c>
      <c r="F173">
        <v>619</v>
      </c>
    </row>
    <row r="174" spans="1:6" x14ac:dyDescent="0.35">
      <c r="A174" t="s">
        <v>289</v>
      </c>
      <c r="B174" t="s">
        <v>133</v>
      </c>
      <c r="C174" t="s">
        <v>53</v>
      </c>
      <c r="D174">
        <v>0</v>
      </c>
      <c r="E174" t="s">
        <v>77</v>
      </c>
      <c r="F174">
        <v>619</v>
      </c>
    </row>
    <row r="175" spans="1:6" x14ac:dyDescent="0.35">
      <c r="A175" t="s">
        <v>290</v>
      </c>
      <c r="B175" t="s">
        <v>81</v>
      </c>
      <c r="C175" t="s">
        <v>53</v>
      </c>
      <c r="D175">
        <v>0</v>
      </c>
      <c r="E175" t="s">
        <v>77</v>
      </c>
      <c r="F175">
        <v>619</v>
      </c>
    </row>
    <row r="176" spans="1:6" x14ac:dyDescent="0.35">
      <c r="A176" t="s">
        <v>291</v>
      </c>
      <c r="B176" t="s">
        <v>81</v>
      </c>
      <c r="C176" t="s">
        <v>53</v>
      </c>
      <c r="D176">
        <v>0</v>
      </c>
      <c r="E176" t="s">
        <v>77</v>
      </c>
      <c r="F176">
        <v>619</v>
      </c>
    </row>
    <row r="177" spans="1:6" x14ac:dyDescent="0.35">
      <c r="A177" t="s">
        <v>292</v>
      </c>
      <c r="B177" t="s">
        <v>81</v>
      </c>
      <c r="C177" t="s">
        <v>53</v>
      </c>
      <c r="D177">
        <v>0</v>
      </c>
      <c r="E177" t="s">
        <v>77</v>
      </c>
      <c r="F177">
        <v>619</v>
      </c>
    </row>
    <row r="178" spans="1:6" x14ac:dyDescent="0.35">
      <c r="A178" t="s">
        <v>293</v>
      </c>
      <c r="B178" t="s">
        <v>81</v>
      </c>
      <c r="C178" t="s">
        <v>53</v>
      </c>
      <c r="D178">
        <v>0</v>
      </c>
      <c r="E178" t="s">
        <v>77</v>
      </c>
      <c r="F178">
        <v>619</v>
      </c>
    </row>
    <row r="179" spans="1:6" x14ac:dyDescent="0.35">
      <c r="A179" t="s">
        <v>294</v>
      </c>
      <c r="B179" t="s">
        <v>81</v>
      </c>
      <c r="C179" t="s">
        <v>53</v>
      </c>
      <c r="D179">
        <v>0</v>
      </c>
      <c r="E179" t="s">
        <v>77</v>
      </c>
      <c r="F179">
        <v>619</v>
      </c>
    </row>
    <row r="180" spans="1:6" x14ac:dyDescent="0.35">
      <c r="A180" t="s">
        <v>295</v>
      </c>
      <c r="B180" t="s">
        <v>75</v>
      </c>
      <c r="C180" t="s">
        <v>53</v>
      </c>
      <c r="D180">
        <v>0</v>
      </c>
      <c r="E180" t="s">
        <v>77</v>
      </c>
      <c r="F180">
        <v>619</v>
      </c>
    </row>
    <row r="181" spans="1:6" x14ac:dyDescent="0.35">
      <c r="A181" t="s">
        <v>296</v>
      </c>
      <c r="B181" t="s">
        <v>81</v>
      </c>
      <c r="C181" t="s">
        <v>53</v>
      </c>
      <c r="D181">
        <v>0</v>
      </c>
      <c r="E181" t="s">
        <v>77</v>
      </c>
      <c r="F181">
        <v>858</v>
      </c>
    </row>
    <row r="182" spans="1:6" x14ac:dyDescent="0.35">
      <c r="A182" t="s">
        <v>297</v>
      </c>
      <c r="B182" t="s">
        <v>75</v>
      </c>
      <c r="C182" t="s">
        <v>53</v>
      </c>
      <c r="D182">
        <v>0</v>
      </c>
      <c r="E182" t="s">
        <v>77</v>
      </c>
      <c r="F182" t="s">
        <v>115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052F-15DC-4BC5-9C91-6B32B6DF30DE}">
  <sheetPr codeName="Sheet3"/>
  <dimension ref="A1"/>
  <sheetViews>
    <sheetView workbookViewId="0"/>
  </sheetViews>
  <sheetFormatPr defaultRowHeight="14.5" x14ac:dyDescent="0.35"/>
  <sheetData>
    <row r="1" spans="1:1" x14ac:dyDescent="0.35">
      <c r="A1" s="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3 8 7 2 2 3 - c 0 9 3 - 4 2 4 3 - 9 8 5 c - 0 3 7 c 0 c 1 b e 5 f b "   x m l n s = " h t t p : / / s c h e m a s . m i c r o s o f t . c o m / D a t a M a s h u p " > A A A A A M c H A A B Q S w M E F A A C A A g A E Z q F U B G 2 K e K k A A A A 9 g A A A B I A H A B D b 2 5 m a W c v U G F j a 2 F n Z S 5 4 b W w g o h g A K K A U A A A A A A A A A A A A A A A A A A A A A A A A A A A A h Y + x D o I w F E V / h X S n L R g T Q h 5 l c J X E h G h c m 1 K h E R 6 G F s u / O f h J / o I k i r o 5 3 p M z n P u 4 3 S G f u j a 4 6 s G a H j M S U U 4 C j a q v D N Y Z G d 0 p T E g u Y C f V W d Y 6 m G W 0 6 W S r j D T O X V L G v P f U r 2 g / 1 C z m P G L H Y l u q R n e S f G T z X w 4 N W i d R a S L g 8 I o R M U 0 4 X S e c 0 w j Y A q E w + B X i u Z d y Y D 8 Q N m P r x k E L j e G + B L Z M Y O 8 P 4 g l Q S w M E F A A C A A g A E Z q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a h V A s 2 x E 8 w Q Q A A G s g A A A T A B w A R m 9 y b X V s Y X M v U 2 V j d G l v b j E u b S C i G A A o o B Q A A A A A A A A A A A A A A A A A A A A A A A A A A A C 9 W U 1 v 2 z g Q v Q f I f y C 0 F x t 1 j W a 3 K A o s c g i c t h t g k R a x 2 x 4 M I W A k 1 h E i k Q Z F 5 a O B / 3 t J S Z Z F a i h R l h N d Y p M z 1 M y b N 4 8 0 k 5 J A R I y i e f H 3 5 N / j o + O j 9 B Z z E i K O H 8 6 x w O g U x U Q c H y H 5 z F n G A y J H P j 0 G J J 7 O M s 4 J F T 8 Z v 7 t h 7 G 4 0 f l 5 e 4 o S c e q W r 5 2 + W M 0 a F t P E n x Q p / e X M i t u t 8 j k g c o s X T m q S e X H S B b 2 I y X X B M 0 1 + M J z M W Z w n N Z w t f 9 Y x 2 H 3 c B T f T B Z / 1 r P u T J e I g 3 Q U I u h 0 L 5 e T N B k F m x 4 N Z Q k E d h M x R Y Z K m D 4 d m K X H / h L F v r t p D p F 0 J D w r v t i n d f z 1 h G h b S + o O L D + 6 k C y h J C s S 5 o D 5 n / x 9 J 1 J H A c / S a h s 9 M 5 w e I W j g k y / 8 b S S E T 3 F d I x W 0 U B j j e 6 b e 3 r u C L Q g k d J I v m 5 k P h Y a W O n j J W B L i y q 6 K F e P l W R O B a r l 0 u d M u 5 e F X t A F w d g r w j F C t h y o Q r a Y r w b V 6 0 w L m h W E c u S P H o u I X 6 O Y k G U O F 2 x h 5 p m z E k s B U y N t Y R n p G e 2 C s H B L R r l 2 H 1 f r w k v P s r q c T F a F k X 0 J + j j e C z f 6 n 3 7 O r 9 Y X P z 4 5 I 0 7 o z y B w h y Z q U z K 9 y 8 L h v n q J X N M 0 X l E V g z l X f W E r k g a h V J M Z e a M o 7 r p d 3 p H 2 Q P 1 x j K e i F r i q I t 7 w J J 1 F J P Q q v C l h N f I s Y 5 x I D 0 v s z h O 6 + T I x 3 / g O C P 9 Z J r K h Y y h d 8 b 3 c n G u v a W b W a Z A A h a Q x g F m F 2 r z S q V O o Z m E D T T R h M + B w n l j N x i c j 7 a S V 4 P f z K n c 3 x r 6 D 7 V d c 6 i B C I i Z e n K S / h + l s j G y Z L R s o u i P b a 6 5 F N E s u S G 8 a Q B v X J Z I q 6 I U N X E L V a / k a 4 R 5 T g K C U 3 c w 6 0 R 6 j f g W T F b O N b h 6 R + 0 b n E N z n I W h 5 P g s S w V L d s 0 h R 4 v d Z 2 S 0 j 9 w 5 L p m q L L + X s i g P s F s d X e b J + W 9 1 i v p v l h p 3 5 P d t k f x x f R 9 k P M x 1 s 9 z z 6 m q X T 5 X j I y P g S X X M b I Z l 9 l e D x X W + l L X Z 7 G K a M y 6 a 2 5 4 c H E H x T p 6 r S L 6 q q e l Z G s h d L 6 K r z U b b I e r L 1 r e H N E s S z F W o 5 g a h J 3 Z 9 h R / k b H 0 3 q U I G L N 9 K R U / Y P Y y s m u g 6 Z D T X d N g N O p X N Q V H a u 7 m s l w P B Q V B K E s m C r R h / A n j f s j E 4 o W z G 7 F X v A k 9 B J n u d E 3 H u n L 4 J G Q g 5 F L 2 k P z B j z T 2 f t a a u H q C k u n 3 v M 7 M j j A 6 n a Y v K N 4 T I Y j e T 5 I b O M E b a F h S 0 g 0 C L J j T s B i u C u a I D N R w g e U V F A C A Z o g c O C P d V A 0 0 / H V M 4 h B J 0 I / O C O m B J W j 0 d / O + t A U 7 w 7 a 8 A T g f 7 g f 2 v t U u b A D Q N B y t A Y 8 k D S U D 3 s e F A C g B h M k Q C X D D u q w G 6 H r p m c Q g V c E D n B W X A l r d 6 u v q g t x C 4 Q b i / E r j 9 c B 4 o B d u m a F M B z W a w A N R X 2 6 P 3 D / G L Y U j 7 G 2 A M 6 f w O X P s 2 f a V v D m E f o t X b k X j B L g c S V U 8 L u 3 v 3 d i d c + 7 d 1 5 0 X T w I 6 u 7 o S L j G c s u Y m o / b I X C F N v O a B b 6 g 0 H T G v d B s x v E X D o N p 1 U 6 v 4 j v y H p 0 2 f l b b a t m X Z r g l 0 V / U L L r a l / a q o R E r e E o h O g j i R O i e m s 6 V T h + r e j q y 5 g h e 8 / j r 4 V 4 Q q 3 9 z a 3 d 1 A B D i E U t i I e R C L s 9 d P M b L N w p 4 F c t F 7 q t a S + l 3 D Y L g P B / y N C O J i O 9 u S s t 4 t / A F B L A Q I t A B Q A A g A I A B G a h V A R t i n i p A A A A P Y A A A A S A A A A A A A A A A A A A A A A A A A A A A B D b 2 5 m a W c v U G F j a 2 F n Z S 5 4 b W x Q S w E C L Q A U A A I A C A A R m o V Q D 8 r p q 6 Q A A A D p A A A A E w A A A A A A A A A A A A A A A A D w A A A A W 0 N v b n R l b n R f V H l w Z X N d L n h t b F B L A Q I t A B Q A A g A I A B G a h V A s 2 x E 8 w Q Q A A G s g A A A T A A A A A A A A A A A A A A A A A O E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z A A A A A A A A I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h d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3 B p d m 9 0 Q 2 h h c n Q h U G l 2 b 3 R U Y W J s Z T E i I C 8 + P E V u d H J 5 I F R 5 c G U 9 I k Z p b G x l Z E N v b X B s Z X R l U m V z d W x 0 V G 9 X b 3 J r c 2 h l Z X Q i I F Z h b H V l P S J s M C I g L z 4 8 R W 5 0 c n k g V H l w Z T 0 i U X V l c n l J R C I g V m F s d W U 9 I n M y N z A y M j Q 4 Y S 0 0 N 2 E w L T R j M z A t O D U 0 O S 0 1 M j E 3 N D A 5 M z M w Z D Y i I C 8 + P E V u d H J 5 I F R 5 c G U 9 I k Z p b G x M Y X N 0 V X B k Y X R l Z C I g V m F s d W U 9 I m Q y M D I w L T A 0 L T A 2 V D A y O j E 2 O j M 1 L j c w N j I 2 N j N a I i A v P j x F b n R y e S B U e X B l P S J G a W x s R X J y b 3 J D b 3 V u d C I g V m F s d W U 9 I m w w I i A v P j x F b n R y e S B U e X B l P S J G a W x s Q 2 9 s d W 1 u V H l w Z X M i I F Z h b H V l P S J z Q 1 F Z R 0 J n W U R B d 0 1 B Q X d F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9 1 c m N l J n F 1 b 3 Q 7 L C Z x d W 9 0 O 1 N 0 Y X R 1 c y Z x d W 9 0 O y w m c X V v d D t B Z 2 V f R 3 J v d X A m c X V v d D s s J n F 1 b 3 Q 7 U 2 V 4 J n F 1 b 3 Q 7 L C Z x d W 9 0 O 1 N 0 Y X R 1 c 1 9 D b 3 V u d C Z x d W 9 0 O y w m c X V v d D t H Z W 5 k Z X J f Q 2 9 1 b n Q m c X V v d D s s J n F 1 b 3 Q 7 S G 9 z c G l 0 Y W x p e m V k X 0 N v d W 5 0 J n F 1 b 3 Q 7 L C Z x d W 9 0 O 0 l u d G V u c 2 l 2 Z S B D Y X J l J n F 1 b 3 Q 7 L C Z x d W 9 0 O 0 R l Y X R o c 1 9 D b 3 V u d C Z x d W 9 0 O y w m c X V v d D t Q b 3 N p d G l 2 Z S Z x d W 9 0 O 1 0 i I C 8 + P E V u d H J 5 I F R 5 c G U 9 I k Z p b G x D b 3 V u d C I g V m F s d W U 9 I m w y O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0 R h d G E v U 2 V 0 I F N v d X J j Z S B G a W V s Z C B U e X B l c y 5 7 R G F 0 Z S w w f S Z x d W 9 0 O y w m c X V v d D t T Z W N 0 a W 9 u M S 9 y Y X d E Y X R h L 1 R y a W 1 t Z W Q g V G V 4 d C 5 7 U 2 9 1 c m N l L D F 9 J n F 1 b 3 Q 7 L C Z x d W 9 0 O 1 N l Y 3 R p b 2 4 x L 3 J h d 0 R h d G E v V H J p b W 1 l Z C B U Z X h 0 L n t T d G F 0 d X M s M n 0 m c X V v d D s s J n F 1 b 3 Q 7 U 2 V j d G l v b j E v c m F 3 R G F 0 Y S 9 U c m l t b W V k I F R l e H Q u e 0 F n Z V 9 H c m 9 1 c C w z f S Z x d W 9 0 O y w m c X V v d D t T Z W N 0 a W 9 u M S 9 y Y X d E Y X R h L 1 R y a W 1 t Z W Q g V G V 4 d C 5 7 R 2 V u Z G V y L D R 9 J n F 1 b 3 Q 7 L C Z x d W 9 0 O 1 N l Y 3 R p b 2 4 x L 3 J h d 0 R h d G E v U 2 V 0 I F N v d X J j Z S B G a W V s Z C B U e X B l c y 5 7 U 3 R h d H V z X 0 N v d W 5 0 L D V 9 J n F 1 b 3 Q 7 L C Z x d W 9 0 O 1 N l Y 3 R p b 2 4 x L 3 J h d 0 R h d G E v U 2 V 0 I F N v d X J j Z S B G a W V s Z C B U e X B l c y 5 7 R 2 V u Z G V y X 0 N v d W 5 0 L D Z 9 J n F 1 b 3 Q 7 L C Z x d W 9 0 O 1 N l Y 3 R p b 2 4 x L 3 J h d 0 R h d G E v U 2 V 0 I F N v d X J j Z S B G a W V s Z C B U e X B l c y 5 7 S G 9 z c G l 0 Y W x p e m V k X 0 N v d W 5 0 L D d 9 J n F 1 b 3 Q 7 L C Z x d W 9 0 O 1 N l Y 3 R p b 2 4 x L 3 J h d 0 R h d G E v U 2 9 1 c m N l L n t J b n R l b n N p d m U g Q 2 F y Z S w 4 f S Z x d W 9 0 O y w m c X V v d D t T Z W N 0 a W 9 u M S 9 y Y X d E Y X R h L 1 N l d C B T b 3 V y Y 2 U g R m l l b G Q g V H l w Z X M u e 0 R l Y X R o c 1 9 D b 3 V u d C w 5 f S Z x d W 9 0 O y w m c X V v d D t T Z W N 0 a W 9 u M S 9 y Y X d E Y X R h L 1 N l d C B T b 3 V y Y 2 U g R m l l b G Q g V H l w Z X M u e 1 B v c 2 l 0 a X Z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F 3 R G F 0 Y S 9 T Z X Q g U 2 9 1 c m N l I E Z p Z W x k I F R 5 c G V z L n t E Y X R l L D B 9 J n F 1 b 3 Q 7 L C Z x d W 9 0 O 1 N l Y 3 R p b 2 4 x L 3 J h d 0 R h d G E v V H J p b W 1 l Z C B U Z X h 0 L n t T b 3 V y Y 2 U s M X 0 m c X V v d D s s J n F 1 b 3 Q 7 U 2 V j d G l v b j E v c m F 3 R G F 0 Y S 9 U c m l t b W V k I F R l e H Q u e 1 N 0 Y X R 1 c y w y f S Z x d W 9 0 O y w m c X V v d D t T Z W N 0 a W 9 u M S 9 y Y X d E Y X R h L 1 R y a W 1 t Z W Q g V G V 4 d C 5 7 Q W d l X 0 d y b 3 V w L D N 9 J n F 1 b 3 Q 7 L C Z x d W 9 0 O 1 N l Y 3 R p b 2 4 x L 3 J h d 0 R h d G E v V H J p b W 1 l Z C B U Z X h 0 L n t H Z W 5 k Z X I s N H 0 m c X V v d D s s J n F 1 b 3 Q 7 U 2 V j d G l v b j E v c m F 3 R G F 0 Y S 9 T Z X Q g U 2 9 1 c m N l I E Z p Z W x k I F R 5 c G V z L n t T d G F 0 d X N f Q 2 9 1 b n Q s N X 0 m c X V v d D s s J n F 1 b 3 Q 7 U 2 V j d G l v b j E v c m F 3 R G F 0 Y S 9 T Z X Q g U 2 9 1 c m N l I E Z p Z W x k I F R 5 c G V z L n t H Z W 5 k Z X J f Q 2 9 1 b n Q s N n 0 m c X V v d D s s J n F 1 b 3 Q 7 U 2 V j d G l v b j E v c m F 3 R G F 0 Y S 9 T Z X Q g U 2 9 1 c m N l I E Z p Z W x k I F R 5 c G V z L n t I b 3 N w a X R h b G l 6 Z W R f Q 2 9 1 b n Q s N 3 0 m c X V v d D s s J n F 1 b 3 Q 7 U 2 V j d G l v b j E v c m F 3 R G F 0 Y S 9 T b 3 V y Y 2 U u e 0 l u d G V u c 2 l 2 Z S B D Y X J l L D h 9 J n F 1 b 3 Q 7 L C Z x d W 9 0 O 1 N l Y 3 R p b 2 4 x L 3 J h d 0 R h d G E v U 2 V 0 I F N v d X J j Z S B G a W V s Z C B U e X B l c y 5 7 R G V h d G h z X 0 N v d W 5 0 L D l 9 J n F 1 b 3 Q 7 L C Z x d W 9 0 O 1 N l Y 3 R p b 2 4 x L 3 J h d 0 R h d G E v U 2 V 0 I F N v d X J j Z S B G a W V s Z C B U e X B l c y 5 7 U G 9 z a X R p d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0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0 R h d G E v U 2 V 0 J T I w U 2 9 1 c m N l J T I w R m l l b G Q l M j B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0 R h d G E v U m V u Y W 1 l Z C U y M E d l b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R G F 0 Y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w a W x l Z E R h d G E i I C 8 + P E V u d H J 5 I F R 5 c G U 9 I k Z p b G x l Z E N v b X B s Z X R l U m V z d W x 0 V G 9 X b 3 J r c 2 h l Z X Q i I F Z h b H V l P S J s M S I g L z 4 8 R W 5 0 c n k g V H l w Z T 0 i U X V l c n l J R C I g V m F s d W U 9 I n N k Z W V i M z U x Y i 0 x Y m I 4 L T R k N T c t O T N i N y 1 h N T c 3 Z T h m M z Q y Y z c i I C 8 + P E V u d H J 5 I F R 5 c G U 9 I k Z p b G x M Y X N 0 V X B k Y X R l Z C I g V m F s d W U 9 I m Q y M D I w L T A 0 L T A 2 V D A y O j E 2 O j M 1 L j Y 5 M j M 3 N z R a I i A v P j x F b n R y e S B U e X B l P S J G a W x s R X J y b 3 J D b 3 V u d C I g V m F s d W U 9 I m w w I i A v P j x F b n R y e S B U e X B l P S J G a W x s Q 2 9 s d W 1 u V H l w Z X M i I F Z h b H V l P S J z Q 1 F B R k J R V U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5 v S W 5 0 Z X J 2 Z W 5 0 a W 9 u J n F 1 b 3 Q 7 L C Z x d W 9 0 O 0 h v c 3 B p d G F s a X p l Z C Z x d W 9 0 O y w m c X V v d D t J b n R l b n N p d m V D Y X J l J n F 1 b 3 Q 7 L C Z x d W 9 0 O 0 R l Y 2 V h c 2 V k J n F 1 b 3 Q 7 L C Z x d W 9 0 O 1 R v d G F s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j b 2 1 w a W x l Z E R h d G E v R 3 J v d X B l Z C B S b 3 d z L n t E Y X R l L D B 9 J n F 1 b 3 Q 7 L C Z x d W 9 0 O 1 N l Y 3 R p b 2 4 x L 2 N v b X B p b G V k R G F 0 Y S 9 B Z G R l Z C B D d X N 0 b 2 0 u e 0 5 v S W 5 0 Z X J 2 Z W 5 0 a W 9 u L D V 9 J n F 1 b 3 Q 7 L C Z x d W 9 0 O 1 N l Y 3 R p b 2 4 x L 2 N v b X B p b G V k R G F 0 Y S 9 H c m 9 1 c G V k I F J v d 3 M u e 0 h v c 3 B p d G F s a X p l Z C w x f S Z x d W 9 0 O y w m c X V v d D t T Z W N 0 a W 9 u M S 9 j b 2 1 w a W x l Z E R h d G E v R 3 J v d X B l Z C B S b 3 d z L n t J b n R l b n N p d m V D Y X J l L D J 9 J n F 1 b 3 Q 7 L C Z x d W 9 0 O 1 N l Y 3 R p b 2 4 x L 2 N v b X B p b G V k R G F 0 Y S 9 H c m 9 1 c G V k I F J v d 3 M u e 0 R l Y 2 V h c 2 V k L D N 9 J n F 1 b 3 Q 7 L C Z x d W 9 0 O 1 N l Y 3 R p b 2 4 x L 2 N v b X B p b G V k R G F 0 Y S 9 H c m 9 1 c G V k I F J v d 3 M u e 1 R v d G F s L D R 9 J n F 1 b 3 Q 7 X S w m c X V v d D t D b 2 x 1 b W 5 D b 3 V u d C Z x d W 9 0 O z o 2 L C Z x d W 9 0 O 0 t l e U N v b H V t b k 5 h b W V z J n F 1 b 3 Q 7 O l s m c X V v d D t E Y X R l J n F 1 b 3 Q 7 X S w m c X V v d D t D b 2 x 1 b W 5 J Z G V u d G l 0 a W V z J n F 1 b 3 Q 7 O l s m c X V v d D t T Z W N 0 a W 9 u M S 9 j b 2 1 w a W x l Z E R h d G E v R 3 J v d X B l Z C B S b 3 d z L n t E Y X R l L D B 9 J n F 1 b 3 Q 7 L C Z x d W 9 0 O 1 N l Y 3 R p b 2 4 x L 2 N v b X B p b G V k R G F 0 Y S 9 B Z G R l Z C B D d X N 0 b 2 0 u e 0 5 v S W 5 0 Z X J 2 Z W 5 0 a W 9 u L D V 9 J n F 1 b 3 Q 7 L C Z x d W 9 0 O 1 N l Y 3 R p b 2 4 x L 2 N v b X B p b G V k R G F 0 Y S 9 H c m 9 1 c G V k I F J v d 3 M u e 0 h v c 3 B p d G F s a X p l Z C w x f S Z x d W 9 0 O y w m c X V v d D t T Z W N 0 a W 9 u M S 9 j b 2 1 w a W x l Z E R h d G E v R 3 J v d X B l Z C B S b 3 d z L n t J b n R l b n N p d m V D Y X J l L D J 9 J n F 1 b 3 Q 7 L C Z x d W 9 0 O 1 N l Y 3 R p b 2 4 x L 2 N v b X B p b G V k R G F 0 Y S 9 H c m 9 1 c G V k I F J v d 3 M u e 0 R l Y 2 V h c 2 V k L D N 9 J n F 1 b 3 Q 7 L C Z x d W 9 0 O 1 N l Y 3 R p b 2 4 x L 2 N v b X B p b G V k R G F 0 Y S 9 H c m 9 1 c G V k I F J v d 3 M u e 1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a W x l Z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E Y X R h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l s Z W R E Y X R h L 1 J l c G x h Y 2 V k J T I w T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a W x l Z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p b G V k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a X p l Z E R h d G E i I C 8 + P E V u d H J 5 I F R 5 c G U 9 I k Z p b G x l Z E N v b X B s Z X R l U m V z d W x 0 V G 9 X b 3 J r c 2 h l Z X Q i I F Z h b H V l P S J s M S I g L z 4 8 R W 5 0 c n k g V H l w Z T 0 i U X V l c n l J R C I g V m F s d W U 9 I n N j Z m V j M W Y z Z S 0 3 Z m V i L T Q 1 Z j Q t O G Q z N C 0 w Z D E z Z j Z m N D g 1 O T E i I C 8 + P E V u d H J 5 I F R 5 c G U 9 I k Z p b G x M Y X N 0 V X B k Y X R l Z C I g V m F s d W U 9 I m Q y M D I w L T A 0 L T A 2 V D A y O j E 2 O j M 1 L j Y 0 M T c 4 N T V a I i A v P j x F b n R y e S B U e X B l P S J G a W x s R X J y b 3 J D b 3 V u d C I g V m F s d W U 9 I m w w I i A v P j x F b n R y e S B U e X B l P S J G a W x s Q 2 9 s d W 1 u V H l w Z X M i I F Z h b H V l P S J z Q 1 F B Q U F B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N h d G V n b 3 J 5 U 2 9 y d E 9 y Z G V y J n F 1 b 3 Q 7 L C Z x d W 9 0 O 0 N h d G V n b 3 J 5 J n F 1 b 3 Q 7 L C Z x d W 9 0 O 0 N h c 2 V D b 3 V u d C Z x d W 9 0 O 1 0 i I C 8 + P E V u d H J 5 I F R 5 c G U 9 I k Z p b G x D b 3 V u d C I g V m F s d W U 9 I m w x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a X p l Z E R h d G E v U 2 9 1 c m N l L n t E Y X R l L D B 9 J n F 1 b 3 Q 7 L C Z x d W 9 0 O 1 N l Y 3 R p b 2 4 x L 3 N 1 b W 1 h c m l 6 Z W R E Y X R h L 0 F k Z G V k I E N h d G V n b 3 J 5 U 2 9 y d E 9 y Z G V y L n t D Y X R l Z 2 9 y e V N v c n R P c m R l c i w z f S Z x d W 9 0 O y w m c X V v d D t T Z W N 0 a W 9 u M S 9 z d W 1 t Y X J p e m V k R G F 0 Y S 9 T b 3 V y Y 2 U u e 0 N h d G V n b 3 J 5 L D F 9 J n F 1 b 3 Q 7 L C Z x d W 9 0 O 1 N l Y 3 R p b 2 4 x L 3 N 1 b W 1 h c m l 6 Z W R E Y X R h L 1 N v d X J j Z S 5 7 Q 2 F z Z U N v d W 5 0 L D J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b W 1 h c m l 6 Z W R E Y X R h L 1 N v d X J j Z S 5 7 R G F 0 Z S w w f S Z x d W 9 0 O y w m c X V v d D t T Z W N 0 a W 9 u M S 9 z d W 1 t Y X J p e m V k R G F 0 Y S 9 B Z G R l Z C B D Y X R l Z 2 9 y e V N v c n R P c m R l c i 5 7 Q 2 F 0 Z W d v c n l T b 3 J 0 T 3 J k Z X I s M 3 0 m c X V v d D s s J n F 1 b 3 Q 7 U 2 V j d G l v b j E v c 3 V t b W F y a X p l Z E R h d G E v U 2 9 1 c m N l L n t D Y X R l Z 2 9 y e S w x f S Z x d W 9 0 O y w m c X V v d D t T Z W N 0 a W 9 u M S 9 z d W 1 t Y X J p e m V k R G F 0 Y S 9 T b 3 V y Y 2 U u e 0 N h c 2 V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a X p l Z E R h d G E v T m 9 J b n R l c n Z l b n R p b 2 5 f U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T m 9 J b n R l c n Z l b n R p b 2 5 f U m F 3 J T I w L S U y M F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T m 9 J b n R l c n Z l b n R p b 2 5 f U m F 3 J T I w L S U y M E F k Z G V k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O b 0 l u d G V y d m V u d G l v b l 9 S Y X c l M j A t J T I w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0 5 v S W 5 0 Z X J 2 Z W 5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S G 9 z c G l 0 Y W x p e m V k X 1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0 h v c 3 B p d G F s a X p l Z F 9 S Y X c l M j A t J T I w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I b 3 N w a X R h b G l 6 Z W R f U m F 3 J T I w L S U y M E F k Z G V k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I b 3 N w a X R h b G l 6 Z W R f U m F 3 J T I w L S U y M F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I b 3 N w a X R h b G l 6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J b n R l b n N p d m V D Y X J l X 1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0 l u d G V u c 2 l 2 Z U N h c m V f U m F 3 J T I w L S U y M F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S W 5 0 Z W 5 z a X Z l Q 2 F y Z V 9 S Y X c l M j A t J T I w Q W R k Z W Q l M j B D Y X R l Z 2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0 l u d G V u c 2 l 2 Z U N h c m V f U m F 3 J T I w L S U y M F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J b n R l b n N p d m V D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R G V j Z W F z Z W R f U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R G V j Z W F z Z W R f U m F 3 J T I w L S U y M F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R G V j Z W F z Z W R f U m F 3 J T I w L S U y M E F k Z G V k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E Z W N l Y X N l Z F 9 S Y X c l M j A t J T I w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0 R l Y 2 V h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a X p l Z E R h d G E v Q W R k Z W Q l M j B D Y X R l Z 2 9 y e V N v c n R P c m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m l 6 Z W R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p e m V k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R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f p l 3 u H L 9 C n / t S 1 J C 5 H Y g A A A A A A g A A A A A A E G Y A A A A B A A A g A A A A L q A f G u X Z D j c l T 7 4 D Q o C / D f y g e Z 7 7 s m C 1 B C C + l e 9 y N 8 I A A A A A D o A A A A A C A A A g A A A A g T s 3 U B J 3 N a c P 7 v 0 L y m 3 4 l k j 1 V v Q F 7 X l T o c 1 Z 6 z Q c 7 r Z Q A A A A v y + B m N Z 9 Z o A g v 3 P Z X C O s 3 U f G K b X R 2 v B k 1 u 7 t Y d x V o t a 2 y W + + 0 j R 6 W F T B r 5 t U / q 0 n P s l Y W W p I c h 7 r j i x G R W 0 0 Y i F 9 Z h v e 9 e n g W 9 o M 2 7 n V L E N A A A A A V G H w h d j 2 V A a P V n H d 1 5 h V 3 z / D 9 o k n 0 l P s O X I d e O 1 6 9 V c Q N v 4 F z 7 6 O 6 U h t w 8 8 F b R N G / D C U W X X 8 2 X x c p + u e N M v 3 X A = = < / D a t a M a s h u p > 
</file>

<file path=customXml/itemProps1.xml><?xml version="1.0" encoding="utf-8"?>
<ds:datastoreItem xmlns:ds="http://schemas.openxmlformats.org/officeDocument/2006/customXml" ds:itemID="{75E2F619-8E1E-44AF-9313-1E1F1D344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pivotChart</vt:lpstr>
      <vt:lpstr>summarizedData</vt:lpstr>
      <vt:lpstr>compiledData</vt:lpstr>
      <vt:lpstr>rawData</vt:lpstr>
      <vt:lpstr>test</vt:lpstr>
      <vt:lpstr>casesByCity</vt:lpstr>
      <vt:lpstr>casesByZip</vt:lpstr>
      <vt:lpstr>ZipCodes</vt:lpstr>
      <vt:lpstr>rawData_Source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C. Vanderbilt</dc:creator>
  <cp:keywords/>
  <dc:description/>
  <cp:lastModifiedBy>Matthew Vanderbilt</cp:lastModifiedBy>
  <cp:revision/>
  <dcterms:created xsi:type="dcterms:W3CDTF">2020-03-14T20:38:24Z</dcterms:created>
  <dcterms:modified xsi:type="dcterms:W3CDTF">2020-04-06T02:16:37Z</dcterms:modified>
  <cp:category/>
  <cp:contentStatus/>
</cp:coreProperties>
</file>