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zfranky6_uconn_edu/Documents/Jo_Franky/Project1_Seroprevalence/result/"/>
    </mc:Choice>
  </mc:AlternateContent>
  <xr:revisionPtr revIDLastSave="161" documentId="13_ncr:1_{585BEB16-E6DD-FA43-B782-7EA4441CF242}" xr6:coauthVersionLast="47" xr6:coauthVersionMax="47" xr10:uidLastSave="{371F0277-94CD-D346-B5AE-FC5A3AD5A304}"/>
  <bookViews>
    <workbookView xWindow="280" yWindow="860" windowWidth="24880" windowHeight="18780" xr2:uid="{BF95BD44-BD99-9D48-9A4A-5260769AA679}"/>
  </bookViews>
  <sheets>
    <sheet name="stratified_cox_hazard" sheetId="5" r:id="rId1"/>
    <sheet name="regression" sheetId="1" state="hidden" r:id="rId2"/>
    <sheet name="immune_type_model_full_result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5" l="1"/>
  <c r="K50" i="5"/>
  <c r="L48" i="5"/>
  <c r="L49" i="5"/>
  <c r="K48" i="5"/>
  <c r="K49" i="5"/>
  <c r="L47" i="5"/>
  <c r="K47" i="5"/>
  <c r="L44" i="5"/>
  <c r="K44" i="5"/>
  <c r="F50" i="5"/>
  <c r="E50" i="5"/>
  <c r="F48" i="5"/>
  <c r="F49" i="5"/>
  <c r="F47" i="5"/>
  <c r="E48" i="5"/>
  <c r="E49" i="5"/>
  <c r="E47" i="5"/>
  <c r="F44" i="5"/>
  <c r="E44" i="5"/>
  <c r="F12" i="5"/>
  <c r="D12" i="5"/>
  <c r="F5" i="5"/>
  <c r="F6" i="5"/>
  <c r="F7" i="5"/>
  <c r="F8" i="5"/>
  <c r="D5" i="5"/>
  <c r="D6" i="5"/>
  <c r="D7" i="5"/>
  <c r="D8" i="5"/>
  <c r="F11" i="5"/>
  <c r="F13" i="5"/>
  <c r="F14" i="5"/>
  <c r="F15" i="5"/>
  <c r="F4" i="5"/>
  <c r="D11" i="5"/>
  <c r="D13" i="5"/>
  <c r="D14" i="5"/>
  <c r="D15" i="5"/>
  <c r="D4" i="5"/>
  <c r="F7" i="3"/>
  <c r="F8" i="3"/>
  <c r="F9" i="3"/>
  <c r="F10" i="3"/>
  <c r="F16" i="3"/>
  <c r="F17" i="3"/>
  <c r="F18" i="3"/>
  <c r="F19" i="3"/>
  <c r="F4" i="3"/>
  <c r="D7" i="3"/>
  <c r="D8" i="3"/>
  <c r="D9" i="3"/>
  <c r="D10" i="3"/>
  <c r="D16" i="3"/>
  <c r="D17" i="3"/>
  <c r="D18" i="3"/>
  <c r="D19" i="3"/>
  <c r="D4" i="3"/>
  <c r="M39" i="1"/>
  <c r="K39" i="1"/>
  <c r="M42" i="1"/>
  <c r="K42" i="1"/>
  <c r="M41" i="1"/>
  <c r="K41" i="1"/>
  <c r="M40" i="1"/>
  <c r="K40" i="1"/>
  <c r="M36" i="1"/>
  <c r="K36" i="1"/>
  <c r="M35" i="1"/>
  <c r="K35" i="1"/>
  <c r="M34" i="1"/>
  <c r="K34" i="1"/>
  <c r="M33" i="1"/>
  <c r="K33" i="1"/>
  <c r="M30" i="1"/>
  <c r="K30" i="1"/>
  <c r="M22" i="1"/>
  <c r="K22" i="1"/>
  <c r="M21" i="1"/>
  <c r="K21" i="1"/>
  <c r="M20" i="1"/>
  <c r="K20" i="1"/>
  <c r="K9" i="1"/>
  <c r="M17" i="1"/>
  <c r="M6" i="1"/>
  <c r="M9" i="1"/>
  <c r="M12" i="1"/>
  <c r="M15" i="1"/>
  <c r="M16" i="1"/>
  <c r="K6" i="1"/>
  <c r="K12" i="1"/>
  <c r="K15" i="1"/>
  <c r="K16" i="1"/>
  <c r="K17" i="1"/>
</calcChain>
</file>

<file path=xl/sharedStrings.xml><?xml version="1.0" encoding="utf-8"?>
<sst xmlns="http://schemas.openxmlformats.org/spreadsheetml/2006/main" count="251" uniqueCount="93">
  <si>
    <t>Unadjusted Analysis</t>
  </si>
  <si>
    <t>Variables</t>
  </si>
  <si>
    <t xml:space="preserve">    Hybrid-induced</t>
  </si>
  <si>
    <t>coef</t>
  </si>
  <si>
    <t>exp(coef)</t>
  </si>
  <si>
    <t>se(coef)</t>
  </si>
  <si>
    <t>z</t>
  </si>
  <si>
    <t>Pr(&gt;|z|)</t>
  </si>
  <si>
    <t>Signif. codes:  0 ‘***’ 0.001 ‘**’ 0.01 ‘*’ 0.05 ‘.’ 0.1 ‘ ’ 1</t>
  </si>
  <si>
    <t>Adjusted Analysis</t>
  </si>
  <si>
    <t>-</t>
  </si>
  <si>
    <t xml:space="preserve">    Female (Vaccine-induced)</t>
  </si>
  <si>
    <t xml:space="preserve">    Female (Hybrid-induced)</t>
  </si>
  <si>
    <t xml:space="preserve">    20-40 (Vaccine-induced)</t>
  </si>
  <si>
    <t xml:space="preserve">    40-60 (Vaccine-induced)</t>
  </si>
  <si>
    <t xml:space="preserve">    &gt; 60 (Vaccine-induced)</t>
  </si>
  <si>
    <t>&lt; 2e-16 ***</t>
  </si>
  <si>
    <t>ImmuneType (v.s. Vaccine-induced)</t>
  </si>
  <si>
    <t>Vaccine-induced Sex (v.s. Male)</t>
  </si>
  <si>
    <t>Hybrid-induced Sex (v.s. Male)</t>
  </si>
  <si>
    <t>3.6e-03 **</t>
  </si>
  <si>
    <t>6.2e-03 **</t>
  </si>
  <si>
    <t>Vaccine-induced Age (v.s. &lt;20)</t>
  </si>
  <si>
    <t>Hybrid-induced Age (v.s. &lt;20)</t>
  </si>
  <si>
    <t>4.6e-05 ***</t>
  </si>
  <si>
    <t>8.2e-04 ***</t>
  </si>
  <si>
    <t>Vaccine-induced</t>
  </si>
  <si>
    <t xml:space="preserve">    Female (v.s. Male)</t>
  </si>
  <si>
    <t>Hybrid-induced</t>
  </si>
  <si>
    <t>1.2e-03 **</t>
  </si>
  <si>
    <t>2.4e-05 ***</t>
  </si>
  <si>
    <t>1.5e-04 ***</t>
  </si>
  <si>
    <t>3.0e-02 *</t>
  </si>
  <si>
    <t xml:space="preserve">    Age 20-39 (v.s. &lt;20)</t>
  </si>
  <si>
    <t xml:space="preserve">    Age 40-59 (v.s. &lt;20)</t>
  </si>
  <si>
    <t xml:space="preserve">    Age  ≥60 (v.s. &lt;20)</t>
  </si>
  <si>
    <t>***</t>
  </si>
  <si>
    <t>*</t>
  </si>
  <si>
    <t>**</t>
  </si>
  <si>
    <t>Immune Type</t>
  </si>
  <si>
    <t>N</t>
  </si>
  <si>
    <t>hybrid-induced</t>
  </si>
  <si>
    <t>vaccine-induced</t>
  </si>
  <si>
    <t>Observed</t>
  </si>
  <si>
    <t>Expected</t>
  </si>
  <si>
    <t>(O-E)^2/E</t>
  </si>
  <si>
    <t>(O-E)^2/V</t>
  </si>
  <si>
    <t>Log-Rank test Results</t>
  </si>
  <si>
    <t xml:space="preserve">Chisq= 486  on 1 degrees of freedom, p &lt; 2e-16 </t>
  </si>
  <si>
    <t xml:space="preserve">    Vaccine Doses</t>
  </si>
  <si>
    <t>Immune Type*Sex</t>
  </si>
  <si>
    <t>GLOBAL</t>
  </si>
  <si>
    <t>Chisq</t>
  </si>
  <si>
    <t>df</t>
  </si>
  <si>
    <t>p-value</t>
  </si>
  <si>
    <t>Immune Type*Age Category</t>
  </si>
  <si>
    <t>Immune Type*Vaccine Doses</t>
  </si>
  <si>
    <t>P-value</t>
  </si>
  <si>
    <t>95% CI for the Hazard Ratio</t>
  </si>
  <si>
    <t>Hazard Ratio</t>
  </si>
  <si>
    <t>Sex</t>
  </si>
  <si>
    <t xml:space="preserve">    Male</t>
  </si>
  <si>
    <t xml:space="preserve">    Female</t>
  </si>
  <si>
    <t>Age</t>
  </si>
  <si>
    <t>Vaccine Doses</t>
  </si>
  <si>
    <t xml:space="preserve">    Age &lt;20</t>
  </si>
  <si>
    <t xml:space="preserve">    Age 20-39</t>
  </si>
  <si>
    <t xml:space="preserve">    Age 40-59</t>
  </si>
  <si>
    <t xml:space="preserve">    Age  ≥60 </t>
  </si>
  <si>
    <t>Likelihood ratio test</t>
  </si>
  <si>
    <t>Wald test </t>
  </si>
  <si>
    <t>Score (logrank) test </t>
  </si>
  <si>
    <t>= 85.44</t>
  </si>
  <si>
    <t>= 84.76</t>
  </si>
  <si>
    <t>= 85.59</t>
  </si>
  <si>
    <t>on</t>
  </si>
  <si>
    <t>&lt;0.001***</t>
  </si>
  <si>
    <t>&lt;0.01**</t>
  </si>
  <si>
    <t>0.04*</t>
  </si>
  <si>
    <t>0.02*</t>
  </si>
  <si>
    <t>&lt;0.001</t>
  </si>
  <si>
    <t>Concordance</t>
  </si>
  <si>
    <t>(se = 0.007)</t>
  </si>
  <si>
    <t>= 0.673</t>
  </si>
  <si>
    <t>&lt; 0.001</t>
  </si>
  <si>
    <t>Immune Type*Latest Immunology Gap</t>
  </si>
  <si>
    <t>Immune Type*S ab level</t>
  </si>
  <si>
    <t>0.06 .</t>
  </si>
  <si>
    <t>= 0.55</t>
  </si>
  <si>
    <t>(se = 0.01)</t>
  </si>
  <si>
    <t>= 49.26</t>
  </si>
  <si>
    <t>= 51.59</t>
  </si>
  <si>
    <t>= 52.61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</si>
</sst>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Lucida Console"/>
      <family val="3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4" fillId="2" borderId="0" xfId="0" applyFont="1" applyFill="1"/>
    <xf numFmtId="2" fontId="2" fillId="2" borderId="0" xfId="1" applyNumberFormat="1" applyFont="1" applyFill="1" applyBorder="1" applyAlignment="1">
      <alignment horizontal="left"/>
    </xf>
    <xf numFmtId="0" fontId="6" fillId="2" borderId="0" xfId="0" applyFont="1" applyFill="1"/>
    <xf numFmtId="0" fontId="7" fillId="2" borderId="1" xfId="0" applyFont="1" applyFill="1" applyBorder="1"/>
    <xf numFmtId="0" fontId="7" fillId="2" borderId="0" xfId="0" applyFont="1" applyFill="1"/>
    <xf numFmtId="0" fontId="7" fillId="2" borderId="1" xfId="0" applyFont="1" applyFill="1" applyBorder="1" applyAlignment="1">
      <alignment horizontal="left"/>
    </xf>
    <xf numFmtId="2" fontId="2" fillId="2" borderId="1" xfId="1" applyNumberFormat="1" applyFont="1" applyFill="1" applyBorder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right"/>
    </xf>
    <xf numFmtId="2" fontId="6" fillId="2" borderId="0" xfId="0" applyNumberFormat="1" applyFont="1" applyFill="1"/>
    <xf numFmtId="11" fontId="6" fillId="2" borderId="0" xfId="0" applyNumberFormat="1" applyFont="1" applyFill="1"/>
    <xf numFmtId="2" fontId="6" fillId="2" borderId="1" xfId="0" applyNumberFormat="1" applyFont="1" applyFill="1" applyBorder="1"/>
    <xf numFmtId="0" fontId="0" fillId="2" borderId="1" xfId="0" applyFill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horizontal="right"/>
    </xf>
    <xf numFmtId="0" fontId="6" fillId="2" borderId="4" xfId="0" applyFont="1" applyFill="1" applyBorder="1"/>
    <xf numFmtId="164" fontId="6" fillId="2" borderId="4" xfId="1" applyNumberFormat="1" applyFont="1" applyFill="1" applyBorder="1" applyAlignment="1">
      <alignment horizontal="right"/>
    </xf>
    <xf numFmtId="165" fontId="8" fillId="2" borderId="4" xfId="0" applyNumberFormat="1" applyFont="1" applyFill="1" applyBorder="1" applyAlignment="1">
      <alignment horizontal="right"/>
    </xf>
    <xf numFmtId="165" fontId="9" fillId="2" borderId="4" xfId="0" applyNumberFormat="1" applyFont="1" applyFill="1" applyBorder="1" applyAlignment="1">
      <alignment horizontal="right"/>
    </xf>
    <xf numFmtId="0" fontId="6" fillId="2" borderId="1" xfId="0" applyFont="1" applyFill="1" applyBorder="1"/>
    <xf numFmtId="164" fontId="6" fillId="2" borderId="1" xfId="1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0" fontId="7" fillId="2" borderId="3" xfId="0" applyFont="1" applyFill="1" applyBorder="1"/>
    <xf numFmtId="0" fontId="7" fillId="2" borderId="3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3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2" fontId="6" fillId="2" borderId="0" xfId="0" applyNumberFormat="1" applyFont="1" applyFill="1" applyAlignment="1">
      <alignment horizontal="left"/>
    </xf>
    <xf numFmtId="2" fontId="6" fillId="2" borderId="3" xfId="0" applyNumberFormat="1" applyFont="1" applyFill="1" applyBorder="1" applyAlignment="1">
      <alignment horizontal="left"/>
    </xf>
    <xf numFmtId="0" fontId="6" fillId="2" borderId="3" xfId="0" applyFont="1" applyFill="1" applyBorder="1"/>
    <xf numFmtId="0" fontId="8" fillId="2" borderId="0" xfId="0" applyFont="1" applyFill="1"/>
    <xf numFmtId="0" fontId="8" fillId="2" borderId="1" xfId="0" applyFont="1" applyFill="1" applyBorder="1"/>
    <xf numFmtId="49" fontId="6" fillId="2" borderId="0" xfId="0" applyNumberFormat="1" applyFont="1" applyFill="1" applyAlignment="1">
      <alignment horizontal="left"/>
    </xf>
    <xf numFmtId="49" fontId="6" fillId="2" borderId="3" xfId="0" applyNumberFormat="1" applyFont="1" applyFill="1" applyBorder="1" applyAlignment="1">
      <alignment horizontal="left"/>
    </xf>
    <xf numFmtId="0" fontId="6" fillId="2" borderId="5" xfId="0" applyFont="1" applyFill="1" applyBorder="1"/>
    <xf numFmtId="0" fontId="6" fillId="2" borderId="2" xfId="0" applyFont="1" applyFill="1" applyBorder="1"/>
    <xf numFmtId="49" fontId="8" fillId="2" borderId="0" xfId="0" applyNumberFormat="1" applyFont="1" applyFill="1"/>
    <xf numFmtId="0" fontId="6" fillId="2" borderId="0" xfId="0" applyFont="1" applyFill="1" applyAlignment="1">
      <alignment horizontal="left"/>
    </xf>
    <xf numFmtId="49" fontId="6" fillId="2" borderId="0" xfId="0" applyNumberFormat="1" applyFont="1" applyFill="1"/>
    <xf numFmtId="49" fontId="6" fillId="2" borderId="1" xfId="0" applyNumberFormat="1" applyFont="1" applyFill="1" applyBorder="1"/>
    <xf numFmtId="0" fontId="6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11" fontId="6" fillId="2" borderId="1" xfId="0" applyNumberFormat="1" applyFont="1" applyFill="1" applyBorder="1" applyAlignment="1">
      <alignment horizontal="right"/>
    </xf>
    <xf numFmtId="49" fontId="6" fillId="2" borderId="4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B9ED-BF3F-244A-A5DD-782B326799E0}">
  <dimension ref="A1:P115"/>
  <sheetViews>
    <sheetView tabSelected="1" topLeftCell="A28" zoomScale="117" workbookViewId="0">
      <selection activeCell="J80" sqref="J80"/>
    </sheetView>
  </sheetViews>
  <sheetFormatPr baseColWidth="10" defaultRowHeight="16" x14ac:dyDescent="0.2"/>
  <cols>
    <col min="2" max="2" width="33.1640625" bestFit="1" customWidth="1"/>
    <col min="3" max="3" width="14.83203125" bestFit="1" customWidth="1"/>
    <col min="5" max="6" width="7.83203125" customWidth="1"/>
    <col min="7" max="7" width="4.83203125" customWidth="1"/>
    <col min="8" max="8" width="2.5" customWidth="1"/>
    <col min="9" max="9" width="14.83203125" bestFit="1" customWidth="1"/>
    <col min="11" max="12" width="7.83203125" customWidth="1"/>
    <col min="13" max="13" width="4.83203125" customWidth="1"/>
  </cols>
  <sheetData>
    <row r="1" spans="1:9" ht="17" thickBot="1" x14ac:dyDescent="0.25">
      <c r="A1" s="1"/>
      <c r="B1" s="24"/>
      <c r="C1" s="24"/>
      <c r="D1" s="24"/>
      <c r="E1" s="24"/>
      <c r="F1" s="24"/>
      <c r="G1" s="24"/>
      <c r="H1" s="24"/>
      <c r="I1" s="1"/>
    </row>
    <row r="2" spans="1:9" x14ac:dyDescent="0.2">
      <c r="A2" s="1"/>
      <c r="B2" s="25" t="s">
        <v>1</v>
      </c>
      <c r="C2" s="26" t="s">
        <v>3</v>
      </c>
      <c r="D2" s="26" t="s">
        <v>4</v>
      </c>
      <c r="E2" s="26" t="s">
        <v>5</v>
      </c>
      <c r="F2" s="26" t="s">
        <v>6</v>
      </c>
      <c r="G2" s="60" t="s">
        <v>7</v>
      </c>
      <c r="H2" s="60"/>
      <c r="I2" s="1"/>
    </row>
    <row r="3" spans="1:9" x14ac:dyDescent="0.2">
      <c r="A3" s="1"/>
      <c r="B3" s="9" t="s">
        <v>28</v>
      </c>
      <c r="C3" s="21"/>
      <c r="D3" s="21"/>
      <c r="E3" s="21"/>
      <c r="F3" s="21"/>
      <c r="G3" s="7"/>
      <c r="H3" s="1"/>
      <c r="I3" s="1"/>
    </row>
    <row r="4" spans="1:9" x14ac:dyDescent="0.2">
      <c r="A4" s="1"/>
      <c r="B4" s="13" t="s">
        <v>27</v>
      </c>
      <c r="C4" s="21">
        <v>0.31118000000000001</v>
      </c>
      <c r="D4" s="21">
        <f>EXP(C4)</f>
        <v>1.3650349053568869</v>
      </c>
      <c r="E4" s="21">
        <v>8.6230000000000001E-2</v>
      </c>
      <c r="F4" s="21">
        <f>C4/E4</f>
        <v>3.6087208628087675</v>
      </c>
      <c r="G4" s="21">
        <v>0</v>
      </c>
      <c r="H4" s="1" t="s">
        <v>36</v>
      </c>
      <c r="I4" s="1"/>
    </row>
    <row r="5" spans="1:9" x14ac:dyDescent="0.2">
      <c r="A5" s="1"/>
      <c r="B5" s="13" t="s">
        <v>49</v>
      </c>
      <c r="C5" s="21">
        <v>-4.8140000000000002E-2</v>
      </c>
      <c r="D5" s="21">
        <f t="shared" ref="D5:D8" si="0">EXP(C5)</f>
        <v>0.95300035768758917</v>
      </c>
      <c r="E5" s="21">
        <v>7.646E-2</v>
      </c>
      <c r="F5" s="21">
        <f t="shared" ref="F5:F8" si="1">C5/E5</f>
        <v>-0.62961025372743917</v>
      </c>
      <c r="G5" s="21">
        <v>0.52</v>
      </c>
      <c r="H5" s="1"/>
      <c r="I5" s="1"/>
    </row>
    <row r="6" spans="1:9" x14ac:dyDescent="0.2">
      <c r="A6" s="1"/>
      <c r="B6" s="13" t="s">
        <v>33</v>
      </c>
      <c r="C6" s="21">
        <v>0.58664000000000005</v>
      </c>
      <c r="D6" s="21">
        <f t="shared" si="0"/>
        <v>1.797937186080369</v>
      </c>
      <c r="E6" s="21">
        <v>0.21975</v>
      </c>
      <c r="F6" s="21">
        <f t="shared" si="1"/>
        <v>2.6695790671217297</v>
      </c>
      <c r="G6" s="21">
        <v>0.01</v>
      </c>
      <c r="H6" s="1" t="s">
        <v>38</v>
      </c>
      <c r="I6" s="1"/>
    </row>
    <row r="7" spans="1:9" x14ac:dyDescent="0.2">
      <c r="A7" s="1"/>
      <c r="B7" s="13" t="s">
        <v>34</v>
      </c>
      <c r="C7" s="21">
        <v>0.56962000000000002</v>
      </c>
      <c r="D7" s="21">
        <f t="shared" si="0"/>
        <v>1.7675952376069015</v>
      </c>
      <c r="E7" s="21">
        <v>0.22055</v>
      </c>
      <c r="F7" s="21">
        <f t="shared" si="1"/>
        <v>2.582725005667649</v>
      </c>
      <c r="G7" s="21">
        <v>0.01</v>
      </c>
      <c r="H7" s="1" t="s">
        <v>38</v>
      </c>
      <c r="I7" s="1"/>
    </row>
    <row r="8" spans="1:9" x14ac:dyDescent="0.2">
      <c r="A8" s="1"/>
      <c r="B8" s="13" t="s">
        <v>35</v>
      </c>
      <c r="C8" s="21">
        <v>0.47417999999999999</v>
      </c>
      <c r="D8" s="21">
        <f t="shared" si="0"/>
        <v>1.60669616631048</v>
      </c>
      <c r="E8" s="21">
        <v>0.23438000000000001</v>
      </c>
      <c r="F8" s="21">
        <f t="shared" si="1"/>
        <v>2.0231248400034132</v>
      </c>
      <c r="G8" s="21">
        <v>0.04</v>
      </c>
      <c r="H8" s="1" t="s">
        <v>37</v>
      </c>
      <c r="I8" s="1"/>
    </row>
    <row r="9" spans="1:9" x14ac:dyDescent="0.2">
      <c r="A9" s="1"/>
      <c r="B9" s="7"/>
      <c r="C9" s="21"/>
      <c r="D9" s="21"/>
      <c r="E9" s="21"/>
      <c r="F9" s="21"/>
      <c r="G9" s="21"/>
      <c r="H9" s="1"/>
      <c r="I9" s="1"/>
    </row>
    <row r="10" spans="1:9" x14ac:dyDescent="0.2">
      <c r="A10" s="1"/>
      <c r="B10" s="9" t="s">
        <v>26</v>
      </c>
      <c r="C10" s="21"/>
      <c r="D10" s="21"/>
      <c r="E10" s="21"/>
      <c r="F10" s="21"/>
      <c r="G10" s="21"/>
      <c r="H10" s="1"/>
      <c r="I10" s="1"/>
    </row>
    <row r="11" spans="1:9" x14ac:dyDescent="0.2">
      <c r="A11" s="1"/>
      <c r="B11" s="13" t="s">
        <v>27</v>
      </c>
      <c r="C11" s="21">
        <v>0.28043000000000001</v>
      </c>
      <c r="D11" s="21">
        <f t="shared" ref="D11:D15" si="2">EXP(C11)</f>
        <v>1.3236988804976282</v>
      </c>
      <c r="E11" s="21">
        <v>5.799E-2</v>
      </c>
      <c r="F11" s="21">
        <f t="shared" ref="F11:F15" si="3">C11/E11</f>
        <v>4.8358337644421452</v>
      </c>
      <c r="G11" s="21">
        <v>0</v>
      </c>
      <c r="H11" s="1" t="s">
        <v>36</v>
      </c>
      <c r="I11" s="1"/>
    </row>
    <row r="12" spans="1:9" x14ac:dyDescent="0.2">
      <c r="A12" s="1"/>
      <c r="B12" s="13" t="s">
        <v>49</v>
      </c>
      <c r="C12" s="21">
        <v>-0.14815</v>
      </c>
      <c r="D12" s="21">
        <f t="shared" si="2"/>
        <v>0.86230175997666902</v>
      </c>
      <c r="E12" s="21">
        <v>5.1180000000000003E-2</v>
      </c>
      <c r="F12" s="21">
        <f t="shared" si="3"/>
        <v>-2.8946854239937476</v>
      </c>
      <c r="G12" s="21">
        <v>0.01</v>
      </c>
      <c r="H12" s="1" t="s">
        <v>38</v>
      </c>
      <c r="I12" s="1"/>
    </row>
    <row r="13" spans="1:9" x14ac:dyDescent="0.2">
      <c r="A13" s="1"/>
      <c r="B13" s="13" t="s">
        <v>33</v>
      </c>
      <c r="C13" s="21">
        <v>-0.34394000000000002</v>
      </c>
      <c r="D13" s="21">
        <f t="shared" si="2"/>
        <v>0.70897146506129127</v>
      </c>
      <c r="E13" s="21">
        <v>0.13628000000000001</v>
      </c>
      <c r="F13" s="21">
        <f t="shared" si="3"/>
        <v>-2.5237745817434694</v>
      </c>
      <c r="G13" s="21">
        <v>0.01</v>
      </c>
      <c r="H13" s="1" t="s">
        <v>38</v>
      </c>
      <c r="I13" s="1"/>
    </row>
    <row r="14" spans="1:9" x14ac:dyDescent="0.2">
      <c r="A14" s="1"/>
      <c r="B14" s="13" t="s">
        <v>34</v>
      </c>
      <c r="C14" s="21">
        <v>-0.13588</v>
      </c>
      <c r="D14" s="21">
        <f t="shared" si="2"/>
        <v>0.87294737988933635</v>
      </c>
      <c r="E14" s="21">
        <v>0.13039000000000001</v>
      </c>
      <c r="F14" s="21">
        <f t="shared" si="3"/>
        <v>-1.0421044558631796</v>
      </c>
      <c r="G14" s="21">
        <v>0.28999999999999998</v>
      </c>
      <c r="H14" s="1"/>
      <c r="I14" s="1"/>
    </row>
    <row r="15" spans="1:9" ht="17" thickBot="1" x14ac:dyDescent="0.25">
      <c r="A15" s="1"/>
      <c r="B15" s="2" t="s">
        <v>35</v>
      </c>
      <c r="C15" s="23">
        <v>-0.33755000000000002</v>
      </c>
      <c r="D15" s="23">
        <f t="shared" si="2"/>
        <v>0.71351629799969229</v>
      </c>
      <c r="E15" s="23">
        <v>0.13957</v>
      </c>
      <c r="F15" s="23">
        <f t="shared" si="3"/>
        <v>-2.418499677581142</v>
      </c>
      <c r="G15" s="23">
        <v>0.02</v>
      </c>
      <c r="H15" s="24" t="s">
        <v>37</v>
      </c>
      <c r="I15" s="1"/>
    </row>
    <row r="16" spans="1:9" x14ac:dyDescent="0.2">
      <c r="A16" s="1"/>
      <c r="B16" s="7" t="s">
        <v>8</v>
      </c>
      <c r="C16" s="7"/>
      <c r="D16" s="7"/>
      <c r="E16" s="7"/>
      <c r="F16" s="7"/>
      <c r="G16" s="7"/>
      <c r="H16" s="1"/>
      <c r="I16" s="1"/>
    </row>
    <row r="17" spans="1:16" x14ac:dyDescent="0.2">
      <c r="A17" s="1"/>
      <c r="B17" s="7"/>
      <c r="C17" s="7"/>
      <c r="D17" s="7"/>
      <c r="E17" s="7"/>
      <c r="F17" s="7"/>
      <c r="G17" s="7"/>
      <c r="H17" s="1"/>
      <c r="I17" s="1"/>
    </row>
    <row r="18" spans="1:16" x14ac:dyDescent="0.2">
      <c r="A18" s="1"/>
      <c r="B18" s="7"/>
      <c r="C18" s="7"/>
      <c r="D18" s="7"/>
      <c r="E18" s="7"/>
      <c r="F18" s="7"/>
      <c r="G18" s="7"/>
      <c r="H18" s="1"/>
      <c r="I18" s="1"/>
    </row>
    <row r="19" spans="1:16" ht="17" thickBo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6" x14ac:dyDescent="0.2">
      <c r="A20" s="1"/>
      <c r="B20" s="25" t="s">
        <v>1</v>
      </c>
      <c r="C20" s="26" t="s">
        <v>52</v>
      </c>
      <c r="D20" s="26" t="s">
        <v>53</v>
      </c>
      <c r="E20" s="26" t="s">
        <v>54</v>
      </c>
      <c r="F20" s="36"/>
      <c r="G20" s="56"/>
      <c r="H20" s="56"/>
      <c r="I20" s="1"/>
      <c r="J20" s="1"/>
    </row>
    <row r="21" spans="1:16" x14ac:dyDescent="0.2">
      <c r="A21" s="1"/>
      <c r="B21" s="7" t="s">
        <v>50</v>
      </c>
      <c r="C21" s="7">
        <v>0.66</v>
      </c>
      <c r="D21" s="7">
        <v>2</v>
      </c>
      <c r="E21" s="7">
        <v>0.72</v>
      </c>
      <c r="F21" s="1"/>
      <c r="G21" s="1"/>
      <c r="H21" s="1"/>
      <c r="I21" s="1"/>
      <c r="J21" s="1"/>
    </row>
    <row r="22" spans="1:16" x14ac:dyDescent="0.2">
      <c r="A22" s="1"/>
      <c r="B22" s="7" t="s">
        <v>55</v>
      </c>
      <c r="C22" s="7">
        <v>2.34</v>
      </c>
      <c r="D22" s="7">
        <v>6</v>
      </c>
      <c r="E22" s="7">
        <v>0.89</v>
      </c>
      <c r="F22" s="1"/>
      <c r="G22" s="1"/>
      <c r="H22" s="1"/>
      <c r="I22" s="1"/>
      <c r="J22" s="1"/>
    </row>
    <row r="23" spans="1:16" x14ac:dyDescent="0.2">
      <c r="A23" s="1"/>
      <c r="B23" s="7" t="s">
        <v>56</v>
      </c>
      <c r="C23" s="7">
        <v>4.0199999999999996</v>
      </c>
      <c r="D23" s="7">
        <v>2</v>
      </c>
      <c r="E23" s="7">
        <v>0.13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7" thickBot="1" x14ac:dyDescent="0.25">
      <c r="A24" s="1"/>
      <c r="B24" s="31" t="s">
        <v>51</v>
      </c>
      <c r="C24" s="31">
        <v>11.04</v>
      </c>
      <c r="D24" s="31">
        <v>14</v>
      </c>
      <c r="E24" s="31">
        <v>0.35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7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/>
      <c r="B28" s="25" t="s">
        <v>1</v>
      </c>
      <c r="C28" s="26" t="s">
        <v>52</v>
      </c>
      <c r="D28" s="26" t="s">
        <v>53</v>
      </c>
      <c r="E28" s="26" t="s">
        <v>54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"/>
      <c r="B29" s="7" t="s">
        <v>50</v>
      </c>
      <c r="C29" s="7">
        <v>0.66</v>
      </c>
      <c r="D29" s="7">
        <v>2</v>
      </c>
      <c r="E29" s="7">
        <v>0.72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/>
      <c r="B30" s="7" t="s">
        <v>55</v>
      </c>
      <c r="C30" s="7">
        <v>2.34</v>
      </c>
      <c r="D30" s="7">
        <v>6</v>
      </c>
      <c r="E30" s="7">
        <v>0.89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1"/>
      <c r="B31" s="7" t="s">
        <v>56</v>
      </c>
      <c r="C31" s="7">
        <v>4.0199999999999996</v>
      </c>
      <c r="D31" s="7">
        <v>2</v>
      </c>
      <c r="E31" s="7">
        <v>0.13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1"/>
      <c r="B32" s="7" t="s">
        <v>85</v>
      </c>
      <c r="C32" s="7">
        <v>87.775999999999996</v>
      </c>
      <c r="D32" s="7">
        <v>2</v>
      </c>
      <c r="E32" s="53" t="s">
        <v>84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1"/>
      <c r="B33" s="7" t="s">
        <v>86</v>
      </c>
      <c r="C33" s="7">
        <v>9.2609999999999992</v>
      </c>
      <c r="D33" s="7">
        <v>2</v>
      </c>
      <c r="E33" s="21">
        <v>9.7999999999999997E-3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7" thickBot="1" x14ac:dyDescent="0.25">
      <c r="A34" s="1"/>
      <c r="B34" s="31" t="s">
        <v>51</v>
      </c>
      <c r="C34" s="31">
        <v>100.139</v>
      </c>
      <c r="D34" s="31">
        <v>14</v>
      </c>
      <c r="E34" s="54" t="s">
        <v>84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7" thickBot="1" x14ac:dyDescent="0.25">
      <c r="A38" s="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1"/>
      <c r="O38" s="1"/>
      <c r="P38" s="1"/>
    </row>
    <row r="39" spans="1:16" x14ac:dyDescent="0.2">
      <c r="A39" s="1"/>
      <c r="B39" s="46"/>
      <c r="C39" s="25" t="s">
        <v>28</v>
      </c>
      <c r="D39" s="47"/>
      <c r="E39" s="47"/>
      <c r="F39" s="47"/>
      <c r="G39" s="47"/>
      <c r="H39" s="46"/>
      <c r="I39" s="25" t="s">
        <v>26</v>
      </c>
      <c r="J39" s="47"/>
      <c r="K39" s="47"/>
      <c r="L39" s="47"/>
      <c r="M39" s="47"/>
      <c r="N39" s="1"/>
      <c r="O39" s="1"/>
      <c r="P39" s="1"/>
    </row>
    <row r="40" spans="1:16" x14ac:dyDescent="0.2">
      <c r="B40" s="56" t="s">
        <v>1</v>
      </c>
      <c r="C40" s="56" t="s">
        <v>59</v>
      </c>
      <c r="D40" s="56" t="s">
        <v>57</v>
      </c>
      <c r="E40" s="58" t="s">
        <v>58</v>
      </c>
      <c r="F40" s="58"/>
      <c r="G40" s="58"/>
      <c r="H40" s="38"/>
      <c r="I40" s="56" t="s">
        <v>59</v>
      </c>
      <c r="J40" s="56" t="s">
        <v>57</v>
      </c>
      <c r="K40" s="61" t="s">
        <v>58</v>
      </c>
      <c r="L40" s="61"/>
      <c r="M40" s="61"/>
      <c r="N40" s="1"/>
      <c r="O40" s="1"/>
      <c r="P40" s="1"/>
    </row>
    <row r="41" spans="1:16" x14ac:dyDescent="0.2">
      <c r="A41" s="1"/>
      <c r="B41" s="57"/>
      <c r="C41" s="57"/>
      <c r="D41" s="57"/>
      <c r="E41" s="59"/>
      <c r="F41" s="59"/>
      <c r="G41" s="59"/>
      <c r="H41" s="37"/>
      <c r="I41" s="57"/>
      <c r="J41" s="57"/>
      <c r="K41" s="59"/>
      <c r="L41" s="59"/>
      <c r="M41" s="59"/>
      <c r="N41" s="1"/>
      <c r="O41" s="1"/>
      <c r="P41" s="1"/>
    </row>
    <row r="42" spans="1:16" x14ac:dyDescent="0.2">
      <c r="A42" s="1"/>
      <c r="B42" s="27" t="s">
        <v>60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1"/>
      <c r="O42" s="1"/>
      <c r="P42" s="1"/>
    </row>
    <row r="43" spans="1:16" x14ac:dyDescent="0.2">
      <c r="A43" s="1"/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"/>
      <c r="O43" s="1"/>
      <c r="P43" s="1"/>
    </row>
    <row r="44" spans="1:16" x14ac:dyDescent="0.2">
      <c r="A44" s="1"/>
      <c r="B44" s="7" t="s">
        <v>62</v>
      </c>
      <c r="C44" s="39">
        <v>1.3650349053568869</v>
      </c>
      <c r="D44" s="44" t="s">
        <v>76</v>
      </c>
      <c r="E44" s="39">
        <f>EXP(C4-2*E4)</f>
        <v>1.1488023902970648</v>
      </c>
      <c r="F44" s="39">
        <f>EXP(C4+2*E4)</f>
        <v>1.6219676321885574</v>
      </c>
      <c r="G44" s="39"/>
      <c r="H44" s="39"/>
      <c r="I44" s="39">
        <v>1.3236988804976282</v>
      </c>
      <c r="J44" s="44" t="s">
        <v>76</v>
      </c>
      <c r="K44" s="39">
        <f>EXP(C11 - 2*E11)</f>
        <v>1.1787446308466094</v>
      </c>
      <c r="L44" s="39">
        <f>EXP(C11 + 2*E11)</f>
        <v>1.4864786488759716</v>
      </c>
      <c r="M44" s="39"/>
      <c r="N44" s="1"/>
      <c r="O44" s="1"/>
      <c r="P44" s="1"/>
    </row>
    <row r="45" spans="1:16" x14ac:dyDescent="0.2">
      <c r="A45" s="1"/>
      <c r="B45" s="7" t="s">
        <v>63</v>
      </c>
      <c r="C45" s="39"/>
      <c r="D45" s="44"/>
      <c r="E45" s="39"/>
      <c r="F45" s="39"/>
      <c r="G45" s="39"/>
      <c r="H45" s="39"/>
      <c r="I45" s="39"/>
      <c r="J45" s="44"/>
      <c r="K45" s="39"/>
      <c r="L45" s="39"/>
      <c r="M45" s="39"/>
      <c r="N45" s="1"/>
      <c r="O45" s="1"/>
      <c r="P45" s="1"/>
    </row>
    <row r="46" spans="1:16" x14ac:dyDescent="0.2">
      <c r="A46" s="1"/>
      <c r="B46" s="7" t="s">
        <v>65</v>
      </c>
      <c r="C46" s="39"/>
      <c r="D46" s="44"/>
      <c r="E46" s="39"/>
      <c r="F46" s="39"/>
      <c r="G46" s="39"/>
      <c r="H46" s="39"/>
      <c r="I46" s="39"/>
      <c r="J46" s="44"/>
      <c r="K46" s="39"/>
      <c r="L46" s="39"/>
      <c r="M46" s="39"/>
      <c r="N46" s="1"/>
      <c r="O46" s="1"/>
      <c r="P46" s="1"/>
    </row>
    <row r="47" spans="1:16" x14ac:dyDescent="0.2">
      <c r="A47" s="1"/>
      <c r="B47" s="7" t="s">
        <v>66</v>
      </c>
      <c r="C47" s="39">
        <v>1.797937186080369</v>
      </c>
      <c r="D47" s="44" t="s">
        <v>77</v>
      </c>
      <c r="E47" s="39">
        <f>EXP(C6-2*E6)</f>
        <v>1.1585161439370781</v>
      </c>
      <c r="F47" s="39">
        <f>EXP(C6+2*E6)</f>
        <v>2.790274561133923</v>
      </c>
      <c r="G47" s="39"/>
      <c r="H47" s="39"/>
      <c r="I47" s="39">
        <v>0.70897146506129127</v>
      </c>
      <c r="J47" s="44" t="s">
        <v>77</v>
      </c>
      <c r="K47" s="39">
        <f>EXP(C13 - 2*E13)</f>
        <v>0.53983054188336332</v>
      </c>
      <c r="L47" s="39">
        <f>EXP(C13 + 2*E13)</f>
        <v>0.93110800385161452</v>
      </c>
      <c r="M47" s="39"/>
      <c r="N47" s="1"/>
      <c r="O47" s="1"/>
      <c r="P47" s="1"/>
    </row>
    <row r="48" spans="1:16" x14ac:dyDescent="0.2">
      <c r="A48" s="1"/>
      <c r="B48" s="7" t="s">
        <v>67</v>
      </c>
      <c r="C48" s="39">
        <v>1.7675952376069015</v>
      </c>
      <c r="D48" s="44" t="s">
        <v>77</v>
      </c>
      <c r="E48" s="39">
        <f t="shared" ref="E48:E49" si="4">EXP(C7-2*E7)</f>
        <v>1.137144163947067</v>
      </c>
      <c r="F48" s="39">
        <f t="shared" ref="F48:F49" si="5">EXP(C7+2*E7)</f>
        <v>2.7475785595783409</v>
      </c>
      <c r="G48" s="39"/>
      <c r="H48" s="39"/>
      <c r="I48" s="39">
        <v>0.87294737988933635</v>
      </c>
      <c r="J48" s="44">
        <v>0.28999999999999998</v>
      </c>
      <c r="K48" s="39">
        <f t="shared" ref="K48:K49" si="6">EXP(C14 - 2*E14)</f>
        <v>0.67256265806668369</v>
      </c>
      <c r="L48" s="39">
        <f t="shared" ref="L48:L49" si="7">EXP(C14 + 2*E14)</f>
        <v>1.1330351438870732</v>
      </c>
      <c r="M48" s="39"/>
      <c r="N48" s="1"/>
      <c r="O48" s="1"/>
      <c r="P48" s="1"/>
    </row>
    <row r="49" spans="1:16" x14ac:dyDescent="0.2">
      <c r="A49" s="1"/>
      <c r="B49" s="7" t="s">
        <v>68</v>
      </c>
      <c r="C49" s="39">
        <v>1.60669616631048</v>
      </c>
      <c r="D49" s="44" t="s">
        <v>78</v>
      </c>
      <c r="E49" s="39">
        <f t="shared" si="4"/>
        <v>1.0054347147726774</v>
      </c>
      <c r="F49" s="39">
        <f t="shared" si="5"/>
        <v>2.5675188382772802</v>
      </c>
      <c r="G49" s="39"/>
      <c r="H49" s="39"/>
      <c r="I49" s="39">
        <v>0.71351629799969229</v>
      </c>
      <c r="J49" s="44" t="s">
        <v>79</v>
      </c>
      <c r="K49" s="39">
        <f t="shared" si="6"/>
        <v>0.53972798382372966</v>
      </c>
      <c r="L49" s="39">
        <f t="shared" si="7"/>
        <v>0.94326313026128905</v>
      </c>
      <c r="M49" s="39"/>
      <c r="N49" s="1"/>
      <c r="O49" s="1"/>
      <c r="P49" s="1"/>
    </row>
    <row r="50" spans="1:16" x14ac:dyDescent="0.2">
      <c r="A50" s="1"/>
      <c r="B50" s="41" t="s">
        <v>64</v>
      </c>
      <c r="C50" s="40">
        <v>0.95300035768758917</v>
      </c>
      <c r="D50" s="45">
        <v>0.52</v>
      </c>
      <c r="E50" s="40">
        <f>EXP(C5 - 2*E5)</f>
        <v>0.81786335828017909</v>
      </c>
      <c r="F50" s="40">
        <f>EXP(C5 + 2*E5)</f>
        <v>1.1104662808986527</v>
      </c>
      <c r="G50" s="40"/>
      <c r="H50" s="40"/>
      <c r="I50" s="40">
        <v>0.86230175997666902</v>
      </c>
      <c r="J50" s="45" t="s">
        <v>77</v>
      </c>
      <c r="K50" s="40">
        <f>EXP(C12 - 2*E12)</f>
        <v>0.7784036959378644</v>
      </c>
      <c r="L50" s="40">
        <f>EXP(C12 + 2*E12)</f>
        <v>0.95524254206292414</v>
      </c>
      <c r="M50" s="40"/>
      <c r="N50" s="1"/>
      <c r="O50" s="1"/>
      <c r="P50" s="1"/>
    </row>
    <row r="51" spans="1:16" x14ac:dyDescent="0.2">
      <c r="A51" s="1"/>
      <c r="B51" s="7" t="s">
        <v>81</v>
      </c>
      <c r="C51" s="44" t="s">
        <v>83</v>
      </c>
      <c r="D51" s="55" t="s">
        <v>82</v>
      </c>
      <c r="E51" s="55"/>
      <c r="F51" s="55"/>
      <c r="G51" s="39"/>
      <c r="H51" s="39"/>
      <c r="I51" s="39"/>
      <c r="J51" s="44"/>
      <c r="K51" s="39"/>
      <c r="L51" s="39"/>
      <c r="M51" s="39"/>
      <c r="N51" s="1"/>
      <c r="O51" s="1"/>
      <c r="P51" s="1"/>
    </row>
    <row r="52" spans="1:16" x14ac:dyDescent="0.2">
      <c r="A52" s="1"/>
      <c r="B52" s="42" t="s">
        <v>69</v>
      </c>
      <c r="C52" s="48" t="s">
        <v>72</v>
      </c>
      <c r="D52" s="7" t="s">
        <v>75</v>
      </c>
      <c r="E52" s="49">
        <v>10</v>
      </c>
      <c r="F52" s="7" t="s">
        <v>53</v>
      </c>
      <c r="G52" s="7"/>
      <c r="H52" s="7"/>
      <c r="I52" s="7" t="s">
        <v>54</v>
      </c>
      <c r="J52" s="7" t="s">
        <v>80</v>
      </c>
      <c r="K52" s="7"/>
      <c r="L52" s="7"/>
      <c r="M52" s="7"/>
      <c r="N52" s="1"/>
      <c r="O52" s="1"/>
      <c r="P52" s="1"/>
    </row>
    <row r="53" spans="1:16" x14ac:dyDescent="0.2">
      <c r="A53" s="1"/>
      <c r="B53" s="42" t="s">
        <v>70</v>
      </c>
      <c r="C53" s="50" t="s">
        <v>73</v>
      </c>
      <c r="D53" s="7" t="s">
        <v>75</v>
      </c>
      <c r="E53" s="49">
        <v>10</v>
      </c>
      <c r="F53" s="7" t="s">
        <v>53</v>
      </c>
      <c r="G53" s="7"/>
      <c r="H53" s="7"/>
      <c r="I53" s="7" t="s">
        <v>54</v>
      </c>
      <c r="J53" s="7" t="s">
        <v>80</v>
      </c>
      <c r="K53" s="7"/>
      <c r="L53" s="7"/>
      <c r="M53" s="7"/>
      <c r="N53" s="1"/>
      <c r="O53" s="1"/>
      <c r="P53" s="1"/>
    </row>
    <row r="54" spans="1:16" ht="17" thickBot="1" x14ac:dyDescent="0.25">
      <c r="A54" s="1"/>
      <c r="B54" s="43" t="s">
        <v>71</v>
      </c>
      <c r="C54" s="51" t="s">
        <v>74</v>
      </c>
      <c r="D54" s="31" t="s">
        <v>75</v>
      </c>
      <c r="E54" s="52">
        <v>10</v>
      </c>
      <c r="F54" s="31" t="s">
        <v>53</v>
      </c>
      <c r="G54" s="31"/>
      <c r="H54" s="31"/>
      <c r="I54" s="31" t="s">
        <v>54</v>
      </c>
      <c r="J54" s="31" t="s">
        <v>80</v>
      </c>
      <c r="K54" s="31"/>
      <c r="L54" s="31"/>
      <c r="M54" s="31"/>
      <c r="N54" s="1"/>
      <c r="O54" s="1"/>
      <c r="P54" s="1"/>
    </row>
    <row r="55" spans="1:16" x14ac:dyDescent="0.2">
      <c r="A55" s="1"/>
      <c r="B55" s="7" t="s">
        <v>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7" thickBot="1" x14ac:dyDescent="0.25">
      <c r="A66" s="1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1"/>
      <c r="O66" s="1"/>
      <c r="P66" s="1"/>
    </row>
    <row r="67" spans="1:16" x14ac:dyDescent="0.2">
      <c r="A67" s="1"/>
      <c r="B67" s="46"/>
      <c r="C67" s="25" t="s">
        <v>28</v>
      </c>
      <c r="D67" s="47"/>
      <c r="E67" s="47"/>
      <c r="F67" s="47"/>
      <c r="G67" s="47"/>
      <c r="H67" s="46"/>
      <c r="I67" s="25" t="s">
        <v>26</v>
      </c>
      <c r="J67" s="47"/>
      <c r="K67" s="47"/>
      <c r="L67" s="47"/>
      <c r="M67" s="47"/>
      <c r="N67" s="1"/>
      <c r="O67" s="1"/>
      <c r="P67" s="1"/>
    </row>
    <row r="68" spans="1:16" ht="16" customHeight="1" x14ac:dyDescent="0.2">
      <c r="B68" s="56" t="s">
        <v>1</v>
      </c>
      <c r="C68" s="56" t="s">
        <v>59</v>
      </c>
      <c r="D68" s="56" t="s">
        <v>57</v>
      </c>
      <c r="E68" s="58" t="s">
        <v>58</v>
      </c>
      <c r="F68" s="58"/>
      <c r="G68" s="58"/>
      <c r="H68" s="38"/>
      <c r="I68" s="56" t="s">
        <v>59</v>
      </c>
      <c r="J68" s="56" t="s">
        <v>57</v>
      </c>
      <c r="K68" s="61" t="s">
        <v>58</v>
      </c>
      <c r="L68" s="61"/>
      <c r="M68" s="61"/>
      <c r="N68" s="1"/>
      <c r="O68" s="1"/>
      <c r="P68" s="1"/>
    </row>
    <row r="69" spans="1:16" x14ac:dyDescent="0.2">
      <c r="A69" s="1"/>
      <c r="B69" s="57"/>
      <c r="C69" s="57"/>
      <c r="D69" s="57"/>
      <c r="E69" s="59"/>
      <c r="F69" s="59"/>
      <c r="G69" s="59"/>
      <c r="H69" s="37"/>
      <c r="I69" s="57"/>
      <c r="J69" s="57"/>
      <c r="K69" s="59"/>
      <c r="L69" s="59"/>
      <c r="M69" s="59"/>
      <c r="N69" s="1"/>
      <c r="O69" s="1"/>
      <c r="P69" s="1"/>
    </row>
    <row r="70" spans="1:16" x14ac:dyDescent="0.2">
      <c r="A70" s="1"/>
      <c r="B70" s="27" t="s">
        <v>60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1"/>
      <c r="O70" s="1"/>
      <c r="P70" s="1"/>
    </row>
    <row r="71" spans="1:16" x14ac:dyDescent="0.2">
      <c r="A71" s="1"/>
      <c r="B71" s="7" t="s">
        <v>61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"/>
      <c r="O71" s="1"/>
      <c r="P71" s="1"/>
    </row>
    <row r="72" spans="1:16" x14ac:dyDescent="0.2">
      <c r="A72" s="1"/>
      <c r="B72" s="7" t="s">
        <v>62</v>
      </c>
      <c r="C72" s="39">
        <v>1.9479</v>
      </c>
      <c r="D72" s="44" t="s">
        <v>79</v>
      </c>
      <c r="E72" s="39">
        <v>1.1121220999999999</v>
      </c>
      <c r="F72" s="39">
        <v>3.4117658</v>
      </c>
      <c r="G72" s="39"/>
      <c r="H72" s="39"/>
      <c r="I72" s="39">
        <v>1.29274</v>
      </c>
      <c r="J72" s="44" t="s">
        <v>76</v>
      </c>
      <c r="K72" s="39">
        <v>1.1208081999999999</v>
      </c>
      <c r="L72" s="39">
        <v>1.4910641</v>
      </c>
      <c r="M72" s="39"/>
      <c r="N72" s="1"/>
      <c r="O72" s="44" t="s">
        <v>76</v>
      </c>
      <c r="P72" s="1"/>
    </row>
    <row r="73" spans="1:16" x14ac:dyDescent="0.2">
      <c r="A73" s="1"/>
      <c r="B73" s="7" t="s">
        <v>63</v>
      </c>
      <c r="C73" s="39"/>
      <c r="D73" s="44"/>
      <c r="E73" s="39"/>
      <c r="F73" s="39"/>
      <c r="G73" s="39"/>
      <c r="H73" s="39"/>
      <c r="I73" s="39"/>
      <c r="J73" s="44"/>
      <c r="K73" s="39"/>
      <c r="L73" s="39"/>
      <c r="M73" s="39"/>
      <c r="N73" s="1"/>
      <c r="O73" s="44"/>
      <c r="P73" s="1"/>
    </row>
    <row r="74" spans="1:16" x14ac:dyDescent="0.2">
      <c r="A74" s="1"/>
      <c r="B74" s="7" t="s">
        <v>65</v>
      </c>
      <c r="C74" s="39"/>
      <c r="D74" s="44"/>
      <c r="E74" s="39"/>
      <c r="F74" s="39"/>
      <c r="G74" s="39"/>
      <c r="H74" s="39"/>
      <c r="I74" s="39"/>
      <c r="J74" s="44"/>
      <c r="K74" s="39"/>
      <c r="L74" s="39"/>
      <c r="M74" s="39"/>
      <c r="N74" s="1"/>
      <c r="O74" s="44"/>
      <c r="P74" s="1"/>
    </row>
    <row r="75" spans="1:16" x14ac:dyDescent="0.2">
      <c r="A75" s="1"/>
      <c r="B75" s="7" t="s">
        <v>66</v>
      </c>
      <c r="C75" s="39">
        <v>0.51434000000000002</v>
      </c>
      <c r="D75" s="49">
        <v>0.18</v>
      </c>
      <c r="E75" s="39">
        <v>0.1891282</v>
      </c>
      <c r="F75" s="39">
        <v>1.3987654</v>
      </c>
      <c r="G75" s="39"/>
      <c r="H75" s="39"/>
      <c r="I75" s="39">
        <v>0.63782000000000005</v>
      </c>
      <c r="J75" s="44" t="s">
        <v>77</v>
      </c>
      <c r="K75" s="39">
        <v>0.4679799</v>
      </c>
      <c r="L75" s="39">
        <v>0.86931480000000005</v>
      </c>
      <c r="M75" s="39"/>
      <c r="N75" s="1"/>
      <c r="O75" s="44" t="s">
        <v>77</v>
      </c>
      <c r="P75" s="1"/>
    </row>
    <row r="76" spans="1:16" x14ac:dyDescent="0.2">
      <c r="A76" s="1"/>
      <c r="B76" s="7" t="s">
        <v>67</v>
      </c>
      <c r="C76" s="39">
        <v>0.55123</v>
      </c>
      <c r="D76" s="49">
        <v>0.22</v>
      </c>
      <c r="E76" s="39">
        <v>0.20924490000000001</v>
      </c>
      <c r="F76" s="39">
        <v>1.4521279</v>
      </c>
      <c r="G76" s="39"/>
      <c r="H76" s="39"/>
      <c r="I76" s="39">
        <v>0.63249</v>
      </c>
      <c r="J76" s="44" t="s">
        <v>77</v>
      </c>
      <c r="K76" s="39">
        <v>0.46859800000000001</v>
      </c>
      <c r="L76" s="39">
        <v>0.85370460000000004</v>
      </c>
      <c r="M76" s="39"/>
      <c r="N76" s="1"/>
      <c r="O76" s="44" t="s">
        <v>77</v>
      </c>
      <c r="P76" s="1"/>
    </row>
    <row r="77" spans="1:16" x14ac:dyDescent="0.2">
      <c r="A77" s="1"/>
      <c r="B77" s="7" t="s">
        <v>68</v>
      </c>
      <c r="C77" s="39">
        <v>0.43987999999999999</v>
      </c>
      <c r="D77" s="39">
        <v>0.13197500000000001</v>
      </c>
      <c r="E77" s="39">
        <v>0.1478392</v>
      </c>
      <c r="F77" s="39">
        <v>1.3088253000000001</v>
      </c>
      <c r="G77" s="39"/>
      <c r="H77" s="39"/>
      <c r="I77" s="39">
        <v>0.57423999999999997</v>
      </c>
      <c r="J77" s="44" t="s">
        <v>77</v>
      </c>
      <c r="K77" s="39">
        <v>0.41631629999999997</v>
      </c>
      <c r="L77" s="39">
        <v>0.79206639999999995</v>
      </c>
      <c r="M77" s="39"/>
      <c r="N77" s="1"/>
      <c r="O77" s="44" t="s">
        <v>77</v>
      </c>
      <c r="P77" s="1"/>
    </row>
    <row r="78" spans="1:16" x14ac:dyDescent="0.2">
      <c r="A78" s="1"/>
      <c r="B78" s="41" t="s">
        <v>64</v>
      </c>
      <c r="C78" s="40">
        <v>1.36513</v>
      </c>
      <c r="D78" s="40">
        <v>0.2</v>
      </c>
      <c r="E78" s="40">
        <v>0.83909610000000001</v>
      </c>
      <c r="F78" s="40">
        <v>2.2209387999999999</v>
      </c>
      <c r="G78" s="40"/>
      <c r="H78" s="40"/>
      <c r="I78" s="40">
        <v>0.88817999999999997</v>
      </c>
      <c r="J78" s="45" t="s">
        <v>87</v>
      </c>
      <c r="K78" s="40">
        <v>0.78195349999999997</v>
      </c>
      <c r="L78" s="40">
        <v>1.0088387999999999</v>
      </c>
      <c r="M78" s="40"/>
      <c r="N78" s="1"/>
      <c r="O78" s="45" t="s">
        <v>87</v>
      </c>
      <c r="P78" s="1"/>
    </row>
    <row r="79" spans="1:16" x14ac:dyDescent="0.2">
      <c r="A79" s="1"/>
      <c r="B79" s="7" t="s">
        <v>81</v>
      </c>
      <c r="C79" s="44" t="s">
        <v>88</v>
      </c>
      <c r="D79" s="55" t="s">
        <v>89</v>
      </c>
      <c r="E79" s="55"/>
      <c r="F79" s="55"/>
      <c r="G79" s="39"/>
      <c r="H79" s="39"/>
      <c r="I79" s="39"/>
      <c r="J79" s="44"/>
      <c r="K79" s="39"/>
      <c r="L79" s="39"/>
      <c r="M79" s="39"/>
      <c r="N79" s="1"/>
      <c r="O79" s="1"/>
      <c r="P79" s="1"/>
    </row>
    <row r="80" spans="1:16" x14ac:dyDescent="0.2">
      <c r="A80" s="1"/>
      <c r="B80" s="42" t="s">
        <v>69</v>
      </c>
      <c r="C80" s="48" t="s">
        <v>90</v>
      </c>
      <c r="D80" s="7" t="s">
        <v>75</v>
      </c>
      <c r="E80" s="49">
        <v>10</v>
      </c>
      <c r="F80" s="7" t="s">
        <v>53</v>
      </c>
      <c r="G80" s="7"/>
      <c r="H80" s="7"/>
      <c r="I80" s="7" t="s">
        <v>54</v>
      </c>
      <c r="J80" s="7" t="s">
        <v>80</v>
      </c>
      <c r="K80" s="7"/>
      <c r="L80" s="7"/>
      <c r="M80" s="7"/>
      <c r="N80" s="1"/>
      <c r="O80" s="1"/>
      <c r="P80" s="1"/>
    </row>
    <row r="81" spans="1:16" x14ac:dyDescent="0.2">
      <c r="A81" s="1"/>
      <c r="B81" s="42" t="s">
        <v>70</v>
      </c>
      <c r="C81" s="50" t="s">
        <v>91</v>
      </c>
      <c r="D81" s="7" t="s">
        <v>75</v>
      </c>
      <c r="E81" s="49">
        <v>10</v>
      </c>
      <c r="F81" s="7" t="s">
        <v>53</v>
      </c>
      <c r="G81" s="7"/>
      <c r="H81" s="7"/>
      <c r="I81" s="7" t="s">
        <v>54</v>
      </c>
      <c r="J81" s="7" t="s">
        <v>80</v>
      </c>
      <c r="K81" s="7"/>
      <c r="L81" s="7"/>
      <c r="M81" s="7"/>
      <c r="N81" s="1"/>
      <c r="O81" s="1"/>
      <c r="P81" s="1"/>
    </row>
    <row r="82" spans="1:16" ht="17" thickBot="1" x14ac:dyDescent="0.25">
      <c r="A82" s="1"/>
      <c r="B82" s="43" t="s">
        <v>71</v>
      </c>
      <c r="C82" s="51" t="s">
        <v>92</v>
      </c>
      <c r="D82" s="31" t="s">
        <v>75</v>
      </c>
      <c r="E82" s="52">
        <v>10</v>
      </c>
      <c r="F82" s="31" t="s">
        <v>53</v>
      </c>
      <c r="G82" s="31"/>
      <c r="H82" s="31"/>
      <c r="I82" s="31" t="s">
        <v>54</v>
      </c>
      <c r="J82" s="31" t="s">
        <v>80</v>
      </c>
      <c r="K82" s="31"/>
      <c r="L82" s="31"/>
      <c r="M82" s="31"/>
      <c r="N82" s="1"/>
      <c r="O82" s="1"/>
      <c r="P82" s="1"/>
    </row>
    <row r="83" spans="1:16" x14ac:dyDescent="0.2">
      <c r="A83" s="1"/>
      <c r="B83" s="7" t="s">
        <v>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">
      <c r="I86" s="1"/>
      <c r="J86" s="1"/>
      <c r="K86" s="1"/>
      <c r="L86" s="1"/>
      <c r="M86" s="1"/>
      <c r="N86" s="1"/>
      <c r="O86" s="1"/>
      <c r="P86" s="1"/>
    </row>
    <row r="87" spans="1:16" x14ac:dyDescent="0.2">
      <c r="I87" s="1"/>
      <c r="J87" s="1"/>
      <c r="K87" s="1"/>
      <c r="L87" s="1"/>
      <c r="M87" s="1"/>
      <c r="N87" s="1"/>
      <c r="O87" s="1"/>
      <c r="P87" s="1"/>
    </row>
    <row r="88" spans="1:16" x14ac:dyDescent="0.2">
      <c r="I88" s="1"/>
      <c r="J88" s="1"/>
      <c r="K88" s="1"/>
      <c r="L88" s="1"/>
      <c r="M88" s="1"/>
      <c r="N88" s="1"/>
      <c r="O88" s="1"/>
      <c r="P88" s="1"/>
    </row>
    <row r="89" spans="1:16" x14ac:dyDescent="0.2">
      <c r="I89" s="1"/>
      <c r="J89" s="1"/>
      <c r="K89" s="1"/>
      <c r="L89" s="1"/>
      <c r="M89" s="1"/>
      <c r="N89" s="1"/>
      <c r="O89" s="1"/>
      <c r="P89" s="1"/>
    </row>
    <row r="90" spans="1:16" x14ac:dyDescent="0.2">
      <c r="I90" s="1"/>
      <c r="J90" s="1"/>
      <c r="K90" s="1"/>
      <c r="L90" s="1"/>
      <c r="M90" s="1"/>
      <c r="N90" s="1"/>
      <c r="O90" s="1"/>
      <c r="P90" s="1"/>
    </row>
    <row r="91" spans="1:16" x14ac:dyDescent="0.2">
      <c r="I91" s="1"/>
      <c r="J91" s="1"/>
      <c r="K91" s="1"/>
      <c r="L91" s="1"/>
      <c r="M91" s="1"/>
      <c r="N91" s="1"/>
      <c r="O91" s="1"/>
      <c r="P91" s="1"/>
    </row>
    <row r="92" spans="1:16" x14ac:dyDescent="0.2">
      <c r="I92" s="1"/>
      <c r="J92" s="1"/>
      <c r="K92" s="1"/>
      <c r="L92" s="1"/>
      <c r="M92" s="1"/>
      <c r="N92" s="1"/>
      <c r="O92" s="1"/>
      <c r="P92" s="1"/>
    </row>
    <row r="93" spans="1:16" x14ac:dyDescent="0.2">
      <c r="I93" s="1"/>
      <c r="J93" s="1"/>
      <c r="K93" s="1"/>
      <c r="L93" s="1"/>
      <c r="M93" s="1"/>
      <c r="N93" s="1"/>
      <c r="O93" s="1"/>
      <c r="P93" s="1"/>
    </row>
    <row r="94" spans="1:16" x14ac:dyDescent="0.2">
      <c r="I94" s="1"/>
      <c r="J94" s="1"/>
      <c r="K94" s="1"/>
      <c r="L94" s="1"/>
      <c r="M94" s="1"/>
      <c r="N94" s="1"/>
      <c r="O94" s="1"/>
      <c r="P94" s="1"/>
    </row>
    <row r="95" spans="1:16" x14ac:dyDescent="0.2">
      <c r="I95" s="1"/>
      <c r="J95" s="1"/>
      <c r="K95" s="1"/>
      <c r="L95" s="1"/>
      <c r="M95" s="1"/>
      <c r="N95" s="1"/>
      <c r="O95" s="1"/>
      <c r="P95" s="1"/>
    </row>
    <row r="96" spans="1:16" x14ac:dyDescent="0.2">
      <c r="I96" s="1"/>
      <c r="J96" s="1"/>
      <c r="K96" s="1"/>
      <c r="L96" s="1"/>
      <c r="M96" s="1"/>
      <c r="N96" s="1"/>
      <c r="O96" s="1"/>
      <c r="P96" s="1"/>
    </row>
    <row r="97" spans="9:16" x14ac:dyDescent="0.2">
      <c r="I97" s="1"/>
      <c r="J97" s="1"/>
      <c r="K97" s="1"/>
      <c r="L97" s="1"/>
      <c r="M97" s="1"/>
      <c r="N97" s="1"/>
      <c r="O97" s="1"/>
      <c r="P97" s="1"/>
    </row>
    <row r="98" spans="9:16" x14ac:dyDescent="0.2">
      <c r="I98" s="1"/>
      <c r="J98" s="1"/>
      <c r="K98" s="1"/>
      <c r="L98" s="1"/>
      <c r="M98" s="1"/>
      <c r="N98" s="1"/>
      <c r="O98" s="1"/>
      <c r="P98" s="1"/>
    </row>
    <row r="99" spans="9:16" x14ac:dyDescent="0.2">
      <c r="I99" s="1"/>
      <c r="J99" s="1"/>
      <c r="K99" s="1"/>
      <c r="L99" s="1"/>
      <c r="M99" s="1"/>
      <c r="N99" s="1"/>
      <c r="O99" s="1"/>
      <c r="P99" s="1"/>
    </row>
    <row r="100" spans="9:16" x14ac:dyDescent="0.2">
      <c r="I100" s="1"/>
      <c r="J100" s="1"/>
      <c r="K100" s="1"/>
      <c r="L100" s="1"/>
      <c r="M100" s="1"/>
      <c r="N100" s="1"/>
      <c r="O100" s="1"/>
      <c r="P100" s="1"/>
    </row>
    <row r="101" spans="9:16" x14ac:dyDescent="0.2">
      <c r="I101" s="1"/>
      <c r="J101" s="1"/>
      <c r="K101" s="1"/>
      <c r="L101" s="1"/>
      <c r="M101" s="1"/>
      <c r="N101" s="1"/>
      <c r="O101" s="1"/>
      <c r="P101" s="1"/>
    </row>
    <row r="102" spans="9:16" x14ac:dyDescent="0.2">
      <c r="I102" s="1"/>
      <c r="J102" s="1"/>
      <c r="K102" s="1"/>
      <c r="L102" s="1"/>
      <c r="M102" s="1"/>
      <c r="N102" s="1"/>
      <c r="O102" s="1"/>
      <c r="P102" s="1"/>
    </row>
    <row r="103" spans="9:16" x14ac:dyDescent="0.2">
      <c r="I103" s="1"/>
      <c r="J103" s="1"/>
      <c r="K103" s="1"/>
      <c r="L103" s="1"/>
      <c r="M103" s="1"/>
      <c r="N103" s="1"/>
      <c r="O103" s="1"/>
      <c r="P103" s="1"/>
    </row>
    <row r="104" spans="9:16" x14ac:dyDescent="0.2">
      <c r="I104" s="1"/>
      <c r="J104" s="1"/>
      <c r="K104" s="1"/>
      <c r="L104" s="1"/>
      <c r="M104" s="1"/>
      <c r="N104" s="1"/>
      <c r="O104" s="1"/>
      <c r="P104" s="1"/>
    </row>
    <row r="105" spans="9:16" x14ac:dyDescent="0.2">
      <c r="I105" s="1"/>
      <c r="J105" s="1"/>
      <c r="K105" s="1"/>
      <c r="L105" s="1"/>
      <c r="M105" s="1"/>
      <c r="N105" s="1"/>
      <c r="O105" s="1"/>
      <c r="P105" s="1"/>
    </row>
    <row r="106" spans="9:16" x14ac:dyDescent="0.2">
      <c r="I106" s="1"/>
      <c r="J106" s="1"/>
      <c r="K106" s="1"/>
      <c r="L106" s="1"/>
      <c r="M106" s="1"/>
      <c r="N106" s="1"/>
      <c r="O106" s="1"/>
      <c r="P106" s="1"/>
    </row>
    <row r="107" spans="9:16" x14ac:dyDescent="0.2">
      <c r="I107" s="1"/>
      <c r="J107" s="1"/>
      <c r="K107" s="1"/>
      <c r="L107" s="1"/>
      <c r="M107" s="1"/>
      <c r="N107" s="1"/>
      <c r="O107" s="1"/>
      <c r="P107" s="1"/>
    </row>
    <row r="108" spans="9:16" x14ac:dyDescent="0.2">
      <c r="I108" s="1"/>
      <c r="J108" s="1"/>
      <c r="K108" s="1"/>
      <c r="L108" s="1"/>
      <c r="M108" s="1"/>
      <c r="N108" s="1"/>
      <c r="O108" s="1"/>
      <c r="P108" s="1"/>
    </row>
    <row r="109" spans="9:16" x14ac:dyDescent="0.2">
      <c r="I109" s="1"/>
      <c r="J109" s="1"/>
      <c r="K109" s="1"/>
      <c r="L109" s="1"/>
      <c r="M109" s="1"/>
      <c r="N109" s="1"/>
      <c r="O109" s="1"/>
      <c r="P109" s="1"/>
    </row>
    <row r="110" spans="9:16" x14ac:dyDescent="0.2">
      <c r="I110" s="1"/>
      <c r="J110" s="1"/>
      <c r="K110" s="1"/>
      <c r="L110" s="1"/>
      <c r="M110" s="1"/>
      <c r="N110" s="1"/>
      <c r="O110" s="1"/>
      <c r="P110" s="1"/>
    </row>
    <row r="111" spans="9:16" x14ac:dyDescent="0.2">
      <c r="I111" s="1"/>
      <c r="J111" s="1"/>
      <c r="K111" s="1"/>
      <c r="L111" s="1"/>
      <c r="M111" s="1"/>
      <c r="N111" s="1"/>
      <c r="O111" s="1"/>
      <c r="P111" s="1"/>
    </row>
    <row r="112" spans="9:16" x14ac:dyDescent="0.2">
      <c r="I112" s="1"/>
      <c r="J112" s="1"/>
      <c r="K112" s="1"/>
      <c r="L112" s="1"/>
      <c r="M112" s="1"/>
      <c r="N112" s="1"/>
      <c r="O112" s="1"/>
      <c r="P112" s="1"/>
    </row>
    <row r="113" spans="9:16" x14ac:dyDescent="0.2">
      <c r="I113" s="1"/>
      <c r="J113" s="1"/>
      <c r="K113" s="1"/>
      <c r="L113" s="1"/>
      <c r="M113" s="1"/>
      <c r="N113" s="1"/>
      <c r="O113" s="1"/>
      <c r="P113" s="1"/>
    </row>
    <row r="114" spans="9:16" x14ac:dyDescent="0.2">
      <c r="I114" s="1"/>
      <c r="J114" s="1"/>
      <c r="K114" s="1"/>
      <c r="L114" s="1"/>
      <c r="M114" s="1"/>
      <c r="N114" s="1"/>
      <c r="O114" s="1"/>
      <c r="P114" s="1"/>
    </row>
    <row r="115" spans="9:16" x14ac:dyDescent="0.2">
      <c r="I115" s="1"/>
      <c r="J115" s="1"/>
      <c r="K115" s="1"/>
      <c r="L115" s="1"/>
      <c r="M115" s="1"/>
      <c r="N115" s="1"/>
      <c r="O115" s="1"/>
      <c r="P115" s="1"/>
    </row>
  </sheetData>
  <mergeCells count="18">
    <mergeCell ref="J68:J69"/>
    <mergeCell ref="K68:M69"/>
    <mergeCell ref="D79:F79"/>
    <mergeCell ref="B68:B69"/>
    <mergeCell ref="C68:C69"/>
    <mergeCell ref="D68:D69"/>
    <mergeCell ref="E68:G69"/>
    <mergeCell ref="I68:I69"/>
    <mergeCell ref="G2:H2"/>
    <mergeCell ref="G20:H20"/>
    <mergeCell ref="I40:I41"/>
    <mergeCell ref="J40:J41"/>
    <mergeCell ref="K40:M41"/>
    <mergeCell ref="D51:F51"/>
    <mergeCell ref="B40:B41"/>
    <mergeCell ref="C40:C41"/>
    <mergeCell ref="D40:D41"/>
    <mergeCell ref="E40:G4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6CB0-C7EA-464A-B816-2FF12E2C64EB}">
  <dimension ref="A1:X45"/>
  <sheetViews>
    <sheetView zoomScale="124" zoomScaleNormal="124" workbookViewId="0">
      <selection activeCell="V41" sqref="V41"/>
    </sheetView>
  </sheetViews>
  <sheetFormatPr baseColWidth="10" defaultColWidth="11" defaultRowHeight="16" x14ac:dyDescent="0.2"/>
  <cols>
    <col min="2" max="2" width="40.83203125" bestFit="1" customWidth="1"/>
    <col min="3" max="3" width="4.83203125" customWidth="1"/>
    <col min="4" max="7" width="7.83203125" hidden="1" customWidth="1"/>
    <col min="8" max="8" width="0" hidden="1" customWidth="1"/>
    <col min="9" max="9" width="4.83203125" hidden="1" customWidth="1"/>
    <col min="10" max="14" width="10.83203125" customWidth="1"/>
    <col min="18" max="18" width="14.6640625" bestFit="1" customWidth="1"/>
  </cols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7" hidden="1" thickBot="1" x14ac:dyDescent="0.25">
      <c r="A3" s="1"/>
      <c r="B3" s="7"/>
      <c r="C3" s="7"/>
      <c r="D3" s="62" t="s">
        <v>0</v>
      </c>
      <c r="E3" s="62"/>
      <c r="F3" s="62"/>
      <c r="G3" s="62"/>
      <c r="H3" s="62"/>
      <c r="I3" s="9"/>
      <c r="J3" s="62" t="s">
        <v>9</v>
      </c>
      <c r="K3" s="62"/>
      <c r="L3" s="62"/>
      <c r="M3" s="62"/>
      <c r="N3" s="62"/>
      <c r="O3" s="1"/>
    </row>
    <row r="4" spans="1:15" ht="17" thickBot="1" x14ac:dyDescent="0.25">
      <c r="A4" s="1"/>
      <c r="B4" s="8" t="s">
        <v>1</v>
      </c>
      <c r="C4" s="8"/>
      <c r="D4" s="8" t="s">
        <v>3</v>
      </c>
      <c r="E4" s="8" t="s">
        <v>4</v>
      </c>
      <c r="F4" s="8" t="s">
        <v>5</v>
      </c>
      <c r="G4" s="10" t="s">
        <v>6</v>
      </c>
      <c r="H4" s="8" t="s">
        <v>7</v>
      </c>
      <c r="I4" s="8"/>
      <c r="J4" s="8" t="s">
        <v>3</v>
      </c>
      <c r="K4" s="8" t="s">
        <v>4</v>
      </c>
      <c r="L4" s="8" t="s">
        <v>5</v>
      </c>
      <c r="M4" s="10" t="s">
        <v>6</v>
      </c>
      <c r="N4" s="8" t="s">
        <v>7</v>
      </c>
      <c r="O4" s="1"/>
    </row>
    <row r="5" spans="1:15" x14ac:dyDescent="0.2">
      <c r="A5" s="1"/>
      <c r="B5" s="12" t="s">
        <v>17</v>
      </c>
      <c r="C5" s="13"/>
      <c r="D5" s="18"/>
      <c r="E5" s="18"/>
      <c r="F5" s="18"/>
      <c r="G5" s="18"/>
      <c r="H5" s="14"/>
      <c r="I5" s="16"/>
      <c r="J5" s="15"/>
      <c r="K5" s="15"/>
      <c r="L5" s="15"/>
      <c r="M5" s="15"/>
      <c r="N5" s="16"/>
      <c r="O5" s="1"/>
    </row>
    <row r="6" spans="1:15" x14ac:dyDescent="0.2">
      <c r="A6" s="1"/>
      <c r="B6" s="13" t="s">
        <v>2</v>
      </c>
      <c r="C6" s="13"/>
      <c r="D6" s="18" t="s">
        <v>10</v>
      </c>
      <c r="E6" s="18" t="s">
        <v>10</v>
      </c>
      <c r="F6" s="18" t="s">
        <v>10</v>
      </c>
      <c r="G6" s="18" t="s">
        <v>10</v>
      </c>
      <c r="H6" s="14" t="s">
        <v>10</v>
      </c>
      <c r="I6" s="16"/>
      <c r="J6" s="15">
        <v>0.91</v>
      </c>
      <c r="K6" s="15">
        <f t="shared" ref="K6:K17" si="0">EXP(J6)</f>
        <v>2.4843225333848165</v>
      </c>
      <c r="L6" s="15">
        <v>0.06</v>
      </c>
      <c r="M6" s="15">
        <f t="shared" ref="M6:M16" si="1">J6/L6</f>
        <v>15.166666666666668</v>
      </c>
      <c r="N6" s="17" t="s">
        <v>16</v>
      </c>
      <c r="O6" s="1"/>
    </row>
    <row r="7" spans="1:15" x14ac:dyDescent="0.2">
      <c r="A7" s="1"/>
      <c r="B7" s="13"/>
      <c r="C7" s="13"/>
      <c r="D7" s="18"/>
      <c r="E7" s="18"/>
      <c r="F7" s="18"/>
      <c r="G7" s="18"/>
      <c r="H7" s="14"/>
      <c r="I7" s="16"/>
      <c r="J7" s="15"/>
      <c r="K7" s="15"/>
      <c r="L7" s="15"/>
      <c r="M7" s="15"/>
      <c r="N7" s="17"/>
      <c r="O7" s="1"/>
    </row>
    <row r="8" spans="1:15" x14ac:dyDescent="0.2">
      <c r="A8" s="1"/>
      <c r="B8" s="12" t="s">
        <v>18</v>
      </c>
      <c r="C8" s="13"/>
      <c r="D8" s="15"/>
      <c r="E8" s="15"/>
      <c r="F8" s="15"/>
      <c r="G8" s="15"/>
      <c r="H8" s="16"/>
      <c r="I8" s="16"/>
      <c r="J8" s="15"/>
      <c r="K8" s="15"/>
      <c r="L8" s="15"/>
      <c r="M8" s="15"/>
      <c r="N8" s="17"/>
      <c r="O8" s="1"/>
    </row>
    <row r="9" spans="1:15" x14ac:dyDescent="0.2">
      <c r="A9" s="1"/>
      <c r="B9" s="13" t="s">
        <v>11</v>
      </c>
      <c r="C9" s="13"/>
      <c r="D9" s="15"/>
      <c r="E9" s="15"/>
      <c r="F9" s="15"/>
      <c r="G9" s="15"/>
      <c r="H9" s="16"/>
      <c r="I9" s="16"/>
      <c r="J9" s="15">
        <v>-0.08</v>
      </c>
      <c r="K9" s="15">
        <f>EXP(J9)</f>
        <v>0.92311634638663576</v>
      </c>
      <c r="L9" s="15">
        <v>0.03</v>
      </c>
      <c r="M9" s="15">
        <f t="shared" si="1"/>
        <v>-2.666666666666667</v>
      </c>
      <c r="N9" s="17" t="s">
        <v>20</v>
      </c>
      <c r="O9" s="1"/>
    </row>
    <row r="10" spans="1:15" x14ac:dyDescent="0.2">
      <c r="A10" s="1"/>
      <c r="B10" s="13"/>
      <c r="C10" s="13"/>
      <c r="D10" s="15"/>
      <c r="E10" s="15"/>
      <c r="F10" s="15"/>
      <c r="G10" s="15"/>
      <c r="H10" s="16"/>
      <c r="I10" s="16"/>
      <c r="J10" s="15"/>
      <c r="K10" s="15"/>
      <c r="L10" s="15"/>
      <c r="M10" s="15"/>
      <c r="N10" s="17"/>
      <c r="O10" s="1"/>
    </row>
    <row r="11" spans="1:15" x14ac:dyDescent="0.2">
      <c r="A11" s="1"/>
      <c r="B11" s="12" t="s">
        <v>19</v>
      </c>
      <c r="C11" s="13"/>
      <c r="D11" s="15"/>
      <c r="E11" s="15"/>
      <c r="F11" s="15"/>
      <c r="G11" s="15"/>
      <c r="H11" s="16"/>
      <c r="I11" s="16"/>
      <c r="J11" s="15"/>
      <c r="K11" s="15"/>
      <c r="L11" s="15"/>
      <c r="M11" s="15"/>
      <c r="N11" s="17"/>
      <c r="O11" s="1"/>
    </row>
    <row r="12" spans="1:15" x14ac:dyDescent="0.2">
      <c r="A12" s="1"/>
      <c r="B12" s="13" t="s">
        <v>12</v>
      </c>
      <c r="C12" s="13"/>
      <c r="D12" s="15"/>
      <c r="E12" s="15"/>
      <c r="F12" s="15"/>
      <c r="G12" s="15"/>
      <c r="H12" s="16"/>
      <c r="I12" s="16"/>
      <c r="J12" s="15">
        <v>-0.25</v>
      </c>
      <c r="K12" s="15">
        <f t="shared" si="0"/>
        <v>0.77880078307140488</v>
      </c>
      <c r="L12" s="15">
        <v>0.1</v>
      </c>
      <c r="M12" s="15">
        <f t="shared" si="1"/>
        <v>-2.5</v>
      </c>
      <c r="N12" s="17" t="s">
        <v>21</v>
      </c>
      <c r="O12" s="1"/>
    </row>
    <row r="13" spans="1:15" x14ac:dyDescent="0.2">
      <c r="A13" s="1"/>
      <c r="B13" s="13"/>
      <c r="C13" s="13"/>
      <c r="D13" s="15"/>
      <c r="E13" s="15"/>
      <c r="F13" s="15"/>
      <c r="G13" s="15"/>
      <c r="H13" s="16"/>
      <c r="I13" s="16"/>
      <c r="J13" s="15"/>
      <c r="K13" s="15"/>
      <c r="L13" s="15"/>
      <c r="M13" s="15"/>
      <c r="N13" s="17"/>
      <c r="O13" s="1"/>
    </row>
    <row r="14" spans="1:15" x14ac:dyDescent="0.2">
      <c r="A14" s="1"/>
      <c r="B14" s="12" t="s">
        <v>22</v>
      </c>
      <c r="C14" s="13"/>
      <c r="D14" s="15"/>
      <c r="E14" s="15"/>
      <c r="F14" s="15"/>
      <c r="G14" s="15"/>
      <c r="H14" s="16"/>
      <c r="I14" s="16"/>
      <c r="J14" s="15"/>
      <c r="K14" s="15"/>
      <c r="L14" s="15"/>
      <c r="M14" s="15"/>
      <c r="N14" s="17"/>
      <c r="O14" s="1"/>
    </row>
    <row r="15" spans="1:15" x14ac:dyDescent="0.2">
      <c r="A15" s="1"/>
      <c r="B15" s="13" t="s">
        <v>13</v>
      </c>
      <c r="C15" s="13"/>
      <c r="D15" s="6"/>
      <c r="E15" s="15"/>
      <c r="F15" s="6"/>
      <c r="G15" s="15"/>
      <c r="H15" s="16"/>
      <c r="I15" s="16"/>
      <c r="J15" s="6">
        <v>0.25</v>
      </c>
      <c r="K15" s="15">
        <f t="shared" si="0"/>
        <v>1.2840254166877414</v>
      </c>
      <c r="L15" s="6">
        <v>0.06</v>
      </c>
      <c r="M15" s="15">
        <f t="shared" si="1"/>
        <v>4.166666666666667</v>
      </c>
      <c r="N15" s="17" t="s">
        <v>24</v>
      </c>
      <c r="O15" s="1"/>
    </row>
    <row r="16" spans="1:15" x14ac:dyDescent="0.2">
      <c r="A16" s="1"/>
      <c r="B16" s="13" t="s">
        <v>14</v>
      </c>
      <c r="C16" s="13"/>
      <c r="D16" s="6"/>
      <c r="E16" s="15"/>
      <c r="F16" s="6"/>
      <c r="G16" s="15"/>
      <c r="H16" s="16"/>
      <c r="I16" s="16"/>
      <c r="J16" s="6">
        <v>0.2</v>
      </c>
      <c r="K16" s="15">
        <f t="shared" si="0"/>
        <v>1.2214027581601699</v>
      </c>
      <c r="L16" s="6">
        <v>0.06</v>
      </c>
      <c r="M16" s="15">
        <f t="shared" si="1"/>
        <v>3.3333333333333335</v>
      </c>
      <c r="N16" s="17" t="s">
        <v>25</v>
      </c>
      <c r="O16" s="1"/>
    </row>
    <row r="17" spans="1:24" x14ac:dyDescent="0.2">
      <c r="A17" s="1"/>
      <c r="B17" s="13" t="s">
        <v>15</v>
      </c>
      <c r="C17" s="13"/>
      <c r="D17" s="6"/>
      <c r="E17" s="15"/>
      <c r="F17" s="6"/>
      <c r="G17" s="15"/>
      <c r="H17" s="15"/>
      <c r="I17" s="16"/>
      <c r="J17" s="6">
        <v>0.04</v>
      </c>
      <c r="K17" s="15">
        <f t="shared" si="0"/>
        <v>1.0408107741923882</v>
      </c>
      <c r="L17" s="6">
        <v>0.06</v>
      </c>
      <c r="M17" s="15">
        <f>J17/L17</f>
        <v>0.66666666666666674</v>
      </c>
      <c r="N17" s="16">
        <v>0.49</v>
      </c>
      <c r="O17" s="1"/>
    </row>
    <row r="18" spans="1:24" x14ac:dyDescent="0.2">
      <c r="A18" s="1"/>
      <c r="B18" s="13"/>
      <c r="C18" s="13"/>
      <c r="D18" s="6"/>
      <c r="E18" s="15"/>
      <c r="F18" s="6"/>
      <c r="G18" s="15"/>
      <c r="H18" s="15"/>
      <c r="I18" s="16"/>
      <c r="J18" s="6"/>
      <c r="K18" s="15"/>
      <c r="L18" s="6"/>
      <c r="M18" s="15"/>
      <c r="N18" s="16"/>
      <c r="O18" s="1"/>
    </row>
    <row r="19" spans="1:24" x14ac:dyDescent="0.2">
      <c r="A19" s="1"/>
      <c r="B19" s="12" t="s">
        <v>23</v>
      </c>
      <c r="C19" s="13"/>
      <c r="D19" s="15"/>
      <c r="E19" s="15"/>
      <c r="F19" s="15"/>
      <c r="G19" s="15"/>
      <c r="H19" s="16"/>
      <c r="I19" s="16"/>
      <c r="J19" s="15"/>
      <c r="K19" s="15"/>
      <c r="L19" s="15"/>
      <c r="M19" s="15"/>
      <c r="N19" s="17"/>
      <c r="O19" s="1"/>
    </row>
    <row r="20" spans="1:24" x14ac:dyDescent="0.2">
      <c r="A20" s="1"/>
      <c r="B20" s="13" t="s">
        <v>13</v>
      </c>
      <c r="C20" s="13"/>
      <c r="D20" s="6"/>
      <c r="E20" s="15"/>
      <c r="F20" s="6"/>
      <c r="G20" s="15"/>
      <c r="H20" s="16"/>
      <c r="I20" s="16"/>
      <c r="J20" s="6">
        <v>0.24</v>
      </c>
      <c r="K20" s="15">
        <f t="shared" ref="K20:K22" si="2">EXP(J20)</f>
        <v>1.2712491503214047</v>
      </c>
      <c r="L20" s="6">
        <v>0.19</v>
      </c>
      <c r="M20" s="15">
        <f t="shared" ref="M20:M21" si="3">J20/L20</f>
        <v>1.263157894736842</v>
      </c>
      <c r="N20" s="16">
        <v>0.21</v>
      </c>
      <c r="O20" s="1"/>
    </row>
    <row r="21" spans="1:24" x14ac:dyDescent="0.2">
      <c r="A21" s="1"/>
      <c r="B21" s="13" t="s">
        <v>14</v>
      </c>
      <c r="C21" s="13"/>
      <c r="D21" s="6"/>
      <c r="E21" s="15"/>
      <c r="F21" s="6"/>
      <c r="G21" s="15"/>
      <c r="H21" s="16"/>
      <c r="I21" s="16"/>
      <c r="J21" s="6">
        <v>0.16</v>
      </c>
      <c r="K21" s="15">
        <f t="shared" si="2"/>
        <v>1.1735108709918103</v>
      </c>
      <c r="L21" s="6">
        <v>0.17</v>
      </c>
      <c r="M21" s="15">
        <f t="shared" si="3"/>
        <v>0.94117647058823528</v>
      </c>
      <c r="N21" s="16">
        <v>0.36</v>
      </c>
      <c r="O21" s="1"/>
    </row>
    <row r="22" spans="1:24" ht="17" thickBot="1" x14ac:dyDescent="0.25">
      <c r="A22" s="1"/>
      <c r="B22" s="2" t="s">
        <v>15</v>
      </c>
      <c r="C22" s="2"/>
      <c r="D22" s="11"/>
      <c r="E22" s="4"/>
      <c r="F22" s="11"/>
      <c r="G22" s="4"/>
      <c r="H22" s="4"/>
      <c r="I22" s="3"/>
      <c r="J22" s="11">
        <v>0.03</v>
      </c>
      <c r="K22" s="4">
        <f t="shared" si="2"/>
        <v>1.0304545339535169</v>
      </c>
      <c r="L22" s="11">
        <v>0.18</v>
      </c>
      <c r="M22" s="4">
        <f>J22/L22</f>
        <v>0.16666666666666666</v>
      </c>
      <c r="N22" s="3">
        <v>0.88</v>
      </c>
      <c r="O22" s="1"/>
    </row>
    <row r="23" spans="1:24" x14ac:dyDescent="0.2">
      <c r="A23" s="1"/>
      <c r="B23" s="5" t="s">
        <v>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24" s="1" customFormat="1" x14ac:dyDescent="0.2"/>
    <row r="25" spans="1:24" x14ac:dyDescent="0.2">
      <c r="O25" s="1"/>
    </row>
    <row r="26" spans="1:24" x14ac:dyDescent="0.2">
      <c r="A26" s="1"/>
      <c r="B26" s="1"/>
      <c r="C26" s="1"/>
      <c r="D26" s="1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24" ht="17" thickBot="1" x14ac:dyDescent="0.25">
      <c r="A28" s="1"/>
      <c r="B28" s="8" t="s">
        <v>1</v>
      </c>
      <c r="C28" s="8"/>
      <c r="D28" s="8" t="s">
        <v>3</v>
      </c>
      <c r="E28" s="8" t="s">
        <v>4</v>
      </c>
      <c r="F28" s="8" t="s">
        <v>5</v>
      </c>
      <c r="G28" s="10" t="s">
        <v>6</v>
      </c>
      <c r="H28" s="8" t="s">
        <v>7</v>
      </c>
      <c r="I28" s="8"/>
      <c r="J28" s="8" t="s">
        <v>3</v>
      </c>
      <c r="K28" s="8" t="s">
        <v>4</v>
      </c>
      <c r="L28" s="8" t="s">
        <v>5</v>
      </c>
      <c r="M28" s="10" t="s">
        <v>6</v>
      </c>
      <c r="N28" s="8" t="s">
        <v>7</v>
      </c>
      <c r="O28" s="1"/>
    </row>
    <row r="29" spans="1:24" ht="17" thickBot="1" x14ac:dyDescent="0.25">
      <c r="A29" s="1"/>
      <c r="B29" s="12" t="s">
        <v>17</v>
      </c>
      <c r="C29" s="13"/>
      <c r="D29" s="18"/>
      <c r="E29" s="18"/>
      <c r="F29" s="18"/>
      <c r="G29" s="18"/>
      <c r="H29" s="14"/>
      <c r="I29" s="16"/>
      <c r="J29" s="15"/>
      <c r="K29" s="15"/>
      <c r="L29" s="15"/>
      <c r="M29" s="15"/>
      <c r="N29" s="16"/>
      <c r="O29" s="1"/>
      <c r="Q29" s="1"/>
      <c r="R29" s="63" t="s">
        <v>47</v>
      </c>
      <c r="S29" s="63"/>
      <c r="T29" s="63"/>
      <c r="U29" s="63"/>
      <c r="V29" s="63"/>
      <c r="W29" s="63"/>
      <c r="X29" s="1"/>
    </row>
    <row r="30" spans="1:24" x14ac:dyDescent="0.2">
      <c r="A30" s="1"/>
      <c r="B30" s="13" t="s">
        <v>2</v>
      </c>
      <c r="C30" s="13"/>
      <c r="D30" s="18" t="s">
        <v>10</v>
      </c>
      <c r="E30" s="18" t="s">
        <v>10</v>
      </c>
      <c r="F30" s="18" t="s">
        <v>10</v>
      </c>
      <c r="G30" s="18" t="s">
        <v>10</v>
      </c>
      <c r="H30" s="14" t="s">
        <v>10</v>
      </c>
      <c r="I30" s="16"/>
      <c r="J30" s="15">
        <v>0.95</v>
      </c>
      <c r="K30" s="15">
        <f t="shared" ref="K30" si="4">EXP(J30)</f>
        <v>2.585709659315846</v>
      </c>
      <c r="L30" s="15">
        <v>0.06</v>
      </c>
      <c r="M30" s="15">
        <f t="shared" ref="M30" si="5">J30/L30</f>
        <v>15.833333333333334</v>
      </c>
      <c r="N30" s="17" t="s">
        <v>16</v>
      </c>
      <c r="O30" s="1"/>
      <c r="Q30" s="1"/>
      <c r="R30" s="34" t="s">
        <v>39</v>
      </c>
      <c r="S30" s="35" t="s">
        <v>40</v>
      </c>
      <c r="T30" s="35" t="s">
        <v>43</v>
      </c>
      <c r="U30" s="35" t="s">
        <v>44</v>
      </c>
      <c r="V30" s="35" t="s">
        <v>45</v>
      </c>
      <c r="W30" s="35" t="s">
        <v>46</v>
      </c>
      <c r="X30" s="1"/>
    </row>
    <row r="31" spans="1:24" ht="18" x14ac:dyDescent="0.2">
      <c r="A31" s="1"/>
      <c r="B31" s="13"/>
      <c r="C31" s="13"/>
      <c r="D31" s="18"/>
      <c r="E31" s="18"/>
      <c r="F31" s="18"/>
      <c r="G31" s="18"/>
      <c r="H31" s="14"/>
      <c r="I31" s="16"/>
      <c r="J31" s="15"/>
      <c r="K31" s="15"/>
      <c r="L31" s="15"/>
      <c r="M31" s="15"/>
      <c r="N31" s="17"/>
      <c r="O31" s="1"/>
      <c r="Q31" s="1"/>
      <c r="R31" s="27" t="s">
        <v>41</v>
      </c>
      <c r="S31" s="28">
        <v>4595</v>
      </c>
      <c r="T31" s="28">
        <v>580</v>
      </c>
      <c r="U31" s="28">
        <v>1044</v>
      </c>
      <c r="V31" s="29">
        <v>206.22</v>
      </c>
      <c r="W31" s="30">
        <v>443</v>
      </c>
      <c r="X31" s="1"/>
    </row>
    <row r="32" spans="1:24" ht="19" thickBot="1" x14ac:dyDescent="0.25">
      <c r="A32" s="1"/>
      <c r="B32" s="12" t="s">
        <v>26</v>
      </c>
      <c r="C32" s="13"/>
      <c r="D32" s="18"/>
      <c r="E32" s="18"/>
      <c r="F32" s="18"/>
      <c r="G32" s="18"/>
      <c r="H32" s="14"/>
      <c r="I32" s="16"/>
      <c r="J32" s="15"/>
      <c r="K32" s="15"/>
      <c r="L32" s="15"/>
      <c r="M32" s="15"/>
      <c r="N32" s="17"/>
      <c r="O32" s="1"/>
      <c r="Q32" s="1"/>
      <c r="R32" s="31" t="s">
        <v>42</v>
      </c>
      <c r="S32" s="32">
        <v>3971</v>
      </c>
      <c r="T32" s="32">
        <v>1243</v>
      </c>
      <c r="U32" s="32">
        <v>779</v>
      </c>
      <c r="V32" s="33">
        <v>276.41000000000003</v>
      </c>
      <c r="W32" s="33">
        <v>443</v>
      </c>
      <c r="X32" s="1"/>
    </row>
    <row r="33" spans="1:24" x14ac:dyDescent="0.2">
      <c r="A33" s="1"/>
      <c r="B33" s="13" t="s">
        <v>27</v>
      </c>
      <c r="C33" s="13"/>
      <c r="D33" s="15"/>
      <c r="E33" s="15"/>
      <c r="F33" s="15"/>
      <c r="G33" s="15"/>
      <c r="H33" s="16"/>
      <c r="I33" s="16"/>
      <c r="J33" s="15">
        <v>-0.1</v>
      </c>
      <c r="K33" s="15">
        <f>EXP(J33)</f>
        <v>0.90483741803595952</v>
      </c>
      <c r="L33" s="15">
        <v>0.03</v>
      </c>
      <c r="M33" s="15">
        <f t="shared" ref="M33" si="6">J33/L33</f>
        <v>-3.3333333333333335</v>
      </c>
      <c r="N33" s="17" t="s">
        <v>29</v>
      </c>
      <c r="O33" s="1"/>
      <c r="Q33" s="1"/>
      <c r="R33" s="7" t="s">
        <v>48</v>
      </c>
      <c r="S33" s="7"/>
      <c r="T33" s="7"/>
      <c r="U33" s="7"/>
      <c r="V33" s="7"/>
      <c r="W33" s="7"/>
      <c r="X33" s="1"/>
    </row>
    <row r="34" spans="1:24" x14ac:dyDescent="0.2">
      <c r="A34" s="1"/>
      <c r="B34" s="13" t="s">
        <v>33</v>
      </c>
      <c r="C34" s="13"/>
      <c r="D34" s="6"/>
      <c r="E34" s="15"/>
      <c r="F34" s="6"/>
      <c r="G34" s="15"/>
      <c r="H34" s="16"/>
      <c r="I34" s="16"/>
      <c r="J34" s="6">
        <v>0.27610000000000001</v>
      </c>
      <c r="K34" s="15">
        <f t="shared" ref="K34:K36" si="7">EXP(J34)</f>
        <v>1.3179796554031651</v>
      </c>
      <c r="L34" s="6">
        <v>6.54E-2</v>
      </c>
      <c r="M34" s="15">
        <f t="shared" ref="M34:M35" si="8">J34/L34</f>
        <v>4.2217125382263001</v>
      </c>
      <c r="N34" s="17" t="s">
        <v>30</v>
      </c>
      <c r="O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3" t="s">
        <v>34</v>
      </c>
      <c r="C35" s="13"/>
      <c r="D35" s="6"/>
      <c r="E35" s="15"/>
      <c r="F35" s="6"/>
      <c r="G35" s="15"/>
      <c r="H35" s="16"/>
      <c r="I35" s="16"/>
      <c r="J35" s="6">
        <v>0.23519999999999999</v>
      </c>
      <c r="K35" s="15">
        <f t="shared" si="7"/>
        <v>1.2651617757865004</v>
      </c>
      <c r="L35" s="6">
        <v>6.2E-2</v>
      </c>
      <c r="M35" s="15">
        <f t="shared" si="8"/>
        <v>3.7935483870967741</v>
      </c>
      <c r="N35" s="17" t="s">
        <v>31</v>
      </c>
      <c r="O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3" t="s">
        <v>35</v>
      </c>
      <c r="C36" s="13"/>
      <c r="D36" s="6"/>
      <c r="E36" s="15"/>
      <c r="F36" s="6"/>
      <c r="G36" s="15"/>
      <c r="H36" s="15"/>
      <c r="I36" s="16"/>
      <c r="J36" s="6">
        <v>0.13239999999999999</v>
      </c>
      <c r="K36" s="15">
        <f t="shared" si="7"/>
        <v>1.1415648538957806</v>
      </c>
      <c r="L36" s="6">
        <v>6.0900000000000003E-2</v>
      </c>
      <c r="M36" s="15">
        <f>J36/L36</f>
        <v>2.1740558292282426</v>
      </c>
      <c r="N36" s="17" t="s">
        <v>32</v>
      </c>
      <c r="O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3"/>
      <c r="C37" s="13"/>
      <c r="D37" s="6"/>
      <c r="E37" s="15"/>
      <c r="F37" s="6"/>
      <c r="G37" s="15"/>
      <c r="H37" s="15"/>
      <c r="I37" s="16"/>
      <c r="J37" s="6"/>
      <c r="K37" s="15"/>
      <c r="L37" s="6"/>
      <c r="M37" s="15"/>
      <c r="N37" s="16"/>
      <c r="O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2" t="s">
        <v>28</v>
      </c>
      <c r="C38" s="13"/>
      <c r="D38" s="15"/>
      <c r="E38" s="15"/>
      <c r="F38" s="15"/>
      <c r="G38" s="15"/>
      <c r="H38" s="16"/>
      <c r="I38" s="16"/>
      <c r="J38" s="15"/>
      <c r="K38" s="15"/>
      <c r="L38" s="15"/>
      <c r="M38" s="15"/>
      <c r="N38" s="17"/>
      <c r="O38" s="1"/>
    </row>
    <row r="39" spans="1:24" x14ac:dyDescent="0.2">
      <c r="A39" s="1"/>
      <c r="B39" s="13" t="s">
        <v>27</v>
      </c>
      <c r="C39" s="13"/>
      <c r="D39" s="15"/>
      <c r="E39" s="15"/>
      <c r="F39" s="15"/>
      <c r="G39" s="15"/>
      <c r="H39" s="16"/>
      <c r="I39" s="16"/>
      <c r="J39" s="15">
        <v>-0.25</v>
      </c>
      <c r="K39" s="15">
        <f t="shared" ref="K39" si="9">EXP(J39)</f>
        <v>0.77880078307140488</v>
      </c>
      <c r="L39" s="15">
        <v>0.1</v>
      </c>
      <c r="M39" s="15">
        <f t="shared" ref="M39" si="10">J39/L39</f>
        <v>-2.5</v>
      </c>
      <c r="N39" s="17" t="s">
        <v>21</v>
      </c>
      <c r="O39" s="1"/>
    </row>
    <row r="40" spans="1:24" x14ac:dyDescent="0.2">
      <c r="A40" s="1"/>
      <c r="B40" s="13" t="s">
        <v>33</v>
      </c>
      <c r="C40" s="13"/>
      <c r="D40" s="6"/>
      <c r="E40" s="15"/>
      <c r="F40" s="6"/>
      <c r="G40" s="15"/>
      <c r="H40" s="16"/>
      <c r="I40" s="16"/>
      <c r="J40" s="6">
        <v>0.23630000000000001</v>
      </c>
      <c r="K40" s="15">
        <f t="shared" ref="K40:K42" si="11">EXP(J40)</f>
        <v>1.266554219443472</v>
      </c>
      <c r="L40" s="6">
        <v>0.18079999999999999</v>
      </c>
      <c r="M40" s="15">
        <f t="shared" ref="M40:M41" si="12">J40/L40</f>
        <v>1.3069690265486726</v>
      </c>
      <c r="N40" s="16">
        <v>0.19</v>
      </c>
      <c r="O40" s="1"/>
    </row>
    <row r="41" spans="1:24" x14ac:dyDescent="0.2">
      <c r="A41" s="1"/>
      <c r="B41" s="13" t="s">
        <v>34</v>
      </c>
      <c r="C41" s="13"/>
      <c r="D41" s="6"/>
      <c r="E41" s="15"/>
      <c r="F41" s="6"/>
      <c r="G41" s="15"/>
      <c r="H41" s="16"/>
      <c r="I41" s="16"/>
      <c r="J41" s="6">
        <v>0.17879999999999999</v>
      </c>
      <c r="K41" s="15">
        <f t="shared" si="11"/>
        <v>1.1957815639378702</v>
      </c>
      <c r="L41" s="6">
        <v>0.16750000000000001</v>
      </c>
      <c r="M41" s="15">
        <f t="shared" si="12"/>
        <v>1.0674626865671641</v>
      </c>
      <c r="N41" s="16">
        <v>0.28999999999999998</v>
      </c>
      <c r="O41" s="1"/>
    </row>
    <row r="42" spans="1:24" ht="17" thickBot="1" x14ac:dyDescent="0.25">
      <c r="A42" s="1"/>
      <c r="B42" s="2" t="s">
        <v>35</v>
      </c>
      <c r="C42" s="2"/>
      <c r="D42" s="11"/>
      <c r="E42" s="4"/>
      <c r="F42" s="11"/>
      <c r="G42" s="4"/>
      <c r="H42" s="4"/>
      <c r="I42" s="3"/>
      <c r="J42" s="11">
        <v>0.12770000000000001</v>
      </c>
      <c r="K42" s="4">
        <f t="shared" si="11"/>
        <v>1.1362120879360222</v>
      </c>
      <c r="L42" s="11">
        <v>0.17019999999999999</v>
      </c>
      <c r="M42" s="4">
        <f>J42/L42</f>
        <v>0.7502937720329026</v>
      </c>
      <c r="N42" s="3">
        <v>0.45</v>
      </c>
      <c r="O42" s="1"/>
    </row>
    <row r="43" spans="1:24" x14ac:dyDescent="0.2">
      <c r="A43" s="1"/>
      <c r="B43" s="5" t="s">
        <v>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</sheetData>
  <mergeCells count="3">
    <mergeCell ref="J3:N3"/>
    <mergeCell ref="D3:H3"/>
    <mergeCell ref="R29:W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D3AD-011B-6A40-B342-A5C8E9115F1D}">
  <dimension ref="A1:H22"/>
  <sheetViews>
    <sheetView zoomScale="117" workbookViewId="0">
      <selection activeCell="G7" sqref="G7"/>
    </sheetView>
  </sheetViews>
  <sheetFormatPr baseColWidth="10" defaultRowHeight="16" x14ac:dyDescent="0.2"/>
  <cols>
    <col min="2" max="2" width="33.1640625" bestFit="1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ht="17" thickBot="1" x14ac:dyDescent="0.25">
      <c r="A2" s="1"/>
      <c r="B2" s="8" t="s">
        <v>1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1"/>
    </row>
    <row r="3" spans="1:8" x14ac:dyDescent="0.2">
      <c r="A3" s="1"/>
      <c r="B3" s="9" t="s">
        <v>17</v>
      </c>
      <c r="C3" s="7"/>
      <c r="D3" s="7"/>
      <c r="E3" s="7"/>
      <c r="F3" s="7"/>
      <c r="G3" s="7"/>
      <c r="H3" s="1"/>
    </row>
    <row r="4" spans="1:8" x14ac:dyDescent="0.2">
      <c r="A4" s="1"/>
      <c r="B4" s="7" t="s">
        <v>28</v>
      </c>
      <c r="C4" s="21">
        <v>0.95</v>
      </c>
      <c r="D4" s="21">
        <f>EXP(C4)</f>
        <v>2.585709659315846</v>
      </c>
      <c r="E4" s="21">
        <v>0.06</v>
      </c>
      <c r="F4" s="21">
        <f>C4/E4</f>
        <v>15.833333333333334</v>
      </c>
      <c r="G4" s="7">
        <v>0</v>
      </c>
      <c r="H4" s="1"/>
    </row>
    <row r="5" spans="1:8" x14ac:dyDescent="0.2">
      <c r="A5" s="1"/>
      <c r="B5" s="7"/>
      <c r="C5" s="21"/>
      <c r="D5" s="21"/>
      <c r="E5" s="21"/>
      <c r="F5" s="21"/>
      <c r="G5" s="7"/>
      <c r="H5" s="1"/>
    </row>
    <row r="6" spans="1:8" x14ac:dyDescent="0.2">
      <c r="A6" s="1"/>
      <c r="B6" s="9" t="s">
        <v>28</v>
      </c>
      <c r="C6" s="21"/>
      <c r="D6" s="21"/>
      <c r="E6" s="21"/>
      <c r="F6" s="21"/>
      <c r="G6" s="7"/>
      <c r="H6" s="1"/>
    </row>
    <row r="7" spans="1:8" x14ac:dyDescent="0.2">
      <c r="A7" s="1"/>
      <c r="B7" s="13" t="s">
        <v>27</v>
      </c>
      <c r="C7" s="21">
        <v>-1.3103999999999999E-2</v>
      </c>
      <c r="D7" s="21">
        <f t="shared" ref="D7:D19" si="0">EXP(C7)</f>
        <v>0.98698148360821147</v>
      </c>
      <c r="E7" s="21">
        <v>1.2817E-2</v>
      </c>
      <c r="F7" s="21">
        <f t="shared" ref="F7:F19" si="1">C7/E7</f>
        <v>-1.022392135445112</v>
      </c>
      <c r="G7" s="22">
        <v>1.1999999999999999E-3</v>
      </c>
      <c r="H7" s="1"/>
    </row>
    <row r="8" spans="1:8" x14ac:dyDescent="0.2">
      <c r="A8" s="1"/>
      <c r="B8" s="13" t="s">
        <v>33</v>
      </c>
      <c r="C8" s="21">
        <v>-2.3347E-2</v>
      </c>
      <c r="D8" s="21">
        <f t="shared" si="0"/>
        <v>0.9769234325202022</v>
      </c>
      <c r="E8" s="21">
        <v>3.3135999999999999E-2</v>
      </c>
      <c r="F8" s="21">
        <f t="shared" si="1"/>
        <v>-0.70458112023177211</v>
      </c>
      <c r="G8" s="7" t="s">
        <v>30</v>
      </c>
      <c r="H8" s="1"/>
    </row>
    <row r="9" spans="1:8" x14ac:dyDescent="0.2">
      <c r="A9" s="1"/>
      <c r="B9" s="13" t="s">
        <v>34</v>
      </c>
      <c r="C9" s="21">
        <v>-1.4054000000000001E-2</v>
      </c>
      <c r="D9" s="21">
        <f t="shared" si="0"/>
        <v>0.98604429643317604</v>
      </c>
      <c r="E9" s="21">
        <v>3.2532999999999999E-2</v>
      </c>
      <c r="F9" s="21">
        <f t="shared" si="1"/>
        <v>-0.4319921310669167</v>
      </c>
      <c r="G9" s="7" t="s">
        <v>31</v>
      </c>
      <c r="H9" s="1"/>
    </row>
    <row r="10" spans="1:8" x14ac:dyDescent="0.2">
      <c r="A10" s="1"/>
      <c r="B10" s="13" t="s">
        <v>35</v>
      </c>
      <c r="C10" s="21">
        <v>-5.3934000000000003E-2</v>
      </c>
      <c r="D10" s="21">
        <f t="shared" si="0"/>
        <v>0.94749463908437992</v>
      </c>
      <c r="E10" s="21">
        <v>3.2250000000000001E-2</v>
      </c>
      <c r="F10" s="21">
        <f t="shared" si="1"/>
        <v>-1.672372093023256</v>
      </c>
      <c r="G10" s="7" t="s">
        <v>32</v>
      </c>
      <c r="H10" s="1"/>
    </row>
    <row r="11" spans="1:8" x14ac:dyDescent="0.2">
      <c r="A11" s="1"/>
      <c r="B11" s="7"/>
      <c r="C11" s="21"/>
      <c r="D11" s="21"/>
      <c r="E11" s="21"/>
      <c r="F11" s="21"/>
      <c r="G11" s="7"/>
      <c r="H11" s="1"/>
    </row>
    <row r="12" spans="1:8" x14ac:dyDescent="0.2">
      <c r="A12" s="1"/>
      <c r="B12" s="7"/>
      <c r="C12" s="21"/>
      <c r="D12" s="21"/>
      <c r="E12" s="21"/>
      <c r="F12" s="21"/>
      <c r="G12" s="7"/>
      <c r="H12" s="1"/>
    </row>
    <row r="13" spans="1:8" x14ac:dyDescent="0.2">
      <c r="A13" s="1"/>
      <c r="B13" s="7"/>
      <c r="C13" s="21"/>
      <c r="D13" s="21"/>
      <c r="E13" s="21"/>
      <c r="F13" s="21"/>
      <c r="G13" s="7"/>
      <c r="H13" s="1"/>
    </row>
    <row r="14" spans="1:8" x14ac:dyDescent="0.2">
      <c r="A14" s="1"/>
      <c r="B14" s="7"/>
      <c r="C14" s="21"/>
      <c r="D14" s="21"/>
      <c r="E14" s="21"/>
      <c r="F14" s="21"/>
      <c r="G14" s="7"/>
      <c r="H14" s="1"/>
    </row>
    <row r="15" spans="1:8" x14ac:dyDescent="0.2">
      <c r="A15" s="1"/>
      <c r="B15" s="9" t="s">
        <v>28</v>
      </c>
      <c r="C15" s="21"/>
      <c r="D15" s="21"/>
      <c r="E15" s="21"/>
      <c r="F15" s="21"/>
      <c r="G15" s="7"/>
      <c r="H15" s="1"/>
    </row>
    <row r="16" spans="1:8" x14ac:dyDescent="0.2">
      <c r="A16" s="1"/>
      <c r="B16" s="13" t="s">
        <v>27</v>
      </c>
      <c r="C16" s="21">
        <v>-1.5935999999999999E-2</v>
      </c>
      <c r="D16" s="21">
        <f t="shared" si="0"/>
        <v>0.98419030621930437</v>
      </c>
      <c r="E16" s="21">
        <v>5.885E-2</v>
      </c>
      <c r="F16" s="21">
        <f t="shared" si="1"/>
        <v>-0.27079014443500421</v>
      </c>
      <c r="G16" s="7" t="s">
        <v>21</v>
      </c>
      <c r="H16" s="1"/>
    </row>
    <row r="17" spans="1:8" x14ac:dyDescent="0.2">
      <c r="A17" s="1"/>
      <c r="B17" s="13" t="s">
        <v>33</v>
      </c>
      <c r="C17" s="21">
        <v>1.4815E-2</v>
      </c>
      <c r="D17" s="21">
        <f t="shared" si="0"/>
        <v>1.0149252860688163</v>
      </c>
      <c r="E17" s="21">
        <v>5.0318000000000002E-2</v>
      </c>
      <c r="F17" s="21">
        <f t="shared" si="1"/>
        <v>0.29442744147223654</v>
      </c>
      <c r="G17" s="7">
        <v>0.19</v>
      </c>
      <c r="H17" s="1"/>
    </row>
    <row r="18" spans="1:8" x14ac:dyDescent="0.2">
      <c r="A18" s="1"/>
      <c r="B18" s="13" t="s">
        <v>34</v>
      </c>
      <c r="C18" s="21">
        <v>-4.5600000000000003E-4</v>
      </c>
      <c r="D18" s="21">
        <f t="shared" si="0"/>
        <v>0.99954410395219861</v>
      </c>
      <c r="E18" s="21">
        <v>4.8261999999999999E-2</v>
      </c>
      <c r="F18" s="21">
        <f t="shared" si="1"/>
        <v>-9.4484273341345158E-3</v>
      </c>
      <c r="G18" s="7">
        <v>0.28999999999999998</v>
      </c>
      <c r="H18" s="1"/>
    </row>
    <row r="19" spans="1:8" x14ac:dyDescent="0.2">
      <c r="A19" s="1"/>
      <c r="B19" s="13" t="s">
        <v>35</v>
      </c>
      <c r="C19" s="21">
        <v>1.4534999999999999E-2</v>
      </c>
      <c r="D19" s="21">
        <f t="shared" si="0"/>
        <v>1.0146411467700751</v>
      </c>
      <c r="E19" s="21">
        <v>4.7606000000000002E-2</v>
      </c>
      <c r="F19" s="21">
        <f t="shared" si="1"/>
        <v>0.3053186573121035</v>
      </c>
      <c r="G19" s="7">
        <v>0.45</v>
      </c>
      <c r="H19" s="1"/>
    </row>
    <row r="20" spans="1:8" x14ac:dyDescent="0.2">
      <c r="A20" s="1"/>
      <c r="B20" s="7"/>
      <c r="C20" s="7"/>
      <c r="D20" s="7"/>
      <c r="E20" s="7"/>
      <c r="F20" s="7"/>
      <c r="G20" s="7"/>
      <c r="H20" s="1"/>
    </row>
    <row r="21" spans="1:8" x14ac:dyDescent="0.2">
      <c r="A21" s="1"/>
      <c r="B21" s="7"/>
      <c r="C21" s="7"/>
      <c r="D21" s="7"/>
      <c r="E21" s="7"/>
      <c r="F21" s="7"/>
      <c r="G21" s="7"/>
      <c r="H21" s="1"/>
    </row>
    <row r="22" spans="1:8" x14ac:dyDescent="0.2">
      <c r="A22" s="1"/>
      <c r="B22" s="7"/>
      <c r="C22" s="7"/>
      <c r="D22" s="7"/>
      <c r="E22" s="7"/>
      <c r="F22" s="7"/>
      <c r="G22" s="7"/>
      <c r="H2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stratified_cox_hazard</vt:lpstr>
      <vt:lpstr>regression</vt:lpstr>
      <vt:lpstr>immune_type_model_full_results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Franky</dc:creator>
  <cp:lastModifiedBy>Zhang, Franky</cp:lastModifiedBy>
  <dcterms:created xsi:type="dcterms:W3CDTF">2024-07-18T23:21:38Z</dcterms:created>
  <dcterms:modified xsi:type="dcterms:W3CDTF">2025-02-17T04:14:10Z</dcterms:modified>
</cp:coreProperties>
</file>