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yzhang/Dropbox/Jo_Franky/2023_South_Korea_Seroprevalence/Tables/"/>
    </mc:Choice>
  </mc:AlternateContent>
  <xr:revisionPtr revIDLastSave="0" documentId="13_ncr:1_{54394479-1F43-1B48-B876-6C7FF5C1AED1}" xr6:coauthVersionLast="47" xr6:coauthVersionMax="47" xr10:uidLastSave="{00000000-0000-0000-0000-000000000000}"/>
  <bookViews>
    <workbookView xWindow="0" yWindow="760" windowWidth="24020" windowHeight="15260" firstSheet="1" activeTab="9" xr2:uid="{00000000-000D-0000-FFFF-FFFF00000000}"/>
  </bookViews>
  <sheets>
    <sheet name="1,2차취합" sheetId="1" r:id="rId1"/>
    <sheet name="보건원" sheetId="2" r:id="rId2"/>
    <sheet name="Confirmed" sheetId="4" state="hidden" r:id="rId3"/>
    <sheet name="Confirm_PER" sheetId="6" state="hidden" r:id="rId4"/>
    <sheet name="SymptomForm" sheetId="7" state="hidden" r:id="rId5"/>
    <sheet name="InfecForm" sheetId="8" state="hidden" r:id="rId6"/>
    <sheet name="CombinedTable" sheetId="9" r:id="rId7"/>
    <sheet name="vaccine-induced-character" sheetId="11" r:id="rId8"/>
    <sheet name="CohortStudyDesign" sheetId="10" r:id="rId9"/>
    <sheet name="Aug11_CohortTable" sheetId="22" r:id="rId10"/>
    <sheet name="0321CaseStudyDesign" sheetId="12" r:id="rId11"/>
    <sheet name="0402_S_num_diff" sheetId="13" state="hidden" r:id="rId12"/>
    <sheet name="0413_S_nun_diff2" sheetId="17" state="hidden" r:id="rId13"/>
    <sheet name="04_14_S_num_diff3" sheetId="19" state="hidden" r:id="rId14"/>
    <sheet name="04_16_cohort_regression" sheetId="20" state="hidden" r:id="rId15"/>
    <sheet name="Matching_ratio" sheetId="21" r:id="rId16"/>
    <sheet name="0407_N_sum_diff" sheetId="1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2" l="1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6" i="22"/>
  <c r="E9" i="22"/>
  <c r="E10" i="22"/>
  <c r="E11" i="22"/>
  <c r="E12" i="22"/>
  <c r="E19" i="22"/>
  <c r="E20" i="22"/>
  <c r="E21" i="22"/>
  <c r="E22" i="22"/>
  <c r="E23" i="22"/>
  <c r="E27" i="22"/>
  <c r="D7" i="22"/>
  <c r="E7" i="22" s="1"/>
  <c r="D8" i="22"/>
  <c r="E8" i="22" s="1"/>
  <c r="D9" i="22"/>
  <c r="D10" i="22"/>
  <c r="D11" i="22"/>
  <c r="D12" i="22"/>
  <c r="D13" i="22"/>
  <c r="E13" i="22" s="1"/>
  <c r="D14" i="22"/>
  <c r="E14" i="22" s="1"/>
  <c r="D15" i="22"/>
  <c r="E15" i="22" s="1"/>
  <c r="D16" i="22"/>
  <c r="E16" i="22" s="1"/>
  <c r="D17" i="22"/>
  <c r="E17" i="22" s="1"/>
  <c r="D18" i="22"/>
  <c r="E18" i="22" s="1"/>
  <c r="D19" i="22"/>
  <c r="D20" i="22"/>
  <c r="D21" i="22"/>
  <c r="D22" i="22"/>
  <c r="D23" i="22"/>
  <c r="D24" i="22"/>
  <c r="E24" i="22" s="1"/>
  <c r="D25" i="22"/>
  <c r="E25" i="22" s="1"/>
  <c r="D26" i="22"/>
  <c r="E26" i="22" s="1"/>
  <c r="D27" i="22"/>
  <c r="D6" i="22"/>
  <c r="E6" i="22" s="1"/>
  <c r="I66" i="10"/>
  <c r="G66" i="10"/>
  <c r="D66" i="10"/>
  <c r="I65" i="10"/>
  <c r="G65" i="10"/>
  <c r="D65" i="10"/>
  <c r="I64" i="10"/>
  <c r="G64" i="10"/>
  <c r="D64" i="10"/>
  <c r="E64" i="10" s="1"/>
  <c r="I63" i="10"/>
  <c r="G63" i="10"/>
  <c r="I62" i="10"/>
  <c r="G62" i="10"/>
  <c r="D62" i="10"/>
  <c r="I61" i="10"/>
  <c r="G61" i="10"/>
  <c r="D61" i="10"/>
  <c r="I60" i="10"/>
  <c r="G60" i="10"/>
  <c r="D60" i="10"/>
  <c r="I59" i="10"/>
  <c r="G59" i="10"/>
  <c r="D59" i="10"/>
  <c r="I58" i="10"/>
  <c r="G58" i="10"/>
  <c r="I57" i="10"/>
  <c r="G57" i="10"/>
  <c r="D57" i="10"/>
  <c r="I56" i="10"/>
  <c r="G56" i="10"/>
  <c r="D56" i="10"/>
  <c r="I55" i="10"/>
  <c r="G55" i="10"/>
  <c r="D55" i="10"/>
  <c r="I54" i="10"/>
  <c r="G54" i="10"/>
  <c r="D54" i="10"/>
  <c r="I53" i="10"/>
  <c r="G53" i="10"/>
  <c r="I52" i="10"/>
  <c r="G52" i="10"/>
  <c r="D52" i="10"/>
  <c r="I51" i="10"/>
  <c r="G51" i="10"/>
  <c r="I50" i="10"/>
  <c r="G50" i="10"/>
  <c r="D50" i="10"/>
  <c r="I49" i="10"/>
  <c r="G49" i="10"/>
  <c r="I48" i="10"/>
  <c r="G48" i="10"/>
  <c r="D48" i="10"/>
  <c r="I47" i="10"/>
  <c r="G47" i="10"/>
  <c r="D47" i="10"/>
  <c r="I46" i="10"/>
  <c r="G46" i="10"/>
  <c r="D46" i="10"/>
  <c r="I45" i="10"/>
  <c r="G45" i="10"/>
  <c r="D45" i="10"/>
  <c r="I44" i="10"/>
  <c r="G44" i="10"/>
  <c r="D43" i="10"/>
  <c r="I80" i="12"/>
  <c r="G80" i="12"/>
  <c r="D80" i="12"/>
  <c r="E80" i="12" s="1"/>
  <c r="I79" i="12"/>
  <c r="G79" i="12"/>
  <c r="D79" i="12"/>
  <c r="E79" i="12" s="1"/>
  <c r="I78" i="12"/>
  <c r="G78" i="12"/>
  <c r="D78" i="12"/>
  <c r="E78" i="12" s="1"/>
  <c r="I77" i="12"/>
  <c r="G77" i="12"/>
  <c r="D77" i="12"/>
  <c r="E77" i="12" s="1"/>
  <c r="I76" i="12"/>
  <c r="G76" i="12"/>
  <c r="D76" i="12"/>
  <c r="E76" i="12" s="1"/>
  <c r="I75" i="12"/>
  <c r="G75" i="12"/>
  <c r="D75" i="12"/>
  <c r="E75" i="12" s="1"/>
  <c r="I74" i="12"/>
  <c r="G74" i="12"/>
  <c r="D74" i="12"/>
  <c r="E74" i="12" s="1"/>
  <c r="I73" i="12"/>
  <c r="G73" i="12"/>
  <c r="D73" i="12"/>
  <c r="E73" i="12" s="1"/>
  <c r="I72" i="12"/>
  <c r="G72" i="12"/>
  <c r="D72" i="12"/>
  <c r="E72" i="12" s="1"/>
  <c r="I71" i="12"/>
  <c r="G71" i="12"/>
  <c r="D71" i="12"/>
  <c r="E71" i="12" s="1"/>
  <c r="I70" i="12"/>
  <c r="G70" i="12"/>
  <c r="D70" i="12"/>
  <c r="E70" i="12" s="1"/>
  <c r="I69" i="12"/>
  <c r="G69" i="12"/>
  <c r="D69" i="12"/>
  <c r="E69" i="12" s="1"/>
  <c r="I68" i="12"/>
  <c r="G68" i="12"/>
  <c r="D68" i="12"/>
  <c r="E68" i="12" s="1"/>
  <c r="I67" i="12"/>
  <c r="G67" i="12"/>
  <c r="D67" i="12"/>
  <c r="E67" i="12" s="1"/>
  <c r="I66" i="12"/>
  <c r="G66" i="12"/>
  <c r="D66" i="12"/>
  <c r="E66" i="12" s="1"/>
  <c r="I65" i="12"/>
  <c r="G65" i="12"/>
  <c r="D65" i="12"/>
  <c r="E65" i="12" s="1"/>
  <c r="I64" i="12"/>
  <c r="G64" i="12"/>
  <c r="D64" i="12"/>
  <c r="E64" i="12" s="1"/>
  <c r="I63" i="12"/>
  <c r="G63" i="12"/>
  <c r="D63" i="12"/>
  <c r="E63" i="12" s="1"/>
  <c r="I62" i="12"/>
  <c r="G62" i="12"/>
  <c r="D62" i="12"/>
  <c r="E62" i="12" s="1"/>
  <c r="I61" i="12"/>
  <c r="G61" i="12"/>
  <c r="D61" i="12"/>
  <c r="E61" i="12" s="1"/>
  <c r="I60" i="12"/>
  <c r="G60" i="12"/>
  <c r="D60" i="12"/>
  <c r="E60" i="12" s="1"/>
  <c r="I59" i="12"/>
  <c r="G59" i="12"/>
  <c r="D59" i="12"/>
  <c r="E59" i="12" s="1"/>
  <c r="I58" i="12"/>
  <c r="G58" i="12"/>
  <c r="D58" i="12"/>
  <c r="E58" i="12" s="1"/>
  <c r="I57" i="12"/>
  <c r="G57" i="12"/>
  <c r="D57" i="12"/>
  <c r="E57" i="12" s="1"/>
  <c r="I56" i="12"/>
  <c r="G56" i="12"/>
  <c r="D56" i="12"/>
  <c r="E56" i="12" s="1"/>
  <c r="I55" i="12"/>
  <c r="G55" i="12"/>
  <c r="D55" i="12"/>
  <c r="E55" i="12" s="1"/>
  <c r="I54" i="12"/>
  <c r="G54" i="12"/>
  <c r="D54" i="12"/>
  <c r="E54" i="12" s="1"/>
  <c r="I53" i="12"/>
  <c r="G53" i="12"/>
  <c r="D53" i="12"/>
  <c r="E53" i="12" s="1"/>
  <c r="D52" i="12"/>
  <c r="K55" i="17"/>
  <c r="K56" i="17"/>
  <c r="K57" i="17"/>
  <c r="K54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E45" i="17"/>
  <c r="K10" i="17"/>
  <c r="J23" i="17"/>
  <c r="K6" i="19"/>
  <c r="K7" i="19"/>
  <c r="K8" i="19"/>
  <c r="K9" i="19"/>
  <c r="K10" i="19"/>
  <c r="K12" i="19"/>
  <c r="K13" i="19"/>
  <c r="K14" i="19"/>
  <c r="K15" i="19"/>
  <c r="K16" i="19"/>
  <c r="K17" i="19"/>
  <c r="K18" i="19"/>
  <c r="K19" i="19"/>
  <c r="K20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8" i="19"/>
  <c r="J29" i="19"/>
  <c r="J30" i="19"/>
  <c r="J31" i="19"/>
  <c r="J32" i="19"/>
  <c r="J33" i="19"/>
  <c r="J34" i="19"/>
  <c r="J35" i="19"/>
  <c r="J36" i="19"/>
  <c r="K5" i="19"/>
  <c r="J8" i="19"/>
  <c r="J7" i="19"/>
  <c r="J6" i="19"/>
  <c r="J5" i="19"/>
  <c r="J4" i="19"/>
  <c r="E4" i="19"/>
  <c r="J6" i="17"/>
  <c r="K6" i="17" s="1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4" i="17"/>
  <c r="J25" i="17"/>
  <c r="J26" i="17"/>
  <c r="J27" i="17"/>
  <c r="J28" i="17"/>
  <c r="J5" i="17"/>
  <c r="E4" i="17"/>
  <c r="J4" i="17"/>
  <c r="K6" i="13"/>
  <c r="K7" i="13"/>
  <c r="K8" i="13"/>
  <c r="K9" i="13"/>
  <c r="K10" i="13"/>
  <c r="K12" i="13"/>
  <c r="K13" i="13"/>
  <c r="K14" i="13"/>
  <c r="K15" i="13"/>
  <c r="K16" i="13"/>
  <c r="K5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4" i="13"/>
  <c r="J25" i="13"/>
  <c r="J26" i="13"/>
  <c r="J27" i="13"/>
  <c r="J28" i="13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E44" i="10" s="1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M34" i="10"/>
  <c r="M31" i="10"/>
  <c r="M26" i="10"/>
  <c r="M25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J5" i="15"/>
  <c r="J30" i="15"/>
  <c r="J29" i="15"/>
  <c r="J28" i="15"/>
  <c r="J27" i="15"/>
  <c r="J26" i="15"/>
  <c r="J24" i="15"/>
  <c r="J23" i="15"/>
  <c r="J18" i="15"/>
  <c r="J17" i="15"/>
  <c r="J16" i="15"/>
  <c r="J15" i="15"/>
  <c r="J14" i="15"/>
  <c r="J13" i="15"/>
  <c r="J12" i="15"/>
  <c r="J11" i="15"/>
  <c r="J10" i="15"/>
  <c r="J4" i="15"/>
  <c r="J4" i="13"/>
  <c r="I32" i="10"/>
  <c r="G32" i="10"/>
  <c r="I26" i="10"/>
  <c r="G34" i="10"/>
  <c r="G33" i="10"/>
  <c r="G27" i="10"/>
  <c r="G26" i="10"/>
  <c r="G24" i="10"/>
  <c r="G23" i="10"/>
  <c r="G22" i="10"/>
  <c r="G21" i="10"/>
  <c r="G19" i="10"/>
  <c r="G14" i="10"/>
  <c r="G13" i="10"/>
  <c r="G12" i="10"/>
  <c r="G11" i="10"/>
  <c r="G9" i="10"/>
  <c r="G6" i="10"/>
  <c r="I40" i="12"/>
  <c r="I39" i="12"/>
  <c r="I38" i="12"/>
  <c r="I37" i="12"/>
  <c r="G40" i="12"/>
  <c r="G39" i="12"/>
  <c r="G38" i="12"/>
  <c r="G37" i="12"/>
  <c r="D37" i="12"/>
  <c r="E37" i="12" s="1"/>
  <c r="D38" i="12"/>
  <c r="E38" i="12" s="1"/>
  <c r="D39" i="12"/>
  <c r="E39" i="12" s="1"/>
  <c r="D40" i="12"/>
  <c r="E40" i="12" s="1"/>
  <c r="D5" i="12"/>
  <c r="I44" i="12"/>
  <c r="G44" i="12"/>
  <c r="D44" i="12"/>
  <c r="E44" i="12" s="1"/>
  <c r="I43" i="12"/>
  <c r="G43" i="12"/>
  <c r="D43" i="12"/>
  <c r="E43" i="12" s="1"/>
  <c r="I42" i="12"/>
  <c r="G42" i="12"/>
  <c r="D42" i="12"/>
  <c r="E42" i="12" s="1"/>
  <c r="I41" i="12"/>
  <c r="G41" i="12"/>
  <c r="D41" i="12"/>
  <c r="E41" i="12" s="1"/>
  <c r="D36" i="12"/>
  <c r="E36" i="12" s="1"/>
  <c r="D35" i="12"/>
  <c r="E35" i="12" s="1"/>
  <c r="D34" i="12"/>
  <c r="E34" i="12" s="1"/>
  <c r="I34" i="12"/>
  <c r="I35" i="12"/>
  <c r="I36" i="12"/>
  <c r="G34" i="12"/>
  <c r="G35" i="12"/>
  <c r="G36" i="12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6" i="12"/>
  <c r="E6" i="12" s="1"/>
  <c r="I33" i="12"/>
  <c r="G33" i="12"/>
  <c r="I32" i="12"/>
  <c r="G32" i="12"/>
  <c r="I31" i="12"/>
  <c r="G31" i="12"/>
  <c r="I30" i="12"/>
  <c r="G30" i="12"/>
  <c r="I29" i="12"/>
  <c r="G29" i="12"/>
  <c r="I28" i="12"/>
  <c r="G28" i="12"/>
  <c r="I27" i="12"/>
  <c r="G27" i="12"/>
  <c r="I26" i="12"/>
  <c r="G26" i="12"/>
  <c r="I25" i="12"/>
  <c r="G25" i="12"/>
  <c r="I24" i="12"/>
  <c r="G24" i="12"/>
  <c r="I23" i="12"/>
  <c r="G23" i="12"/>
  <c r="I22" i="12"/>
  <c r="G22" i="12"/>
  <c r="I21" i="12"/>
  <c r="G21" i="12"/>
  <c r="I20" i="12"/>
  <c r="G20" i="12"/>
  <c r="I19" i="12"/>
  <c r="G19" i="12"/>
  <c r="I18" i="12"/>
  <c r="G18" i="12"/>
  <c r="I17" i="12"/>
  <c r="G17" i="12"/>
  <c r="I16" i="12"/>
  <c r="G16" i="12"/>
  <c r="I15" i="12"/>
  <c r="G15" i="12"/>
  <c r="I14" i="12"/>
  <c r="G14" i="12"/>
  <c r="I13" i="12"/>
  <c r="G13" i="12"/>
  <c r="I12" i="12"/>
  <c r="G12" i="12"/>
  <c r="I11" i="12"/>
  <c r="G11" i="12"/>
  <c r="I10" i="12"/>
  <c r="G10" i="12"/>
  <c r="I9" i="12"/>
  <c r="G9" i="12"/>
  <c r="I8" i="12"/>
  <c r="G8" i="12"/>
  <c r="I7" i="12"/>
  <c r="G7" i="12"/>
  <c r="I6" i="12"/>
  <c r="G6" i="12"/>
  <c r="H38" i="9"/>
  <c r="F3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9" i="9"/>
  <c r="H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9" i="9"/>
  <c r="F8" i="9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K39" i="9"/>
  <c r="K37" i="9"/>
  <c r="K36" i="9"/>
  <c r="M39" i="9"/>
  <c r="M37" i="9"/>
  <c r="M36" i="9"/>
  <c r="M35" i="9"/>
  <c r="M34" i="9"/>
  <c r="K35" i="9"/>
  <c r="K34" i="9"/>
  <c r="I33" i="10"/>
  <c r="I34" i="10"/>
  <c r="I31" i="10"/>
  <c r="G31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7" i="10"/>
  <c r="I28" i="10"/>
  <c r="I29" i="10"/>
  <c r="I30" i="10"/>
  <c r="I5" i="10"/>
  <c r="G10" i="10"/>
  <c r="G15" i="10"/>
  <c r="G16" i="10"/>
  <c r="G17" i="10"/>
  <c r="G18" i="10"/>
  <c r="G20" i="10"/>
  <c r="G25" i="10"/>
  <c r="G28" i="10"/>
  <c r="G29" i="10"/>
  <c r="G30" i="10"/>
  <c r="G7" i="10"/>
  <c r="G8" i="10"/>
  <c r="G5" i="10"/>
  <c r="M33" i="9"/>
  <c r="M32" i="9"/>
  <c r="M31" i="9"/>
  <c r="M30" i="9"/>
  <c r="M29" i="9"/>
  <c r="K33" i="9"/>
  <c r="K32" i="9"/>
  <c r="K31" i="9"/>
  <c r="K30" i="9"/>
  <c r="K29" i="9"/>
  <c r="M25" i="9"/>
  <c r="M26" i="9"/>
  <c r="M27" i="9"/>
  <c r="M28" i="9"/>
  <c r="M24" i="9"/>
  <c r="K25" i="9"/>
  <c r="K26" i="9"/>
  <c r="K27" i="9"/>
  <c r="K28" i="9"/>
  <c r="K24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8" i="9"/>
  <c r="G28" i="8"/>
  <c r="G27" i="8"/>
  <c r="G26" i="8"/>
  <c r="G25" i="8"/>
  <c r="G24" i="8"/>
  <c r="E25" i="8"/>
  <c r="E26" i="8"/>
  <c r="E27" i="8"/>
  <c r="E28" i="8"/>
  <c r="E24" i="8"/>
  <c r="G23" i="8"/>
  <c r="G22" i="8"/>
  <c r="E23" i="8"/>
  <c r="E22" i="8"/>
  <c r="G21" i="8"/>
  <c r="G20" i="8"/>
  <c r="G19" i="8"/>
  <c r="G18" i="8"/>
  <c r="E21" i="8"/>
  <c r="E20" i="8"/>
  <c r="E19" i="8"/>
  <c r="E18" i="8"/>
  <c r="E17" i="8"/>
  <c r="E16" i="8"/>
  <c r="G17" i="8"/>
  <c r="G16" i="8"/>
  <c r="G15" i="8"/>
  <c r="E15" i="8"/>
  <c r="G14" i="8"/>
  <c r="G13" i="8"/>
  <c r="E14" i="8"/>
  <c r="E13" i="8"/>
  <c r="G12" i="8"/>
  <c r="G11" i="8"/>
  <c r="G10" i="8"/>
  <c r="G9" i="8"/>
  <c r="G8" i="8"/>
  <c r="E9" i="8"/>
  <c r="E10" i="8"/>
  <c r="E11" i="8"/>
  <c r="E12" i="8"/>
  <c r="E8" i="8"/>
  <c r="L33" i="7"/>
  <c r="L32" i="7"/>
  <c r="L31" i="7"/>
  <c r="L30" i="7"/>
  <c r="L29" i="7"/>
  <c r="L28" i="7"/>
  <c r="L27" i="7"/>
  <c r="L26" i="7"/>
  <c r="L25" i="7"/>
  <c r="L24" i="7"/>
  <c r="L23" i="7"/>
  <c r="J33" i="7"/>
  <c r="J32" i="7"/>
  <c r="J31" i="7"/>
  <c r="J30" i="7"/>
  <c r="J29" i="7"/>
  <c r="J28" i="7"/>
  <c r="J27" i="7"/>
  <c r="J26" i="7"/>
  <c r="J25" i="7"/>
  <c r="J24" i="7"/>
  <c r="J23" i="7"/>
  <c r="H24" i="7"/>
  <c r="H25" i="7"/>
  <c r="H26" i="7"/>
  <c r="H27" i="7"/>
  <c r="H28" i="7"/>
  <c r="H29" i="7"/>
  <c r="H30" i="7"/>
  <c r="H31" i="7"/>
  <c r="H32" i="7"/>
  <c r="H33" i="7"/>
  <c r="F24" i="7"/>
  <c r="F25" i="7"/>
  <c r="F26" i="7"/>
  <c r="F27" i="7"/>
  <c r="F28" i="7"/>
  <c r="F29" i="7"/>
  <c r="F30" i="7"/>
  <c r="F31" i="7"/>
  <c r="F32" i="7"/>
  <c r="F33" i="7"/>
  <c r="H23" i="7"/>
  <c r="F23" i="7"/>
  <c r="L61" i="7"/>
  <c r="L60" i="7"/>
  <c r="L59" i="7"/>
  <c r="L58" i="7"/>
  <c r="L57" i="7"/>
  <c r="L56" i="7"/>
  <c r="L72" i="7"/>
  <c r="L71" i="7"/>
  <c r="L70" i="7"/>
  <c r="L69" i="7"/>
  <c r="J72" i="7"/>
  <c r="J71" i="7"/>
  <c r="J70" i="7"/>
  <c r="J69" i="7"/>
  <c r="H72" i="7"/>
  <c r="H71" i="7"/>
  <c r="H70" i="7"/>
  <c r="H69" i="7"/>
  <c r="F72" i="7"/>
  <c r="F71" i="7"/>
  <c r="F70" i="7"/>
  <c r="F69" i="7"/>
  <c r="L68" i="7"/>
  <c r="L67" i="7"/>
  <c r="L66" i="7"/>
  <c r="L65" i="7"/>
  <c r="J68" i="7"/>
  <c r="J67" i="7"/>
  <c r="J66" i="7"/>
  <c r="J65" i="7"/>
  <c r="H68" i="7"/>
  <c r="H67" i="7"/>
  <c r="H66" i="7"/>
  <c r="H65" i="7"/>
  <c r="F68" i="7"/>
  <c r="F67" i="7"/>
  <c r="F66" i="7"/>
  <c r="F65" i="7"/>
  <c r="L55" i="7"/>
  <c r="L54" i="7"/>
  <c r="J55" i="7"/>
  <c r="J54" i="7"/>
  <c r="H55" i="7"/>
  <c r="H54" i="7"/>
  <c r="F55" i="7"/>
  <c r="F54" i="7"/>
  <c r="J61" i="7"/>
  <c r="J60" i="7"/>
  <c r="J59" i="7"/>
  <c r="J58" i="7"/>
  <c r="J57" i="7"/>
  <c r="J56" i="7"/>
  <c r="H60" i="7"/>
  <c r="H59" i="7"/>
  <c r="H58" i="7"/>
  <c r="H57" i="7"/>
  <c r="H56" i="7"/>
  <c r="F60" i="7"/>
  <c r="F59" i="7"/>
  <c r="F58" i="7"/>
  <c r="F57" i="7"/>
  <c r="F56" i="7"/>
  <c r="L45" i="7"/>
  <c r="L44" i="7"/>
  <c r="L43" i="7"/>
  <c r="L42" i="7"/>
  <c r="J45" i="7"/>
  <c r="J44" i="7"/>
  <c r="J43" i="7"/>
  <c r="J42" i="7"/>
  <c r="H43" i="7"/>
  <c r="H42" i="7"/>
  <c r="H41" i="7"/>
  <c r="H40" i="7"/>
  <c r="F43" i="7"/>
  <c r="F42" i="7"/>
  <c r="F41" i="7"/>
  <c r="F40" i="7"/>
  <c r="L39" i="7"/>
  <c r="L38" i="7"/>
  <c r="L37" i="7"/>
  <c r="L36" i="7"/>
  <c r="L35" i="7"/>
  <c r="L34" i="7"/>
  <c r="J39" i="7"/>
  <c r="J38" i="7"/>
  <c r="J37" i="7"/>
  <c r="J36" i="7"/>
  <c r="J35" i="7"/>
  <c r="J34" i="7"/>
  <c r="H39" i="7"/>
  <c r="H38" i="7"/>
  <c r="H37" i="7"/>
  <c r="H36" i="7"/>
  <c r="H35" i="7"/>
  <c r="H34" i="7"/>
  <c r="F39" i="7"/>
  <c r="F38" i="7"/>
  <c r="F37" i="7"/>
  <c r="F36" i="7"/>
  <c r="F35" i="7"/>
  <c r="F34" i="7"/>
  <c r="H7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T44" i="6"/>
  <c r="U44" i="6"/>
  <c r="V44" i="6"/>
  <c r="W44" i="6"/>
  <c r="X44" i="6"/>
  <c r="Y44" i="6"/>
  <c r="T45" i="6"/>
  <c r="U45" i="6"/>
  <c r="V45" i="6"/>
  <c r="W45" i="6"/>
  <c r="X45" i="6"/>
  <c r="Y45" i="6"/>
  <c r="S45" i="6"/>
  <c r="S44" i="6"/>
  <c r="S12" i="6"/>
  <c r="T12" i="6"/>
  <c r="U12" i="6"/>
  <c r="V12" i="6"/>
  <c r="W12" i="6"/>
  <c r="X12" i="6"/>
  <c r="Y12" i="6"/>
  <c r="S13" i="6"/>
  <c r="T13" i="6"/>
  <c r="U13" i="6"/>
  <c r="V13" i="6"/>
  <c r="W13" i="6"/>
  <c r="X13" i="6"/>
  <c r="Y13" i="6"/>
  <c r="S14" i="6"/>
  <c r="T14" i="6"/>
  <c r="U14" i="6"/>
  <c r="V14" i="6"/>
  <c r="W14" i="6"/>
  <c r="X14" i="6"/>
  <c r="Y14" i="6"/>
  <c r="S15" i="6"/>
  <c r="T15" i="6"/>
  <c r="U15" i="6"/>
  <c r="V15" i="6"/>
  <c r="W15" i="6"/>
  <c r="X15" i="6"/>
  <c r="Y15" i="6"/>
  <c r="S16" i="6"/>
  <c r="T16" i="6"/>
  <c r="U16" i="6"/>
  <c r="V16" i="6"/>
  <c r="W16" i="6"/>
  <c r="X16" i="6"/>
  <c r="Y16" i="6"/>
  <c r="S17" i="6"/>
  <c r="T17" i="6"/>
  <c r="U17" i="6"/>
  <c r="V17" i="6"/>
  <c r="W17" i="6"/>
  <c r="X17" i="6"/>
  <c r="Y17" i="6"/>
  <c r="S18" i="6"/>
  <c r="T18" i="6"/>
  <c r="U18" i="6"/>
  <c r="V18" i="6"/>
  <c r="W18" i="6"/>
  <c r="X18" i="6"/>
  <c r="Y18" i="6"/>
  <c r="S19" i="6"/>
  <c r="T19" i="6"/>
  <c r="U19" i="6"/>
  <c r="V19" i="6"/>
  <c r="W19" i="6"/>
  <c r="X19" i="6"/>
  <c r="Y19" i="6"/>
  <c r="S20" i="6"/>
  <c r="T20" i="6"/>
  <c r="U20" i="6"/>
  <c r="V20" i="6"/>
  <c r="W20" i="6"/>
  <c r="X20" i="6"/>
  <c r="Y20" i="6"/>
  <c r="S21" i="6"/>
  <c r="T21" i="6"/>
  <c r="U21" i="6"/>
  <c r="V21" i="6"/>
  <c r="W21" i="6"/>
  <c r="X21" i="6"/>
  <c r="Y21" i="6"/>
  <c r="S22" i="6"/>
  <c r="T22" i="6"/>
  <c r="U22" i="6"/>
  <c r="V22" i="6"/>
  <c r="W22" i="6"/>
  <c r="X22" i="6"/>
  <c r="Y22" i="6"/>
  <c r="S23" i="6"/>
  <c r="T23" i="6"/>
  <c r="U23" i="6"/>
  <c r="V23" i="6"/>
  <c r="W23" i="6"/>
  <c r="X23" i="6"/>
  <c r="Y23" i="6"/>
  <c r="S24" i="6"/>
  <c r="T24" i="6"/>
  <c r="U24" i="6"/>
  <c r="V24" i="6"/>
  <c r="W24" i="6"/>
  <c r="X24" i="6"/>
  <c r="Y24" i="6"/>
  <c r="S25" i="6"/>
  <c r="T25" i="6"/>
  <c r="U25" i="6"/>
  <c r="V25" i="6"/>
  <c r="W25" i="6"/>
  <c r="X25" i="6"/>
  <c r="Y25" i="6"/>
  <c r="S26" i="6"/>
  <c r="T26" i="6"/>
  <c r="U26" i="6"/>
  <c r="V26" i="6"/>
  <c r="W26" i="6"/>
  <c r="X26" i="6"/>
  <c r="Y26" i="6"/>
  <c r="S27" i="6"/>
  <c r="T27" i="6"/>
  <c r="U27" i="6"/>
  <c r="V27" i="6"/>
  <c r="W27" i="6"/>
  <c r="X27" i="6"/>
  <c r="Y27" i="6"/>
  <c r="S28" i="6"/>
  <c r="T28" i="6"/>
  <c r="U28" i="6"/>
  <c r="V28" i="6"/>
  <c r="W28" i="6"/>
  <c r="X28" i="6"/>
  <c r="Y28" i="6"/>
  <c r="S29" i="6"/>
  <c r="T29" i="6"/>
  <c r="U29" i="6"/>
  <c r="V29" i="6"/>
  <c r="W29" i="6"/>
  <c r="X29" i="6"/>
  <c r="Y29" i="6"/>
  <c r="S30" i="6"/>
  <c r="T30" i="6"/>
  <c r="U30" i="6"/>
  <c r="V30" i="6"/>
  <c r="W30" i="6"/>
  <c r="X30" i="6"/>
  <c r="Y30" i="6"/>
  <c r="S31" i="6"/>
  <c r="T31" i="6"/>
  <c r="U31" i="6"/>
  <c r="V31" i="6"/>
  <c r="W31" i="6"/>
  <c r="X31" i="6"/>
  <c r="Y31" i="6"/>
  <c r="S32" i="6"/>
  <c r="T32" i="6"/>
  <c r="U32" i="6"/>
  <c r="V32" i="6"/>
  <c r="W32" i="6"/>
  <c r="X32" i="6"/>
  <c r="Y32" i="6"/>
  <c r="S33" i="6"/>
  <c r="T33" i="6"/>
  <c r="U33" i="6"/>
  <c r="V33" i="6"/>
  <c r="W33" i="6"/>
  <c r="X33" i="6"/>
  <c r="Y33" i="6"/>
  <c r="S34" i="6"/>
  <c r="T34" i="6"/>
  <c r="U34" i="6"/>
  <c r="V34" i="6"/>
  <c r="W34" i="6"/>
  <c r="X34" i="6"/>
  <c r="Y34" i="6"/>
  <c r="U11" i="6"/>
  <c r="V11" i="6"/>
  <c r="W11" i="6"/>
  <c r="X11" i="6"/>
  <c r="Y11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7" i="6"/>
  <c r="V7" i="6"/>
  <c r="W7" i="6"/>
  <c r="X7" i="6"/>
  <c r="Y7" i="6"/>
  <c r="T8" i="6"/>
  <c r="T9" i="6"/>
  <c r="T10" i="6"/>
  <c r="T11" i="6"/>
  <c r="T7" i="6"/>
  <c r="S8" i="6"/>
  <c r="S9" i="6"/>
  <c r="S10" i="6"/>
  <c r="S11" i="6"/>
  <c r="S7" i="6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6" i="1"/>
  <c r="D77" i="1"/>
  <c r="D78" i="1"/>
  <c r="D79" i="1"/>
  <c r="D9" i="1"/>
  <c r="D8" i="1"/>
  <c r="D4" i="1"/>
  <c r="D3" i="1"/>
  <c r="E49" i="10" l="1"/>
  <c r="E58" i="10"/>
  <c r="E65" i="10"/>
  <c r="E55" i="10"/>
  <c r="E62" i="10"/>
  <c r="E45" i="10"/>
  <c r="E52" i="10"/>
  <c r="E51" i="10"/>
  <c r="E54" i="10"/>
  <c r="E48" i="10"/>
  <c r="E61" i="10"/>
  <c r="E63" i="10"/>
  <c r="E59" i="10"/>
  <c r="E60" i="10"/>
  <c r="E46" i="10"/>
  <c r="E56" i="10"/>
  <c r="E50" i="10"/>
  <c r="E53" i="10"/>
  <c r="E66" i="10"/>
  <c r="E47" i="10"/>
  <c r="E57" i="10"/>
  <c r="K14" i="17"/>
  <c r="K16" i="17"/>
  <c r="K9" i="17"/>
  <c r="K13" i="17"/>
  <c r="K12" i="17"/>
  <c r="K8" i="17"/>
  <c r="K5" i="17"/>
  <c r="E6" i="10"/>
  <c r="E26" i="10"/>
  <c r="E19" i="10"/>
  <c r="E9" i="10"/>
  <c r="E25" i="10"/>
  <c r="E8" i="10"/>
  <c r="E33" i="10"/>
  <c r="E7" i="10"/>
  <c r="E15" i="10"/>
  <c r="E20" i="10"/>
  <c r="E10" i="10"/>
  <c r="E16" i="10"/>
  <c r="E14" i="10"/>
  <c r="E30" i="10"/>
  <c r="E13" i="10"/>
  <c r="E31" i="10"/>
  <c r="E34" i="10"/>
  <c r="E32" i="10"/>
  <c r="E29" i="10"/>
  <c r="E18" i="10"/>
  <c r="E12" i="10"/>
  <c r="E28" i="10"/>
  <c r="E11" i="10"/>
  <c r="E27" i="10"/>
  <c r="E5" i="10"/>
  <c r="E17" i="10"/>
  <c r="E22" i="10"/>
  <c r="E21" i="10"/>
  <c r="E24" i="10"/>
  <c r="E23" i="10"/>
</calcChain>
</file>

<file path=xl/sharedStrings.xml><?xml version="1.0" encoding="utf-8"?>
<sst xmlns="http://schemas.openxmlformats.org/spreadsheetml/2006/main" count="2265" uniqueCount="832">
  <si>
    <t>GNO</t>
  </si>
  <si>
    <t>gagu_id</t>
  </si>
  <si>
    <t>p2_q1</t>
  </si>
  <si>
    <t>id</t>
  </si>
  <si>
    <t>씨젠.ID</t>
  </si>
  <si>
    <t>sido</t>
  </si>
  <si>
    <t>gagu_num</t>
  </si>
  <si>
    <t>reg_user</t>
  </si>
  <si>
    <t>code</t>
  </si>
  <si>
    <t>code_desc</t>
  </si>
  <si>
    <t>interview</t>
  </si>
  <si>
    <t>reg_date</t>
  </si>
  <si>
    <t>p1_q0</t>
  </si>
  <si>
    <t>p1_q1</t>
  </si>
  <si>
    <t>p1_q2</t>
  </si>
  <si>
    <t>p1_q3_1</t>
  </si>
  <si>
    <t>p1_q3_2</t>
  </si>
  <si>
    <t>p1_q4_1_1</t>
  </si>
  <si>
    <t>p1_q4_1_2</t>
  </si>
  <si>
    <t>p1_q4_2_1</t>
  </si>
  <si>
    <t>p1_q4_2_2</t>
  </si>
  <si>
    <t>p1_q4_3_1</t>
  </si>
  <si>
    <t>p1_q4_3_2</t>
  </si>
  <si>
    <t>p11_q1</t>
  </si>
  <si>
    <t>p11_q2</t>
  </si>
  <si>
    <t>p11_q3_1</t>
  </si>
  <si>
    <t>p11_q3_2</t>
  </si>
  <si>
    <t>p2_q2</t>
  </si>
  <si>
    <t>p2_q3</t>
  </si>
  <si>
    <t>p2_q4</t>
  </si>
  <si>
    <t>p2_q4_etc</t>
  </si>
  <si>
    <t>p2_q5</t>
  </si>
  <si>
    <t>p2_q6</t>
  </si>
  <si>
    <t>p2_q7</t>
  </si>
  <si>
    <t>p2_q8</t>
  </si>
  <si>
    <t>p2_q9</t>
  </si>
  <si>
    <t>p2_q10</t>
  </si>
  <si>
    <t>p2_q11</t>
  </si>
  <si>
    <t>p2_q12</t>
  </si>
  <si>
    <t>p2_q13</t>
  </si>
  <si>
    <t>p2_q14</t>
  </si>
  <si>
    <t>p2_q15</t>
  </si>
  <si>
    <t>p2_q16</t>
  </si>
  <si>
    <t>p2_q17</t>
  </si>
  <si>
    <t>p21_q1</t>
  </si>
  <si>
    <t>p21_q2_1</t>
  </si>
  <si>
    <t>p21_q2_2</t>
  </si>
  <si>
    <t>p21_q2_3</t>
  </si>
  <si>
    <t>p21_q2_4</t>
  </si>
  <si>
    <t>p21_q2_5</t>
  </si>
  <si>
    <t>p21_q2_6</t>
  </si>
  <si>
    <t>p21_q2_7</t>
  </si>
  <si>
    <t>p21_q2_8</t>
  </si>
  <si>
    <t>p21_q2_9</t>
  </si>
  <si>
    <t>p21_q2_10</t>
  </si>
  <si>
    <t>p21_q2_91</t>
  </si>
  <si>
    <t>p21_q2_91_etc</t>
  </si>
  <si>
    <t>p21_q3_1</t>
  </si>
  <si>
    <t>p21_q3_2</t>
  </si>
  <si>
    <t>p21_q4</t>
  </si>
  <si>
    <t>p21_q5</t>
  </si>
  <si>
    <t>p21_q6</t>
  </si>
  <si>
    <t>p21_q6_1</t>
  </si>
  <si>
    <t>p21_q6_1_noanswer</t>
  </si>
  <si>
    <t>p21_q7</t>
  </si>
  <si>
    <t>p21_q7_3_1</t>
  </si>
  <si>
    <t>p21_q7_3_1_noanswer</t>
  </si>
  <si>
    <t>p21_q7_4_1</t>
  </si>
  <si>
    <t>p21_q7_4_1_noanswer</t>
  </si>
  <si>
    <t>p21_q8</t>
  </si>
  <si>
    <t>p21_q9</t>
  </si>
  <si>
    <t>날짜</t>
  </si>
  <si>
    <t>cgen</t>
  </si>
  <si>
    <t>N_cha</t>
  </si>
  <si>
    <t>N_num</t>
  </si>
  <si>
    <t>S_cha</t>
  </si>
  <si>
    <t>S_num</t>
  </si>
  <si>
    <t>주민등록번호.x</t>
  </si>
  <si>
    <t>참여</t>
  </si>
  <si>
    <t>정보</t>
  </si>
  <si>
    <t>유래물</t>
  </si>
  <si>
    <t>1.건강상태</t>
  </si>
  <si>
    <t>2.질환 보유 여부</t>
  </si>
  <si>
    <t>2-1.보유질환 종류_고혈압</t>
  </si>
  <si>
    <t>2-1.보유질환 종류_당뇨</t>
  </si>
  <si>
    <t>2-1.보유질환 종류_고지혈증</t>
  </si>
  <si>
    <t>2-1.보유질환 종류_암</t>
  </si>
  <si>
    <t>2-1.보유질환 종류_뇌혈관질환</t>
  </si>
  <si>
    <t>2-1.보유질환 종류_만성콩팥병</t>
  </si>
  <si>
    <t>2-1.보유질환 종류_만성폐질환</t>
  </si>
  <si>
    <t>2-1.보유질환 종류_간질환</t>
  </si>
  <si>
    <t>2-1.보유질환 종류_면역기능저하</t>
  </si>
  <si>
    <t>2-1.보유질환 종류_자가면역질환</t>
  </si>
  <si>
    <t>2-1.보유질환 종류_기타</t>
  </si>
  <si>
    <t>2-1.보유질환 종류_기타_주관식</t>
  </si>
  <si>
    <t>3-1.키</t>
  </si>
  <si>
    <t>3-2.체중</t>
  </si>
  <si>
    <t>4.흡연</t>
  </si>
  <si>
    <t>4-1.흡연기간</t>
  </si>
  <si>
    <t>4-2.흡연개비</t>
  </si>
  <si>
    <t>5. 발열, 호흡기 증상 발생 시 휴식 가능 여부</t>
  </si>
  <si>
    <t>6. 코로나19 증상 경험 여부</t>
  </si>
  <si>
    <t>7. 코로나19 자가키트 진단검사 경험 여부</t>
  </si>
  <si>
    <t>8. 코로나19 검사 위한 보건소/의료기관 방문 경험 여부</t>
  </si>
  <si>
    <t>9. 코로나19 확진여</t>
  </si>
  <si>
    <t>9.확진수</t>
  </si>
  <si>
    <t>9-1. 첫확진 시기</t>
  </si>
  <si>
    <t>9-1. 첫확진_모름</t>
  </si>
  <si>
    <t>9-2. 2회이상 확진 시기</t>
  </si>
  <si>
    <t>9-2. 2회 이상 확진 시기_모름</t>
  </si>
  <si>
    <t>9-3. 입원치료 여부</t>
  </si>
  <si>
    <t>9-3. 입원기간(일)</t>
  </si>
  <si>
    <t>9-4. 2개월이상 지속 증상 보유 여부</t>
  </si>
  <si>
    <t>9-4. 호흡기계·심혈관계_호흡곤란</t>
  </si>
  <si>
    <t>9-4. 호흡기계·심혈관계_가슴통증</t>
  </si>
  <si>
    <t>9-4. 호흡기계·심혈관계_가슴두근거림</t>
  </si>
  <si>
    <t>9-4. 소화기계 _구토, 설사</t>
  </si>
  <si>
    <t>9-4. 소화기계 _기타 소화장애</t>
  </si>
  <si>
    <t>9-4. 안·이비인후·중추신경계_인후통</t>
  </si>
  <si>
    <t>9-4. 안·이비인후·중추신경계_기침, 가래</t>
  </si>
  <si>
    <t>9-4. 안·이비인후·중추신경계_두통</t>
  </si>
  <si>
    <t>9-4. 안·이비인후·중추신경계_후각 상실(이상)</t>
  </si>
  <si>
    <t>9-4. 안·이비인후·중추신경계_미각 상실(이상)</t>
  </si>
  <si>
    <t>9-4. 안·이비인후·중추신경계_눈 충혈</t>
  </si>
  <si>
    <t>9-4. 안·이비인후·중추신경계_구강, 안구건조증</t>
  </si>
  <si>
    <t>9-4. 전신증상 및 전신증상_발한, 발열</t>
  </si>
  <si>
    <t>9-4. 전신증상 및 전신증상_피로감</t>
  </si>
  <si>
    <t>9-4. 전신증상 및 전신증상_근육통</t>
  </si>
  <si>
    <t>9-4. 전신증상 및 전신증상_불안 또는 우울</t>
  </si>
  <si>
    <t>9-4. 전신증상 및 전신증상_인지기능(기억력 및 집중력) 저하</t>
  </si>
  <si>
    <t>9-4. 전신증상 및 전신증상_수면장애</t>
  </si>
  <si>
    <t>9-4. 기타_관절통</t>
  </si>
  <si>
    <t>9-4. 기타_탈모</t>
  </si>
  <si>
    <t>9-4. 기타_월경(생리)불순</t>
  </si>
  <si>
    <t>9-4. 기타_피부알러지</t>
  </si>
  <si>
    <t>9-4. 기타_기타</t>
  </si>
  <si>
    <t>9-4. 기타_기타_주관식</t>
  </si>
  <si>
    <t>10. 코로나19 예방접종 경험</t>
  </si>
  <si>
    <t>10-1. 4차이상 또는 2가(개량, 동절기) 접종 시기</t>
  </si>
  <si>
    <t>10-1. 4차이상_모름</t>
  </si>
  <si>
    <t>11. 직업종사 여부</t>
  </si>
  <si>
    <t>11-1. 직업종류</t>
  </si>
  <si>
    <t>11-1. 직업종류 기타</t>
  </si>
  <si>
    <t>11-2. 고용형태</t>
  </si>
  <si>
    <t>11-2. 고용형태 기타</t>
  </si>
  <si>
    <t>11-3. 쉬는이유</t>
  </si>
  <si>
    <t>11-3. 쉬는이유 기타</t>
  </si>
  <si>
    <t>12. 추후참여</t>
  </si>
  <si>
    <t>SQ1. 미참여이유</t>
  </si>
  <si>
    <t>SQ1. 미참여이유 기타</t>
  </si>
  <si>
    <t>조사구분</t>
  </si>
  <si>
    <t>지역</t>
  </si>
  <si>
    <t>가구ID</t>
  </si>
  <si>
    <t>NUM</t>
  </si>
  <si>
    <t>이름</t>
  </si>
  <si>
    <t>생년월일</t>
  </si>
  <si>
    <t>성별</t>
  </si>
  <si>
    <t>나이</t>
  </si>
  <si>
    <t>주소</t>
  </si>
  <si>
    <t>예약기관</t>
  </si>
  <si>
    <t>예약일</t>
  </si>
  <si>
    <t>상태</t>
  </si>
  <si>
    <t>설문완료</t>
  </si>
  <si>
    <t>채혈코드</t>
  </si>
  <si>
    <t>채혈기관</t>
  </si>
  <si>
    <t>채혈일시</t>
  </si>
  <si>
    <t>주민등록번호.y</t>
  </si>
  <si>
    <t>old_name</t>
    <phoneticPr fontId="3" type="noConversion"/>
  </si>
  <si>
    <t>new_name</t>
    <phoneticPr fontId="3" type="noConversion"/>
  </si>
  <si>
    <t>설문항목</t>
    <phoneticPr fontId="3" type="noConversion"/>
  </si>
  <si>
    <t>응답형식</t>
    <phoneticPr fontId="3" type="noConversion"/>
  </si>
  <si>
    <t>설명</t>
    <phoneticPr fontId="3" type="noConversion"/>
  </si>
  <si>
    <t>cgenID_S1</t>
    <phoneticPr fontId="3" type="noConversion"/>
  </si>
  <si>
    <t>remove1</t>
    <phoneticPr fontId="3" type="noConversion"/>
  </si>
  <si>
    <t>remove2</t>
    <phoneticPr fontId="3" type="noConversion"/>
  </si>
  <si>
    <t>remove3</t>
    <phoneticPr fontId="3" type="noConversion"/>
  </si>
  <si>
    <t>id_S1</t>
    <phoneticPr fontId="3" type="noConversion"/>
  </si>
  <si>
    <t>concent2_S2</t>
    <phoneticPr fontId="3" type="noConversion"/>
  </si>
  <si>
    <t>q1_S2</t>
    <phoneticPr fontId="3" type="noConversion"/>
  </si>
  <si>
    <t>q2_S2</t>
    <phoneticPr fontId="3" type="noConversion"/>
  </si>
  <si>
    <t>q2_1_S2</t>
    <phoneticPr fontId="3" type="noConversion"/>
  </si>
  <si>
    <t>q2_2_S2</t>
    <phoneticPr fontId="3" type="noConversion"/>
  </si>
  <si>
    <t>q2_3_S2</t>
    <phoneticPr fontId="3" type="noConversion"/>
  </si>
  <si>
    <t>q2_4_S2</t>
    <phoneticPr fontId="3" type="noConversion"/>
  </si>
  <si>
    <t>q2_5_S2</t>
    <phoneticPr fontId="3" type="noConversion"/>
  </si>
  <si>
    <t>q2_6_S2</t>
    <phoneticPr fontId="3" type="noConversion"/>
  </si>
  <si>
    <t>q2_7_S2</t>
    <phoneticPr fontId="3" type="noConversion"/>
  </si>
  <si>
    <t>q2_8_S2</t>
    <phoneticPr fontId="3" type="noConversion"/>
  </si>
  <si>
    <t>q2_9_S2</t>
    <phoneticPr fontId="3" type="noConversion"/>
  </si>
  <si>
    <t>q2_10_S2</t>
    <phoneticPr fontId="3" type="noConversion"/>
  </si>
  <si>
    <t>q2_91_S2</t>
    <phoneticPr fontId="3" type="noConversion"/>
  </si>
  <si>
    <t>q2_91_etc_S2</t>
    <phoneticPr fontId="3" type="noConversion"/>
  </si>
  <si>
    <t>q3_1_S2</t>
    <phoneticPr fontId="3" type="noConversion"/>
  </si>
  <si>
    <t>q3_2_S2</t>
    <phoneticPr fontId="3" type="noConversion"/>
  </si>
  <si>
    <t>q4_1_S2</t>
    <phoneticPr fontId="3" type="noConversion"/>
  </si>
  <si>
    <t>q4_S2</t>
    <phoneticPr fontId="3" type="noConversion"/>
  </si>
  <si>
    <t>q4_2_S2</t>
    <phoneticPr fontId="3" type="noConversion"/>
  </si>
  <si>
    <t>q5_S2</t>
    <phoneticPr fontId="3" type="noConversion"/>
  </si>
  <si>
    <t>q6_S2</t>
    <phoneticPr fontId="3" type="noConversion"/>
  </si>
  <si>
    <t>q8_S2</t>
    <phoneticPr fontId="3" type="noConversion"/>
  </si>
  <si>
    <t>q9_S2</t>
    <phoneticPr fontId="3" type="noConversion"/>
  </si>
  <si>
    <t>q9_num_S2</t>
    <phoneticPr fontId="3" type="noConversion"/>
  </si>
  <si>
    <t>q9_1_S2</t>
    <phoneticPr fontId="3" type="noConversion"/>
  </si>
  <si>
    <t>q9_1_dk_S2</t>
    <phoneticPr fontId="3" type="noConversion"/>
  </si>
  <si>
    <t>q9_2_S2</t>
    <phoneticPr fontId="3" type="noConversion"/>
  </si>
  <si>
    <t>q9_2_dk_S2</t>
    <phoneticPr fontId="3" type="noConversion"/>
  </si>
  <si>
    <t>q9_3_S2</t>
    <phoneticPr fontId="3" type="noConversion"/>
  </si>
  <si>
    <t>q9_3_day_S2</t>
    <phoneticPr fontId="3" type="noConversion"/>
  </si>
  <si>
    <t>q9_4_S2</t>
    <phoneticPr fontId="3" type="noConversion"/>
  </si>
  <si>
    <t>q9_4_1_S2</t>
    <phoneticPr fontId="3" type="noConversion"/>
  </si>
  <si>
    <t>q9_4_2_S2</t>
    <phoneticPr fontId="3" type="noConversion"/>
  </si>
  <si>
    <t>q9_4_3_S2</t>
    <phoneticPr fontId="3" type="noConversion"/>
  </si>
  <si>
    <t>q9_4_4_S2</t>
    <phoneticPr fontId="3" type="noConversion"/>
  </si>
  <si>
    <t>q9_4_5_S2</t>
    <phoneticPr fontId="3" type="noConversion"/>
  </si>
  <si>
    <t>q9_4_6_S2</t>
    <phoneticPr fontId="3" type="noConversion"/>
  </si>
  <si>
    <t>q9_4_7_S2</t>
    <phoneticPr fontId="3" type="noConversion"/>
  </si>
  <si>
    <t>q9_4_8_S2</t>
    <phoneticPr fontId="3" type="noConversion"/>
  </si>
  <si>
    <t>q9_4_9_S2</t>
    <phoneticPr fontId="3" type="noConversion"/>
  </si>
  <si>
    <t>q9_4_10_S2</t>
    <phoneticPr fontId="3" type="noConversion"/>
  </si>
  <si>
    <t>q9_4_11_S2</t>
    <phoneticPr fontId="3" type="noConversion"/>
  </si>
  <si>
    <t>q9_4_12_S2</t>
    <phoneticPr fontId="3" type="noConversion"/>
  </si>
  <si>
    <t>q9_4_13_S2</t>
    <phoneticPr fontId="3" type="noConversion"/>
  </si>
  <si>
    <t>q9_4_14_S2</t>
    <phoneticPr fontId="3" type="noConversion"/>
  </si>
  <si>
    <t>q9_4_15_S2</t>
    <phoneticPr fontId="3" type="noConversion"/>
  </si>
  <si>
    <t>q9_4_16_S2</t>
    <phoneticPr fontId="3" type="noConversion"/>
  </si>
  <si>
    <t>q9_4_17_S2</t>
    <phoneticPr fontId="3" type="noConversion"/>
  </si>
  <si>
    <t>q9_4_18_S2</t>
    <phoneticPr fontId="3" type="noConversion"/>
  </si>
  <si>
    <t>q9_4_19_S2</t>
    <phoneticPr fontId="3" type="noConversion"/>
  </si>
  <si>
    <t>q9_4_20_S2</t>
    <phoneticPr fontId="3" type="noConversion"/>
  </si>
  <si>
    <t>q9_4_21_S2</t>
    <phoneticPr fontId="3" type="noConversion"/>
  </si>
  <si>
    <t>q9_4_23_S2</t>
    <phoneticPr fontId="3" type="noConversion"/>
  </si>
  <si>
    <t>q9_4_23_etc_S2</t>
    <phoneticPr fontId="3" type="noConversion"/>
  </si>
  <si>
    <t>q9_4_22_S2</t>
    <phoneticPr fontId="3" type="noConversion"/>
  </si>
  <si>
    <t>q10_S2</t>
    <phoneticPr fontId="3" type="noConversion"/>
  </si>
  <si>
    <t>q10_1_dk_S2</t>
    <phoneticPr fontId="3" type="noConversion"/>
  </si>
  <si>
    <t>q11_S2</t>
    <phoneticPr fontId="3" type="noConversion"/>
  </si>
  <si>
    <t>q11_1_S2</t>
    <phoneticPr fontId="3" type="noConversion"/>
  </si>
  <si>
    <t>q11_1_etc_S2</t>
    <phoneticPr fontId="3" type="noConversion"/>
  </si>
  <si>
    <t>q11_2_S2</t>
    <phoneticPr fontId="3" type="noConversion"/>
  </si>
  <si>
    <t>q11_2_etc_S2</t>
    <phoneticPr fontId="3" type="noConversion"/>
  </si>
  <si>
    <t>q11_3_S2</t>
    <phoneticPr fontId="3" type="noConversion"/>
  </si>
  <si>
    <t>q11_3_etc_S2</t>
    <phoneticPr fontId="3" type="noConversion"/>
  </si>
  <si>
    <t>q12_S2</t>
    <phoneticPr fontId="3" type="noConversion"/>
  </si>
  <si>
    <t>q13_S2</t>
    <phoneticPr fontId="3" type="noConversion"/>
  </si>
  <si>
    <t>q13_etc_S2</t>
    <phoneticPr fontId="3" type="noConversion"/>
  </si>
  <si>
    <t>survey_type_S2</t>
    <phoneticPr fontId="3" type="noConversion"/>
  </si>
  <si>
    <t>name</t>
    <phoneticPr fontId="3" type="noConversion"/>
  </si>
  <si>
    <t>birth_date</t>
    <phoneticPr fontId="3" type="noConversion"/>
  </si>
  <si>
    <t>sido</t>
    <phoneticPr fontId="3" type="noConversion"/>
  </si>
  <si>
    <t>gagu_num</t>
    <phoneticPr fontId="3" type="noConversion"/>
  </si>
  <si>
    <t>gagu_id</t>
    <phoneticPr fontId="3" type="noConversion"/>
  </si>
  <si>
    <t>contact_num</t>
    <phoneticPr fontId="3" type="noConversion"/>
  </si>
  <si>
    <t>age</t>
    <phoneticPr fontId="3" type="noConversion"/>
  </si>
  <si>
    <t>sex</t>
    <phoneticPr fontId="3" type="noConversion"/>
  </si>
  <si>
    <t>address</t>
    <phoneticPr fontId="3" type="noConversion"/>
  </si>
  <si>
    <t>id_S2</t>
    <phoneticPr fontId="3" type="noConversion"/>
  </si>
  <si>
    <t>채혈기관.x</t>
    <phoneticPr fontId="3" type="noConversion"/>
  </si>
  <si>
    <t>채혈기관</t>
    <phoneticPr fontId="3" type="noConversion"/>
  </si>
  <si>
    <t>collect_date_S1</t>
    <phoneticPr fontId="3" type="noConversion"/>
  </si>
  <si>
    <t>collect_location_S1</t>
    <phoneticPr fontId="3" type="noConversion"/>
  </si>
  <si>
    <t>reserve_location_S2</t>
    <phoneticPr fontId="3" type="noConversion"/>
  </si>
  <si>
    <t>reserve_date_S2</t>
    <phoneticPr fontId="3" type="noConversion"/>
  </si>
  <si>
    <t>status_S2</t>
    <phoneticPr fontId="3" type="noConversion"/>
  </si>
  <si>
    <t>survey_time_S2</t>
    <phoneticPr fontId="3" type="noConversion"/>
  </si>
  <si>
    <t>설문완료시간</t>
    <phoneticPr fontId="3" type="noConversion"/>
  </si>
  <si>
    <t>collect_barcode_S2</t>
    <phoneticPr fontId="3" type="noConversion"/>
  </si>
  <si>
    <t>collect_location_S2</t>
    <phoneticPr fontId="3" type="noConversion"/>
  </si>
  <si>
    <t>연락처</t>
    <phoneticPr fontId="3" type="noConversion"/>
  </si>
  <si>
    <t>concent1_S2</t>
    <phoneticPr fontId="3" type="noConversion"/>
  </si>
  <si>
    <t>concent3_S2</t>
    <phoneticPr fontId="3" type="noConversion"/>
  </si>
  <si>
    <t>삭제</t>
    <phoneticPr fontId="3" type="noConversion"/>
  </si>
  <si>
    <t>번호</t>
    <phoneticPr fontId="3" type="noConversion"/>
  </si>
  <si>
    <t>AA-BBBBBBBB-CCCCC-DDDD</t>
    <phoneticPr fontId="3" type="noConversion"/>
  </si>
  <si>
    <t>A: 시도코드 2자리
B: 보건소코드 8자리
C: 지점코드 5자리
D: 가구코드 4자리</t>
    <phoneticPr fontId="3" type="noConversion"/>
  </si>
  <si>
    <t>총방문횟수 (회)</t>
    <phoneticPr fontId="3" type="noConversion"/>
  </si>
  <si>
    <t>단위 년</t>
    <phoneticPr fontId="8" type="noConversion"/>
  </si>
  <si>
    <t>단위 개비</t>
    <phoneticPr fontId="8" type="noConversion"/>
  </si>
  <si>
    <t>1: 매일 피움
2: 가끔 피움
3: 과거에는 피웠으나 현재 피우지 않음
4: 흡연경험 없음</t>
    <phoneticPr fontId="8" type="noConversion"/>
  </si>
  <si>
    <t>가구원번호</t>
    <phoneticPr fontId="3" type="noConversion"/>
  </si>
  <si>
    <t>01~09</t>
    <phoneticPr fontId="3" type="noConversion"/>
  </si>
  <si>
    <t>대학ID</t>
    <phoneticPr fontId="3" type="noConversion"/>
  </si>
  <si>
    <t>본 파일 내 대학별코드 시트 참고</t>
    <phoneticPr fontId="3" type="noConversion"/>
  </si>
  <si>
    <t>대학코드</t>
    <phoneticPr fontId="3" type="noConversion"/>
  </si>
  <si>
    <t>대학명</t>
    <phoneticPr fontId="3" type="noConversion"/>
  </si>
  <si>
    <t>조사원명</t>
    <phoneticPr fontId="3" type="noConversion"/>
  </si>
  <si>
    <t>입력일자</t>
    <phoneticPr fontId="3" type="noConversion"/>
  </si>
  <si>
    <t>YYYY-MM-DD</t>
    <phoneticPr fontId="3" type="noConversion"/>
  </si>
  <si>
    <t xml:space="preserve">본지점 여부
</t>
    <phoneticPr fontId="3" type="noConversion"/>
  </si>
  <si>
    <t>1: 본지점
2: 예비지점</t>
    <phoneticPr fontId="3" type="noConversion"/>
  </si>
  <si>
    <t>가구구분</t>
    <phoneticPr fontId="3" type="noConversion"/>
  </si>
  <si>
    <t>1: 본가구
2: 예비가구</t>
    <phoneticPr fontId="3" type="noConversion"/>
  </si>
  <si>
    <t>조사적합여부</t>
    <phoneticPr fontId="3" type="noConversion"/>
  </si>
  <si>
    <t>1: 적합
2: 부적합</t>
    <phoneticPr fontId="3" type="noConversion"/>
  </si>
  <si>
    <t>부적합사유</t>
    <phoneticPr fontId="3" type="noConversion"/>
  </si>
  <si>
    <t>1: 3회 이상 방문 접촉 불가	
2: 3회 이상 방문 완강 거부	
3: 외국인(미귀화)인 경우	
4: 성인 미거주	
5: 거주자가 없음	
6: 주소지 오류	
7: 1인 가구 건강상의 문제 (와병 중)	
8: 가구원 중 코로나19로 인해 자가격리자가 있는 경우 (확진 후 7일 이내)	
9: 가구원 중 조사 당일 체온 37.5 이상의 발열 또는 호흡기 증상(기침, 호흡곤란)이 있는경우</t>
    <phoneticPr fontId="3" type="noConversion"/>
  </si>
  <si>
    <t>방문일 1차</t>
    <phoneticPr fontId="3" type="noConversion"/>
  </si>
  <si>
    <t>방문결과 1차</t>
    <phoneticPr fontId="3" type="noConversion"/>
  </si>
  <si>
    <t>0: 거절
1: 참여
8: 부재중
9: 부적합</t>
    <phoneticPr fontId="3" type="noConversion"/>
  </si>
  <si>
    <t>방문일 2차</t>
    <phoneticPr fontId="3" type="noConversion"/>
  </si>
  <si>
    <t>방문결과 2차</t>
    <phoneticPr fontId="3" type="noConversion"/>
  </si>
  <si>
    <t>방문일 3차</t>
    <phoneticPr fontId="3" type="noConversion"/>
  </si>
  <si>
    <t>방문결과 3차</t>
    <phoneticPr fontId="3" type="noConversion"/>
  </si>
  <si>
    <t>세대유형</t>
    <phoneticPr fontId="3" type="noConversion"/>
  </si>
  <si>
    <t>1: 1세대_1인가구	
2: 1세대_부부 (응답자 + 배우자)	
3: 1세대_기타 : 상기를 제외한 모든 1세대 가구	
4: 2세대_부부 + 미혼자녀	
5: 2세대_편부모 + 미혼자녀	
6: 2세대_기타 : 상기를 제외한 모든 2세대 가구	
7: 3세대</t>
    <phoneticPr fontId="3" type="noConversion"/>
  </si>
  <si>
    <t>기초생활수급자 여부</t>
    <phoneticPr fontId="3" type="noConversion"/>
  </si>
  <si>
    <t>1: 그렇다
2: 지금은 아니지만, 과거에 수급한 적이 있다
3: 아니다</t>
    <phoneticPr fontId="3" type="noConversion"/>
  </si>
  <si>
    <t>소득 (기준기간)</t>
    <phoneticPr fontId="3" type="noConversion"/>
  </si>
  <si>
    <t>1: 년
2: 월</t>
    <phoneticPr fontId="3" type="noConversion"/>
  </si>
  <si>
    <t>소득(소득액)(만원)</t>
    <phoneticPr fontId="3" type="noConversion"/>
  </si>
  <si>
    <t>성별</t>
    <phoneticPr fontId="3" type="noConversion"/>
  </si>
  <si>
    <t>1: 남
2: 여</t>
    <phoneticPr fontId="3" type="noConversion"/>
  </si>
  <si>
    <t>주민등록상 생년월일</t>
    <phoneticPr fontId="3" type="noConversion"/>
  </si>
  <si>
    <t>YYYYMMDD</t>
    <phoneticPr fontId="3" type="noConversion"/>
  </si>
  <si>
    <t>가구주와의 관계</t>
    <phoneticPr fontId="3" type="noConversion"/>
  </si>
  <si>
    <t>1: 본인
2: 배우자
3: 자녀
4: 자녀 배우자
5: 손자녀
6: 부모
7: 조부모
8: 형제자매
9: 기타친척
10: 비혈연가구원
11: 직접 내용 기입</t>
    <phoneticPr fontId="3" type="noConversion"/>
  </si>
  <si>
    <t>가구주와의 관계 기타응답</t>
    <phoneticPr fontId="3" type="noConversion"/>
  </si>
  <si>
    <t>가구주와의 기타관계시 직접기입</t>
    <phoneticPr fontId="3" type="noConversion"/>
  </si>
  <si>
    <t>휴대전화 번호</t>
    <phoneticPr fontId="3" type="noConversion"/>
  </si>
  <si>
    <t>휴대전화가 없는 미성년자의 경우 법적대리인(부모)의 휴대전화번호 입력
해당 번호로 항체결과가 통보되므로 휴대전화번호를 정확히 입력해야 함.</t>
    <phoneticPr fontId="3" type="noConversion"/>
  </si>
  <si>
    <t>설문수행여부</t>
    <phoneticPr fontId="3" type="noConversion"/>
  </si>
  <si>
    <t>0: 미참여
1: 참여</t>
    <phoneticPr fontId="3" type="noConversion"/>
  </si>
  <si>
    <t>채혈예약여부</t>
    <phoneticPr fontId="3" type="noConversion"/>
  </si>
  <si>
    <t>0: 미예약
1: 예약</t>
    <phoneticPr fontId="3" type="noConversion"/>
  </si>
  <si>
    <t>채혈미수행사유</t>
    <phoneticPr fontId="3" type="noConversion"/>
  </si>
  <si>
    <t>미수행사유에 대해 직접기입</t>
    <phoneticPr fontId="3" type="noConversion"/>
  </si>
  <si>
    <t xml:space="preserve">가구조사
</t>
    <phoneticPr fontId="3" type="noConversion"/>
  </si>
  <si>
    <t>1: 가구조사 응답자</t>
    <phoneticPr fontId="3" type="noConversion"/>
  </si>
  <si>
    <t>가구조사 응답자만 1로 기입</t>
    <phoneticPr fontId="3" type="noConversion"/>
  </si>
  <si>
    <t>등록장애여부</t>
    <phoneticPr fontId="3" type="noConversion"/>
  </si>
  <si>
    <t>0 미등록
1 등록</t>
    <phoneticPr fontId="3" type="noConversion"/>
  </si>
  <si>
    <t>장애등급</t>
    <phoneticPr fontId="3" type="noConversion"/>
  </si>
  <si>
    <t>장애인등록카드에 기입된 등급만 기재</t>
    <phoneticPr fontId="3" type="noConversion"/>
  </si>
  <si>
    <t>채혈참여 동의</t>
    <phoneticPr fontId="3" type="noConversion"/>
  </si>
  <si>
    <t>0:비동의
1:동의</t>
    <phoneticPr fontId="3" type="noConversion"/>
  </si>
  <si>
    <t>인체유래물연구동의 여부</t>
    <phoneticPr fontId="3" type="noConversion"/>
  </si>
  <si>
    <t>채혈예약장소</t>
    <phoneticPr fontId="3" type="noConversion"/>
  </si>
  <si>
    <t>1: 보건소
2: 지역의료기관</t>
    <phoneticPr fontId="3" type="noConversion"/>
  </si>
  <si>
    <t>1차 채혈예약일</t>
    <phoneticPr fontId="3" type="noConversion"/>
  </si>
  <si>
    <t>2차 채혈예약일</t>
    <phoneticPr fontId="3" type="noConversion"/>
  </si>
  <si>
    <t>Q1. 평소에 본인의 건강은 어떻다고 생각하십니까?</t>
    <phoneticPr fontId="3" type="noConversion"/>
  </si>
  <si>
    <t>1: 매우 좋음
2: 좋음
3: 보통
4: 나쁨
5: 매우 나쁨</t>
    <phoneticPr fontId="3" type="noConversion"/>
  </si>
  <si>
    <t>Q2_1. 고혈압 진단경험</t>
    <phoneticPr fontId="3" type="noConversion"/>
  </si>
  <si>
    <t>1: 아니오
2: 예</t>
    <phoneticPr fontId="3" type="noConversion"/>
  </si>
  <si>
    <t>Q2_2. 당뇨병 진단경험</t>
    <phoneticPr fontId="3" type="noConversion"/>
  </si>
  <si>
    <t>Q2_3. 고지혈증 진단경험</t>
    <phoneticPr fontId="3" type="noConversion"/>
  </si>
  <si>
    <t>Q2_4. 암 진단경험</t>
    <phoneticPr fontId="3" type="noConversion"/>
  </si>
  <si>
    <t>Q2_5. 뇌혈관질환 진단경험</t>
    <phoneticPr fontId="3" type="noConversion"/>
  </si>
  <si>
    <t>Q2_6. 만성콩팥병 진단경험</t>
    <phoneticPr fontId="3" type="noConversion"/>
  </si>
  <si>
    <t>Q2_7. 만성폐질환 진단경험</t>
    <phoneticPr fontId="3" type="noConversion"/>
  </si>
  <si>
    <t>Q2_8. 간질환 진단경험</t>
    <phoneticPr fontId="3" type="noConversion"/>
  </si>
  <si>
    <t>Q2_9. 면역기능저하 진단경험</t>
    <phoneticPr fontId="3" type="noConversion"/>
  </si>
  <si>
    <t>Q2_10. 자가면역질환 (류마티스 관절염 등) 진단경험</t>
    <phoneticPr fontId="3" type="noConversion"/>
  </si>
  <si>
    <t>Q2_91. 기타 진단경험</t>
    <phoneticPr fontId="3" type="noConversion"/>
  </si>
  <si>
    <t>Q2_91. 기타 open</t>
    <phoneticPr fontId="3" type="noConversion"/>
  </si>
  <si>
    <t>기타 질환 진단경험있는 경우 직접기입</t>
    <phoneticPr fontId="3" type="noConversion"/>
  </si>
  <si>
    <t xml:space="preserve">Q3_1. 키(신장)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</si>
  <si>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cm</t>
    </r>
    <phoneticPr fontId="3" type="noConversion"/>
  </si>
  <si>
    <t xml:space="preserve">Q3_1. 몸무게(체중)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</si>
  <si>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kg </t>
    </r>
    <phoneticPr fontId="3" type="noConversion"/>
  </si>
  <si>
    <t>Q4. 코로나19 증상을 느낀 경험이 있습니까?</t>
    <phoneticPr fontId="3" type="noConversion"/>
  </si>
  <si>
    <t>1 아니오
2 예</t>
    <phoneticPr fontId="3" type="noConversion"/>
  </si>
  <si>
    <t>Q5. 코로나19 검사를 받은 적이 있습니까?</t>
    <phoneticPr fontId="3" type="noConversion"/>
  </si>
  <si>
    <t>Q6. 코로나19로 확진된 적이 있습니까?</t>
    <phoneticPr fontId="3" type="noConversion"/>
  </si>
  <si>
    <t>Q6_1. 최근 확진된 시기는 언제입니까?</t>
    <phoneticPr fontId="3" type="noConversion"/>
  </si>
  <si>
    <t>(확진시기를 아는경우) YYYY-MM</t>
    <phoneticPr fontId="3" type="noConversion"/>
  </si>
  <si>
    <t>Q6_1. 최근 확진된 시기는 언제입니까?_모르겠음
9999 모르겠음</t>
    <phoneticPr fontId="3" type="noConversion"/>
  </si>
  <si>
    <t>(확진시기를 모르는 경우) 9999</t>
    <phoneticPr fontId="3" type="noConversion"/>
  </si>
  <si>
    <t>Q7. 코로나19 예방접종을 받은 적이 있습니까?</t>
    <phoneticPr fontId="3" type="noConversion"/>
  </si>
  <si>
    <t>1: 예, 1차 접종까지
2: 예, 2차 접종까지(얀센 포함)
3: 예, 3차 접종(부스터샷)까지
4: 예, 4차 이상 접종
5: 아니오, 접종을 받지 않음</t>
    <phoneticPr fontId="3" type="noConversion"/>
  </si>
  <si>
    <t>Q7_3_1. 3차 접종을 받았다면, 그 시기는 언제입니까?</t>
    <phoneticPr fontId="3" type="noConversion"/>
  </si>
  <si>
    <t>YYYY-MM</t>
    <phoneticPr fontId="3" type="noConversion"/>
  </si>
  <si>
    <t>3차접종시기를 아는경우에만 기입</t>
    <phoneticPr fontId="3" type="noConversion"/>
  </si>
  <si>
    <t>Q7_3_1. 3차 접종을 받았다면, 그 시기는 언제입니까?_모르겠음
9999 모르겠음</t>
    <phoneticPr fontId="3" type="noConversion"/>
  </si>
  <si>
    <t xml:space="preserve">3차접종을 받았으나 시기를 모르는 경우에만 입력 </t>
    <phoneticPr fontId="3" type="noConversion"/>
  </si>
  <si>
    <t>Q7_4_1. 4차 접종을 받았다면, 그 시기는 언제입니까?</t>
    <phoneticPr fontId="3" type="noConversion"/>
  </si>
  <si>
    <t>4차접종시기를 아는경우에만 기입</t>
    <phoneticPr fontId="3" type="noConversion"/>
  </si>
  <si>
    <t>Q7_4_1. 4차 접종을 받았다면, 그 시기는 언제입니까?_모르겠음
9999 모르겠음</t>
    <phoneticPr fontId="3" type="noConversion"/>
  </si>
  <si>
    <t xml:space="preserve">4차접종을 받았으나 시기를 모르는 경우에만 입력 </t>
    <phoneticPr fontId="3" type="noConversion"/>
  </si>
  <si>
    <t>Q8. 귀하는 학교를 어디까지 다니셨습니까?</t>
    <phoneticPr fontId="3" type="noConversion"/>
  </si>
  <si>
    <t>1: 무학
2: 서당/한학
3: 초등학교
4: 중학교
5: 고등학교
6: 2/3년제 대학
7: 4년제 대학
8: 대학원 이상</t>
    <phoneticPr fontId="3" type="noConversion"/>
  </si>
  <si>
    <t>향후 코로나 항체양성률 조사 참여 의향</t>
    <phoneticPr fontId="3" type="noConversion"/>
  </si>
  <si>
    <t>1: 아니오
2: 예
9: 지금은 모르겠다</t>
    <phoneticPr fontId="3" type="noConversion"/>
  </si>
  <si>
    <t>채혈 완료일
씨젠에서 업로드 예정</t>
    <phoneticPr fontId="3" type="noConversion"/>
  </si>
  <si>
    <t>대학에서 입력안함</t>
    <phoneticPr fontId="3" type="noConversion"/>
  </si>
  <si>
    <t>1. 예
2. 아니오</t>
    <phoneticPr fontId="8" type="noConversion"/>
  </si>
  <si>
    <t>1: 매우 좋음
2: 좋음
3: 보통
4: 나쁨
5: 매우 나쁨</t>
    <phoneticPr fontId="8" type="noConversion"/>
  </si>
  <si>
    <t>1: 예
2: 아니오</t>
    <phoneticPr fontId="8" type="noConversion"/>
  </si>
  <si>
    <t>1: 고혈압
2: 당뇨병
3: 고지혈증
4: 암
5: 뇌혈관질환
6: 만성콩팥병
7: 만성폐질환
8: 간질환
9: 면역기능저하
10: 자가면역질환
11: 기타</t>
    <phoneticPr fontId="8" type="noConversion"/>
  </si>
  <si>
    <t>기술</t>
    <phoneticPr fontId="8" type="noConversion"/>
  </si>
  <si>
    <t>단위 cm</t>
  </si>
  <si>
    <t>단위 kg</t>
  </si>
  <si>
    <t>단위 회</t>
    <phoneticPr fontId="8" type="noConversion"/>
  </si>
  <si>
    <t>단위 연월</t>
    <phoneticPr fontId="8" type="noConversion"/>
  </si>
  <si>
    <t>1: 알고 있음(확진 시기 기술)
2: 모르겠음</t>
    <phoneticPr fontId="8" type="noConversion"/>
  </si>
  <si>
    <t>단위 일</t>
    <phoneticPr fontId="8" type="noConversion"/>
  </si>
  <si>
    <t>1: 있음
2: 없음</t>
    <phoneticPr fontId="8" type="noConversion"/>
  </si>
  <si>
    <t>1: 호흡곤란
2: 가슴통증
3: 가슴두근거림
4: 구토, 설사
5: 기타 소화장애
6: 인후통
7: 기침, 가래
8: 두통
9: 후각 상실(이상)
10: 미각 상실(이상)
11: 눈 충혈
12: 구강, 안구건조증
13: 발한, 발열
14: 피로감
15: 근육통
16: 불안 또는 우울
17: 인지기능(기억력 및 집중력) 저하
18: 수면장애
19: 관절통
20: 탈모
21: 월경(생리)불순
22: 피부알러지
23: 기타</t>
    <phoneticPr fontId="8" type="noConversion"/>
  </si>
  <si>
    <t>1: 아니오, 접종을 받지 않았습니다.
2: 예, 1차 접종까지 받았습니다.
3: 예, 2차 접종까지 받았습니다.
4: 예, 3차 접종(부스터샷)까지 받았습니다.
5: 예, 4차 이상 또는 2가(개량, 동절기) 접종을 받았습니다.</t>
    <phoneticPr fontId="8" type="noConversion"/>
  </si>
  <si>
    <t>1: 고위관리직 및 경영직
2: 전문직
3: 공학 예술 연구직(인문사회과학, 디자인 등)
4: 행정 및 사무직
5: 숙련기술직
6: 돌봄, 여자, 여행 등 기타 서비스직(간병, 육아 등)
7: 판매 및 고객 서비스직(영업, 운송, 소매, 음식, 미용 등)
8: 장치, 기계, 정비 생산직(건설, 채굴 등)
9: 단순노무직(청소, 제조단순 등)
10: 농림어업직
11: 기타</t>
    <phoneticPr fontId="8" type="noConversion"/>
  </si>
  <si>
    <t>1: 고용주 및 자영업자
2: 정규직 근로자
3: 비정규직 근로자
4: 기타</t>
    <phoneticPr fontId="8" type="noConversion"/>
  </si>
  <si>
    <t>1: 은퇴자(기존에 1년 이상 직장 근무를 하였으나, 현재는 일하지 않는다)
2: 구직 중(최근 한 달 동안 일하지 않음)
3: 전업주부
4: 학생
5: 기타</t>
    <phoneticPr fontId="8" type="noConversion"/>
  </si>
  <si>
    <t>1: 1차조사를 통해 항체여부를 알고 있음
2: 항체여부를 통해 얻을 수 있는 것이 없었음
3: 1차조사 수행과정 및 결과통보 등에 대한 과정이 불만족스러웠음
4: 조사결과 및 활용방법에 대해 신뢰할 수 없음
5: 기타</t>
    <phoneticPr fontId="8" type="noConversion"/>
  </si>
  <si>
    <t>vac1_type</t>
  </si>
  <si>
    <t>vac1_date</t>
  </si>
  <si>
    <t>vac2_type</t>
  </si>
  <si>
    <t>vac2_date</t>
  </si>
  <si>
    <t>vac3_type</t>
  </si>
  <si>
    <t>vac3_date</t>
  </si>
  <si>
    <t>vac4_type</t>
  </si>
  <si>
    <t>vac4_date</t>
  </si>
  <si>
    <t>vac5_type</t>
  </si>
  <si>
    <t>vac5_date</t>
  </si>
  <si>
    <t>confirm1</t>
  </si>
  <si>
    <t>confirm1_date</t>
  </si>
  <si>
    <t>confirm2_date</t>
  </si>
  <si>
    <t>재감염 여부</t>
    <phoneticPr fontId="3" type="noConversion"/>
  </si>
  <si>
    <t>차수 구분</t>
    <phoneticPr fontId="3" type="noConversion"/>
  </si>
  <si>
    <t>1차</t>
    <phoneticPr fontId="3" type="noConversion"/>
  </si>
  <si>
    <t>2차</t>
    <phoneticPr fontId="3" type="noConversion"/>
  </si>
  <si>
    <t>collect_time_S2</t>
  </si>
  <si>
    <t>q10_1_S2</t>
  </si>
  <si>
    <t>q7_S2</t>
  </si>
  <si>
    <t>Age</t>
  </si>
  <si>
    <t>Sex</t>
  </si>
  <si>
    <t>Symptom</t>
  </si>
  <si>
    <t>Education</t>
  </si>
  <si>
    <t>Income level</t>
  </si>
  <si>
    <t>Underlying diseases</t>
  </si>
  <si>
    <t>Region</t>
  </si>
  <si>
    <t>Not-confirmed</t>
  </si>
  <si>
    <t xml:space="preserve">Testing </t>
  </si>
  <si>
    <t>&lt;20</t>
  </si>
  <si>
    <t>20-39</t>
  </si>
  <si>
    <t>40-59</t>
  </si>
  <si>
    <t>60-79</t>
  </si>
  <si>
    <t>80+</t>
  </si>
  <si>
    <t>Yes</t>
  </si>
  <si>
    <t>No</t>
  </si>
  <si>
    <t>6-9K</t>
  </si>
  <si>
    <t>3-6K</t>
  </si>
  <si>
    <t>&lt;3K</t>
  </si>
  <si>
    <t>9K+</t>
  </si>
  <si>
    <t>Colleage</t>
  </si>
  <si>
    <t>Middle/High School</t>
  </si>
  <si>
    <t>Elementary School</t>
  </si>
  <si>
    <t>Confirmed</t>
  </si>
  <si>
    <t>Gyeonggi</t>
  </si>
  <si>
    <t>Jeonla</t>
  </si>
  <si>
    <t>Chunchung</t>
  </si>
  <si>
    <t>Ganwon</t>
  </si>
  <si>
    <t>Jeju</t>
  </si>
  <si>
    <t>3rd surveillance (Apr 2023)</t>
  </si>
  <si>
    <t>2nd surveillance (Dec 2022)</t>
  </si>
  <si>
    <t>1st surveillance (Aug 2022)</t>
  </si>
  <si>
    <t>Number of population</t>
  </si>
  <si>
    <t>Vaccinated/Non-infected (S+N-)</t>
  </si>
  <si>
    <t>Vaccinated/Infected (S+N+/S-N+)</t>
  </si>
  <si>
    <t>S antibody level</t>
  </si>
  <si>
    <t>N antibody level</t>
  </si>
  <si>
    <t>1-3 months</t>
  </si>
  <si>
    <t>4-6 months</t>
  </si>
  <si>
    <t>7-9 months</t>
  </si>
  <si>
    <t>10+ months</t>
  </si>
  <si>
    <t>Gyeongsang</t>
  </si>
  <si>
    <t>Self-testing</t>
  </si>
  <si>
    <t>NA</t>
  </si>
  <si>
    <t>***Time: Date of blood testing - Date of the last vaccination or confirmed test positive</t>
  </si>
  <si>
    <t>Total population</t>
  </si>
  <si>
    <t>No Sym</t>
  </si>
  <si>
    <t>Vaccinated</t>
  </si>
  <si>
    <t>Time since vaccinated</t>
  </si>
  <si>
    <t>Chungchung</t>
  </si>
  <si>
    <t>Gangwon</t>
  </si>
  <si>
    <t>male</t>
  </si>
  <si>
    <t>female</t>
  </si>
  <si>
    <t xml:space="preserve">Vaccine frequency </t>
  </si>
  <si>
    <t>Vaccine types</t>
  </si>
  <si>
    <t>previous confirmed</t>
  </si>
  <si>
    <t>Underlaying disease types</t>
  </si>
  <si>
    <t>1 dose</t>
  </si>
  <si>
    <t>2 dose</t>
  </si>
  <si>
    <t>3 dose</t>
  </si>
  <si>
    <t>4 dose</t>
  </si>
  <si>
    <t>5dose</t>
  </si>
  <si>
    <t>0 dose</t>
  </si>
  <si>
    <t>Sym</t>
  </si>
  <si>
    <t>PER</t>
  </si>
  <si>
    <t>-</t>
  </si>
  <si>
    <t xml:space="preserve"> </t>
  </si>
  <si>
    <t xml:space="preserve"> latest vaccination to surveillance</t>
  </si>
  <si>
    <t>hypertension</t>
  </si>
  <si>
    <t>diabetes</t>
  </si>
  <si>
    <t>cancer</t>
  </si>
  <si>
    <t>highcol</t>
  </si>
  <si>
    <t>brainblood</t>
  </si>
  <si>
    <t>chronickidney</t>
  </si>
  <si>
    <t>chroniclung</t>
  </si>
  <si>
    <t>liver</t>
  </si>
  <si>
    <t>immunocomp</t>
  </si>
  <si>
    <t>rumatis</t>
  </si>
  <si>
    <t>other</t>
  </si>
  <si>
    <t>Infec</t>
  </si>
  <si>
    <t>non_Infec</t>
  </si>
  <si>
    <t>Immuni-logical events</t>
  </si>
  <si>
    <t>&lt; 1 month</t>
  </si>
  <si>
    <t>1-6 months</t>
  </si>
  <si>
    <t>6-12 months</t>
  </si>
  <si>
    <t>&gt; 1 year</t>
  </si>
  <si>
    <t>no event</t>
  </si>
  <si>
    <r>
      <t>1</t>
    </r>
    <r>
      <rPr>
        <b/>
        <sz val="12"/>
        <color theme="1"/>
        <rFont val="Calibri (Body)"/>
      </rPr>
      <t xml:space="preserve">st </t>
    </r>
    <r>
      <rPr>
        <b/>
        <sz val="11"/>
        <color theme="1"/>
        <rFont val="Calibri"/>
        <family val="2"/>
        <scheme val="minor"/>
      </rPr>
      <t xml:space="preserve">~ 2nd surveillance </t>
    </r>
  </si>
  <si>
    <t>(PER)</t>
  </si>
  <si>
    <r>
      <t>1</t>
    </r>
    <r>
      <rPr>
        <b/>
        <sz val="12"/>
        <color theme="1"/>
        <rFont val="Times New Roman"/>
        <family val="1"/>
      </rPr>
      <t xml:space="preserve">st - </t>
    </r>
    <r>
      <rPr>
        <b/>
        <sz val="11"/>
        <color theme="1"/>
        <rFont val="Times New Roman"/>
        <family val="1"/>
      </rPr>
      <t xml:space="preserve">2nd Surveillance </t>
    </r>
  </si>
  <si>
    <t>Time since most recent immunology</t>
  </si>
  <si>
    <t>Vaccination</t>
  </si>
  <si>
    <t>no vaccine</t>
  </si>
  <si>
    <t>Chisq-test</t>
  </si>
  <si>
    <t>P-value</t>
  </si>
  <si>
    <t>2.2e-16***</t>
  </si>
  <si>
    <t>0.001***</t>
  </si>
  <si>
    <t>0.02**</t>
  </si>
  <si>
    <t>Group I</t>
  </si>
  <si>
    <t>Group I(a)</t>
  </si>
  <si>
    <t>Group I(a) Infec</t>
  </si>
  <si>
    <t>Group I(b) non_Infec</t>
  </si>
  <si>
    <t>Group I(a)_1 non Sym</t>
  </si>
  <si>
    <t>Group I(a)_2 Sym</t>
  </si>
  <si>
    <t>Hybrid-induced (S+N+ Vac&amp;Infec)</t>
  </si>
  <si>
    <t>Vaccine-induced (S+N- Vac&amp;noInfec)</t>
  </si>
  <si>
    <t xml:space="preserve">Naïve (S-N- noVac&amp;noInfec) </t>
  </si>
  <si>
    <t>Previous infection</t>
  </si>
  <si>
    <t>yes</t>
  </si>
  <si>
    <t>no</t>
  </si>
  <si>
    <t>0.01***</t>
  </si>
  <si>
    <t>Chi-Squared test (hybrid v.s. vaccine)</t>
  </si>
  <si>
    <t>0.03**</t>
  </si>
  <si>
    <t xml:space="preserve"> 2.2e-16***</t>
  </si>
  <si>
    <t>S Antibody level catogory</t>
  </si>
  <si>
    <t>&lt;6000</t>
  </si>
  <si>
    <t>6000-15000</t>
  </si>
  <si>
    <t>Vaccine-induced (Infec)</t>
  </si>
  <si>
    <t>Vaccine-induced (Non-infec)</t>
  </si>
  <si>
    <t>NO VACCINE between S1 and S2</t>
  </si>
  <si>
    <t>15000-24000</t>
  </si>
  <si>
    <t>&gt;=24000</t>
  </si>
  <si>
    <t>1.152e-12***</t>
  </si>
  <si>
    <t>0.004**</t>
  </si>
  <si>
    <t>1.368e-08***</t>
  </si>
  <si>
    <t>0.028*</t>
  </si>
  <si>
    <t>Group</t>
  </si>
  <si>
    <t>Characteristic</t>
  </si>
  <si>
    <t>Control (non-infec)</t>
  </si>
  <si>
    <t>Case (infec)</t>
  </si>
  <si>
    <t>Immunology Type</t>
  </si>
  <si>
    <t>hybrid-induced</t>
  </si>
  <si>
    <t>vaccine-induced</t>
  </si>
  <si>
    <t>naïve</t>
  </si>
  <si>
    <t>TOTAL</t>
  </si>
  <si>
    <t>1st Surveillance - 2nd Surveillance Community-based Data</t>
  </si>
  <si>
    <t>N Antibody level catogory</t>
  </si>
  <si>
    <t>&lt;1</t>
  </si>
  <si>
    <t>1-10</t>
  </si>
  <si>
    <t>10-20</t>
  </si>
  <si>
    <t>&gt;=20</t>
  </si>
  <si>
    <t>1st-2nd events</t>
  </si>
  <si>
    <t>infec</t>
  </si>
  <si>
    <t>vac</t>
  </si>
  <si>
    <t>infec-vac</t>
  </si>
  <si>
    <t>Immunology</t>
  </si>
  <si>
    <t>Events</t>
  </si>
  <si>
    <t>Vaccine induced</t>
  </si>
  <si>
    <t>Hybrid induced</t>
  </si>
  <si>
    <t>Population</t>
  </si>
  <si>
    <t>&lt;40</t>
  </si>
  <si>
    <t>&gt;=40</t>
  </si>
  <si>
    <t>2nd Surveillance</t>
  </si>
  <si>
    <t>1st Surveillance</t>
  </si>
  <si>
    <t>infection</t>
  </si>
  <si>
    <t>vaccination</t>
  </si>
  <si>
    <t>infection &amp; vaccination</t>
  </si>
  <si>
    <t>Range</t>
  </si>
  <si>
    <t>Median</t>
  </si>
  <si>
    <t>[0.08, 0.10]</t>
  </si>
  <si>
    <t>[11.80, 38.65]</t>
  </si>
  <si>
    <t>[9.23, 33.93]</t>
  </si>
  <si>
    <t>[9.45, 42.10]</t>
  </si>
  <si>
    <t>[8.74, 25.70]</t>
  </si>
  <si>
    <t>[6.45, 33.93]</t>
  </si>
  <si>
    <t>[6.70, 16.37]</t>
  </si>
  <si>
    <t>[6.49, 34.25]</t>
  </si>
  <si>
    <t>[8.19, 34.15]</t>
  </si>
  <si>
    <t>[1.48, 9.45]</t>
  </si>
  <si>
    <t>[7.19, 33.60]</t>
  </si>
  <si>
    <t>[3.93, 34.50]</t>
  </si>
  <si>
    <t>[56.25, 137.00]</t>
  </si>
  <si>
    <t>[3.48, 18.38]</t>
  </si>
  <si>
    <t>[4.38, 23.15]</t>
  </si>
  <si>
    <t>[81.20, 129.50]</t>
  </si>
  <si>
    <t>[3.23, 19.00]</t>
  </si>
  <si>
    <t>[25.68, 33.43]</t>
  </si>
  <si>
    <t>[3.35, 21.13]</t>
  </si>
  <si>
    <t>[0.07, 5.32]</t>
  </si>
  <si>
    <t>[7.14, 36.30]</t>
  </si>
  <si>
    <t>[3.61, 22.20]</t>
  </si>
  <si>
    <t>[0.08, 19.13]</t>
  </si>
  <si>
    <t>[0.08, 16.00]</t>
  </si>
  <si>
    <t>All age</t>
  </si>
  <si>
    <t>Infection-induced (S-N+)</t>
  </si>
  <si>
    <t>[2737, 10081]</t>
  </si>
  <si>
    <t>[975, 3056]</t>
  </si>
  <si>
    <t>[919, 3297]</t>
  </si>
  <si>
    <t>[1058, 1645]</t>
  </si>
  <si>
    <t>[875, 3928]</t>
  </si>
  <si>
    <t>[997, 4774]</t>
  </si>
  <si>
    <t>[1773, 8222]</t>
  </si>
  <si>
    <t>[2290, 5713]</t>
  </si>
  <si>
    <t>[1153, 7256]</t>
  </si>
  <si>
    <t>[5546, 17416]</t>
  </si>
  <si>
    <t>[10167, 20514]</t>
  </si>
  <si>
    <t>[8695, 23892]</t>
  </si>
  <si>
    <t>[8632, 20363]</t>
  </si>
  <si>
    <t>[10571, 25000]</t>
  </si>
  <si>
    <t>[6990, 17397]</t>
  </si>
  <si>
    <t>[9617, 25000]</t>
  </si>
  <si>
    <t>[3940, 21141]</t>
  </si>
  <si>
    <t>[14127, 25000]</t>
  </si>
  <si>
    <t>[12212, 25000]</t>
  </si>
  <si>
    <t>[24881, 25000]</t>
  </si>
  <si>
    <t>[665, 3232]</t>
  </si>
  <si>
    <t>[17503, 25000]</t>
  </si>
  <si>
    <t>[8920, 25000]</t>
  </si>
  <si>
    <t>[24397, 25000]</t>
  </si>
  <si>
    <t>[899, 7736]</t>
  </si>
  <si>
    <t>[9736, 22825]</t>
  </si>
  <si>
    <t>[15549, 25000]</t>
  </si>
  <si>
    <t>[5403, 15506]</t>
  </si>
  <si>
    <t>[11372, 20467]</t>
  </si>
  <si>
    <t>[14980, 25000]</t>
  </si>
  <si>
    <t>[5401, 15852]</t>
  </si>
  <si>
    <t>All Age</t>
  </si>
  <si>
    <t>[993, 4522]</t>
  </si>
  <si>
    <t>[1673, 8103]</t>
  </si>
  <si>
    <t>[1953, 5027]</t>
  </si>
  <si>
    <t>[1073, 6284]</t>
  </si>
  <si>
    <t>[8039, 20485]</t>
  </si>
  <si>
    <t>[10465, 25000]</t>
  </si>
  <si>
    <t>[6989, 17397]</t>
  </si>
  <si>
    <t>[9177, 25000]</t>
  </si>
  <si>
    <t>[16544, 25000]</t>
  </si>
  <si>
    <t>[8983, 25000]</t>
  </si>
  <si>
    <t>[24524, 25000]</t>
  </si>
  <si>
    <t>[843, 6750]</t>
  </si>
  <si>
    <t>[11249, 21662]</t>
  </si>
  <si>
    <t>[15048, 25000]</t>
  </si>
  <si>
    <t>[5402, 15690]</t>
  </si>
  <si>
    <t>Vaccine induced population</t>
  </si>
  <si>
    <t>Hybrid induced population</t>
  </si>
  <si>
    <t>PER Comparison (/times)</t>
  </si>
  <si>
    <t>reference</t>
  </si>
  <si>
    <t>&gt;6 months</t>
  </si>
  <si>
    <t>All Time</t>
  </si>
  <si>
    <t>[993,4522]</t>
  </si>
  <si>
    <t>[16544,25000]</t>
  </si>
  <si>
    <t>[1673,8103]</t>
  </si>
  <si>
    <t>[8983,25000]</t>
  </si>
  <si>
    <t>[1953,5027]</t>
  </si>
  <si>
    <t>[24524,25000]</t>
  </si>
  <si>
    <t>[1073,6284]</t>
  </si>
  <si>
    <t>[843,6570]</t>
  </si>
  <si>
    <t>[8038,20484]</t>
  </si>
  <si>
    <t>[11249,21662]</t>
  </si>
  <si>
    <t>[10465,25000]</t>
  </si>
  <si>
    <t>[15048,25000]</t>
  </si>
  <si>
    <t>[6990,17396]</t>
  </si>
  <si>
    <t>[25000,25000]</t>
  </si>
  <si>
    <t>[9177,25000]</t>
  </si>
  <si>
    <t>[5402,15690]</t>
  </si>
  <si>
    <t>[816,2547]</t>
  </si>
  <si>
    <t>[16648,25000]</t>
  </si>
  <si>
    <t>[842,2223]</t>
  </si>
  <si>
    <t>[7531,25000]</t>
  </si>
  <si>
    <t>[1116,2568]</t>
  </si>
  <si>
    <t>[830,2698]</t>
  </si>
  <si>
    <t>[664,3842]</t>
  </si>
  <si>
    <t>[22600,22600]</t>
  </si>
  <si>
    <t>[7096,21704]</t>
  </si>
  <si>
    <t>[14585,25000]</t>
  </si>
  <si>
    <t>[6650,22198]</t>
  </si>
  <si>
    <t>[14397,25000]</t>
  </si>
  <si>
    <t>[1786,1786]</t>
  </si>
  <si>
    <t>[7527,22558]</t>
  </si>
  <si>
    <t>[4826,14077]</t>
  </si>
  <si>
    <t>&lt;=2 doses</t>
  </si>
  <si>
    <t>3 doses</t>
  </si>
  <si>
    <t>All doses</t>
  </si>
  <si>
    <t>4 doses</t>
  </si>
  <si>
    <t>[505,1726]</t>
  </si>
  <si>
    <t>[14969,25000]</t>
  </si>
  <si>
    <t>[288,1462]</t>
  </si>
  <si>
    <t>[11336,23846]</t>
  </si>
  <si>
    <t>[405,1163]</t>
  </si>
  <si>
    <t>[408,1415]</t>
  </si>
  <si>
    <t>[377,1501]</t>
  </si>
  <si>
    <t>[996,3354]</t>
  </si>
  <si>
    <t>[18710,25000]</t>
  </si>
  <si>
    <t>[950,2402]</t>
  </si>
  <si>
    <t>[7414,25000]</t>
  </si>
  <si>
    <t>[1082,2660]</t>
  </si>
  <si>
    <t>[1092,3702]</t>
  </si>
  <si>
    <t>[837,5298]</t>
  </si>
  <si>
    <t>[3506,11956]</t>
  </si>
  <si>
    <t>[16248,25000]</t>
  </si>
  <si>
    <t>[3156,10333]</t>
  </si>
  <si>
    <t>[9514,25000]</t>
  </si>
  <si>
    <t>[2620,6750]</t>
  </si>
  <si>
    <t>[23768,25000]</t>
  </si>
  <si>
    <t>[4211,18032]</t>
  </si>
  <si>
    <t>[2179,9233]</t>
  </si>
  <si>
    <t>[5546,12481]</t>
  </si>
  <si>
    <t>[9934,23061]</t>
  </si>
  <si>
    <t>[6608,18357]</t>
  </si>
  <si>
    <t>[12986,25000]</t>
  </si>
  <si>
    <t>[6215,19598]</t>
  </si>
  <si>
    <t>[4000,11918]</t>
  </si>
  <si>
    <t>[8068,20242]</t>
  </si>
  <si>
    <t>[11879,22655]</t>
  </si>
  <si>
    <t>[8806,23293]</t>
  </si>
  <si>
    <t>[14286,25000]</t>
  </si>
  <si>
    <t>[9952,25000]</t>
  </si>
  <si>
    <t>[5973,16626]</t>
  </si>
  <si>
    <t>[10803,23027]</t>
  </si>
  <si>
    <t>[9472,16500]</t>
  </si>
  <si>
    <t>[13120,25000]</t>
  </si>
  <si>
    <t>[16367,25000]</t>
  </si>
  <si>
    <t>[16069,25000]</t>
  </si>
  <si>
    <t>[6777,18406]</t>
  </si>
  <si>
    <t>Variables</t>
  </si>
  <si>
    <t>Unadjusted Analysis</t>
  </si>
  <si>
    <t>Beta</t>
  </si>
  <si>
    <t>95% CI</t>
  </si>
  <si>
    <t>p-value</t>
  </si>
  <si>
    <t>Adjusted Analysis</t>
  </si>
  <si>
    <t>(Intercept)</t>
  </si>
  <si>
    <t>&lt; 2e-16 ***</t>
  </si>
  <si>
    <t>[0.6,0.6]</t>
  </si>
  <si>
    <t>[6.5,10.8]</t>
  </si>
  <si>
    <t>Gender(Male)</t>
  </si>
  <si>
    <t xml:space="preserve">    Female</t>
  </si>
  <si>
    <t>Edu(PrimaryScholl)</t>
  </si>
  <si>
    <t xml:space="preserve">    Middle/High School</t>
  </si>
  <si>
    <t xml:space="preserve">    Postsecondary</t>
  </si>
  <si>
    <t>Otherdisease(Yes)</t>
  </si>
  <si>
    <t xml:space="preserve">    No</t>
  </si>
  <si>
    <t>Previous S ab level</t>
  </si>
  <si>
    <t xml:space="preserve">    Infection</t>
  </si>
  <si>
    <t xml:space="preserve">    Vaccination</t>
  </si>
  <si>
    <t xml:space="preserve">    Infection&amp;Vaccination</t>
  </si>
  <si>
    <t xml:space="preserve">    Vaccine-induced</t>
  </si>
  <si>
    <t>TimeSinceLatestImmunology</t>
  </si>
  <si>
    <t>Df</t>
  </si>
  <si>
    <t>Sum Sq</t>
  </si>
  <si>
    <t>Mean Sq</t>
  </si>
  <si>
    <t xml:space="preserve">F value </t>
  </si>
  <si>
    <t xml:space="preserve">Pr(&gt;F)    </t>
  </si>
  <si>
    <t>Residuals</t>
  </si>
  <si>
    <t>&lt; 2.2e-16 ***</t>
  </si>
  <si>
    <t>[-8.1,13.3]</t>
  </si>
  <si>
    <t>[-275.3,322.9]</t>
  </si>
  <si>
    <t>[-392.3,510.7]</t>
  </si>
  <si>
    <t>[-174.2,827.4]</t>
  </si>
  <si>
    <t>[-120.3,582.9]</t>
  </si>
  <si>
    <t>[13868.1,14981.6]</t>
  </si>
  <si>
    <t>[8960.4,9768.7]</t>
  </si>
  <si>
    <t>[16331,19591.8]</t>
  </si>
  <si>
    <t xml:space="preserve">    Naïve</t>
  </si>
  <si>
    <t>ImmuneType(Hybrid-induced)</t>
  </si>
  <si>
    <t>[1322.3,2105]</t>
  </si>
  <si>
    <t>[-2058.7,5563.8]</t>
  </si>
  <si>
    <t>4.05e-15 ***</t>
  </si>
  <si>
    <t>Adjusted Model</t>
  </si>
  <si>
    <t>sex</t>
  </si>
  <si>
    <t>age</t>
  </si>
  <si>
    <t>edu</t>
  </si>
  <si>
    <t>otherdisease_S1</t>
  </si>
  <si>
    <t>S_num_S1</t>
  </si>
  <si>
    <t>event_after_S1</t>
  </si>
  <si>
    <t>immune_type</t>
  </si>
  <si>
    <t>latest_immunology</t>
  </si>
  <si>
    <t xml:space="preserve">0.005281 ** </t>
  </si>
  <si>
    <t>1.031e-15 ***</t>
  </si>
  <si>
    <t>4.051e-15 ***</t>
  </si>
  <si>
    <t>[-1043.6,513]</t>
  </si>
  <si>
    <t>[1318.9,2099.3]</t>
  </si>
  <si>
    <t>[-2240,5358.4]</t>
  </si>
  <si>
    <t>[13861.8,14974.2]</t>
  </si>
  <si>
    <t>[8920.4,9723.1]</t>
  </si>
  <si>
    <t>[16294.6,19552.1]</t>
  </si>
  <si>
    <t>[6.8,11.1]</t>
  </si>
  <si>
    <t>[-12.3,5.6]</t>
  </si>
  <si>
    <t>3.13e-16 ***</t>
  </si>
  <si>
    <t>&lt;2e-16 ***</t>
  </si>
  <si>
    <t>Type III SS (Unadjusted Model)</t>
  </si>
  <si>
    <t>Event(None)</t>
  </si>
  <si>
    <t>&lt;6 month</t>
  </si>
  <si>
    <t>[2967,10582]</t>
  </si>
  <si>
    <t>[16368,25000]</t>
  </si>
  <si>
    <t>[3137,10221]</t>
  </si>
  <si>
    <t>[9158,25000]</t>
  </si>
  <si>
    <t>[2566,6720]</t>
  </si>
  <si>
    <t>[23978,25000]</t>
  </si>
  <si>
    <t>[3891,15852]</t>
  </si>
  <si>
    <t>[1931,8886]</t>
  </si>
  <si>
    <t>[8038,19929]</t>
  </si>
  <si>
    <t>[11249,18902]</t>
  </si>
  <si>
    <t>[11266,25000]</t>
  </si>
  <si>
    <t>[15486,25000]</t>
  </si>
  <si>
    <t>[9853,25000]</t>
  </si>
  <si>
    <t>[5655,16343]</t>
  </si>
  <si>
    <t>Vac Gap</t>
  </si>
  <si>
    <t>Immune gap</t>
  </si>
  <si>
    <t>Orginal Cohort</t>
  </si>
  <si>
    <t xml:space="preserve">    Case</t>
  </si>
  <si>
    <t xml:space="preserve">    Control</t>
  </si>
  <si>
    <t>Nested Case-control Cohort</t>
  </si>
  <si>
    <t>Male</t>
  </si>
  <si>
    <t>Female</t>
  </si>
  <si>
    <t>Odds Ratio (95% CI)</t>
  </si>
  <si>
    <t>1.02 (0.84)</t>
  </si>
  <si>
    <t>0.77 (0.65 to 0.93)</t>
  </si>
  <si>
    <t>Events during S1 and S2</t>
  </si>
  <si>
    <t>infec with hosp</t>
  </si>
  <si>
    <t>infec without hosp</t>
  </si>
  <si>
    <t>no infec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</si>
</sst>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1"/>
      <color rgb="FF3F3F76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u/>
      <sz val="10"/>
      <color theme="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Lucida Sans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 (Body)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>
      <alignment vertical="center"/>
    </xf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95">
    <xf numFmtId="0" fontId="0" fillId="0" borderId="0" xfId="0"/>
    <xf numFmtId="0" fontId="1" fillId="0" borderId="0" xfId="0" applyFont="1" applyAlignment="1">
      <alignment horizontal="center"/>
    </xf>
    <xf numFmtId="0" fontId="4" fillId="2" borderId="1" xfId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23" xfId="0" applyBorder="1"/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6" xfId="0" applyBorder="1"/>
    <xf numFmtId="0" fontId="0" fillId="7" borderId="2" xfId="0" applyFill="1" applyBorder="1" applyAlignment="1">
      <alignment horizontal="right"/>
    </xf>
    <xf numFmtId="0" fontId="0" fillId="7" borderId="9" xfId="0" applyFill="1" applyBorder="1" applyAlignment="1">
      <alignment horizontal="right" wrapText="1"/>
    </xf>
    <xf numFmtId="0" fontId="0" fillId="7" borderId="20" xfId="0" applyFill="1" applyBorder="1" applyAlignment="1">
      <alignment horizontal="right" wrapText="1"/>
    </xf>
    <xf numFmtId="0" fontId="15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28" xfId="0" applyBorder="1" applyAlignment="1">
      <alignment horizontal="right"/>
    </xf>
    <xf numFmtId="0" fontId="15" fillId="0" borderId="2" xfId="0" applyFont="1" applyBorder="1"/>
    <xf numFmtId="0" fontId="15" fillId="0" borderId="15" xfId="0" applyFont="1" applyBorder="1"/>
    <xf numFmtId="0" fontId="15" fillId="0" borderId="23" xfId="0" applyFont="1" applyBorder="1"/>
    <xf numFmtId="0" fontId="0" fillId="0" borderId="23" xfId="0" applyBorder="1" applyAlignment="1">
      <alignment horizontal="center"/>
    </xf>
    <xf numFmtId="1" fontId="0" fillId="0" borderId="9" xfId="0" applyNumberFormat="1" applyBorder="1"/>
    <xf numFmtId="1" fontId="0" fillId="0" borderId="15" xfId="0" applyNumberFormat="1" applyBorder="1"/>
    <xf numFmtId="0" fontId="0" fillId="0" borderId="24" xfId="0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11" xfId="0" applyBorder="1"/>
    <xf numFmtId="0" fontId="0" fillId="0" borderId="32" xfId="0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1" fontId="0" fillId="7" borderId="15" xfId="0" applyNumberFormat="1" applyFill="1" applyBorder="1" applyAlignment="1">
      <alignment horizontal="right"/>
    </xf>
    <xf numFmtId="1" fontId="0" fillId="7" borderId="2" xfId="0" applyNumberFormat="1" applyFill="1" applyBorder="1" applyAlignment="1">
      <alignment horizontal="right"/>
    </xf>
    <xf numFmtId="0" fontId="0" fillId="7" borderId="23" xfId="0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0" fontId="0" fillId="7" borderId="11" xfId="0" applyFill="1" applyBorder="1" applyAlignment="1">
      <alignment horizontal="right" wrapText="1"/>
    </xf>
    <xf numFmtId="0" fontId="0" fillId="7" borderId="32" xfId="0" applyFill="1" applyBorder="1" applyAlignment="1">
      <alignment horizontal="right" wrapText="1"/>
    </xf>
    <xf numFmtId="0" fontId="0" fillId="0" borderId="20" xfId="0" applyBorder="1" applyAlignment="1">
      <alignment horizontal="right"/>
    </xf>
    <xf numFmtId="10" fontId="0" fillId="0" borderId="15" xfId="2" applyNumberFormat="1" applyFont="1" applyBorder="1" applyAlignment="1">
      <alignment horizontal="right"/>
    </xf>
    <xf numFmtId="10" fontId="0" fillId="0" borderId="23" xfId="2" applyNumberFormat="1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28" xfId="0" applyBorder="1" applyAlignment="1">
      <alignment horizontal="center"/>
    </xf>
    <xf numFmtId="0" fontId="0" fillId="9" borderId="0" xfId="0" applyFill="1"/>
    <xf numFmtId="0" fontId="0" fillId="9" borderId="39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3" xfId="0" applyFill="1" applyBorder="1"/>
    <xf numFmtId="0" fontId="0" fillId="9" borderId="44" xfId="0" applyFill="1" applyBorder="1"/>
    <xf numFmtId="0" fontId="1" fillId="10" borderId="39" xfId="0" applyFont="1" applyFill="1" applyBorder="1" applyAlignment="1">
      <alignment horizontal="right" vertical="center"/>
    </xf>
    <xf numFmtId="0" fontId="1" fillId="10" borderId="40" xfId="0" applyFont="1" applyFill="1" applyBorder="1" applyAlignment="1">
      <alignment horizontal="right" vertical="center"/>
    </xf>
    <xf numFmtId="164" fontId="1" fillId="10" borderId="43" xfId="3" applyNumberFormat="1" applyFont="1" applyFill="1" applyBorder="1" applyAlignment="1">
      <alignment horizontal="right"/>
    </xf>
    <xf numFmtId="164" fontId="1" fillId="10" borderId="44" xfId="3" applyNumberFormat="1" applyFont="1" applyFill="1" applyBorder="1" applyAlignment="1">
      <alignment horizontal="right"/>
    </xf>
    <xf numFmtId="0" fontId="1" fillId="8" borderId="41" xfId="0" applyFont="1" applyFill="1" applyBorder="1"/>
    <xf numFmtId="164" fontId="16" fillId="8" borderId="0" xfId="3" applyNumberFormat="1" applyFont="1" applyFill="1" applyBorder="1"/>
    <xf numFmtId="165" fontId="0" fillId="8" borderId="0" xfId="2" applyNumberFormat="1" applyFont="1" applyFill="1" applyBorder="1"/>
    <xf numFmtId="0" fontId="0" fillId="8" borderId="0" xfId="0" applyFill="1"/>
    <xf numFmtId="0" fontId="1" fillId="8" borderId="40" xfId="0" applyFont="1" applyFill="1" applyBorder="1"/>
    <xf numFmtId="164" fontId="14" fillId="8" borderId="39" xfId="3" applyNumberFormat="1" applyFont="1" applyFill="1" applyBorder="1" applyAlignment="1">
      <alignment horizontal="right"/>
    </xf>
    <xf numFmtId="165" fontId="0" fillId="8" borderId="39" xfId="2" applyNumberFormat="1" applyFont="1" applyFill="1" applyBorder="1"/>
    <xf numFmtId="164" fontId="14" fillId="8" borderId="0" xfId="3" applyNumberFormat="1" applyFont="1" applyFill="1" applyBorder="1" applyAlignment="1">
      <alignment horizontal="right"/>
    </xf>
    <xf numFmtId="164" fontId="16" fillId="8" borderId="39" xfId="3" applyNumberFormat="1" applyFont="1" applyFill="1" applyBorder="1"/>
    <xf numFmtId="164" fontId="0" fillId="8" borderId="39" xfId="3" applyNumberFormat="1" applyFont="1" applyFill="1" applyBorder="1"/>
    <xf numFmtId="164" fontId="0" fillId="8" borderId="0" xfId="3" applyNumberFormat="1" applyFont="1" applyFill="1" applyBorder="1"/>
    <xf numFmtId="0" fontId="1" fillId="8" borderId="44" xfId="0" applyFont="1" applyFill="1" applyBorder="1"/>
    <xf numFmtId="164" fontId="0" fillId="8" borderId="43" xfId="3" applyNumberFormat="1" applyFont="1" applyFill="1" applyBorder="1"/>
    <xf numFmtId="165" fontId="0" fillId="8" borderId="43" xfId="2" applyNumberFormat="1" applyFont="1" applyFill="1" applyBorder="1"/>
    <xf numFmtId="164" fontId="0" fillId="8" borderId="39" xfId="3" applyNumberFormat="1" applyFont="1" applyFill="1" applyBorder="1" applyAlignment="1">
      <alignment horizontal="center"/>
    </xf>
    <xf numFmtId="165" fontId="0" fillId="8" borderId="39" xfId="2" applyNumberFormat="1" applyFont="1" applyFill="1" applyBorder="1" applyAlignment="1">
      <alignment horizontal="center"/>
    </xf>
    <xf numFmtId="164" fontId="0" fillId="8" borderId="43" xfId="3" applyNumberFormat="1" applyFont="1" applyFill="1" applyBorder="1" applyAlignment="1">
      <alignment horizontal="center"/>
    </xf>
    <xf numFmtId="165" fontId="0" fillId="8" borderId="43" xfId="2" applyNumberFormat="1" applyFont="1" applyFill="1" applyBorder="1" applyAlignment="1">
      <alignment horizontal="center"/>
    </xf>
    <xf numFmtId="1" fontId="1" fillId="8" borderId="40" xfId="0" applyNumberFormat="1" applyFont="1" applyFill="1" applyBorder="1"/>
    <xf numFmtId="1" fontId="1" fillId="8" borderId="41" xfId="0" applyNumberFormat="1" applyFont="1" applyFill="1" applyBorder="1"/>
    <xf numFmtId="0" fontId="1" fillId="8" borderId="39" xfId="0" applyFont="1" applyFill="1" applyBorder="1"/>
    <xf numFmtId="164" fontId="0" fillId="8" borderId="12" xfId="3" applyNumberFormat="1" applyFont="1" applyFill="1" applyBorder="1"/>
    <xf numFmtId="0" fontId="1" fillId="8" borderId="0" xfId="0" applyFont="1" applyFill="1"/>
    <xf numFmtId="164" fontId="0" fillId="8" borderId="42" xfId="3" applyNumberFormat="1" applyFont="1" applyFill="1" applyBorder="1"/>
    <xf numFmtId="0" fontId="1" fillId="10" borderId="13" xfId="0" applyFont="1" applyFill="1" applyBorder="1" applyAlignment="1">
      <alignment horizontal="right" vertical="center"/>
    </xf>
    <xf numFmtId="164" fontId="1" fillId="10" borderId="45" xfId="3" applyNumberFormat="1" applyFont="1" applyFill="1" applyBorder="1" applyAlignment="1">
      <alignment horizontal="right"/>
    </xf>
    <xf numFmtId="0" fontId="14" fillId="8" borderId="17" xfId="0" applyFont="1" applyFill="1" applyBorder="1" applyAlignment="1">
      <alignment horizontal="center"/>
    </xf>
    <xf numFmtId="165" fontId="0" fillId="8" borderId="10" xfId="2" applyNumberFormat="1" applyFont="1" applyFill="1" applyBorder="1"/>
    <xf numFmtId="0" fontId="14" fillId="8" borderId="12" xfId="0" applyFont="1" applyFill="1" applyBorder="1" applyAlignment="1">
      <alignment horizontal="center"/>
    </xf>
    <xf numFmtId="165" fontId="0" fillId="8" borderId="13" xfId="2" applyNumberFormat="1" applyFont="1" applyFill="1" applyBorder="1"/>
    <xf numFmtId="164" fontId="14" fillId="8" borderId="12" xfId="3" applyNumberFormat="1" applyFont="1" applyFill="1" applyBorder="1" applyAlignment="1">
      <alignment horizontal="center"/>
    </xf>
    <xf numFmtId="164" fontId="17" fillId="8" borderId="17" xfId="0" applyNumberFormat="1" applyFont="1" applyFill="1" applyBorder="1" applyAlignment="1">
      <alignment horizontal="center"/>
    </xf>
    <xf numFmtId="164" fontId="14" fillId="8" borderId="12" xfId="3" applyNumberFormat="1" applyFont="1" applyFill="1" applyBorder="1" applyAlignment="1">
      <alignment horizontal="right"/>
    </xf>
    <xf numFmtId="164" fontId="14" fillId="8" borderId="17" xfId="3" applyNumberFormat="1" applyFont="1" applyFill="1" applyBorder="1" applyAlignment="1">
      <alignment horizontal="right"/>
    </xf>
    <xf numFmtId="164" fontId="14" fillId="8" borderId="42" xfId="3" applyNumberFormat="1" applyFont="1" applyFill="1" applyBorder="1" applyAlignment="1">
      <alignment horizontal="right"/>
    </xf>
    <xf numFmtId="165" fontId="0" fillId="8" borderId="45" xfId="2" applyNumberFormat="1" applyFont="1" applyFill="1" applyBorder="1"/>
    <xf numFmtId="0" fontId="14" fillId="8" borderId="17" xfId="0" applyFont="1" applyFill="1" applyBorder="1" applyAlignment="1">
      <alignment horizontal="right"/>
    </xf>
    <xf numFmtId="0" fontId="14" fillId="8" borderId="17" xfId="0" applyFont="1" applyFill="1" applyBorder="1"/>
    <xf numFmtId="0" fontId="0" fillId="8" borderId="12" xfId="0" applyFill="1" applyBorder="1"/>
    <xf numFmtId="0" fontId="0" fillId="8" borderId="42" xfId="0" applyFill="1" applyBorder="1"/>
    <xf numFmtId="165" fontId="0" fillId="8" borderId="13" xfId="2" applyNumberFormat="1" applyFont="1" applyFill="1" applyBorder="1" applyAlignment="1">
      <alignment horizontal="center"/>
    </xf>
    <xf numFmtId="165" fontId="0" fillId="8" borderId="45" xfId="2" applyNumberFormat="1" applyFont="1" applyFill="1" applyBorder="1" applyAlignment="1">
      <alignment horizontal="center"/>
    </xf>
    <xf numFmtId="164" fontId="0" fillId="8" borderId="12" xfId="3" applyNumberFormat="1" applyFont="1" applyFill="1" applyBorder="1" applyAlignment="1">
      <alignment horizontal="center"/>
    </xf>
    <xf numFmtId="164" fontId="0" fillId="8" borderId="17" xfId="3" applyNumberFormat="1" applyFont="1" applyFill="1" applyBorder="1" applyAlignment="1">
      <alignment horizontal="center"/>
    </xf>
    <xf numFmtId="164" fontId="0" fillId="8" borderId="42" xfId="3" applyNumberFormat="1" applyFont="1" applyFill="1" applyBorder="1" applyAlignment="1">
      <alignment horizontal="center"/>
    </xf>
    <xf numFmtId="0" fontId="1" fillId="10" borderId="46" xfId="0" applyFont="1" applyFill="1" applyBorder="1" applyAlignment="1">
      <alignment horizontal="right" vertical="center"/>
    </xf>
    <xf numFmtId="164" fontId="1" fillId="10" borderId="47" xfId="3" applyNumberFormat="1" applyFont="1" applyFill="1" applyBorder="1" applyAlignment="1">
      <alignment horizontal="right"/>
    </xf>
    <xf numFmtId="164" fontId="16" fillId="8" borderId="38" xfId="3" applyNumberFormat="1" applyFont="1" applyFill="1" applyBorder="1"/>
    <xf numFmtId="164" fontId="14" fillId="8" borderId="46" xfId="3" applyNumberFormat="1" applyFont="1" applyFill="1" applyBorder="1" applyAlignment="1">
      <alignment horizontal="right"/>
    </xf>
    <xf numFmtId="164" fontId="14" fillId="8" borderId="38" xfId="3" applyNumberFormat="1" applyFont="1" applyFill="1" applyBorder="1" applyAlignment="1">
      <alignment horizontal="right"/>
    </xf>
    <xf numFmtId="164" fontId="16" fillId="8" borderId="46" xfId="3" applyNumberFormat="1" applyFont="1" applyFill="1" applyBorder="1"/>
    <xf numFmtId="164" fontId="0" fillId="8" borderId="46" xfId="3" applyNumberFormat="1" applyFont="1" applyFill="1" applyBorder="1"/>
    <xf numFmtId="164" fontId="0" fillId="8" borderId="38" xfId="3" applyNumberFormat="1" applyFont="1" applyFill="1" applyBorder="1"/>
    <xf numFmtId="164" fontId="0" fillId="8" borderId="47" xfId="3" applyNumberFormat="1" applyFont="1" applyFill="1" applyBorder="1"/>
    <xf numFmtId="164" fontId="0" fillId="8" borderId="46" xfId="3" applyNumberFormat="1" applyFont="1" applyFill="1" applyBorder="1" applyAlignment="1">
      <alignment horizontal="center"/>
    </xf>
    <xf numFmtId="164" fontId="0" fillId="8" borderId="47" xfId="3" applyNumberFormat="1" applyFont="1" applyFill="1" applyBorder="1" applyAlignment="1">
      <alignment horizontal="center"/>
    </xf>
    <xf numFmtId="1" fontId="0" fillId="8" borderId="39" xfId="3" applyNumberFormat="1" applyFont="1" applyFill="1" applyBorder="1"/>
    <xf numFmtId="1" fontId="0" fillId="8" borderId="39" xfId="2" applyNumberFormat="1" applyFont="1" applyFill="1" applyBorder="1" applyAlignment="1">
      <alignment horizontal="center"/>
    </xf>
    <xf numFmtId="1" fontId="0" fillId="8" borderId="13" xfId="2" applyNumberFormat="1" applyFont="1" applyFill="1" applyBorder="1" applyAlignment="1">
      <alignment horizontal="center"/>
    </xf>
    <xf numFmtId="1" fontId="0" fillId="8" borderId="46" xfId="3" applyNumberFormat="1" applyFont="1" applyFill="1" applyBorder="1"/>
    <xf numFmtId="1" fontId="0" fillId="8" borderId="0" xfId="3" applyNumberFormat="1" applyFont="1" applyFill="1" applyBorder="1"/>
    <xf numFmtId="1" fontId="0" fillId="8" borderId="0" xfId="2" applyNumberFormat="1" applyFont="1" applyFill="1" applyBorder="1" applyAlignment="1">
      <alignment horizontal="center"/>
    </xf>
    <xf numFmtId="1" fontId="0" fillId="8" borderId="10" xfId="2" applyNumberFormat="1" applyFont="1" applyFill="1" applyBorder="1" applyAlignment="1">
      <alignment horizontal="center"/>
    </xf>
    <xf numFmtId="1" fontId="0" fillId="8" borderId="38" xfId="3" applyNumberFormat="1" applyFont="1" applyFill="1" applyBorder="1"/>
    <xf numFmtId="1" fontId="0" fillId="8" borderId="43" xfId="3" applyNumberFormat="1" applyFont="1" applyFill="1" applyBorder="1"/>
    <xf numFmtId="1" fontId="0" fillId="8" borderId="47" xfId="3" applyNumberFormat="1" applyFont="1" applyFill="1" applyBorder="1"/>
    <xf numFmtId="165" fontId="0" fillId="8" borderId="41" xfId="2" applyNumberFormat="1" applyFont="1" applyFill="1" applyBorder="1"/>
    <xf numFmtId="165" fontId="0" fillId="8" borderId="40" xfId="2" applyNumberFormat="1" applyFont="1" applyFill="1" applyBorder="1"/>
    <xf numFmtId="165" fontId="0" fillId="8" borderId="44" xfId="2" applyNumberFormat="1" applyFont="1" applyFill="1" applyBorder="1"/>
    <xf numFmtId="0" fontId="0" fillId="8" borderId="43" xfId="0" applyFill="1" applyBorder="1"/>
    <xf numFmtId="164" fontId="14" fillId="8" borderId="47" xfId="3" applyNumberFormat="1" applyFont="1" applyFill="1" applyBorder="1" applyAlignment="1">
      <alignment horizontal="right"/>
    </xf>
    <xf numFmtId="0" fontId="0" fillId="8" borderId="38" xfId="0" applyFill="1" applyBorder="1"/>
    <xf numFmtId="0" fontId="0" fillId="8" borderId="47" xfId="0" applyFill="1" applyBorder="1"/>
    <xf numFmtId="1" fontId="0" fillId="8" borderId="43" xfId="2" applyNumberFormat="1" applyFont="1" applyFill="1" applyBorder="1" applyAlignment="1">
      <alignment horizontal="center"/>
    </xf>
    <xf numFmtId="1" fontId="0" fillId="8" borderId="45" xfId="2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right" vertical="center"/>
    </xf>
    <xf numFmtId="0" fontId="1" fillId="10" borderId="38" xfId="0" applyFont="1" applyFill="1" applyBorder="1" applyAlignment="1">
      <alignment horizontal="right" vertical="center"/>
    </xf>
    <xf numFmtId="0" fontId="1" fillId="10" borderId="41" xfId="0" applyFont="1" applyFill="1" applyBorder="1" applyAlignment="1">
      <alignment horizontal="right" vertical="center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164" fontId="22" fillId="8" borderId="17" xfId="3" applyNumberFormat="1" applyFont="1" applyFill="1" applyBorder="1"/>
    <xf numFmtId="165" fontId="23" fillId="8" borderId="10" xfId="2" applyNumberFormat="1" applyFont="1" applyFill="1" applyBorder="1" applyAlignment="1">
      <alignment horizontal="left"/>
    </xf>
    <xf numFmtId="164" fontId="22" fillId="8" borderId="0" xfId="3" applyNumberFormat="1" applyFont="1" applyFill="1" applyBorder="1"/>
    <xf numFmtId="0" fontId="20" fillId="8" borderId="52" xfId="0" applyFont="1" applyFill="1" applyBorder="1"/>
    <xf numFmtId="164" fontId="22" fillId="8" borderId="53" xfId="3" applyNumberFormat="1" applyFont="1" applyFill="1" applyBorder="1"/>
    <xf numFmtId="165" fontId="23" fillId="8" borderId="6" xfId="2" applyNumberFormat="1" applyFont="1" applyFill="1" applyBorder="1" applyAlignment="1">
      <alignment horizontal="left"/>
    </xf>
    <xf numFmtId="164" fontId="22" fillId="8" borderId="52" xfId="3" applyNumberFormat="1" applyFont="1" applyFill="1" applyBorder="1"/>
    <xf numFmtId="0" fontId="20" fillId="8" borderId="51" xfId="0" applyFont="1" applyFill="1" applyBorder="1"/>
    <xf numFmtId="164" fontId="23" fillId="8" borderId="33" xfId="3" applyNumberFormat="1" applyFont="1" applyFill="1" applyBorder="1" applyAlignment="1">
      <alignment horizontal="right"/>
    </xf>
    <xf numFmtId="165" fontId="23" fillId="8" borderId="4" xfId="2" applyNumberFormat="1" applyFont="1" applyFill="1" applyBorder="1" applyAlignment="1">
      <alignment horizontal="left"/>
    </xf>
    <xf numFmtId="164" fontId="23" fillId="8" borderId="51" xfId="3" applyNumberFormat="1" applyFont="1" applyFill="1" applyBorder="1" applyAlignment="1">
      <alignment horizontal="right"/>
    </xf>
    <xf numFmtId="164" fontId="23" fillId="8" borderId="53" xfId="3" applyNumberFormat="1" applyFont="1" applyFill="1" applyBorder="1" applyAlignment="1">
      <alignment horizontal="right"/>
    </xf>
    <xf numFmtId="164" fontId="23" fillId="8" borderId="52" xfId="3" applyNumberFormat="1" applyFont="1" applyFill="1" applyBorder="1" applyAlignment="1">
      <alignment horizontal="right"/>
    </xf>
    <xf numFmtId="164" fontId="22" fillId="8" borderId="33" xfId="3" applyNumberFormat="1" applyFont="1" applyFill="1" applyBorder="1"/>
    <xf numFmtId="164" fontId="22" fillId="8" borderId="51" xfId="3" applyNumberFormat="1" applyFont="1" applyFill="1" applyBorder="1"/>
    <xf numFmtId="1" fontId="20" fillId="8" borderId="51" xfId="0" applyNumberFormat="1" applyFont="1" applyFill="1" applyBorder="1"/>
    <xf numFmtId="0" fontId="23" fillId="8" borderId="33" xfId="0" applyFont="1" applyFill="1" applyBorder="1"/>
    <xf numFmtId="0" fontId="23" fillId="8" borderId="17" xfId="0" applyFont="1" applyFill="1" applyBorder="1"/>
    <xf numFmtId="0" fontId="20" fillId="8" borderId="44" xfId="0" applyFont="1" applyFill="1" applyBorder="1"/>
    <xf numFmtId="165" fontId="23" fillId="8" borderId="45" xfId="2" applyNumberFormat="1" applyFont="1" applyFill="1" applyBorder="1" applyAlignment="1">
      <alignment horizontal="left"/>
    </xf>
    <xf numFmtId="0" fontId="20" fillId="7" borderId="12" xfId="0" applyFont="1" applyFill="1" applyBorder="1" applyAlignment="1">
      <alignment horizontal="right" vertical="center"/>
    </xf>
    <xf numFmtId="0" fontId="20" fillId="7" borderId="46" xfId="0" applyFont="1" applyFill="1" applyBorder="1" applyAlignment="1">
      <alignment horizontal="right" vertical="center"/>
    </xf>
    <xf numFmtId="164" fontId="20" fillId="7" borderId="42" xfId="3" applyNumberFormat="1" applyFont="1" applyFill="1" applyBorder="1" applyAlignment="1">
      <alignment horizontal="right"/>
    </xf>
    <xf numFmtId="164" fontId="20" fillId="7" borderId="45" xfId="3" applyNumberFormat="1" applyFont="1" applyFill="1" applyBorder="1" applyAlignment="1">
      <alignment horizontal="left"/>
    </xf>
    <xf numFmtId="164" fontId="20" fillId="7" borderId="43" xfId="3" applyNumberFormat="1" applyFont="1" applyFill="1" applyBorder="1" applyAlignment="1">
      <alignment horizontal="right"/>
    </xf>
    <xf numFmtId="0" fontId="20" fillId="8" borderId="48" xfId="0" applyFont="1" applyFill="1" applyBorder="1"/>
    <xf numFmtId="0" fontId="23" fillId="8" borderId="5" xfId="0" applyFont="1" applyFill="1" applyBorder="1"/>
    <xf numFmtId="1" fontId="20" fillId="8" borderId="50" xfId="0" applyNumberFormat="1" applyFont="1" applyFill="1" applyBorder="1"/>
    <xf numFmtId="1" fontId="20" fillId="8" borderId="41" xfId="0" applyNumberFormat="1" applyFont="1" applyFill="1" applyBorder="1"/>
    <xf numFmtId="0" fontId="20" fillId="8" borderId="41" xfId="0" applyFont="1" applyFill="1" applyBorder="1"/>
    <xf numFmtId="0" fontId="23" fillId="8" borderId="42" xfId="0" applyFont="1" applyFill="1" applyBorder="1"/>
    <xf numFmtId="164" fontId="20" fillId="7" borderId="47" xfId="3" applyNumberFormat="1" applyFont="1" applyFill="1" applyBorder="1" applyAlignment="1">
      <alignment horizontal="right"/>
    </xf>
    <xf numFmtId="164" fontId="22" fillId="8" borderId="38" xfId="3" applyNumberFormat="1" applyFont="1" applyFill="1" applyBorder="1"/>
    <xf numFmtId="164" fontId="22" fillId="8" borderId="5" xfId="3" applyNumberFormat="1" applyFont="1" applyFill="1" applyBorder="1"/>
    <xf numFmtId="164" fontId="23" fillId="8" borderId="3" xfId="3" applyNumberFormat="1" applyFont="1" applyFill="1" applyBorder="1" applyAlignment="1">
      <alignment horizontal="right"/>
    </xf>
    <xf numFmtId="164" fontId="23" fillId="8" borderId="5" xfId="3" applyNumberFormat="1" applyFont="1" applyFill="1" applyBorder="1" applyAlignment="1">
      <alignment horizontal="right"/>
    </xf>
    <xf numFmtId="164" fontId="22" fillId="8" borderId="3" xfId="3" applyNumberFormat="1" applyFont="1" applyFill="1" applyBorder="1"/>
    <xf numFmtId="0" fontId="23" fillId="8" borderId="3" xfId="0" applyFont="1" applyFill="1" applyBorder="1"/>
    <xf numFmtId="0" fontId="23" fillId="8" borderId="38" xfId="0" applyFont="1" applyFill="1" applyBorder="1"/>
    <xf numFmtId="0" fontId="23" fillId="8" borderId="47" xfId="0" applyFont="1" applyFill="1" applyBorder="1"/>
    <xf numFmtId="0" fontId="20" fillId="7" borderId="13" xfId="0" applyFont="1" applyFill="1" applyBorder="1" applyAlignment="1">
      <alignment horizontal="left" vertical="center"/>
    </xf>
    <xf numFmtId="0" fontId="23" fillId="8" borderId="53" xfId="0" applyFont="1" applyFill="1" applyBorder="1"/>
    <xf numFmtId="0" fontId="20" fillId="7" borderId="39" xfId="0" applyFont="1" applyFill="1" applyBorder="1" applyAlignment="1">
      <alignment horizontal="right" vertical="center"/>
    </xf>
    <xf numFmtId="0" fontId="20" fillId="8" borderId="57" xfId="0" applyFont="1" applyFill="1" applyBorder="1" applyAlignment="1">
      <alignment horizontal="center" vertical="center"/>
    </xf>
    <xf numFmtId="164" fontId="23" fillId="8" borderId="17" xfId="3" applyNumberFormat="1" applyFont="1" applyFill="1" applyBorder="1" applyAlignment="1">
      <alignment horizontal="right"/>
    </xf>
    <xf numFmtId="164" fontId="22" fillId="8" borderId="12" xfId="3" applyNumberFormat="1" applyFont="1" applyFill="1" applyBorder="1"/>
    <xf numFmtId="165" fontId="23" fillId="8" borderId="13" xfId="2" applyNumberFormat="1" applyFont="1" applyFill="1" applyBorder="1" applyAlignment="1">
      <alignment horizontal="left"/>
    </xf>
    <xf numFmtId="0" fontId="23" fillId="8" borderId="52" xfId="0" applyFont="1" applyFill="1" applyBorder="1" applyAlignment="1">
      <alignment horizontal="right"/>
    </xf>
    <xf numFmtId="0" fontId="23" fillId="8" borderId="51" xfId="0" applyFont="1" applyFill="1" applyBorder="1" applyAlignment="1">
      <alignment horizontal="right"/>
    </xf>
    <xf numFmtId="164" fontId="22" fillId="8" borderId="43" xfId="3" applyNumberFormat="1" applyFont="1" applyFill="1" applyBorder="1"/>
    <xf numFmtId="0" fontId="20" fillId="10" borderId="12" xfId="0" applyFont="1" applyFill="1" applyBorder="1" applyAlignment="1">
      <alignment horizontal="right" vertical="center"/>
    </xf>
    <xf numFmtId="0" fontId="20" fillId="10" borderId="46" xfId="0" applyFont="1" applyFill="1" applyBorder="1" applyAlignment="1">
      <alignment horizontal="right" vertical="center"/>
    </xf>
    <xf numFmtId="164" fontId="20" fillId="10" borderId="42" xfId="3" applyNumberFormat="1" applyFont="1" applyFill="1" applyBorder="1" applyAlignment="1">
      <alignment horizontal="right"/>
    </xf>
    <xf numFmtId="164" fontId="20" fillId="10" borderId="45" xfId="3" applyNumberFormat="1" applyFont="1" applyFill="1" applyBorder="1" applyAlignment="1">
      <alignment horizontal="left"/>
    </xf>
    <xf numFmtId="164" fontId="20" fillId="10" borderId="47" xfId="3" applyNumberFormat="1" applyFont="1" applyFill="1" applyBorder="1" applyAlignment="1">
      <alignment horizontal="right"/>
    </xf>
    <xf numFmtId="164" fontId="23" fillId="8" borderId="33" xfId="3" applyNumberFormat="1" applyFont="1" applyFill="1" applyBorder="1"/>
    <xf numFmtId="164" fontId="23" fillId="8" borderId="17" xfId="3" applyNumberFormat="1" applyFont="1" applyFill="1" applyBorder="1"/>
    <xf numFmtId="164" fontId="23" fillId="8" borderId="5" xfId="3" applyNumberFormat="1" applyFont="1" applyFill="1" applyBorder="1"/>
    <xf numFmtId="164" fontId="23" fillId="8" borderId="42" xfId="3" applyNumberFormat="1" applyFont="1" applyFill="1" applyBorder="1"/>
    <xf numFmtId="164" fontId="23" fillId="8" borderId="3" xfId="3" applyNumberFormat="1" applyFont="1" applyFill="1" applyBorder="1"/>
    <xf numFmtId="164" fontId="23" fillId="8" borderId="38" xfId="3" applyNumberFormat="1" applyFont="1" applyFill="1" applyBorder="1"/>
    <xf numFmtId="164" fontId="23" fillId="8" borderId="53" xfId="3" applyNumberFormat="1" applyFont="1" applyFill="1" applyBorder="1"/>
    <xf numFmtId="164" fontId="23" fillId="8" borderId="52" xfId="3" applyNumberFormat="1" applyFont="1" applyFill="1" applyBorder="1"/>
    <xf numFmtId="164" fontId="23" fillId="8" borderId="43" xfId="3" applyNumberFormat="1" applyFont="1" applyFill="1" applyBorder="1"/>
    <xf numFmtId="0" fontId="0" fillId="8" borderId="39" xfId="0" applyFill="1" applyBorder="1"/>
    <xf numFmtId="0" fontId="0" fillId="8" borderId="39" xfId="0" applyFill="1" applyBorder="1" applyAlignment="1">
      <alignment horizontal="left"/>
    </xf>
    <xf numFmtId="0" fontId="0" fillId="8" borderId="40" xfId="0" applyFill="1" applyBorder="1"/>
    <xf numFmtId="164" fontId="23" fillId="8" borderId="0" xfId="3" applyNumberFormat="1" applyFont="1" applyFill="1" applyBorder="1"/>
    <xf numFmtId="0" fontId="20" fillId="10" borderId="0" xfId="0" applyFont="1" applyFill="1" applyAlignment="1">
      <alignment horizontal="left" vertical="center"/>
    </xf>
    <xf numFmtId="0" fontId="20" fillId="8" borderId="0" xfId="0" applyFont="1" applyFill="1"/>
    <xf numFmtId="1" fontId="20" fillId="8" borderId="0" xfId="0" applyNumberFormat="1" applyFont="1" applyFill="1"/>
    <xf numFmtId="0" fontId="20" fillId="10" borderId="13" xfId="0" applyFont="1" applyFill="1" applyBorder="1" applyAlignment="1">
      <alignment horizontal="left" vertical="center"/>
    </xf>
    <xf numFmtId="165" fontId="23" fillId="8" borderId="0" xfId="2" applyNumberFormat="1" applyFont="1" applyFill="1" applyBorder="1" applyAlignment="1">
      <alignment horizontal="left"/>
    </xf>
    <xf numFmtId="164" fontId="23" fillId="8" borderId="0" xfId="3" applyNumberFormat="1" applyFont="1" applyFill="1" applyBorder="1" applyAlignment="1">
      <alignment horizontal="right"/>
    </xf>
    <xf numFmtId="0" fontId="23" fillId="8" borderId="0" xfId="0" applyFont="1" applyFill="1"/>
    <xf numFmtId="0" fontId="23" fillId="8" borderId="0" xfId="0" applyFont="1" applyFill="1" applyAlignment="1">
      <alignment horizontal="left"/>
    </xf>
    <xf numFmtId="0" fontId="20" fillId="8" borderId="50" xfId="0" applyFont="1" applyFill="1" applyBorder="1"/>
    <xf numFmtId="0" fontId="20" fillId="8" borderId="57" xfId="0" applyFont="1" applyFill="1" applyBorder="1" applyAlignment="1">
      <alignment horizontal="center"/>
    </xf>
    <xf numFmtId="0" fontId="20" fillId="7" borderId="0" xfId="0" applyFont="1" applyFill="1" applyAlignment="1">
      <alignment horizontal="left" vertical="center"/>
    </xf>
    <xf numFmtId="0" fontId="20" fillId="8" borderId="10" xfId="0" applyFont="1" applyFill="1" applyBorder="1"/>
    <xf numFmtId="0" fontId="20" fillId="8" borderId="6" xfId="0" applyFont="1" applyFill="1" applyBorder="1"/>
    <xf numFmtId="0" fontId="20" fillId="8" borderId="4" xfId="0" applyFont="1" applyFill="1" applyBorder="1"/>
    <xf numFmtId="1" fontId="20" fillId="8" borderId="4" xfId="0" applyNumberFormat="1" applyFont="1" applyFill="1" applyBorder="1"/>
    <xf numFmtId="1" fontId="20" fillId="8" borderId="10" xfId="0" applyNumberFormat="1" applyFont="1" applyFill="1" applyBorder="1"/>
    <xf numFmtId="0" fontId="20" fillId="8" borderId="45" xfId="0" applyFont="1" applyFill="1" applyBorder="1"/>
    <xf numFmtId="164" fontId="23" fillId="8" borderId="51" xfId="3" applyNumberFormat="1" applyFont="1" applyFill="1" applyBorder="1"/>
    <xf numFmtId="0" fontId="20" fillId="8" borderId="35" xfId="0" applyFont="1" applyFill="1" applyBorder="1" applyAlignment="1">
      <alignment horizontal="center"/>
    </xf>
    <xf numFmtId="0" fontId="20" fillId="8" borderId="37" xfId="0" applyFont="1" applyFill="1" applyBorder="1" applyAlignment="1">
      <alignment horizontal="center"/>
    </xf>
    <xf numFmtId="0" fontId="20" fillId="8" borderId="13" xfId="0" applyFont="1" applyFill="1" applyBorder="1"/>
    <xf numFmtId="164" fontId="22" fillId="8" borderId="39" xfId="3" applyNumberFormat="1" applyFont="1" applyFill="1" applyBorder="1"/>
    <xf numFmtId="164" fontId="22" fillId="8" borderId="46" xfId="3" applyNumberFormat="1" applyFont="1" applyFill="1" applyBorder="1"/>
    <xf numFmtId="0" fontId="0" fillId="0" borderId="10" xfId="0" applyBorder="1"/>
    <xf numFmtId="164" fontId="23" fillId="8" borderId="46" xfId="0" applyNumberFormat="1" applyFont="1" applyFill="1" applyBorder="1"/>
    <xf numFmtId="164" fontId="23" fillId="8" borderId="38" xfId="0" applyNumberFormat="1" applyFont="1" applyFill="1" applyBorder="1"/>
    <xf numFmtId="164" fontId="23" fillId="8" borderId="5" xfId="0" applyNumberFormat="1" applyFont="1" applyFill="1" applyBorder="1"/>
    <xf numFmtId="164" fontId="23" fillId="8" borderId="3" xfId="0" applyNumberFormat="1" applyFont="1" applyFill="1" applyBorder="1"/>
    <xf numFmtId="0" fontId="23" fillId="8" borderId="52" xfId="0" applyFont="1" applyFill="1" applyBorder="1"/>
    <xf numFmtId="164" fontId="23" fillId="8" borderId="47" xfId="0" applyNumberFormat="1" applyFont="1" applyFill="1" applyBorder="1"/>
    <xf numFmtId="0" fontId="20" fillId="7" borderId="13" xfId="0" applyFont="1" applyFill="1" applyBorder="1" applyAlignment="1">
      <alignment vertical="center"/>
    </xf>
    <xf numFmtId="0" fontId="20" fillId="7" borderId="10" xfId="0" applyFont="1" applyFill="1" applyBorder="1" applyAlignment="1">
      <alignment vertical="center"/>
    </xf>
    <xf numFmtId="164" fontId="20" fillId="7" borderId="47" xfId="0" applyNumberFormat="1" applyFont="1" applyFill="1" applyBorder="1" applyAlignment="1">
      <alignment vertical="center"/>
    </xf>
    <xf numFmtId="49" fontId="20" fillId="8" borderId="10" xfId="0" applyNumberFormat="1" applyFont="1" applyFill="1" applyBorder="1"/>
    <xf numFmtId="0" fontId="23" fillId="8" borderId="43" xfId="0" applyFont="1" applyFill="1" applyBorder="1"/>
    <xf numFmtId="0" fontId="20" fillId="7" borderId="40" xfId="0" applyFont="1" applyFill="1" applyBorder="1" applyAlignment="1">
      <alignment horizontal="left" vertical="center"/>
    </xf>
    <xf numFmtId="164" fontId="20" fillId="7" borderId="44" xfId="3" applyNumberFormat="1" applyFont="1" applyFill="1" applyBorder="1" applyAlignment="1">
      <alignment horizontal="left"/>
    </xf>
    <xf numFmtId="0" fontId="23" fillId="8" borderId="51" xfId="0" applyFont="1" applyFill="1" applyBorder="1"/>
    <xf numFmtId="0" fontId="20" fillId="7" borderId="68" xfId="0" applyFont="1" applyFill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24" fillId="9" borderId="54" xfId="0" applyFont="1" applyFill="1" applyBorder="1" applyAlignment="1">
      <alignment horizontal="center" vertical="center"/>
    </xf>
    <xf numFmtId="164" fontId="24" fillId="9" borderId="36" xfId="3" applyNumberFormat="1" applyFont="1" applyFill="1" applyBorder="1" applyAlignment="1">
      <alignment horizontal="center" vertical="center"/>
    </xf>
    <xf numFmtId="0" fontId="24" fillId="9" borderId="54" xfId="0" applyFont="1" applyFill="1" applyBorder="1" applyAlignment="1">
      <alignment horizontal="left" vertical="center"/>
    </xf>
    <xf numFmtId="165" fontId="24" fillId="9" borderId="16" xfId="2" applyNumberFormat="1" applyFont="1" applyFill="1" applyBorder="1" applyAlignment="1">
      <alignment horizontal="right" vertical="center"/>
    </xf>
    <xf numFmtId="165" fontId="25" fillId="8" borderId="32" xfId="2" applyNumberFormat="1" applyFont="1" applyFill="1" applyBorder="1" applyAlignment="1">
      <alignment vertical="center"/>
    </xf>
    <xf numFmtId="165" fontId="25" fillId="8" borderId="20" xfId="2" applyNumberFormat="1" applyFont="1" applyFill="1" applyBorder="1" applyAlignment="1">
      <alignment vertical="center"/>
    </xf>
    <xf numFmtId="165" fontId="25" fillId="8" borderId="64" xfId="2" applyNumberFormat="1" applyFont="1" applyFill="1" applyBorder="1" applyAlignment="1">
      <alignment vertical="center"/>
    </xf>
    <xf numFmtId="0" fontId="24" fillId="9" borderId="5" xfId="0" applyFont="1" applyFill="1" applyBorder="1" applyAlignment="1">
      <alignment horizontal="center" vertical="center"/>
    </xf>
    <xf numFmtId="165" fontId="24" fillId="9" borderId="20" xfId="2" applyNumberFormat="1" applyFont="1" applyFill="1" applyBorder="1" applyAlignment="1">
      <alignment vertical="center"/>
    </xf>
    <xf numFmtId="43" fontId="25" fillId="8" borderId="32" xfId="3" applyFont="1" applyFill="1" applyBorder="1" applyAlignment="1">
      <alignment vertical="center"/>
    </xf>
    <xf numFmtId="164" fontId="25" fillId="8" borderId="0" xfId="0" applyNumberFormat="1" applyFont="1" applyFill="1" applyAlignment="1">
      <alignment vertical="center"/>
    </xf>
    <xf numFmtId="164" fontId="25" fillId="8" borderId="10" xfId="0" applyNumberFormat="1" applyFont="1" applyFill="1" applyBorder="1" applyAlignment="1">
      <alignment vertical="center"/>
    </xf>
    <xf numFmtId="165" fontId="25" fillId="8" borderId="0" xfId="2" applyNumberFormat="1" applyFont="1" applyFill="1" applyBorder="1" applyAlignment="1">
      <alignment horizontal="left" vertical="center"/>
    </xf>
    <xf numFmtId="164" fontId="25" fillId="8" borderId="52" xfId="0" applyNumberFormat="1" applyFont="1" applyFill="1" applyBorder="1" applyAlignment="1">
      <alignment vertical="center"/>
    </xf>
    <xf numFmtId="164" fontId="25" fillId="8" borderId="6" xfId="0" applyNumberFormat="1" applyFont="1" applyFill="1" applyBorder="1" applyAlignment="1">
      <alignment vertical="center"/>
    </xf>
    <xf numFmtId="165" fontId="25" fillId="8" borderId="52" xfId="2" applyNumberFormat="1" applyFont="1" applyFill="1" applyBorder="1" applyAlignment="1">
      <alignment horizontal="left" vertical="center"/>
    </xf>
    <xf numFmtId="164" fontId="25" fillId="8" borderId="51" xfId="0" applyNumberFormat="1" applyFont="1" applyFill="1" applyBorder="1" applyAlignment="1">
      <alignment vertical="center"/>
    </xf>
    <xf numFmtId="164" fontId="25" fillId="8" borderId="4" xfId="0" applyNumberFormat="1" applyFont="1" applyFill="1" applyBorder="1" applyAlignment="1">
      <alignment vertical="center"/>
    </xf>
    <xf numFmtId="165" fontId="25" fillId="8" borderId="51" xfId="2" applyNumberFormat="1" applyFont="1" applyFill="1" applyBorder="1" applyAlignment="1">
      <alignment horizontal="left" vertical="center"/>
    </xf>
    <xf numFmtId="0" fontId="25" fillId="8" borderId="0" xfId="0" applyFont="1" applyFill="1" applyAlignment="1">
      <alignment vertical="center"/>
    </xf>
    <xf numFmtId="164" fontId="25" fillId="8" borderId="43" xfId="0" applyNumberFormat="1" applyFont="1" applyFill="1" applyBorder="1" applyAlignment="1">
      <alignment vertical="center"/>
    </xf>
    <xf numFmtId="164" fontId="25" fillId="8" borderId="45" xfId="0" applyNumberFormat="1" applyFont="1" applyFill="1" applyBorder="1" applyAlignment="1">
      <alignment vertical="center"/>
    </xf>
    <xf numFmtId="0" fontId="25" fillId="8" borderId="43" xfId="0" applyFont="1" applyFill="1" applyBorder="1" applyAlignment="1">
      <alignment vertical="center"/>
    </xf>
    <xf numFmtId="164" fontId="24" fillId="9" borderId="52" xfId="0" applyNumberFormat="1" applyFont="1" applyFill="1" applyBorder="1" applyAlignment="1">
      <alignment horizontal="center" vertical="center"/>
    </xf>
    <xf numFmtId="164" fontId="24" fillId="9" borderId="6" xfId="0" applyNumberFormat="1" applyFont="1" applyFill="1" applyBorder="1" applyAlignment="1">
      <alignment vertical="center"/>
    </xf>
    <xf numFmtId="0" fontId="24" fillId="9" borderId="52" xfId="0" applyFont="1" applyFill="1" applyBorder="1" applyAlignment="1">
      <alignment vertical="center"/>
    </xf>
    <xf numFmtId="43" fontId="25" fillId="8" borderId="0" xfId="3" applyFont="1" applyFill="1" applyBorder="1" applyAlignment="1">
      <alignment vertical="center"/>
    </xf>
    <xf numFmtId="0" fontId="25" fillId="8" borderId="52" xfId="0" applyFont="1" applyFill="1" applyBorder="1" applyAlignment="1">
      <alignment vertical="center"/>
    </xf>
    <xf numFmtId="0" fontId="24" fillId="7" borderId="60" xfId="0" applyFont="1" applyFill="1" applyBorder="1" applyAlignment="1">
      <alignment horizontal="center" vertical="center"/>
    </xf>
    <xf numFmtId="0" fontId="24" fillId="7" borderId="67" xfId="0" applyFont="1" applyFill="1" applyBorder="1" applyAlignment="1">
      <alignment horizontal="center" vertical="center"/>
    </xf>
    <xf numFmtId="0" fontId="24" fillId="7" borderId="63" xfId="0" applyFont="1" applyFill="1" applyBorder="1" applyAlignment="1">
      <alignment horizontal="center" vertical="center"/>
    </xf>
    <xf numFmtId="0" fontId="24" fillId="7" borderId="60" xfId="0" applyFont="1" applyFill="1" applyBorder="1" applyAlignment="1">
      <alignment horizontal="right" vertical="center"/>
    </xf>
    <xf numFmtId="0" fontId="24" fillId="7" borderId="67" xfId="0" applyFont="1" applyFill="1" applyBorder="1" applyAlignment="1">
      <alignment horizontal="left" vertical="center"/>
    </xf>
    <xf numFmtId="0" fontId="24" fillId="7" borderId="62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4" fillId="9" borderId="46" xfId="0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center" vertical="center"/>
    </xf>
    <xf numFmtId="164" fontId="24" fillId="9" borderId="13" xfId="3" applyNumberFormat="1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left" vertical="center"/>
    </xf>
    <xf numFmtId="10" fontId="24" fillId="9" borderId="69" xfId="2" applyNumberFormat="1" applyFont="1" applyFill="1" applyBorder="1" applyAlignment="1">
      <alignment horizontal="right" vertical="center"/>
    </xf>
    <xf numFmtId="0" fontId="20" fillId="8" borderId="70" xfId="0" applyFont="1" applyFill="1" applyBorder="1" applyAlignment="1">
      <alignment horizontal="center"/>
    </xf>
    <xf numFmtId="2" fontId="24" fillId="9" borderId="46" xfId="0" applyNumberFormat="1" applyFont="1" applyFill="1" applyBorder="1" applyAlignment="1">
      <alignment horizontal="right" vertical="center"/>
    </xf>
    <xf numFmtId="2" fontId="24" fillId="9" borderId="34" xfId="0" applyNumberFormat="1" applyFont="1" applyFill="1" applyBorder="1" applyAlignment="1">
      <alignment horizontal="right" vertical="center"/>
    </xf>
    <xf numFmtId="2" fontId="26" fillId="8" borderId="38" xfId="3" applyNumberFormat="1" applyFont="1" applyFill="1" applyBorder="1" applyAlignment="1">
      <alignment vertical="center"/>
    </xf>
    <xf numFmtId="2" fontId="26" fillId="8" borderId="5" xfId="3" applyNumberFormat="1" applyFont="1" applyFill="1" applyBorder="1" applyAlignment="1">
      <alignment vertical="center"/>
    </xf>
    <xf numFmtId="2" fontId="26" fillId="8" borderId="3" xfId="3" applyNumberFormat="1" applyFont="1" applyFill="1" applyBorder="1" applyAlignment="1">
      <alignment vertical="center"/>
    </xf>
    <xf numFmtId="2" fontId="25" fillId="8" borderId="38" xfId="0" applyNumberFormat="1" applyFont="1" applyFill="1" applyBorder="1" applyAlignment="1">
      <alignment vertical="center"/>
    </xf>
    <xf numFmtId="2" fontId="25" fillId="8" borderId="47" xfId="0" applyNumberFormat="1" applyFont="1" applyFill="1" applyBorder="1" applyAlignment="1">
      <alignment vertical="center"/>
    </xf>
    <xf numFmtId="2" fontId="24" fillId="9" borderId="5" xfId="0" applyNumberFormat="1" applyFont="1" applyFill="1" applyBorder="1" applyAlignment="1">
      <alignment vertical="center"/>
    </xf>
    <xf numFmtId="2" fontId="25" fillId="8" borderId="38" xfId="3" applyNumberFormat="1" applyFont="1" applyFill="1" applyBorder="1" applyAlignment="1">
      <alignment horizontal="right" vertical="center"/>
    </xf>
    <xf numFmtId="2" fontId="25" fillId="8" borderId="5" xfId="0" applyNumberFormat="1" applyFont="1" applyFill="1" applyBorder="1" applyAlignment="1">
      <alignment vertical="center"/>
    </xf>
    <xf numFmtId="165" fontId="25" fillId="8" borderId="0" xfId="2" applyNumberFormat="1" applyFont="1" applyFill="1" applyBorder="1" applyAlignment="1">
      <alignment horizontal="center" vertical="center"/>
    </xf>
    <xf numFmtId="165" fontId="25" fillId="8" borderId="52" xfId="2" applyNumberFormat="1" applyFont="1" applyFill="1" applyBorder="1" applyAlignment="1">
      <alignment horizontal="center" vertical="center"/>
    </xf>
    <xf numFmtId="165" fontId="25" fillId="8" borderId="51" xfId="2" applyNumberFormat="1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5" fillId="8" borderId="43" xfId="0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164" fontId="24" fillId="9" borderId="10" xfId="3" applyNumberFormat="1" applyFont="1" applyFill="1" applyBorder="1" applyAlignment="1">
      <alignment horizontal="center" vertical="center"/>
    </xf>
    <xf numFmtId="2" fontId="24" fillId="9" borderId="38" xfId="0" applyNumberFormat="1" applyFont="1" applyFill="1" applyBorder="1" applyAlignment="1">
      <alignment horizontal="right" vertical="center"/>
    </xf>
    <xf numFmtId="0" fontId="24" fillId="9" borderId="0" xfId="0" applyFont="1" applyFill="1" applyAlignment="1">
      <alignment horizontal="left" vertical="center"/>
    </xf>
    <xf numFmtId="165" fontId="24" fillId="9" borderId="32" xfId="2" applyNumberFormat="1" applyFont="1" applyFill="1" applyBorder="1" applyAlignment="1">
      <alignment horizontal="right" vertical="center"/>
    </xf>
    <xf numFmtId="164" fontId="24" fillId="9" borderId="10" xfId="0" applyNumberFormat="1" applyFont="1" applyFill="1" applyBorder="1" applyAlignment="1">
      <alignment vertical="center"/>
    </xf>
    <xf numFmtId="2" fontId="24" fillId="9" borderId="38" xfId="0" applyNumberFormat="1" applyFont="1" applyFill="1" applyBorder="1" applyAlignment="1">
      <alignment vertical="center"/>
    </xf>
    <xf numFmtId="0" fontId="24" fillId="9" borderId="0" xfId="0" applyFont="1" applyFill="1" applyAlignment="1">
      <alignment vertical="center"/>
    </xf>
    <xf numFmtId="165" fontId="24" fillId="9" borderId="32" xfId="2" applyNumberFormat="1" applyFont="1" applyFill="1" applyBorder="1" applyAlignment="1">
      <alignment vertical="center"/>
    </xf>
    <xf numFmtId="164" fontId="25" fillId="3" borderId="0" xfId="0" applyNumberFormat="1" applyFont="1" applyFill="1" applyAlignment="1">
      <alignment vertical="center"/>
    </xf>
    <xf numFmtId="164" fontId="23" fillId="8" borderId="47" xfId="3" applyNumberFormat="1" applyFont="1" applyFill="1" applyBorder="1"/>
    <xf numFmtId="1" fontId="24" fillId="9" borderId="34" xfId="0" applyNumberFormat="1" applyFont="1" applyFill="1" applyBorder="1" applyAlignment="1">
      <alignment horizontal="right" vertical="center"/>
    </xf>
    <xf numFmtId="1" fontId="26" fillId="8" borderId="38" xfId="3" applyNumberFormat="1" applyFont="1" applyFill="1" applyBorder="1" applyAlignment="1">
      <alignment vertical="center"/>
    </xf>
    <xf numFmtId="1" fontId="26" fillId="8" borderId="5" xfId="3" applyNumberFormat="1" applyFont="1" applyFill="1" applyBorder="1" applyAlignment="1">
      <alignment vertical="center"/>
    </xf>
    <xf numFmtId="1" fontId="26" fillId="8" borderId="3" xfId="3" applyNumberFormat="1" applyFont="1" applyFill="1" applyBorder="1" applyAlignment="1">
      <alignment vertical="center"/>
    </xf>
    <xf numFmtId="1" fontId="25" fillId="8" borderId="38" xfId="0" applyNumberFormat="1" applyFont="1" applyFill="1" applyBorder="1" applyAlignment="1">
      <alignment vertical="center"/>
    </xf>
    <xf numFmtId="1" fontId="25" fillId="8" borderId="47" xfId="0" applyNumberFormat="1" applyFont="1" applyFill="1" applyBorder="1" applyAlignment="1">
      <alignment vertical="center"/>
    </xf>
    <xf numFmtId="1" fontId="25" fillId="8" borderId="38" xfId="3" applyNumberFormat="1" applyFont="1" applyFill="1" applyBorder="1" applyAlignment="1">
      <alignment horizontal="right" vertical="center"/>
    </xf>
    <xf numFmtId="1" fontId="25" fillId="8" borderId="5" xfId="0" applyNumberFormat="1" applyFont="1" applyFill="1" applyBorder="1" applyAlignment="1">
      <alignment vertical="center"/>
    </xf>
    <xf numFmtId="0" fontId="20" fillId="8" borderId="43" xfId="0" applyFont="1" applyFill="1" applyBorder="1" applyAlignment="1">
      <alignment horizontal="center"/>
    </xf>
    <xf numFmtId="164" fontId="25" fillId="8" borderId="10" xfId="3" applyNumberFormat="1" applyFont="1" applyFill="1" applyBorder="1" applyAlignment="1">
      <alignment horizontal="center" vertical="center"/>
    </xf>
    <xf numFmtId="1" fontId="25" fillId="8" borderId="38" xfId="0" applyNumberFormat="1" applyFont="1" applyFill="1" applyBorder="1" applyAlignment="1">
      <alignment horizontal="right" vertical="center"/>
    </xf>
    <xf numFmtId="0" fontId="25" fillId="8" borderId="0" xfId="0" applyFont="1" applyFill="1" applyAlignment="1">
      <alignment horizontal="left" vertical="center"/>
    </xf>
    <xf numFmtId="0" fontId="24" fillId="7" borderId="70" xfId="0" applyFont="1" applyFill="1" applyBorder="1" applyAlignment="1">
      <alignment horizontal="center" vertical="center"/>
    </xf>
    <xf numFmtId="0" fontId="24" fillId="7" borderId="63" xfId="0" applyFont="1" applyFill="1" applyBorder="1" applyAlignment="1">
      <alignment horizontal="left" vertical="center"/>
    </xf>
    <xf numFmtId="0" fontId="24" fillId="9" borderId="36" xfId="0" applyFont="1" applyFill="1" applyBorder="1" applyAlignment="1">
      <alignment horizontal="left" vertical="center"/>
    </xf>
    <xf numFmtId="0" fontId="25" fillId="8" borderId="10" xfId="0" applyFont="1" applyFill="1" applyBorder="1" applyAlignment="1">
      <alignment horizontal="left" vertical="center"/>
    </xf>
    <xf numFmtId="165" fontId="25" fillId="8" borderId="4" xfId="2" applyNumberFormat="1" applyFont="1" applyFill="1" applyBorder="1" applyAlignment="1">
      <alignment horizontal="left" vertical="center"/>
    </xf>
    <xf numFmtId="165" fontId="25" fillId="8" borderId="10" xfId="2" applyNumberFormat="1" applyFont="1" applyFill="1" applyBorder="1" applyAlignment="1">
      <alignment horizontal="left" vertical="center"/>
    </xf>
    <xf numFmtId="165" fontId="25" fillId="8" borderId="6" xfId="2" applyNumberFormat="1" applyFont="1" applyFill="1" applyBorder="1" applyAlignment="1">
      <alignment horizontal="left" vertical="center"/>
    </xf>
    <xf numFmtId="0" fontId="25" fillId="8" borderId="10" xfId="0" applyFont="1" applyFill="1" applyBorder="1" applyAlignment="1">
      <alignment vertical="center"/>
    </xf>
    <xf numFmtId="0" fontId="25" fillId="8" borderId="45" xfId="0" applyFont="1" applyFill="1" applyBorder="1" applyAlignment="1">
      <alignment vertical="center"/>
    </xf>
    <xf numFmtId="0" fontId="25" fillId="8" borderId="6" xfId="0" applyFont="1" applyFill="1" applyBorder="1" applyAlignment="1">
      <alignment vertical="center"/>
    </xf>
    <xf numFmtId="43" fontId="25" fillId="8" borderId="10" xfId="3" applyFont="1" applyFill="1" applyBorder="1" applyAlignment="1">
      <alignment vertical="center"/>
    </xf>
    <xf numFmtId="0" fontId="20" fillId="9" borderId="56" xfId="0" applyFont="1" applyFill="1" applyBorder="1" applyAlignment="1">
      <alignment horizontal="center" vertical="center"/>
    </xf>
    <xf numFmtId="0" fontId="24" fillId="7" borderId="61" xfId="0" applyFont="1" applyFill="1" applyBorder="1" applyAlignment="1">
      <alignment horizontal="center" vertical="center"/>
    </xf>
    <xf numFmtId="9" fontId="24" fillId="9" borderId="15" xfId="2" applyFont="1" applyFill="1" applyBorder="1" applyAlignment="1">
      <alignment horizontal="center" vertical="center"/>
    </xf>
    <xf numFmtId="9" fontId="25" fillId="8" borderId="8" xfId="2" applyFont="1" applyFill="1" applyBorder="1" applyAlignment="1">
      <alignment horizontal="center" vertical="center"/>
    </xf>
    <xf numFmtId="9" fontId="25" fillId="8" borderId="11" xfId="2" applyFont="1" applyFill="1" applyBorder="1" applyAlignment="1">
      <alignment horizontal="center" vertical="center"/>
    </xf>
    <xf numFmtId="9" fontId="25" fillId="8" borderId="9" xfId="2" applyFont="1" applyFill="1" applyBorder="1" applyAlignment="1">
      <alignment horizontal="center" vertical="center"/>
    </xf>
    <xf numFmtId="9" fontId="25" fillId="8" borderId="26" xfId="2" applyFont="1" applyFill="1" applyBorder="1" applyAlignment="1">
      <alignment horizontal="center" vertical="center"/>
    </xf>
    <xf numFmtId="1" fontId="0" fillId="9" borderId="34" xfId="0" applyNumberFormat="1" applyFill="1" applyBorder="1" applyAlignment="1">
      <alignment horizontal="center" vertical="center"/>
    </xf>
    <xf numFmtId="0" fontId="0" fillId="8" borderId="17" xfId="0" applyFill="1" applyBorder="1"/>
    <xf numFmtId="166" fontId="0" fillId="8" borderId="32" xfId="3" applyNumberFormat="1" applyFont="1" applyFill="1" applyBorder="1" applyAlignment="1">
      <alignment horizontal="center" vertical="center"/>
    </xf>
    <xf numFmtId="166" fontId="0" fillId="8" borderId="20" xfId="3" applyNumberFormat="1" applyFont="1" applyFill="1" applyBorder="1" applyAlignment="1">
      <alignment horizontal="center" vertical="center"/>
    </xf>
    <xf numFmtId="166" fontId="0" fillId="8" borderId="64" xfId="3" applyNumberFormat="1" applyFont="1" applyFill="1" applyBorder="1" applyAlignment="1">
      <alignment horizontal="center" vertical="center"/>
    </xf>
    <xf numFmtId="166" fontId="0" fillId="8" borderId="28" xfId="3" applyNumberFormat="1" applyFont="1" applyFill="1" applyBorder="1" applyAlignment="1">
      <alignment horizontal="center" vertical="center"/>
    </xf>
    <xf numFmtId="1" fontId="23" fillId="8" borderId="32" xfId="0" applyNumberFormat="1" applyFont="1" applyFill="1" applyBorder="1" applyAlignment="1">
      <alignment horizontal="center" vertical="center"/>
    </xf>
    <xf numFmtId="1" fontId="23" fillId="8" borderId="20" xfId="0" applyNumberFormat="1" applyFont="1" applyFill="1" applyBorder="1" applyAlignment="1">
      <alignment horizontal="center" vertical="center"/>
    </xf>
    <xf numFmtId="1" fontId="23" fillId="8" borderId="64" xfId="0" applyNumberFormat="1" applyFont="1" applyFill="1" applyBorder="1" applyAlignment="1">
      <alignment horizontal="center" vertical="center"/>
    </xf>
    <xf numFmtId="0" fontId="23" fillId="9" borderId="0" xfId="0" applyFont="1" applyFill="1"/>
    <xf numFmtId="0" fontId="23" fillId="9" borderId="38" xfId="0" applyFont="1" applyFill="1" applyBorder="1"/>
    <xf numFmtId="9" fontId="23" fillId="8" borderId="13" xfId="2" applyFont="1" applyFill="1" applyBorder="1" applyAlignment="1">
      <alignment horizontal="left"/>
    </xf>
    <xf numFmtId="9" fontId="23" fillId="8" borderId="10" xfId="2" applyFont="1" applyFill="1" applyBorder="1" applyAlignment="1">
      <alignment horizontal="left"/>
    </xf>
    <xf numFmtId="9" fontId="23" fillId="8" borderId="6" xfId="2" applyFont="1" applyFill="1" applyBorder="1" applyAlignment="1">
      <alignment horizontal="left"/>
    </xf>
    <xf numFmtId="9" fontId="23" fillId="8" borderId="4" xfId="2" applyFont="1" applyFill="1" applyBorder="1" applyAlignment="1">
      <alignment horizontal="left"/>
    </xf>
    <xf numFmtId="9" fontId="23" fillId="8" borderId="45" xfId="2" applyFont="1" applyFill="1" applyBorder="1" applyAlignment="1">
      <alignment horizontal="left"/>
    </xf>
    <xf numFmtId="9" fontId="23" fillId="9" borderId="10" xfId="2" applyFont="1" applyFill="1" applyBorder="1" applyAlignment="1">
      <alignment horizontal="left"/>
    </xf>
    <xf numFmtId="9" fontId="23" fillId="8" borderId="0" xfId="2" applyFont="1" applyFill="1" applyBorder="1" applyAlignment="1">
      <alignment horizontal="left"/>
    </xf>
    <xf numFmtId="9" fontId="23" fillId="8" borderId="41" xfId="2" applyFont="1" applyFill="1" applyBorder="1" applyAlignment="1">
      <alignment horizontal="left"/>
    </xf>
    <xf numFmtId="9" fontId="23" fillId="8" borderId="48" xfId="2" applyFont="1" applyFill="1" applyBorder="1" applyAlignment="1">
      <alignment horizontal="left"/>
    </xf>
    <xf numFmtId="9" fontId="23" fillId="8" borderId="50" xfId="2" applyFont="1" applyFill="1" applyBorder="1" applyAlignment="1">
      <alignment horizontal="left"/>
    </xf>
    <xf numFmtId="9" fontId="23" fillId="8" borderId="44" xfId="2" applyFont="1" applyFill="1" applyBorder="1" applyAlignment="1">
      <alignment horizontal="left"/>
    </xf>
    <xf numFmtId="1" fontId="0" fillId="9" borderId="16" xfId="0" applyNumberFormat="1" applyFill="1" applyBorder="1" applyAlignment="1">
      <alignment horizontal="center" vertical="center"/>
    </xf>
    <xf numFmtId="164" fontId="25" fillId="8" borderId="4" xfId="3" applyNumberFormat="1" applyFont="1" applyFill="1" applyBorder="1" applyAlignment="1">
      <alignment horizontal="center" vertical="center"/>
    </xf>
    <xf numFmtId="1" fontId="25" fillId="8" borderId="3" xfId="0" applyNumberFormat="1" applyFont="1" applyFill="1" applyBorder="1" applyAlignment="1">
      <alignment horizontal="right" vertical="center"/>
    </xf>
    <xf numFmtId="0" fontId="25" fillId="8" borderId="51" xfId="0" applyFont="1" applyFill="1" applyBorder="1" applyAlignment="1">
      <alignment horizontal="left" vertical="center"/>
    </xf>
    <xf numFmtId="0" fontId="25" fillId="8" borderId="4" xfId="0" applyFont="1" applyFill="1" applyBorder="1" applyAlignment="1">
      <alignment horizontal="left" vertical="center"/>
    </xf>
    <xf numFmtId="164" fontId="25" fillId="8" borderId="6" xfId="3" applyNumberFormat="1" applyFont="1" applyFill="1" applyBorder="1" applyAlignment="1">
      <alignment horizontal="center" vertical="center"/>
    </xf>
    <xf numFmtId="1" fontId="25" fillId="8" borderId="5" xfId="0" applyNumberFormat="1" applyFont="1" applyFill="1" applyBorder="1" applyAlignment="1">
      <alignment horizontal="right" vertical="center"/>
    </xf>
    <xf numFmtId="0" fontId="25" fillId="8" borderId="52" xfId="0" applyFont="1" applyFill="1" applyBorder="1" applyAlignment="1">
      <alignment horizontal="left" vertical="center"/>
    </xf>
    <xf numFmtId="0" fontId="25" fillId="8" borderId="6" xfId="0" applyFont="1" applyFill="1" applyBorder="1" applyAlignment="1">
      <alignment horizontal="left" vertical="center"/>
    </xf>
    <xf numFmtId="9" fontId="25" fillId="8" borderId="14" xfId="2" applyFont="1" applyFill="1" applyBorder="1" applyAlignment="1">
      <alignment horizontal="center" vertical="center"/>
    </xf>
    <xf numFmtId="166" fontId="23" fillId="8" borderId="28" xfId="3" applyNumberFormat="1" applyFont="1" applyFill="1" applyBorder="1" applyAlignment="1">
      <alignment horizontal="center" vertical="center"/>
    </xf>
    <xf numFmtId="166" fontId="23" fillId="8" borderId="32" xfId="3" applyNumberFormat="1" applyFont="1" applyFill="1" applyBorder="1" applyAlignment="1">
      <alignment horizontal="center" vertical="center"/>
    </xf>
    <xf numFmtId="164" fontId="25" fillId="8" borderId="10" xfId="3" applyNumberFormat="1" applyFont="1" applyFill="1" applyBorder="1" applyAlignment="1">
      <alignment vertical="center"/>
    </xf>
    <xf numFmtId="164" fontId="25" fillId="8" borderId="6" xfId="3" applyNumberFormat="1" applyFont="1" applyFill="1" applyBorder="1" applyAlignment="1">
      <alignment vertical="center"/>
    </xf>
    <xf numFmtId="164" fontId="25" fillId="8" borderId="4" xfId="3" applyNumberFormat="1" applyFont="1" applyFill="1" applyBorder="1" applyAlignment="1">
      <alignment vertical="center"/>
    </xf>
    <xf numFmtId="164" fontId="25" fillId="8" borderId="45" xfId="3" applyNumberFormat="1" applyFont="1" applyFill="1" applyBorder="1" applyAlignment="1">
      <alignment vertical="center"/>
    </xf>
    <xf numFmtId="164" fontId="25" fillId="8" borderId="39" xfId="0" applyNumberFormat="1" applyFont="1" applyFill="1" applyBorder="1" applyAlignment="1">
      <alignment vertical="center"/>
    </xf>
    <xf numFmtId="164" fontId="25" fillId="8" borderId="13" xfId="3" applyNumberFormat="1" applyFont="1" applyFill="1" applyBorder="1" applyAlignment="1">
      <alignment vertical="center"/>
    </xf>
    <xf numFmtId="1" fontId="25" fillId="8" borderId="46" xfId="0" applyNumberFormat="1" applyFont="1" applyFill="1" applyBorder="1" applyAlignment="1">
      <alignment vertical="center"/>
    </xf>
    <xf numFmtId="0" fontId="25" fillId="8" borderId="39" xfId="0" applyFont="1" applyFill="1" applyBorder="1" applyAlignment="1">
      <alignment vertical="center"/>
    </xf>
    <xf numFmtId="0" fontId="25" fillId="8" borderId="13" xfId="0" applyFont="1" applyFill="1" applyBorder="1" applyAlignment="1">
      <alignment vertical="center"/>
    </xf>
    <xf numFmtId="1" fontId="23" fillId="8" borderId="69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166" fontId="23" fillId="8" borderId="0" xfId="0" applyNumberFormat="1" applyFont="1" applyFill="1" applyAlignment="1">
      <alignment horizontal="left"/>
    </xf>
    <xf numFmtId="166" fontId="23" fillId="0" borderId="0" xfId="0" applyNumberFormat="1" applyFont="1" applyAlignment="1">
      <alignment horizontal="left"/>
    </xf>
    <xf numFmtId="166" fontId="23" fillId="8" borderId="43" xfId="0" applyNumberFormat="1" applyFont="1" applyFill="1" applyBorder="1" applyAlignment="1">
      <alignment horizontal="left"/>
    </xf>
    <xf numFmtId="0" fontId="23" fillId="8" borderId="43" xfId="0" applyFont="1" applyFill="1" applyBorder="1" applyAlignment="1">
      <alignment horizontal="left"/>
    </xf>
    <xf numFmtId="0" fontId="20" fillId="7" borderId="67" xfId="0" applyFont="1" applyFill="1" applyBorder="1" applyAlignment="1">
      <alignment horizontal="left"/>
    </xf>
    <xf numFmtId="11" fontId="23" fillId="8" borderId="39" xfId="0" applyNumberFormat="1" applyFont="1" applyFill="1" applyBorder="1" applyAlignment="1">
      <alignment horizontal="left"/>
    </xf>
    <xf numFmtId="166" fontId="23" fillId="8" borderId="39" xfId="0" applyNumberFormat="1" applyFont="1" applyFill="1" applyBorder="1" applyAlignment="1">
      <alignment horizontal="left"/>
    </xf>
    <xf numFmtId="0" fontId="22" fillId="8" borderId="0" xfId="0" applyFont="1" applyFill="1" applyAlignment="1">
      <alignment horizontal="left"/>
    </xf>
    <xf numFmtId="11" fontId="23" fillId="8" borderId="0" xfId="0" applyNumberFormat="1" applyFont="1" applyFill="1" applyAlignment="1">
      <alignment horizontal="left"/>
    </xf>
    <xf numFmtId="11" fontId="23" fillId="8" borderId="43" xfId="0" applyNumberFormat="1" applyFont="1" applyFill="1" applyBorder="1" applyAlignment="1">
      <alignment horizontal="left"/>
    </xf>
    <xf numFmtId="0" fontId="23" fillId="8" borderId="39" xfId="0" applyFont="1" applyFill="1" applyBorder="1" applyAlignment="1">
      <alignment horizontal="left"/>
    </xf>
    <xf numFmtId="0" fontId="20" fillId="8" borderId="43" xfId="0" applyFont="1" applyFill="1" applyBorder="1"/>
    <xf numFmtId="0" fontId="20" fillId="7" borderId="67" xfId="0" applyFont="1" applyFill="1" applyBorder="1"/>
    <xf numFmtId="0" fontId="28" fillId="7" borderId="67" xfId="0" applyFont="1" applyFill="1" applyBorder="1"/>
    <xf numFmtId="0" fontId="29" fillId="8" borderId="0" xfId="0" applyFont="1" applyFill="1"/>
    <xf numFmtId="0" fontId="29" fillId="8" borderId="43" xfId="0" applyFont="1" applyFill="1" applyBorder="1"/>
    <xf numFmtId="0" fontId="23" fillId="8" borderId="39" xfId="0" applyFont="1" applyFill="1" applyBorder="1"/>
    <xf numFmtId="0" fontId="22" fillId="8" borderId="39" xfId="0" applyFont="1" applyFill="1" applyBorder="1"/>
    <xf numFmtId="0" fontId="22" fillId="8" borderId="0" xfId="0" applyFont="1" applyFill="1"/>
    <xf numFmtId="0" fontId="22" fillId="8" borderId="43" xfId="0" applyFont="1" applyFill="1" applyBorder="1"/>
    <xf numFmtId="0" fontId="20" fillId="8" borderId="0" xfId="0" applyFont="1" applyFill="1" applyAlignment="1">
      <alignment horizontal="center"/>
    </xf>
    <xf numFmtId="0" fontId="24" fillId="7" borderId="0" xfId="0" applyFont="1" applyFill="1" applyAlignment="1">
      <alignment horizontal="center" vertical="center"/>
    </xf>
    <xf numFmtId="0" fontId="24" fillId="7" borderId="0" xfId="0" applyFont="1" applyFill="1" applyAlignment="1">
      <alignment horizontal="left" vertical="center"/>
    </xf>
    <xf numFmtId="0" fontId="24" fillId="7" borderId="39" xfId="0" applyFont="1" applyFill="1" applyBorder="1" applyAlignment="1">
      <alignment horizontal="center" vertical="center"/>
    </xf>
    <xf numFmtId="0" fontId="24" fillId="7" borderId="39" xfId="0" applyFont="1" applyFill="1" applyBorder="1" applyAlignment="1">
      <alignment horizontal="right" vertical="center"/>
    </xf>
    <xf numFmtId="0" fontId="24" fillId="7" borderId="39" xfId="0" applyFont="1" applyFill="1" applyBorder="1" applyAlignment="1">
      <alignment horizontal="left" vertical="center"/>
    </xf>
    <xf numFmtId="0" fontId="24" fillId="7" borderId="40" xfId="0" applyFont="1" applyFill="1" applyBorder="1" applyAlignment="1">
      <alignment horizontal="center" vertical="center"/>
    </xf>
    <xf numFmtId="164" fontId="24" fillId="7" borderId="0" xfId="3" applyNumberFormat="1" applyFont="1" applyFill="1" applyBorder="1" applyAlignment="1">
      <alignment horizontal="center" vertical="center"/>
    </xf>
    <xf numFmtId="1" fontId="24" fillId="7" borderId="0" xfId="0" applyNumberFormat="1" applyFont="1" applyFill="1" applyAlignment="1">
      <alignment horizontal="right" vertical="center"/>
    </xf>
    <xf numFmtId="9" fontId="24" fillId="7" borderId="0" xfId="2" applyFont="1" applyFill="1" applyBorder="1" applyAlignment="1">
      <alignment horizontal="center" vertical="center"/>
    </xf>
    <xf numFmtId="1" fontId="0" fillId="7" borderId="41" xfId="0" applyNumberFormat="1" applyFill="1" applyBorder="1" applyAlignment="1">
      <alignment horizontal="center" vertical="center"/>
    </xf>
    <xf numFmtId="1" fontId="25" fillId="8" borderId="0" xfId="0" applyNumberFormat="1" applyFont="1" applyFill="1" applyAlignment="1">
      <alignment horizontal="right" vertical="center"/>
    </xf>
    <xf numFmtId="9" fontId="25" fillId="8" borderId="0" xfId="2" applyFont="1" applyFill="1" applyBorder="1" applyAlignment="1">
      <alignment horizontal="center" vertical="center"/>
    </xf>
    <xf numFmtId="164" fontId="25" fillId="8" borderId="0" xfId="3" applyNumberFormat="1" applyFont="1" applyFill="1" applyBorder="1" applyAlignment="1">
      <alignment vertical="center"/>
    </xf>
    <xf numFmtId="1" fontId="26" fillId="8" borderId="0" xfId="3" applyNumberFormat="1" applyFont="1" applyFill="1" applyBorder="1" applyAlignment="1">
      <alignment vertical="center"/>
    </xf>
    <xf numFmtId="1" fontId="25" fillId="8" borderId="0" xfId="0" applyNumberFormat="1" applyFont="1" applyFill="1" applyAlignment="1">
      <alignment vertical="center"/>
    </xf>
    <xf numFmtId="166" fontId="23" fillId="8" borderId="41" xfId="3" applyNumberFormat="1" applyFont="1" applyFill="1" applyBorder="1" applyAlignment="1">
      <alignment horizontal="center" vertical="center"/>
    </xf>
    <xf numFmtId="164" fontId="25" fillId="8" borderId="43" xfId="3" applyNumberFormat="1" applyFont="1" applyFill="1" applyBorder="1" applyAlignment="1">
      <alignment vertical="center"/>
    </xf>
    <xf numFmtId="1" fontId="25" fillId="8" borderId="43" xfId="0" applyNumberFormat="1" applyFont="1" applyFill="1" applyBorder="1" applyAlignment="1">
      <alignment vertical="center"/>
    </xf>
    <xf numFmtId="9" fontId="25" fillId="8" borderId="43" xfId="2" applyFont="1" applyFill="1" applyBorder="1" applyAlignment="1">
      <alignment horizontal="center" vertical="center"/>
    </xf>
    <xf numFmtId="166" fontId="23" fillId="8" borderId="44" xfId="3" applyNumberFormat="1" applyFont="1" applyFill="1" applyBorder="1" applyAlignment="1">
      <alignment horizontal="center" vertical="center"/>
    </xf>
    <xf numFmtId="1" fontId="23" fillId="8" borderId="41" xfId="0" applyNumberFormat="1" applyFont="1" applyFill="1" applyBorder="1" applyAlignment="1">
      <alignment horizontal="center" vertical="center"/>
    </xf>
    <xf numFmtId="1" fontId="23" fillId="8" borderId="44" xfId="0" applyNumberFormat="1" applyFont="1" applyFill="1" applyBorder="1" applyAlignment="1">
      <alignment horizontal="center" vertical="center"/>
    </xf>
    <xf numFmtId="9" fontId="25" fillId="8" borderId="52" xfId="2" applyFont="1" applyFill="1" applyBorder="1" applyAlignment="1">
      <alignment horizontal="center" vertical="center"/>
    </xf>
    <xf numFmtId="166" fontId="23" fillId="8" borderId="48" xfId="3" applyNumberFormat="1" applyFont="1" applyFill="1" applyBorder="1" applyAlignment="1">
      <alignment horizontal="center" vertical="center"/>
    </xf>
    <xf numFmtId="164" fontId="25" fillId="8" borderId="51" xfId="3" applyNumberFormat="1" applyFont="1" applyFill="1" applyBorder="1" applyAlignment="1">
      <alignment vertical="center"/>
    </xf>
    <xf numFmtId="1" fontId="26" fillId="8" borderId="51" xfId="3" applyNumberFormat="1" applyFont="1" applyFill="1" applyBorder="1" applyAlignment="1">
      <alignment vertical="center"/>
    </xf>
    <xf numFmtId="9" fontId="25" fillId="8" borderId="51" xfId="2" applyFont="1" applyFill="1" applyBorder="1" applyAlignment="1">
      <alignment horizontal="center" vertical="center"/>
    </xf>
    <xf numFmtId="166" fontId="23" fillId="8" borderId="50" xfId="3" applyNumberFormat="1" applyFont="1" applyFill="1" applyBorder="1" applyAlignment="1">
      <alignment horizontal="center" vertical="center"/>
    </xf>
    <xf numFmtId="164" fontId="25" fillId="8" borderId="52" xfId="3" applyNumberFormat="1" applyFont="1" applyFill="1" applyBorder="1" applyAlignment="1">
      <alignment vertical="center"/>
    </xf>
    <xf numFmtId="1" fontId="26" fillId="8" borderId="52" xfId="3" applyNumberFormat="1" applyFont="1" applyFill="1" applyBorder="1" applyAlignment="1">
      <alignment vertical="center"/>
    </xf>
    <xf numFmtId="1" fontId="25" fillId="8" borderId="52" xfId="0" applyNumberFormat="1" applyFont="1" applyFill="1" applyBorder="1" applyAlignment="1">
      <alignment vertical="center"/>
    </xf>
    <xf numFmtId="1" fontId="23" fillId="8" borderId="48" xfId="0" applyNumberFormat="1" applyFont="1" applyFill="1" applyBorder="1" applyAlignment="1">
      <alignment horizontal="center" vertical="center"/>
    </xf>
    <xf numFmtId="1" fontId="25" fillId="8" borderId="51" xfId="0" applyNumberFormat="1" applyFont="1" applyFill="1" applyBorder="1" applyAlignment="1">
      <alignment horizontal="right" vertical="center"/>
    </xf>
    <xf numFmtId="1" fontId="23" fillId="8" borderId="50" xfId="0" applyNumberFormat="1" applyFont="1" applyFill="1" applyBorder="1" applyAlignment="1">
      <alignment horizontal="center" vertical="center"/>
    </xf>
    <xf numFmtId="164" fontId="25" fillId="9" borderId="39" xfId="0" applyNumberFormat="1" applyFont="1" applyFill="1" applyBorder="1" applyAlignment="1">
      <alignment vertical="center"/>
    </xf>
    <xf numFmtId="164" fontId="25" fillId="9" borderId="39" xfId="3" applyNumberFormat="1" applyFont="1" applyFill="1" applyBorder="1" applyAlignment="1">
      <alignment horizontal="center" vertical="center"/>
    </xf>
    <xf numFmtId="1" fontId="25" fillId="9" borderId="39" xfId="0" applyNumberFormat="1" applyFont="1" applyFill="1" applyBorder="1" applyAlignment="1">
      <alignment horizontal="right" vertical="center"/>
    </xf>
    <xf numFmtId="0" fontId="25" fillId="9" borderId="39" xfId="0" applyFont="1" applyFill="1" applyBorder="1" applyAlignment="1">
      <alignment horizontal="left" vertical="center"/>
    </xf>
    <xf numFmtId="9" fontId="25" fillId="9" borderId="39" xfId="2" applyFont="1" applyFill="1" applyBorder="1" applyAlignment="1">
      <alignment horizontal="center" vertical="center"/>
    </xf>
    <xf numFmtId="166" fontId="23" fillId="9" borderId="40" xfId="3" applyNumberFormat="1" applyFont="1" applyFill="1" applyBorder="1" applyAlignment="1">
      <alignment horizontal="center" vertical="center"/>
    </xf>
    <xf numFmtId="164" fontId="25" fillId="9" borderId="0" xfId="0" applyNumberFormat="1" applyFont="1" applyFill="1" applyAlignment="1">
      <alignment vertical="center"/>
    </xf>
    <xf numFmtId="164" fontId="25" fillId="9" borderId="0" xfId="3" applyNumberFormat="1" applyFont="1" applyFill="1" applyBorder="1" applyAlignment="1">
      <alignment horizontal="center" vertical="center"/>
    </xf>
    <xf numFmtId="1" fontId="25" fillId="9" borderId="0" xfId="0" applyNumberFormat="1" applyFont="1" applyFill="1" applyAlignment="1">
      <alignment horizontal="right" vertical="center"/>
    </xf>
    <xf numFmtId="0" fontId="25" fillId="9" borderId="0" xfId="0" applyFont="1" applyFill="1" applyAlignment="1">
      <alignment horizontal="left" vertical="center"/>
    </xf>
    <xf numFmtId="9" fontId="25" fillId="9" borderId="0" xfId="2" applyFont="1" applyFill="1" applyBorder="1" applyAlignment="1">
      <alignment horizontal="center" vertical="center"/>
    </xf>
    <xf numFmtId="166" fontId="23" fillId="9" borderId="41" xfId="3" applyNumberFormat="1" applyFont="1" applyFill="1" applyBorder="1" applyAlignment="1">
      <alignment horizontal="center" vertical="center"/>
    </xf>
    <xf numFmtId="164" fontId="25" fillId="9" borderId="52" xfId="0" applyNumberFormat="1" applyFont="1" applyFill="1" applyBorder="1" applyAlignment="1">
      <alignment vertical="center"/>
    </xf>
    <xf numFmtId="164" fontId="25" fillId="9" borderId="52" xfId="3" applyNumberFormat="1" applyFont="1" applyFill="1" applyBorder="1" applyAlignment="1">
      <alignment horizontal="center" vertical="center"/>
    </xf>
    <xf numFmtId="1" fontId="25" fillId="9" borderId="52" xfId="0" applyNumberFormat="1" applyFont="1" applyFill="1" applyBorder="1" applyAlignment="1">
      <alignment horizontal="right" vertical="center"/>
    </xf>
    <xf numFmtId="0" fontId="25" fillId="9" borderId="52" xfId="0" applyFont="1" applyFill="1" applyBorder="1" applyAlignment="1">
      <alignment horizontal="left" vertical="center"/>
    </xf>
    <xf numFmtId="9" fontId="25" fillId="9" borderId="52" xfId="2" applyFont="1" applyFill="1" applyBorder="1" applyAlignment="1">
      <alignment horizontal="center" vertical="center"/>
    </xf>
    <xf numFmtId="166" fontId="23" fillId="9" borderId="48" xfId="3" applyNumberFormat="1" applyFont="1" applyFill="1" applyBorder="1" applyAlignment="1">
      <alignment horizontal="center" vertical="center"/>
    </xf>
    <xf numFmtId="164" fontId="25" fillId="9" borderId="39" xfId="3" applyNumberFormat="1" applyFont="1" applyFill="1" applyBorder="1" applyAlignment="1">
      <alignment vertical="center"/>
    </xf>
    <xf numFmtId="1" fontId="25" fillId="9" borderId="39" xfId="0" applyNumberFormat="1" applyFont="1" applyFill="1" applyBorder="1" applyAlignment="1">
      <alignment vertical="center"/>
    </xf>
    <xf numFmtId="0" fontId="25" fillId="9" borderId="39" xfId="0" applyFont="1" applyFill="1" applyBorder="1" applyAlignment="1">
      <alignment vertical="center"/>
    </xf>
    <xf numFmtId="1" fontId="23" fillId="9" borderId="40" xfId="0" applyNumberFormat="1" applyFont="1" applyFill="1" applyBorder="1" applyAlignment="1">
      <alignment horizontal="center" vertical="center"/>
    </xf>
    <xf numFmtId="164" fontId="25" fillId="9" borderId="0" xfId="3" applyNumberFormat="1" applyFont="1" applyFill="1" applyBorder="1" applyAlignment="1">
      <alignment vertical="center"/>
    </xf>
    <xf numFmtId="1" fontId="25" fillId="9" borderId="0" xfId="0" applyNumberFormat="1" applyFont="1" applyFill="1" applyAlignment="1">
      <alignment vertical="center"/>
    </xf>
    <xf numFmtId="0" fontId="25" fillId="9" borderId="0" xfId="0" applyFont="1" applyFill="1" applyAlignment="1">
      <alignment vertical="center"/>
    </xf>
    <xf numFmtId="1" fontId="23" fillId="9" borderId="41" xfId="0" applyNumberFormat="1" applyFont="1" applyFill="1" applyBorder="1" applyAlignment="1">
      <alignment horizontal="center" vertical="center"/>
    </xf>
    <xf numFmtId="164" fontId="25" fillId="9" borderId="52" xfId="3" applyNumberFormat="1" applyFont="1" applyFill="1" applyBorder="1" applyAlignment="1">
      <alignment vertical="center"/>
    </xf>
    <xf numFmtId="1" fontId="25" fillId="9" borderId="52" xfId="0" applyNumberFormat="1" applyFont="1" applyFill="1" applyBorder="1" applyAlignment="1">
      <alignment vertical="center"/>
    </xf>
    <xf numFmtId="0" fontId="25" fillId="9" borderId="52" xfId="0" applyFont="1" applyFill="1" applyBorder="1" applyAlignment="1">
      <alignment vertical="center"/>
    </xf>
    <xf numFmtId="1" fontId="23" fillId="9" borderId="48" xfId="0" applyNumberFormat="1" applyFont="1" applyFill="1" applyBorder="1" applyAlignment="1">
      <alignment horizontal="center" vertical="center"/>
    </xf>
    <xf numFmtId="164" fontId="24" fillId="7" borderId="39" xfId="3" applyNumberFormat="1" applyFont="1" applyFill="1" applyBorder="1" applyAlignment="1">
      <alignment horizontal="center" vertical="center"/>
    </xf>
    <xf numFmtId="1" fontId="24" fillId="7" borderId="39" xfId="0" applyNumberFormat="1" applyFont="1" applyFill="1" applyBorder="1" applyAlignment="1">
      <alignment horizontal="right" vertical="center"/>
    </xf>
    <xf numFmtId="9" fontId="24" fillId="7" borderId="39" xfId="2" applyFont="1" applyFill="1" applyBorder="1" applyAlignment="1">
      <alignment horizontal="center" vertical="center"/>
    </xf>
    <xf numFmtId="1" fontId="0" fillId="7" borderId="40" xfId="0" applyNumberFormat="1" applyFill="1" applyBorder="1" applyAlignment="1">
      <alignment horizontal="center" vertical="center"/>
    </xf>
    <xf numFmtId="164" fontId="23" fillId="8" borderId="38" xfId="3" applyNumberFormat="1" applyFont="1" applyFill="1" applyBorder="1" applyAlignment="1">
      <alignment horizontal="right"/>
    </xf>
    <xf numFmtId="0" fontId="23" fillId="8" borderId="52" xfId="0" applyFont="1" applyFill="1" applyBorder="1" applyAlignment="1">
      <alignment horizontal="left"/>
    </xf>
    <xf numFmtId="0" fontId="20" fillId="7" borderId="52" xfId="0" applyFont="1" applyFill="1" applyBorder="1"/>
    <xf numFmtId="0" fontId="20" fillId="7" borderId="38" xfId="0" applyFont="1" applyFill="1" applyBorder="1" applyAlignment="1">
      <alignment horizontal="right" vertical="center"/>
    </xf>
    <xf numFmtId="0" fontId="20" fillId="7" borderId="0" xfId="0" applyFont="1" applyFill="1" applyAlignment="1">
      <alignment horizontal="right" vertical="center"/>
    </xf>
    <xf numFmtId="0" fontId="20" fillId="7" borderId="41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7" borderId="19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10" borderId="12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164" fontId="18" fillId="10" borderId="12" xfId="3" applyNumberFormat="1" applyFont="1" applyFill="1" applyBorder="1" applyAlignment="1">
      <alignment horizontal="center" vertical="center"/>
    </xf>
    <xf numFmtId="164" fontId="18" fillId="10" borderId="42" xfId="3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23" fillId="8" borderId="50" xfId="2" applyNumberFormat="1" applyFont="1" applyFill="1" applyBorder="1" applyAlignment="1">
      <alignment horizontal="center" vertical="center"/>
    </xf>
    <xf numFmtId="0" fontId="23" fillId="8" borderId="41" xfId="2" applyNumberFormat="1" applyFont="1" applyFill="1" applyBorder="1" applyAlignment="1">
      <alignment horizontal="center" vertical="center"/>
    </xf>
    <xf numFmtId="0" fontId="23" fillId="8" borderId="48" xfId="2" applyNumberFormat="1" applyFont="1" applyFill="1" applyBorder="1" applyAlignment="1">
      <alignment horizontal="center" vertical="center"/>
    </xf>
    <xf numFmtId="0" fontId="23" fillId="8" borderId="50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0" fontId="23" fillId="8" borderId="48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3" fillId="8" borderId="28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8" borderId="64" xfId="0" applyFont="1" applyFill="1" applyBorder="1" applyAlignment="1">
      <alignment horizontal="center" vertical="center"/>
    </xf>
    <xf numFmtId="0" fontId="20" fillId="8" borderId="23" xfId="0" applyFont="1" applyFill="1" applyBorder="1" applyAlignment="1">
      <alignment horizontal="center"/>
    </xf>
    <xf numFmtId="0" fontId="20" fillId="8" borderId="53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41" xfId="0" applyFont="1" applyFill="1" applyBorder="1" applyAlignment="1">
      <alignment horizontal="center" vertical="center"/>
    </xf>
    <xf numFmtId="0" fontId="20" fillId="7" borderId="42" xfId="0" applyFont="1" applyFill="1" applyBorder="1" applyAlignment="1">
      <alignment horizontal="center" vertical="center"/>
    </xf>
    <xf numFmtId="0" fontId="20" fillId="7" borderId="44" xfId="0" applyFont="1" applyFill="1" applyBorder="1" applyAlignment="1">
      <alignment horizontal="center" vertical="center"/>
    </xf>
    <xf numFmtId="0" fontId="20" fillId="8" borderId="25" xfId="0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20" fillId="8" borderId="21" xfId="0" applyFont="1" applyFill="1" applyBorder="1" applyAlignment="1">
      <alignment horizontal="center"/>
    </xf>
    <xf numFmtId="0" fontId="20" fillId="8" borderId="18" xfId="0" applyFont="1" applyFill="1" applyBorder="1" applyAlignment="1">
      <alignment horizontal="center"/>
    </xf>
    <xf numFmtId="0" fontId="20" fillId="8" borderId="22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center"/>
    </xf>
    <xf numFmtId="0" fontId="23" fillId="8" borderId="20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/>
    </xf>
    <xf numFmtId="0" fontId="21" fillId="8" borderId="56" xfId="0" applyFont="1" applyFill="1" applyBorder="1" applyAlignment="1">
      <alignment horizontal="center"/>
    </xf>
    <xf numFmtId="0" fontId="21" fillId="8" borderId="54" xfId="0" applyFont="1" applyFill="1" applyBorder="1" applyAlignment="1">
      <alignment horizontal="center"/>
    </xf>
    <xf numFmtId="0" fontId="21" fillId="8" borderId="65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55" xfId="0" applyFont="1" applyFill="1" applyBorder="1" applyAlignment="1">
      <alignment horizontal="center"/>
    </xf>
    <xf numFmtId="0" fontId="20" fillId="8" borderId="58" xfId="0" applyFont="1" applyFill="1" applyBorder="1" applyAlignment="1">
      <alignment horizontal="center"/>
    </xf>
    <xf numFmtId="0" fontId="21" fillId="8" borderId="39" xfId="0" applyFont="1" applyFill="1" applyBorder="1" applyAlignment="1">
      <alignment horizontal="center"/>
    </xf>
    <xf numFmtId="0" fontId="21" fillId="8" borderId="40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 vertical="center"/>
    </xf>
    <xf numFmtId="0" fontId="23" fillId="8" borderId="40" xfId="0" applyFont="1" applyFill="1" applyBorder="1" applyAlignment="1">
      <alignment horizontal="center" vertical="center"/>
    </xf>
    <xf numFmtId="0" fontId="23" fillId="8" borderId="40" xfId="2" applyNumberFormat="1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/>
    </xf>
    <xf numFmtId="0" fontId="23" fillId="8" borderId="33" xfId="0" applyFont="1" applyFill="1" applyBorder="1" applyAlignment="1">
      <alignment horizontal="center" vertical="center"/>
    </xf>
    <xf numFmtId="0" fontId="23" fillId="8" borderId="17" xfId="0" applyFont="1" applyFill="1" applyBorder="1" applyAlignment="1">
      <alignment horizontal="center" vertical="center"/>
    </xf>
    <xf numFmtId="0" fontId="23" fillId="8" borderId="4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11" fontId="23" fillId="8" borderId="33" xfId="0" applyNumberFormat="1" applyFont="1" applyFill="1" applyBorder="1" applyAlignment="1">
      <alignment horizontal="center" vertical="center"/>
    </xf>
    <xf numFmtId="0" fontId="23" fillId="8" borderId="53" xfId="0" applyFont="1" applyFill="1" applyBorder="1" applyAlignment="1">
      <alignment horizontal="center" vertical="center"/>
    </xf>
    <xf numFmtId="11" fontId="23" fillId="8" borderId="17" xfId="0" applyNumberFormat="1" applyFont="1" applyFill="1" applyBorder="1" applyAlignment="1">
      <alignment horizontal="center" vertical="center"/>
    </xf>
    <xf numFmtId="0" fontId="20" fillId="8" borderId="59" xfId="0" applyFont="1" applyFill="1" applyBorder="1" applyAlignment="1">
      <alignment horizontal="center"/>
    </xf>
    <xf numFmtId="0" fontId="20" fillId="8" borderId="60" xfId="0" applyFont="1" applyFill="1" applyBorder="1" applyAlignment="1">
      <alignment horizontal="center"/>
    </xf>
    <xf numFmtId="0" fontId="20" fillId="8" borderId="61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 vertical="center"/>
    </xf>
    <xf numFmtId="0" fontId="20" fillId="8" borderId="40" xfId="0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0" borderId="42" xfId="0" applyFont="1" applyFill="1" applyBorder="1" applyAlignment="1">
      <alignment horizontal="center" vertical="center"/>
    </xf>
    <xf numFmtId="0" fontId="20" fillId="10" borderId="43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0" borderId="40" xfId="0" applyFont="1" applyFill="1" applyBorder="1" applyAlignment="1">
      <alignment horizontal="center" vertical="center"/>
    </xf>
    <xf numFmtId="0" fontId="20" fillId="10" borderId="44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8" borderId="63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 vertical="center"/>
    </xf>
    <xf numFmtId="0" fontId="20" fillId="7" borderId="45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/>
    </xf>
    <xf numFmtId="0" fontId="20" fillId="8" borderId="68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/>
    </xf>
    <xf numFmtId="0" fontId="20" fillId="7" borderId="69" xfId="0" applyFont="1" applyFill="1" applyBorder="1" applyAlignment="1">
      <alignment horizontal="center"/>
    </xf>
    <xf numFmtId="0" fontId="20" fillId="7" borderId="46" xfId="0" applyFont="1" applyFill="1" applyBorder="1" applyAlignment="1">
      <alignment horizontal="right" vertical="center"/>
    </xf>
    <xf numFmtId="0" fontId="20" fillId="7" borderId="38" xfId="0" applyFont="1" applyFill="1" applyBorder="1" applyAlignment="1">
      <alignment horizontal="right" vertical="center"/>
    </xf>
    <xf numFmtId="0" fontId="20" fillId="7" borderId="13" xfId="0" applyFont="1" applyFill="1" applyBorder="1" applyAlignment="1">
      <alignment horizontal="left" vertical="center"/>
    </xf>
    <xf numFmtId="0" fontId="20" fillId="7" borderId="10" xfId="0" applyFont="1" applyFill="1" applyBorder="1" applyAlignment="1">
      <alignment horizontal="left" vertical="center"/>
    </xf>
    <xf numFmtId="0" fontId="20" fillId="8" borderId="66" xfId="0" applyFont="1" applyFill="1" applyBorder="1" applyAlignment="1">
      <alignment horizontal="center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0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/>
    </xf>
    <xf numFmtId="0" fontId="20" fillId="8" borderId="47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 vertical="center"/>
    </xf>
    <xf numFmtId="0" fontId="24" fillId="8" borderId="38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0" fillId="8" borderId="43" xfId="0" applyFont="1" applyFill="1" applyBorder="1" applyAlignment="1">
      <alignment horizontal="center"/>
    </xf>
    <xf numFmtId="0" fontId="24" fillId="8" borderId="47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0" fillId="8" borderId="0" xfId="0" applyFont="1" applyFill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38" xfId="0" applyFont="1" applyFill="1" applyBorder="1" applyAlignment="1">
      <alignment horizontal="center"/>
    </xf>
    <xf numFmtId="0" fontId="24" fillId="9" borderId="39" xfId="0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4" fillId="9" borderId="52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 wrapText="1"/>
    </xf>
    <xf numFmtId="0" fontId="24" fillId="8" borderId="43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/>
    </xf>
    <xf numFmtId="0" fontId="20" fillId="8" borderId="43" xfId="0" applyFont="1" applyFill="1" applyBorder="1"/>
    <xf numFmtId="0" fontId="23" fillId="8" borderId="0" xfId="0" applyFont="1" applyFill="1" applyAlignment="1">
      <alignment horizontal="center" vertical="center"/>
    </xf>
    <xf numFmtId="0" fontId="23" fillId="8" borderId="52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0" fillId="8" borderId="67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vertical="center"/>
    </xf>
    <xf numFmtId="0" fontId="24" fillId="9" borderId="38" xfId="0" applyFont="1" applyFill="1" applyBorder="1" applyAlignment="1">
      <alignment horizontal="center" vertical="center"/>
    </xf>
  </cellXfs>
  <cellStyles count="4">
    <cellStyle name="Comma" xfId="3" builtinId="3"/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47</xdr:row>
      <xdr:rowOff>56237</xdr:rowOff>
    </xdr:from>
    <xdr:to>
      <xdr:col>27</xdr:col>
      <xdr:colOff>114299</xdr:colOff>
      <xdr:row>65</xdr:row>
      <xdr:rowOff>259290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E98DD-7868-10AA-F74C-D462FFCCF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9550737"/>
          <a:ext cx="11798299" cy="55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zoomScale="107" zoomScaleNormal="90" workbookViewId="0">
      <pane ySplit="1" topLeftCell="A51" activePane="bottomLeft" state="frozen"/>
      <selection pane="bottomLeft" activeCell="F66" sqref="F66"/>
    </sheetView>
  </sheetViews>
  <sheetFormatPr baseColWidth="10" defaultColWidth="8.83203125" defaultRowHeight="15" x14ac:dyDescent="0.2"/>
  <cols>
    <col min="2" max="2" width="7.5" style="5" customWidth="1"/>
    <col min="3" max="3" width="24.1640625" style="5" customWidth="1"/>
    <col min="4" max="4" width="23.6640625" style="5" customWidth="1"/>
    <col min="5" max="5" width="56.83203125" bestFit="1" customWidth="1"/>
    <col min="6" max="6" width="29" bestFit="1" customWidth="1"/>
    <col min="7" max="7" width="26.5" customWidth="1"/>
  </cols>
  <sheetData>
    <row r="1" spans="1:7" s="1" customFormat="1" x14ac:dyDescent="0.2">
      <c r="A1" s="1" t="s">
        <v>416</v>
      </c>
      <c r="B1" s="2" t="s">
        <v>271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</row>
    <row r="2" spans="1:7" x14ac:dyDescent="0.2">
      <c r="A2" t="s">
        <v>417</v>
      </c>
      <c r="B2" s="5">
        <v>1</v>
      </c>
      <c r="C2" s="5" t="s">
        <v>0</v>
      </c>
      <c r="D2" s="5" t="s">
        <v>0</v>
      </c>
    </row>
    <row r="3" spans="1:7" ht="60" x14ac:dyDescent="0.2">
      <c r="A3" t="s">
        <v>417</v>
      </c>
      <c r="B3" s="5">
        <v>2</v>
      </c>
      <c r="C3" s="5" t="s">
        <v>1</v>
      </c>
      <c r="D3" s="5" t="str">
        <f>CONCATENATE(C3, "_S1")</f>
        <v>gagu_id_S1</v>
      </c>
      <c r="E3" s="3" t="s">
        <v>152</v>
      </c>
      <c r="F3" s="3" t="s">
        <v>272</v>
      </c>
      <c r="G3" s="4" t="s">
        <v>273</v>
      </c>
    </row>
    <row r="4" spans="1:7" x14ac:dyDescent="0.2">
      <c r="A4" t="s">
        <v>417</v>
      </c>
      <c r="B4" s="5">
        <v>3</v>
      </c>
      <c r="C4" s="5" t="s">
        <v>2</v>
      </c>
      <c r="D4" s="5" t="str">
        <f t="shared" ref="D4" si="0">CONCATENATE(C4, "_S1")</f>
        <v>p2_q1_S1</v>
      </c>
      <c r="E4" s="3" t="s">
        <v>274</v>
      </c>
      <c r="F4" s="3"/>
      <c r="G4" s="3"/>
    </row>
    <row r="5" spans="1:7" x14ac:dyDescent="0.2">
      <c r="A5" t="s">
        <v>417</v>
      </c>
      <c r="B5" s="5">
        <v>4</v>
      </c>
      <c r="C5" s="5" t="s">
        <v>3</v>
      </c>
      <c r="D5" s="5" t="s">
        <v>173</v>
      </c>
    </row>
    <row r="6" spans="1:7" x14ac:dyDescent="0.2">
      <c r="A6" t="s">
        <v>417</v>
      </c>
      <c r="B6" s="5">
        <v>5</v>
      </c>
      <c r="C6" s="5" t="s">
        <v>4</v>
      </c>
      <c r="D6" s="5" t="s">
        <v>172</v>
      </c>
    </row>
    <row r="7" spans="1:7" x14ac:dyDescent="0.2">
      <c r="A7" t="s">
        <v>417</v>
      </c>
      <c r="B7" s="6" t="s">
        <v>270</v>
      </c>
      <c r="C7" s="7" t="s">
        <v>5</v>
      </c>
      <c r="D7" s="7" t="s">
        <v>174</v>
      </c>
    </row>
    <row r="8" spans="1:7" x14ac:dyDescent="0.2">
      <c r="A8" t="s">
        <v>417</v>
      </c>
      <c r="B8" s="5">
        <v>6</v>
      </c>
      <c r="C8" s="5" t="s">
        <v>6</v>
      </c>
      <c r="D8" s="5" t="str">
        <f>CONCATENATE(C8, "_S1")</f>
        <v>gagu_num_S1</v>
      </c>
      <c r="E8" s="3" t="s">
        <v>278</v>
      </c>
      <c r="F8" s="3" t="s">
        <v>279</v>
      </c>
      <c r="G8" s="3" t="s">
        <v>278</v>
      </c>
    </row>
    <row r="9" spans="1:7" x14ac:dyDescent="0.2">
      <c r="A9" t="s">
        <v>417</v>
      </c>
      <c r="B9" s="5">
        <v>7</v>
      </c>
      <c r="C9" s="5" t="s">
        <v>7</v>
      </c>
      <c r="D9" s="5" t="str">
        <f t="shared" ref="D9:D72" si="1">CONCATENATE(C9, "_S1")</f>
        <v>reg_user_S1</v>
      </c>
      <c r="E9" s="3" t="s">
        <v>280</v>
      </c>
      <c r="F9" s="521" t="s">
        <v>281</v>
      </c>
      <c r="G9" s="522"/>
    </row>
    <row r="10" spans="1:7" x14ac:dyDescent="0.2">
      <c r="A10" t="s">
        <v>417</v>
      </c>
      <c r="B10" s="5">
        <v>8</v>
      </c>
      <c r="C10" s="5" t="s">
        <v>8</v>
      </c>
      <c r="D10" s="5" t="str">
        <f t="shared" si="1"/>
        <v>code_S1</v>
      </c>
      <c r="E10" s="3" t="s">
        <v>282</v>
      </c>
      <c r="F10" s="523"/>
      <c r="G10" s="524"/>
    </row>
    <row r="11" spans="1:7" x14ac:dyDescent="0.2">
      <c r="A11" t="s">
        <v>417</v>
      </c>
      <c r="B11" s="5">
        <v>9</v>
      </c>
      <c r="C11" s="5" t="s">
        <v>9</v>
      </c>
      <c r="D11" s="5" t="str">
        <f t="shared" si="1"/>
        <v>code_desc_S1</v>
      </c>
      <c r="E11" s="3" t="s">
        <v>283</v>
      </c>
      <c r="F11" s="3"/>
      <c r="G11" s="3"/>
    </row>
    <row r="12" spans="1:7" x14ac:dyDescent="0.2">
      <c r="A12" t="s">
        <v>417</v>
      </c>
      <c r="B12" s="5">
        <v>10</v>
      </c>
      <c r="C12" s="5" t="s">
        <v>10</v>
      </c>
      <c r="D12" s="5" t="str">
        <f t="shared" si="1"/>
        <v>interview_S1</v>
      </c>
      <c r="E12" s="3" t="s">
        <v>284</v>
      </c>
      <c r="F12" s="3"/>
      <c r="G12" s="3"/>
    </row>
    <row r="13" spans="1:7" x14ac:dyDescent="0.2">
      <c r="A13" t="s">
        <v>417</v>
      </c>
      <c r="B13" s="5">
        <v>11</v>
      </c>
      <c r="C13" s="5" t="s">
        <v>11</v>
      </c>
      <c r="D13" s="5" t="str">
        <f t="shared" si="1"/>
        <v>reg_date_S1</v>
      </c>
      <c r="E13" s="3" t="s">
        <v>285</v>
      </c>
      <c r="F13" s="3" t="s">
        <v>286</v>
      </c>
      <c r="G13" s="3"/>
    </row>
    <row r="14" spans="1:7" ht="30" x14ac:dyDescent="0.2">
      <c r="A14" t="s">
        <v>417</v>
      </c>
      <c r="B14" s="5">
        <v>12</v>
      </c>
      <c r="C14" s="5" t="s">
        <v>12</v>
      </c>
      <c r="D14" s="5" t="str">
        <f t="shared" si="1"/>
        <v>p1_q0_S1</v>
      </c>
      <c r="E14" s="4" t="s">
        <v>287</v>
      </c>
      <c r="F14" s="4" t="s">
        <v>288</v>
      </c>
      <c r="G14" s="3"/>
    </row>
    <row r="15" spans="1:7" x14ac:dyDescent="0.2">
      <c r="A15" t="s">
        <v>417</v>
      </c>
      <c r="B15" s="5">
        <v>13</v>
      </c>
      <c r="C15" s="5" t="s">
        <v>13</v>
      </c>
      <c r="D15" s="5" t="str">
        <f t="shared" si="1"/>
        <v>p1_q1_S1</v>
      </c>
      <c r="E15" s="3" t="s">
        <v>274</v>
      </c>
      <c r="F15" s="3"/>
      <c r="G15" s="3"/>
    </row>
    <row r="16" spans="1:7" ht="30" x14ac:dyDescent="0.2">
      <c r="A16" t="s">
        <v>417</v>
      </c>
      <c r="B16" s="5">
        <v>14</v>
      </c>
      <c r="C16" s="5" t="s">
        <v>14</v>
      </c>
      <c r="D16" s="5" t="str">
        <f t="shared" si="1"/>
        <v>p1_q2_S1</v>
      </c>
      <c r="E16" s="4" t="s">
        <v>289</v>
      </c>
      <c r="F16" s="4" t="s">
        <v>290</v>
      </c>
      <c r="G16" s="3"/>
    </row>
    <row r="17" spans="1:7" ht="30" x14ac:dyDescent="0.2">
      <c r="A17" t="s">
        <v>417</v>
      </c>
      <c r="B17" s="5">
        <v>15</v>
      </c>
      <c r="C17" s="5" t="s">
        <v>15</v>
      </c>
      <c r="D17" s="5" t="str">
        <f t="shared" si="1"/>
        <v>p1_q3_1_S1</v>
      </c>
      <c r="E17" s="4" t="s">
        <v>291</v>
      </c>
      <c r="F17" s="4" t="s">
        <v>292</v>
      </c>
      <c r="G17" s="3"/>
    </row>
    <row r="18" spans="1:7" ht="195" x14ac:dyDescent="0.2">
      <c r="A18" t="s">
        <v>417</v>
      </c>
      <c r="B18" s="5">
        <v>16</v>
      </c>
      <c r="C18" s="5" t="s">
        <v>16</v>
      </c>
      <c r="D18" s="5" t="str">
        <f t="shared" si="1"/>
        <v>p1_q3_2_S1</v>
      </c>
      <c r="E18" s="4" t="s">
        <v>293</v>
      </c>
      <c r="F18" s="4" t="s">
        <v>294</v>
      </c>
      <c r="G18" s="3"/>
    </row>
    <row r="19" spans="1:7" x14ac:dyDescent="0.2">
      <c r="A19" t="s">
        <v>417</v>
      </c>
      <c r="B19" s="5">
        <v>17</v>
      </c>
      <c r="C19" s="5" t="s">
        <v>17</v>
      </c>
      <c r="D19" s="5" t="str">
        <f t="shared" si="1"/>
        <v>p1_q4_1_1_S1</v>
      </c>
      <c r="E19" s="3" t="s">
        <v>295</v>
      </c>
      <c r="F19" s="3" t="s">
        <v>286</v>
      </c>
      <c r="G19" s="3"/>
    </row>
    <row r="20" spans="1:7" ht="60" x14ac:dyDescent="0.2">
      <c r="A20" t="s">
        <v>417</v>
      </c>
      <c r="B20" s="5">
        <v>18</v>
      </c>
      <c r="C20" s="5" t="s">
        <v>18</v>
      </c>
      <c r="D20" s="5" t="str">
        <f t="shared" si="1"/>
        <v>p1_q4_1_2_S1</v>
      </c>
      <c r="E20" s="4" t="s">
        <v>296</v>
      </c>
      <c r="F20" s="4" t="s">
        <v>297</v>
      </c>
      <c r="G20" s="3"/>
    </row>
    <row r="21" spans="1:7" x14ac:dyDescent="0.2">
      <c r="A21" t="s">
        <v>417</v>
      </c>
      <c r="B21" s="5">
        <v>19</v>
      </c>
      <c r="C21" s="5" t="s">
        <v>19</v>
      </c>
      <c r="D21" s="5" t="str">
        <f t="shared" si="1"/>
        <v>p1_q4_2_1_S1</v>
      </c>
      <c r="E21" s="3" t="s">
        <v>298</v>
      </c>
      <c r="F21" s="3" t="s">
        <v>286</v>
      </c>
      <c r="G21" s="3"/>
    </row>
    <row r="22" spans="1:7" ht="60" x14ac:dyDescent="0.2">
      <c r="A22" t="s">
        <v>417</v>
      </c>
      <c r="B22" s="5">
        <v>20</v>
      </c>
      <c r="C22" s="5" t="s">
        <v>20</v>
      </c>
      <c r="D22" s="5" t="str">
        <f t="shared" si="1"/>
        <v>p1_q4_2_2_S1</v>
      </c>
      <c r="E22" s="4" t="s">
        <v>299</v>
      </c>
      <c r="F22" s="4" t="s">
        <v>297</v>
      </c>
      <c r="G22" s="3"/>
    </row>
    <row r="23" spans="1:7" x14ac:dyDescent="0.2">
      <c r="A23" t="s">
        <v>417</v>
      </c>
      <c r="B23" s="5">
        <v>21</v>
      </c>
      <c r="C23" s="5" t="s">
        <v>21</v>
      </c>
      <c r="D23" s="5" t="str">
        <f t="shared" si="1"/>
        <v>p1_q4_3_1_S1</v>
      </c>
      <c r="E23" s="3" t="s">
        <v>300</v>
      </c>
      <c r="F23" s="3" t="s">
        <v>286</v>
      </c>
      <c r="G23" s="3"/>
    </row>
    <row r="24" spans="1:7" ht="60" x14ac:dyDescent="0.2">
      <c r="A24" t="s">
        <v>417</v>
      </c>
      <c r="B24" s="5">
        <v>22</v>
      </c>
      <c r="C24" s="5" t="s">
        <v>22</v>
      </c>
      <c r="D24" s="5" t="str">
        <f t="shared" si="1"/>
        <v>p1_q4_3_2_S1</v>
      </c>
      <c r="E24" s="4" t="s">
        <v>301</v>
      </c>
      <c r="F24" s="4" t="s">
        <v>297</v>
      </c>
      <c r="G24" s="3"/>
    </row>
    <row r="25" spans="1:7" ht="135" x14ac:dyDescent="0.2">
      <c r="A25" t="s">
        <v>417</v>
      </c>
      <c r="B25" s="5">
        <v>23</v>
      </c>
      <c r="C25" s="5" t="s">
        <v>23</v>
      </c>
      <c r="D25" s="5" t="str">
        <f t="shared" si="1"/>
        <v>p11_q1_S1</v>
      </c>
      <c r="E25" s="4" t="s">
        <v>302</v>
      </c>
      <c r="F25" s="4" t="s">
        <v>303</v>
      </c>
      <c r="G25" s="3"/>
    </row>
    <row r="26" spans="1:7" ht="60" x14ac:dyDescent="0.2">
      <c r="A26" s="14" t="s">
        <v>417</v>
      </c>
      <c r="B26" s="15">
        <v>24</v>
      </c>
      <c r="C26" s="15" t="s">
        <v>24</v>
      </c>
      <c r="D26" s="15" t="str">
        <f t="shared" si="1"/>
        <v>p11_q2_S1</v>
      </c>
      <c r="E26" s="16" t="s">
        <v>304</v>
      </c>
      <c r="F26" s="16" t="s">
        <v>305</v>
      </c>
      <c r="G26" s="3"/>
    </row>
    <row r="27" spans="1:7" ht="30" x14ac:dyDescent="0.2">
      <c r="A27" s="14" t="s">
        <v>417</v>
      </c>
      <c r="B27" s="15">
        <v>25</v>
      </c>
      <c r="C27" s="15" t="s">
        <v>25</v>
      </c>
      <c r="D27" s="15" t="str">
        <f t="shared" si="1"/>
        <v>p11_q3_1_S1</v>
      </c>
      <c r="E27" s="16" t="s">
        <v>306</v>
      </c>
      <c r="F27" s="16" t="s">
        <v>307</v>
      </c>
      <c r="G27" s="3"/>
    </row>
    <row r="28" spans="1:7" x14ac:dyDescent="0.2">
      <c r="A28" s="14" t="s">
        <v>417</v>
      </c>
      <c r="B28" s="15">
        <v>26</v>
      </c>
      <c r="C28" s="15" t="s">
        <v>26</v>
      </c>
      <c r="D28" s="15" t="str">
        <f t="shared" si="1"/>
        <v>p11_q3_2_S1</v>
      </c>
      <c r="E28" s="17" t="s">
        <v>308</v>
      </c>
      <c r="F28" s="17"/>
      <c r="G28" s="3"/>
    </row>
    <row r="29" spans="1:7" ht="30" x14ac:dyDescent="0.2">
      <c r="A29" s="14" t="s">
        <v>417</v>
      </c>
      <c r="B29" s="15">
        <v>27</v>
      </c>
      <c r="C29" s="15" t="s">
        <v>27</v>
      </c>
      <c r="D29" s="15" t="str">
        <f t="shared" si="1"/>
        <v>p2_q2_S1</v>
      </c>
      <c r="E29" s="16" t="s">
        <v>309</v>
      </c>
      <c r="F29" s="16" t="s">
        <v>310</v>
      </c>
      <c r="G29" s="3"/>
    </row>
    <row r="30" spans="1:7" x14ac:dyDescent="0.2">
      <c r="A30" s="14" t="s">
        <v>417</v>
      </c>
      <c r="B30" s="15">
        <v>28</v>
      </c>
      <c r="C30" s="15" t="s">
        <v>28</v>
      </c>
      <c r="D30" s="15" t="str">
        <f t="shared" si="1"/>
        <v>p2_q3_S1</v>
      </c>
      <c r="E30" s="17" t="s">
        <v>311</v>
      </c>
      <c r="F30" s="17" t="s">
        <v>312</v>
      </c>
      <c r="G30" s="3"/>
    </row>
    <row r="31" spans="1:7" ht="165" x14ac:dyDescent="0.2">
      <c r="A31" t="s">
        <v>417</v>
      </c>
      <c r="B31" s="5">
        <v>29</v>
      </c>
      <c r="C31" s="5" t="s">
        <v>29</v>
      </c>
      <c r="D31" s="5" t="str">
        <f t="shared" si="1"/>
        <v>p2_q4_S1</v>
      </c>
      <c r="E31" s="4" t="s">
        <v>313</v>
      </c>
      <c r="F31" s="4" t="s">
        <v>314</v>
      </c>
      <c r="G31" s="3"/>
    </row>
    <row r="32" spans="1:7" x14ac:dyDescent="0.2">
      <c r="A32" t="s">
        <v>417</v>
      </c>
      <c r="B32" s="5">
        <v>30</v>
      </c>
      <c r="C32" s="5" t="s">
        <v>30</v>
      </c>
      <c r="D32" s="5" t="str">
        <f t="shared" si="1"/>
        <v>p2_q4_etc_S1</v>
      </c>
      <c r="E32" s="3" t="s">
        <v>315</v>
      </c>
      <c r="F32" s="3" t="s">
        <v>316</v>
      </c>
      <c r="G32" s="3"/>
    </row>
    <row r="33" spans="1:7" ht="90" x14ac:dyDescent="0.2">
      <c r="A33" t="s">
        <v>417</v>
      </c>
      <c r="B33" s="5">
        <v>31</v>
      </c>
      <c r="C33" s="5" t="s">
        <v>31</v>
      </c>
      <c r="D33" s="5" t="str">
        <f t="shared" si="1"/>
        <v>p2_q5_S1</v>
      </c>
      <c r="E33" s="3" t="s">
        <v>317</v>
      </c>
      <c r="F33" s="3"/>
      <c r="G33" s="4" t="s">
        <v>318</v>
      </c>
    </row>
    <row r="34" spans="1:7" ht="30" x14ac:dyDescent="0.2">
      <c r="A34" t="s">
        <v>417</v>
      </c>
      <c r="B34" s="5">
        <v>32</v>
      </c>
      <c r="C34" s="5" t="s">
        <v>32</v>
      </c>
      <c r="D34" s="5" t="str">
        <f t="shared" si="1"/>
        <v>p2_q6_S1</v>
      </c>
      <c r="E34" s="4" t="s">
        <v>319</v>
      </c>
      <c r="F34" s="4" t="s">
        <v>320</v>
      </c>
      <c r="G34" s="3"/>
    </row>
    <row r="35" spans="1:7" ht="30" x14ac:dyDescent="0.2">
      <c r="A35" t="s">
        <v>417</v>
      </c>
      <c r="B35" s="5">
        <v>33</v>
      </c>
      <c r="C35" s="5" t="s">
        <v>33</v>
      </c>
      <c r="D35" s="5" t="str">
        <f t="shared" si="1"/>
        <v>p2_q7_S1</v>
      </c>
      <c r="E35" s="4" t="s">
        <v>321</v>
      </c>
      <c r="F35" s="4" t="s">
        <v>322</v>
      </c>
      <c r="G35" s="3"/>
    </row>
    <row r="36" spans="1:7" x14ac:dyDescent="0.2">
      <c r="A36" t="s">
        <v>417</v>
      </c>
      <c r="B36" s="5">
        <v>34</v>
      </c>
      <c r="C36" s="5" t="s">
        <v>34</v>
      </c>
      <c r="D36" s="5" t="str">
        <f t="shared" si="1"/>
        <v>p2_q8_S1</v>
      </c>
      <c r="E36" s="3" t="s">
        <v>323</v>
      </c>
      <c r="F36" s="3" t="s">
        <v>324</v>
      </c>
      <c r="G36" s="3"/>
    </row>
    <row r="37" spans="1:7" ht="30" x14ac:dyDescent="0.2">
      <c r="A37" t="s">
        <v>417</v>
      </c>
      <c r="B37" s="5">
        <v>35</v>
      </c>
      <c r="C37" s="5" t="s">
        <v>35</v>
      </c>
      <c r="D37" s="5" t="str">
        <f t="shared" si="1"/>
        <v>p2_q9_S1</v>
      </c>
      <c r="E37" s="4" t="s">
        <v>325</v>
      </c>
      <c r="F37" s="3" t="s">
        <v>326</v>
      </c>
      <c r="G37" s="3" t="s">
        <v>327</v>
      </c>
    </row>
    <row r="38" spans="1:7" ht="30" x14ac:dyDescent="0.2">
      <c r="A38" t="s">
        <v>417</v>
      </c>
      <c r="B38" s="5">
        <v>36</v>
      </c>
      <c r="C38" s="5" t="s">
        <v>36</v>
      </c>
      <c r="D38" s="5" t="str">
        <f t="shared" si="1"/>
        <v>p2_q10_S1</v>
      </c>
      <c r="E38" s="4" t="s">
        <v>328</v>
      </c>
      <c r="F38" s="4" t="s">
        <v>329</v>
      </c>
      <c r="G38" s="3"/>
    </row>
    <row r="39" spans="1:7" x14ac:dyDescent="0.2">
      <c r="A39" t="s">
        <v>417</v>
      </c>
      <c r="B39" s="5">
        <v>37</v>
      </c>
      <c r="C39" s="5" t="s">
        <v>37</v>
      </c>
      <c r="D39" s="5" t="str">
        <f t="shared" si="1"/>
        <v>p2_q11_S1</v>
      </c>
      <c r="E39" s="3" t="s">
        <v>330</v>
      </c>
      <c r="F39" s="3"/>
      <c r="G39" s="3" t="s">
        <v>331</v>
      </c>
    </row>
    <row r="40" spans="1:7" ht="30" x14ac:dyDescent="0.2">
      <c r="A40" t="s">
        <v>417</v>
      </c>
      <c r="B40" s="5">
        <v>38</v>
      </c>
      <c r="C40" s="5" t="s">
        <v>38</v>
      </c>
      <c r="D40" s="5" t="str">
        <f t="shared" si="1"/>
        <v>p2_q12_S1</v>
      </c>
      <c r="E40" s="4" t="s">
        <v>332</v>
      </c>
      <c r="F40" s="4" t="s">
        <v>333</v>
      </c>
      <c r="G40" s="3"/>
    </row>
    <row r="41" spans="1:7" ht="30" x14ac:dyDescent="0.2">
      <c r="A41" t="s">
        <v>417</v>
      </c>
      <c r="B41" s="5">
        <v>39</v>
      </c>
      <c r="C41" s="5" t="s">
        <v>39</v>
      </c>
      <c r="D41" s="5" t="str">
        <f t="shared" si="1"/>
        <v>p2_q13_S1</v>
      </c>
      <c r="E41" s="4" t="s">
        <v>334</v>
      </c>
      <c r="F41" s="4" t="s">
        <v>333</v>
      </c>
      <c r="G41" s="3"/>
    </row>
    <row r="42" spans="1:7" ht="30" x14ac:dyDescent="0.2">
      <c r="A42" t="s">
        <v>417</v>
      </c>
      <c r="B42" s="5">
        <v>40</v>
      </c>
      <c r="C42" s="5" t="s">
        <v>40</v>
      </c>
      <c r="D42" s="5" t="str">
        <f t="shared" si="1"/>
        <v>p2_q14_S1</v>
      </c>
      <c r="E42" s="4" t="s">
        <v>335</v>
      </c>
      <c r="F42" s="4" t="s">
        <v>336</v>
      </c>
      <c r="G42" s="3"/>
    </row>
    <row r="43" spans="1:7" x14ac:dyDescent="0.2">
      <c r="A43" t="s">
        <v>417</v>
      </c>
      <c r="B43" s="5">
        <v>41</v>
      </c>
      <c r="C43" s="5" t="s">
        <v>41</v>
      </c>
      <c r="D43" s="5" t="str">
        <f t="shared" si="1"/>
        <v>p2_q15_S1</v>
      </c>
      <c r="E43" s="3" t="s">
        <v>337</v>
      </c>
      <c r="F43" s="3" t="s">
        <v>286</v>
      </c>
      <c r="G43" s="3"/>
    </row>
    <row r="44" spans="1:7" x14ac:dyDescent="0.2">
      <c r="A44" t="s">
        <v>417</v>
      </c>
      <c r="B44" s="5">
        <v>42</v>
      </c>
      <c r="C44" s="5" t="s">
        <v>42</v>
      </c>
      <c r="D44" s="5" t="str">
        <f t="shared" si="1"/>
        <v>p2_q16_S1</v>
      </c>
      <c r="E44" s="3" t="s">
        <v>338</v>
      </c>
      <c r="F44" s="3" t="s">
        <v>286</v>
      </c>
      <c r="G44" s="3"/>
    </row>
    <row r="45" spans="1:7" ht="30" x14ac:dyDescent="0.2">
      <c r="A45" t="s">
        <v>417</v>
      </c>
      <c r="B45" s="5">
        <v>43</v>
      </c>
      <c r="C45" s="5" t="s">
        <v>43</v>
      </c>
      <c r="D45" s="5" t="str">
        <f t="shared" si="1"/>
        <v>p2_q17_S1</v>
      </c>
      <c r="E45" s="9" t="s">
        <v>382</v>
      </c>
      <c r="F45" s="10"/>
      <c r="G45" s="10" t="s">
        <v>383</v>
      </c>
    </row>
    <row r="46" spans="1:7" ht="75" x14ac:dyDescent="0.2">
      <c r="A46" t="s">
        <v>417</v>
      </c>
      <c r="B46" s="5">
        <v>44</v>
      </c>
      <c r="C46" s="5" t="s">
        <v>44</v>
      </c>
      <c r="D46" s="5" t="str">
        <f t="shared" si="1"/>
        <v>p21_q1_S1</v>
      </c>
      <c r="E46" s="4" t="s">
        <v>339</v>
      </c>
      <c r="F46" s="4" t="s">
        <v>340</v>
      </c>
      <c r="G46" s="3"/>
    </row>
    <row r="47" spans="1:7" ht="30" x14ac:dyDescent="0.2">
      <c r="A47" s="14" t="s">
        <v>417</v>
      </c>
      <c r="B47" s="15">
        <v>45</v>
      </c>
      <c r="C47" s="15" t="s">
        <v>45</v>
      </c>
      <c r="D47" s="15" t="str">
        <f t="shared" si="1"/>
        <v>p21_q2_1_S1</v>
      </c>
      <c r="E47" s="16" t="s">
        <v>341</v>
      </c>
      <c r="F47" s="16" t="s">
        <v>342</v>
      </c>
      <c r="G47" s="17"/>
    </row>
    <row r="48" spans="1:7" ht="30" x14ac:dyDescent="0.2">
      <c r="A48" s="14" t="s">
        <v>417</v>
      </c>
      <c r="B48" s="15">
        <v>46</v>
      </c>
      <c r="C48" s="15" t="s">
        <v>46</v>
      </c>
      <c r="D48" s="15" t="str">
        <f t="shared" si="1"/>
        <v>p21_q2_2_S1</v>
      </c>
      <c r="E48" s="16" t="s">
        <v>343</v>
      </c>
      <c r="F48" s="16" t="s">
        <v>342</v>
      </c>
      <c r="G48" s="17"/>
    </row>
    <row r="49" spans="1:7" ht="30" x14ac:dyDescent="0.2">
      <c r="A49" s="14" t="s">
        <v>417</v>
      </c>
      <c r="B49" s="15">
        <v>47</v>
      </c>
      <c r="C49" s="15" t="s">
        <v>47</v>
      </c>
      <c r="D49" s="15" t="str">
        <f t="shared" si="1"/>
        <v>p21_q2_3_S1</v>
      </c>
      <c r="E49" s="16" t="s">
        <v>344</v>
      </c>
      <c r="F49" s="16" t="s">
        <v>342</v>
      </c>
      <c r="G49" s="17"/>
    </row>
    <row r="50" spans="1:7" ht="30" x14ac:dyDescent="0.2">
      <c r="A50" s="14" t="s">
        <v>417</v>
      </c>
      <c r="B50" s="15">
        <v>48</v>
      </c>
      <c r="C50" s="15" t="s">
        <v>48</v>
      </c>
      <c r="D50" s="15" t="str">
        <f t="shared" si="1"/>
        <v>p21_q2_4_S1</v>
      </c>
      <c r="E50" s="16" t="s">
        <v>345</v>
      </c>
      <c r="F50" s="16" t="s">
        <v>342</v>
      </c>
      <c r="G50" s="17"/>
    </row>
    <row r="51" spans="1:7" ht="30" x14ac:dyDescent="0.2">
      <c r="A51" s="14" t="s">
        <v>417</v>
      </c>
      <c r="B51" s="15">
        <v>49</v>
      </c>
      <c r="C51" s="15" t="s">
        <v>49</v>
      </c>
      <c r="D51" s="15" t="str">
        <f t="shared" si="1"/>
        <v>p21_q2_5_S1</v>
      </c>
      <c r="E51" s="16" t="s">
        <v>346</v>
      </c>
      <c r="F51" s="16" t="s">
        <v>342</v>
      </c>
      <c r="G51" s="17"/>
    </row>
    <row r="52" spans="1:7" ht="30" x14ac:dyDescent="0.2">
      <c r="A52" s="14" t="s">
        <v>417</v>
      </c>
      <c r="B52" s="15">
        <v>50</v>
      </c>
      <c r="C52" s="15" t="s">
        <v>50</v>
      </c>
      <c r="D52" s="15" t="str">
        <f t="shared" si="1"/>
        <v>p21_q2_6_S1</v>
      </c>
      <c r="E52" s="16" t="s">
        <v>347</v>
      </c>
      <c r="F52" s="16" t="s">
        <v>342</v>
      </c>
      <c r="G52" s="17"/>
    </row>
    <row r="53" spans="1:7" ht="30" x14ac:dyDescent="0.2">
      <c r="A53" s="14" t="s">
        <v>417</v>
      </c>
      <c r="B53" s="15">
        <v>51</v>
      </c>
      <c r="C53" s="15" t="s">
        <v>51</v>
      </c>
      <c r="D53" s="15" t="str">
        <f t="shared" si="1"/>
        <v>p21_q2_7_S1</v>
      </c>
      <c r="E53" s="16" t="s">
        <v>348</v>
      </c>
      <c r="F53" s="16" t="s">
        <v>342</v>
      </c>
      <c r="G53" s="17"/>
    </row>
    <row r="54" spans="1:7" ht="30" x14ac:dyDescent="0.2">
      <c r="A54" s="14" t="s">
        <v>417</v>
      </c>
      <c r="B54" s="15">
        <v>52</v>
      </c>
      <c r="C54" s="15" t="s">
        <v>52</v>
      </c>
      <c r="D54" s="15" t="str">
        <f t="shared" si="1"/>
        <v>p21_q2_8_S1</v>
      </c>
      <c r="E54" s="16" t="s">
        <v>349</v>
      </c>
      <c r="F54" s="16" t="s">
        <v>342</v>
      </c>
      <c r="G54" s="17"/>
    </row>
    <row r="55" spans="1:7" ht="30" x14ac:dyDescent="0.2">
      <c r="A55" s="14" t="s">
        <v>417</v>
      </c>
      <c r="B55" s="15">
        <v>53</v>
      </c>
      <c r="C55" s="15" t="s">
        <v>53</v>
      </c>
      <c r="D55" s="15" t="str">
        <f t="shared" si="1"/>
        <v>p21_q2_9_S1</v>
      </c>
      <c r="E55" s="16" t="s">
        <v>350</v>
      </c>
      <c r="F55" s="16" t="s">
        <v>342</v>
      </c>
      <c r="G55" s="17"/>
    </row>
    <row r="56" spans="1:7" ht="30" x14ac:dyDescent="0.2">
      <c r="A56" s="14" t="s">
        <v>417</v>
      </c>
      <c r="B56" s="15">
        <v>54</v>
      </c>
      <c r="C56" s="15" t="s">
        <v>54</v>
      </c>
      <c r="D56" s="15" t="str">
        <f t="shared" si="1"/>
        <v>p21_q2_10_S1</v>
      </c>
      <c r="E56" s="16" t="s">
        <v>351</v>
      </c>
      <c r="F56" s="16" t="s">
        <v>342</v>
      </c>
      <c r="G56" s="17"/>
    </row>
    <row r="57" spans="1:7" ht="30" x14ac:dyDescent="0.2">
      <c r="A57" s="14" t="s">
        <v>417</v>
      </c>
      <c r="B57" s="15">
        <v>55</v>
      </c>
      <c r="C57" s="15" t="s">
        <v>55</v>
      </c>
      <c r="D57" s="15" t="str">
        <f t="shared" si="1"/>
        <v>p21_q2_91_S1</v>
      </c>
      <c r="E57" s="16" t="s">
        <v>352</v>
      </c>
      <c r="F57" s="16" t="s">
        <v>342</v>
      </c>
      <c r="G57" s="17"/>
    </row>
    <row r="58" spans="1:7" x14ac:dyDescent="0.2">
      <c r="A58" s="14" t="s">
        <v>417</v>
      </c>
      <c r="B58" s="15">
        <v>56</v>
      </c>
      <c r="C58" s="15" t="s">
        <v>56</v>
      </c>
      <c r="D58" s="15" t="str">
        <f t="shared" si="1"/>
        <v>p21_q2_91_etc_S1</v>
      </c>
      <c r="E58" s="17" t="s">
        <v>353</v>
      </c>
      <c r="F58" s="17" t="s">
        <v>354</v>
      </c>
      <c r="G58" s="17"/>
    </row>
    <row r="59" spans="1:7" x14ac:dyDescent="0.2">
      <c r="A59" t="s">
        <v>417</v>
      </c>
      <c r="B59" s="5">
        <v>57</v>
      </c>
      <c r="C59" s="5" t="s">
        <v>57</v>
      </c>
      <c r="D59" s="5" t="str">
        <f t="shared" si="1"/>
        <v>p21_q3_1_S1</v>
      </c>
      <c r="E59" s="3" t="s">
        <v>355</v>
      </c>
      <c r="F59" s="3" t="s">
        <v>356</v>
      </c>
      <c r="G59" s="3"/>
    </row>
    <row r="60" spans="1:7" x14ac:dyDescent="0.2">
      <c r="A60" t="s">
        <v>417</v>
      </c>
      <c r="B60" s="5">
        <v>58</v>
      </c>
      <c r="C60" s="5" t="s">
        <v>58</v>
      </c>
      <c r="D60" s="5" t="str">
        <f t="shared" si="1"/>
        <v>p21_q3_2_S1</v>
      </c>
      <c r="E60" s="3" t="s">
        <v>357</v>
      </c>
      <c r="F60" s="3" t="s">
        <v>358</v>
      </c>
      <c r="G60" s="3"/>
    </row>
    <row r="61" spans="1:7" ht="30" x14ac:dyDescent="0.2">
      <c r="A61" s="21" t="s">
        <v>417</v>
      </c>
      <c r="B61" s="22">
        <v>59</v>
      </c>
      <c r="C61" s="22" t="s">
        <v>59</v>
      </c>
      <c r="D61" s="22" t="str">
        <f t="shared" si="1"/>
        <v>p21_q4_S1</v>
      </c>
      <c r="E61" s="23" t="s">
        <v>359</v>
      </c>
      <c r="F61" s="23" t="s">
        <v>360</v>
      </c>
      <c r="G61" s="24"/>
    </row>
    <row r="62" spans="1:7" ht="30" x14ac:dyDescent="0.2">
      <c r="A62" s="21" t="s">
        <v>417</v>
      </c>
      <c r="B62" s="22">
        <v>60</v>
      </c>
      <c r="C62" s="22" t="s">
        <v>60</v>
      </c>
      <c r="D62" s="22" t="str">
        <f t="shared" si="1"/>
        <v>p21_q5_S1</v>
      </c>
      <c r="E62" s="23" t="s">
        <v>361</v>
      </c>
      <c r="F62" s="23" t="s">
        <v>360</v>
      </c>
      <c r="G62" s="24"/>
    </row>
    <row r="63" spans="1:7" ht="30" x14ac:dyDescent="0.2">
      <c r="A63" s="21" t="s">
        <v>417</v>
      </c>
      <c r="B63" s="22">
        <v>61</v>
      </c>
      <c r="C63" s="22" t="s">
        <v>61</v>
      </c>
      <c r="D63" s="22" t="str">
        <f t="shared" si="1"/>
        <v>p21_q6_S1</v>
      </c>
      <c r="E63" s="23" t="s">
        <v>362</v>
      </c>
      <c r="F63" s="23" t="s">
        <v>360</v>
      </c>
      <c r="G63" s="24"/>
    </row>
    <row r="64" spans="1:7" x14ac:dyDescent="0.2">
      <c r="A64" s="25" t="s">
        <v>417</v>
      </c>
      <c r="B64" s="26">
        <v>62</v>
      </c>
      <c r="C64" s="26" t="s">
        <v>62</v>
      </c>
      <c r="D64" s="26" t="str">
        <f t="shared" si="1"/>
        <v>p21_q6_1_S1</v>
      </c>
      <c r="E64" s="27" t="s">
        <v>363</v>
      </c>
      <c r="F64" s="27" t="s">
        <v>364</v>
      </c>
      <c r="G64" s="27"/>
    </row>
    <row r="65" spans="1:7" ht="30" x14ac:dyDescent="0.2">
      <c r="A65" s="21" t="s">
        <v>417</v>
      </c>
      <c r="B65" s="22">
        <v>63</v>
      </c>
      <c r="C65" s="22" t="s">
        <v>63</v>
      </c>
      <c r="D65" s="22" t="str">
        <f t="shared" si="1"/>
        <v>p21_q6_1_noanswer_S1</v>
      </c>
      <c r="E65" s="23" t="s">
        <v>365</v>
      </c>
      <c r="F65" s="24" t="s">
        <v>366</v>
      </c>
      <c r="G65" s="24"/>
    </row>
    <row r="66" spans="1:7" ht="75" x14ac:dyDescent="0.2">
      <c r="A66" s="25" t="s">
        <v>417</v>
      </c>
      <c r="B66" s="26">
        <v>64</v>
      </c>
      <c r="C66" s="26" t="s">
        <v>64</v>
      </c>
      <c r="D66" s="26" t="str">
        <f t="shared" si="1"/>
        <v>p21_q7_S1</v>
      </c>
      <c r="E66" s="28" t="s">
        <v>367</v>
      </c>
      <c r="F66" s="28" t="s">
        <v>368</v>
      </c>
      <c r="G66" s="27"/>
    </row>
    <row r="67" spans="1:7" x14ac:dyDescent="0.2">
      <c r="A67" s="25" t="s">
        <v>417</v>
      </c>
      <c r="B67" s="26">
        <v>65</v>
      </c>
      <c r="C67" s="26" t="s">
        <v>65</v>
      </c>
      <c r="D67" s="26" t="str">
        <f t="shared" si="1"/>
        <v>p21_q7_3_1_S1</v>
      </c>
      <c r="E67" s="28" t="s">
        <v>369</v>
      </c>
      <c r="F67" s="29" t="s">
        <v>370</v>
      </c>
      <c r="G67" s="27" t="s">
        <v>371</v>
      </c>
    </row>
    <row r="68" spans="1:7" ht="30" x14ac:dyDescent="0.2">
      <c r="A68" s="14" t="s">
        <v>417</v>
      </c>
      <c r="B68" s="15">
        <v>66</v>
      </c>
      <c r="C68" s="15" t="s">
        <v>66</v>
      </c>
      <c r="D68" s="15" t="str">
        <f t="shared" si="1"/>
        <v>p21_q7_3_1_noanswer_S1</v>
      </c>
      <c r="E68" s="16" t="s">
        <v>372</v>
      </c>
      <c r="F68" s="18">
        <v>9999</v>
      </c>
      <c r="G68" s="17" t="s">
        <v>373</v>
      </c>
    </row>
    <row r="69" spans="1:7" x14ac:dyDescent="0.2">
      <c r="A69" s="25" t="s">
        <v>417</v>
      </c>
      <c r="B69" s="26">
        <v>67</v>
      </c>
      <c r="C69" s="26" t="s">
        <v>67</v>
      </c>
      <c r="D69" s="26" t="str">
        <f t="shared" si="1"/>
        <v>p21_q7_4_1_S1</v>
      </c>
      <c r="E69" s="28" t="s">
        <v>374</v>
      </c>
      <c r="F69" s="29" t="s">
        <v>370</v>
      </c>
      <c r="G69" s="27" t="s">
        <v>375</v>
      </c>
    </row>
    <row r="70" spans="1:7" ht="30" x14ac:dyDescent="0.2">
      <c r="A70" s="25" t="s">
        <v>417</v>
      </c>
      <c r="B70" s="26">
        <v>68</v>
      </c>
      <c r="C70" s="26" t="s">
        <v>68</v>
      </c>
      <c r="D70" s="26" t="str">
        <f t="shared" si="1"/>
        <v>p21_q7_4_1_noanswer_S1</v>
      </c>
      <c r="E70" s="28" t="s">
        <v>376</v>
      </c>
      <c r="F70" s="29">
        <v>9999</v>
      </c>
      <c r="G70" s="27" t="s">
        <v>377</v>
      </c>
    </row>
    <row r="71" spans="1:7" ht="120" x14ac:dyDescent="0.2">
      <c r="A71" s="14" t="s">
        <v>417</v>
      </c>
      <c r="B71" s="15">
        <v>69</v>
      </c>
      <c r="C71" s="15" t="s">
        <v>69</v>
      </c>
      <c r="D71" s="15" t="str">
        <f t="shared" si="1"/>
        <v>p21_q8_S1</v>
      </c>
      <c r="E71" s="16" t="s">
        <v>378</v>
      </c>
      <c r="F71" s="16" t="s">
        <v>379</v>
      </c>
      <c r="G71" s="17"/>
    </row>
    <row r="72" spans="1:7" ht="45" x14ac:dyDescent="0.2">
      <c r="A72" t="s">
        <v>417</v>
      </c>
      <c r="B72" s="5">
        <v>70</v>
      </c>
      <c r="C72" s="5" t="s">
        <v>70</v>
      </c>
      <c r="D72" s="5" t="str">
        <f t="shared" si="1"/>
        <v>p21_q9_S1</v>
      </c>
      <c r="E72" s="4" t="s">
        <v>380</v>
      </c>
      <c r="F72" s="4" t="s">
        <v>381</v>
      </c>
      <c r="G72" s="3"/>
    </row>
    <row r="73" spans="1:7" x14ac:dyDescent="0.2">
      <c r="A73" s="25" t="s">
        <v>417</v>
      </c>
      <c r="B73" s="26">
        <v>71</v>
      </c>
      <c r="C73" s="26" t="s">
        <v>71</v>
      </c>
      <c r="D73" s="26" t="s">
        <v>258</v>
      </c>
      <c r="E73" s="25"/>
      <c r="F73" s="25"/>
      <c r="G73" s="25"/>
    </row>
    <row r="74" spans="1:7" x14ac:dyDescent="0.2">
      <c r="A74" t="s">
        <v>417</v>
      </c>
      <c r="B74" s="5">
        <v>72</v>
      </c>
      <c r="C74" s="5" t="s">
        <v>256</v>
      </c>
      <c r="D74" s="5" t="s">
        <v>259</v>
      </c>
    </row>
    <row r="75" spans="1:7" x14ac:dyDescent="0.2">
      <c r="A75" t="s">
        <v>417</v>
      </c>
      <c r="B75" s="5">
        <v>73</v>
      </c>
      <c r="C75" s="5" t="s">
        <v>72</v>
      </c>
      <c r="D75" s="5" t="s">
        <v>175</v>
      </c>
    </row>
    <row r="76" spans="1:7" x14ac:dyDescent="0.2">
      <c r="A76" s="14" t="s">
        <v>417</v>
      </c>
      <c r="B76" s="15">
        <v>74</v>
      </c>
      <c r="C76" s="15" t="s">
        <v>73</v>
      </c>
      <c r="D76" s="15" t="str">
        <f t="shared" ref="D76:D79" si="2">CONCATENATE(C76, "_S1")</f>
        <v>N_cha_S1</v>
      </c>
      <c r="E76" s="14"/>
      <c r="F76" s="14"/>
      <c r="G76" s="14"/>
    </row>
    <row r="77" spans="1:7" x14ac:dyDescent="0.2">
      <c r="A77" s="14" t="s">
        <v>417</v>
      </c>
      <c r="B77" s="15">
        <v>75</v>
      </c>
      <c r="C77" s="15" t="s">
        <v>74</v>
      </c>
      <c r="D77" s="15" t="str">
        <f t="shared" si="2"/>
        <v>N_num_S1</v>
      </c>
      <c r="E77" s="14"/>
      <c r="F77" s="14"/>
      <c r="G77" s="14"/>
    </row>
    <row r="78" spans="1:7" x14ac:dyDescent="0.2">
      <c r="A78" s="14" t="s">
        <v>417</v>
      </c>
      <c r="B78" s="15">
        <v>76</v>
      </c>
      <c r="C78" s="15" t="s">
        <v>75</v>
      </c>
      <c r="D78" s="15" t="str">
        <f t="shared" si="2"/>
        <v>S_cha_S1</v>
      </c>
      <c r="E78" s="14"/>
      <c r="F78" s="14"/>
      <c r="G78" s="14"/>
    </row>
    <row r="79" spans="1:7" x14ac:dyDescent="0.2">
      <c r="A79" s="14" t="s">
        <v>417</v>
      </c>
      <c r="B79" s="15">
        <v>77</v>
      </c>
      <c r="C79" s="15" t="s">
        <v>76</v>
      </c>
      <c r="D79" s="15" t="str">
        <f t="shared" si="2"/>
        <v>S_num_S1</v>
      </c>
      <c r="E79" s="14"/>
      <c r="F79" s="14"/>
      <c r="G79" s="14"/>
    </row>
    <row r="80" spans="1:7" x14ac:dyDescent="0.2">
      <c r="A80" t="s">
        <v>417</v>
      </c>
      <c r="B80" s="5">
        <v>78</v>
      </c>
      <c r="C80" s="5" t="s">
        <v>77</v>
      </c>
      <c r="D80" s="5" t="s">
        <v>176</v>
      </c>
    </row>
    <row r="81" spans="1:6" ht="32" x14ac:dyDescent="0.2">
      <c r="A81" t="s">
        <v>418</v>
      </c>
      <c r="B81" s="5">
        <v>79</v>
      </c>
      <c r="C81" s="5" t="s">
        <v>78</v>
      </c>
      <c r="D81" s="5" t="s">
        <v>268</v>
      </c>
      <c r="E81" t="s">
        <v>78</v>
      </c>
      <c r="F81" s="11" t="s">
        <v>384</v>
      </c>
    </row>
    <row r="82" spans="1:6" ht="32" x14ac:dyDescent="0.2">
      <c r="A82" t="s">
        <v>418</v>
      </c>
      <c r="B82" s="5">
        <v>80</v>
      </c>
      <c r="C82" s="5" t="s">
        <v>79</v>
      </c>
      <c r="D82" s="5" t="s">
        <v>177</v>
      </c>
      <c r="E82" t="s">
        <v>79</v>
      </c>
      <c r="F82" s="11" t="s">
        <v>384</v>
      </c>
    </row>
    <row r="83" spans="1:6" ht="32" x14ac:dyDescent="0.2">
      <c r="A83" t="s">
        <v>418</v>
      </c>
      <c r="B83" s="5">
        <v>81</v>
      </c>
      <c r="C83" s="5" t="s">
        <v>80</v>
      </c>
      <c r="D83" s="5" t="s">
        <v>269</v>
      </c>
      <c r="E83" t="s">
        <v>80</v>
      </c>
      <c r="F83" s="11" t="s">
        <v>384</v>
      </c>
    </row>
    <row r="84" spans="1:6" ht="80" x14ac:dyDescent="0.2">
      <c r="A84" t="s">
        <v>418</v>
      </c>
      <c r="B84" s="5">
        <v>82</v>
      </c>
      <c r="C84" s="5" t="s">
        <v>81</v>
      </c>
      <c r="D84" s="5" t="s">
        <v>178</v>
      </c>
      <c r="E84" t="s">
        <v>81</v>
      </c>
      <c r="F84" s="8" t="s">
        <v>385</v>
      </c>
    </row>
    <row r="85" spans="1:6" ht="32" x14ac:dyDescent="0.2">
      <c r="A85" s="14" t="s">
        <v>418</v>
      </c>
      <c r="B85" s="15">
        <v>83</v>
      </c>
      <c r="C85" s="15" t="s">
        <v>82</v>
      </c>
      <c r="D85" s="15" t="s">
        <v>179</v>
      </c>
      <c r="E85" s="14" t="s">
        <v>82</v>
      </c>
      <c r="F85" s="19" t="s">
        <v>386</v>
      </c>
    </row>
    <row r="86" spans="1:6" ht="176" x14ac:dyDescent="0.2">
      <c r="A86" s="25" t="s">
        <v>418</v>
      </c>
      <c r="B86" s="26">
        <v>84</v>
      </c>
      <c r="C86" s="26" t="s">
        <v>83</v>
      </c>
      <c r="D86" s="26" t="s">
        <v>180</v>
      </c>
      <c r="E86" s="25" t="s">
        <v>83</v>
      </c>
      <c r="F86" s="30" t="s">
        <v>387</v>
      </c>
    </row>
    <row r="87" spans="1:6" x14ac:dyDescent="0.2">
      <c r="A87" s="14" t="s">
        <v>418</v>
      </c>
      <c r="B87" s="15">
        <v>85</v>
      </c>
      <c r="C87" s="15" t="s">
        <v>84</v>
      </c>
      <c r="D87" s="15" t="s">
        <v>181</v>
      </c>
      <c r="E87" s="14" t="s">
        <v>84</v>
      </c>
      <c r="F87" s="19"/>
    </row>
    <row r="88" spans="1:6" x14ac:dyDescent="0.2">
      <c r="A88" s="14" t="s">
        <v>418</v>
      </c>
      <c r="B88" s="15">
        <v>86</v>
      </c>
      <c r="C88" s="15" t="s">
        <v>85</v>
      </c>
      <c r="D88" s="15" t="s">
        <v>182</v>
      </c>
      <c r="E88" s="14" t="s">
        <v>85</v>
      </c>
      <c r="F88" s="19"/>
    </row>
    <row r="89" spans="1:6" x14ac:dyDescent="0.2">
      <c r="A89" s="14" t="s">
        <v>418</v>
      </c>
      <c r="B89" s="15">
        <v>87</v>
      </c>
      <c r="C89" s="15" t="s">
        <v>86</v>
      </c>
      <c r="D89" s="15" t="s">
        <v>183</v>
      </c>
      <c r="E89" s="14" t="s">
        <v>86</v>
      </c>
      <c r="F89" s="19"/>
    </row>
    <row r="90" spans="1:6" x14ac:dyDescent="0.2">
      <c r="A90" s="14" t="s">
        <v>418</v>
      </c>
      <c r="B90" s="15">
        <v>88</v>
      </c>
      <c r="C90" s="15" t="s">
        <v>87</v>
      </c>
      <c r="D90" s="15" t="s">
        <v>184</v>
      </c>
      <c r="E90" s="14" t="s">
        <v>87</v>
      </c>
      <c r="F90" s="19"/>
    </row>
    <row r="91" spans="1:6" x14ac:dyDescent="0.2">
      <c r="A91" s="14" t="s">
        <v>418</v>
      </c>
      <c r="B91" s="15">
        <v>89</v>
      </c>
      <c r="C91" s="15" t="s">
        <v>88</v>
      </c>
      <c r="D91" s="15" t="s">
        <v>185</v>
      </c>
      <c r="E91" s="14" t="s">
        <v>88</v>
      </c>
      <c r="F91" s="19"/>
    </row>
    <row r="92" spans="1:6" x14ac:dyDescent="0.2">
      <c r="A92" s="14" t="s">
        <v>418</v>
      </c>
      <c r="B92" s="15">
        <v>90</v>
      </c>
      <c r="C92" s="15" t="s">
        <v>89</v>
      </c>
      <c r="D92" s="15" t="s">
        <v>186</v>
      </c>
      <c r="E92" s="14" t="s">
        <v>89</v>
      </c>
      <c r="F92" s="19"/>
    </row>
    <row r="93" spans="1:6" x14ac:dyDescent="0.2">
      <c r="A93" s="14" t="s">
        <v>418</v>
      </c>
      <c r="B93" s="15">
        <v>91</v>
      </c>
      <c r="C93" s="15" t="s">
        <v>90</v>
      </c>
      <c r="D93" s="15" t="s">
        <v>187</v>
      </c>
      <c r="E93" s="14" t="s">
        <v>90</v>
      </c>
      <c r="F93" s="19"/>
    </row>
    <row r="94" spans="1:6" x14ac:dyDescent="0.2">
      <c r="A94" s="14" t="s">
        <v>418</v>
      </c>
      <c r="B94" s="15">
        <v>92</v>
      </c>
      <c r="C94" s="15" t="s">
        <v>91</v>
      </c>
      <c r="D94" s="15" t="s">
        <v>188</v>
      </c>
      <c r="E94" s="14" t="s">
        <v>91</v>
      </c>
      <c r="F94" s="19"/>
    </row>
    <row r="95" spans="1:6" x14ac:dyDescent="0.2">
      <c r="A95" s="14" t="s">
        <v>418</v>
      </c>
      <c r="B95" s="15">
        <v>93</v>
      </c>
      <c r="C95" s="15" t="s">
        <v>92</v>
      </c>
      <c r="D95" s="15" t="s">
        <v>189</v>
      </c>
      <c r="E95" s="14" t="s">
        <v>92</v>
      </c>
      <c r="F95" s="19"/>
    </row>
    <row r="96" spans="1:6" x14ac:dyDescent="0.2">
      <c r="A96" s="14" t="s">
        <v>418</v>
      </c>
      <c r="B96" s="15">
        <v>94</v>
      </c>
      <c r="C96" s="15" t="s">
        <v>93</v>
      </c>
      <c r="D96" s="15" t="s">
        <v>190</v>
      </c>
      <c r="E96" s="14" t="s">
        <v>93</v>
      </c>
      <c r="F96" s="19"/>
    </row>
    <row r="97" spans="1:6" ht="16" x14ac:dyDescent="0.2">
      <c r="A97" s="14" t="s">
        <v>418</v>
      </c>
      <c r="B97" s="15">
        <v>95</v>
      </c>
      <c r="C97" s="15" t="s">
        <v>94</v>
      </c>
      <c r="D97" s="15" t="s">
        <v>191</v>
      </c>
      <c r="E97" s="14" t="s">
        <v>94</v>
      </c>
      <c r="F97" s="19" t="s">
        <v>388</v>
      </c>
    </row>
    <row r="98" spans="1:6" x14ac:dyDescent="0.2">
      <c r="A98" t="s">
        <v>418</v>
      </c>
      <c r="B98" s="5">
        <v>96</v>
      </c>
      <c r="C98" s="5" t="s">
        <v>95</v>
      </c>
      <c r="D98" s="5" t="s">
        <v>192</v>
      </c>
      <c r="E98" t="s">
        <v>95</v>
      </c>
      <c r="F98" s="12" t="s">
        <v>389</v>
      </c>
    </row>
    <row r="99" spans="1:6" x14ac:dyDescent="0.2">
      <c r="A99" t="s">
        <v>418</v>
      </c>
      <c r="B99" s="5">
        <v>97</v>
      </c>
      <c r="C99" s="5" t="s">
        <v>96</v>
      </c>
      <c r="D99" s="5" t="s">
        <v>193</v>
      </c>
      <c r="E99" t="s">
        <v>96</v>
      </c>
      <c r="F99" s="12" t="s">
        <v>390</v>
      </c>
    </row>
    <row r="100" spans="1:6" ht="80" x14ac:dyDescent="0.2">
      <c r="A100" t="s">
        <v>418</v>
      </c>
      <c r="B100" s="5">
        <v>98</v>
      </c>
      <c r="C100" s="5" t="s">
        <v>97</v>
      </c>
      <c r="D100" s="5" t="s">
        <v>195</v>
      </c>
      <c r="E100" t="s">
        <v>97</v>
      </c>
      <c r="F100" s="8" t="s">
        <v>277</v>
      </c>
    </row>
    <row r="101" spans="1:6" ht="16" x14ac:dyDescent="0.2">
      <c r="A101" t="s">
        <v>418</v>
      </c>
      <c r="B101" s="5">
        <v>99</v>
      </c>
      <c r="C101" s="5" t="s">
        <v>98</v>
      </c>
      <c r="D101" s="5" t="s">
        <v>194</v>
      </c>
      <c r="E101" t="s">
        <v>98</v>
      </c>
      <c r="F101" s="8" t="s">
        <v>275</v>
      </c>
    </row>
    <row r="102" spans="1:6" ht="16" x14ac:dyDescent="0.2">
      <c r="A102" t="s">
        <v>418</v>
      </c>
      <c r="B102" s="5">
        <v>100</v>
      </c>
      <c r="C102" s="5" t="s">
        <v>99</v>
      </c>
      <c r="D102" s="5" t="s">
        <v>196</v>
      </c>
      <c r="E102" t="s">
        <v>99</v>
      </c>
      <c r="F102" s="8" t="s">
        <v>276</v>
      </c>
    </row>
    <row r="103" spans="1:6" ht="32" x14ac:dyDescent="0.2">
      <c r="A103" s="14" t="s">
        <v>418</v>
      </c>
      <c r="B103" s="15">
        <v>101</v>
      </c>
      <c r="C103" s="15" t="s">
        <v>100</v>
      </c>
      <c r="D103" s="15" t="s">
        <v>197</v>
      </c>
      <c r="E103" s="14" t="s">
        <v>100</v>
      </c>
      <c r="F103" s="19" t="s">
        <v>386</v>
      </c>
    </row>
    <row r="104" spans="1:6" ht="32" x14ac:dyDescent="0.2">
      <c r="A104" s="14" t="s">
        <v>418</v>
      </c>
      <c r="B104" s="15">
        <v>102</v>
      </c>
      <c r="C104" s="15" t="s">
        <v>101</v>
      </c>
      <c r="D104" s="15" t="s">
        <v>198</v>
      </c>
      <c r="E104" s="14" t="s">
        <v>101</v>
      </c>
      <c r="F104" s="19" t="s">
        <v>386</v>
      </c>
    </row>
    <row r="105" spans="1:6" ht="32" x14ac:dyDescent="0.2">
      <c r="A105" s="14" t="s">
        <v>418</v>
      </c>
      <c r="B105" s="15">
        <v>103</v>
      </c>
      <c r="C105" s="15" t="s">
        <v>102</v>
      </c>
      <c r="D105" s="15" t="s">
        <v>421</v>
      </c>
      <c r="E105" s="14" t="s">
        <v>102</v>
      </c>
      <c r="F105" s="19" t="s">
        <v>386</v>
      </c>
    </row>
    <row r="106" spans="1:6" ht="32" x14ac:dyDescent="0.2">
      <c r="A106" s="14" t="s">
        <v>418</v>
      </c>
      <c r="B106" s="15">
        <v>104</v>
      </c>
      <c r="C106" s="15" t="s">
        <v>103</v>
      </c>
      <c r="D106" s="15" t="s">
        <v>199</v>
      </c>
      <c r="E106" s="14" t="s">
        <v>103</v>
      </c>
      <c r="F106" s="19" t="s">
        <v>386</v>
      </c>
    </row>
    <row r="107" spans="1:6" ht="32" x14ac:dyDescent="0.2">
      <c r="A107" s="25" t="s">
        <v>418</v>
      </c>
      <c r="B107" s="26">
        <v>105</v>
      </c>
      <c r="C107" s="26" t="s">
        <v>104</v>
      </c>
      <c r="D107" s="26" t="s">
        <v>200</v>
      </c>
      <c r="E107" s="25" t="s">
        <v>104</v>
      </c>
      <c r="F107" s="30" t="s">
        <v>386</v>
      </c>
    </row>
    <row r="108" spans="1:6" ht="16" x14ac:dyDescent="0.2">
      <c r="A108" s="25" t="s">
        <v>418</v>
      </c>
      <c r="B108" s="26">
        <v>106</v>
      </c>
      <c r="C108" s="26" t="s">
        <v>105</v>
      </c>
      <c r="D108" s="26" t="s">
        <v>201</v>
      </c>
      <c r="E108" s="25" t="s">
        <v>105</v>
      </c>
      <c r="F108" s="30" t="s">
        <v>391</v>
      </c>
    </row>
    <row r="109" spans="1:6" ht="16" x14ac:dyDescent="0.2">
      <c r="A109" s="25" t="s">
        <v>418</v>
      </c>
      <c r="B109" s="26">
        <v>107</v>
      </c>
      <c r="C109" s="26" t="s">
        <v>106</v>
      </c>
      <c r="D109" s="26" t="s">
        <v>202</v>
      </c>
      <c r="E109" s="25" t="s">
        <v>106</v>
      </c>
      <c r="F109" s="30" t="s">
        <v>392</v>
      </c>
    </row>
    <row r="110" spans="1:6" ht="32" x14ac:dyDescent="0.2">
      <c r="A110" s="25" t="s">
        <v>418</v>
      </c>
      <c r="B110" s="26">
        <v>108</v>
      </c>
      <c r="C110" s="26" t="s">
        <v>107</v>
      </c>
      <c r="D110" s="26" t="s">
        <v>203</v>
      </c>
      <c r="E110" s="25" t="s">
        <v>107</v>
      </c>
      <c r="F110" s="30" t="s">
        <v>393</v>
      </c>
    </row>
    <row r="111" spans="1:6" ht="16" x14ac:dyDescent="0.2">
      <c r="A111" s="25" t="s">
        <v>418</v>
      </c>
      <c r="B111" s="26">
        <v>109</v>
      </c>
      <c r="C111" s="26" t="s">
        <v>108</v>
      </c>
      <c r="D111" s="26" t="s">
        <v>204</v>
      </c>
      <c r="E111" s="25" t="s">
        <v>108</v>
      </c>
      <c r="F111" s="30" t="s">
        <v>392</v>
      </c>
    </row>
    <row r="112" spans="1:6" ht="32" x14ac:dyDescent="0.2">
      <c r="A112" s="25" t="s">
        <v>418</v>
      </c>
      <c r="B112" s="26">
        <v>110</v>
      </c>
      <c r="C112" s="26" t="s">
        <v>109</v>
      </c>
      <c r="D112" s="26" t="s">
        <v>205</v>
      </c>
      <c r="E112" s="25" t="s">
        <v>109</v>
      </c>
      <c r="F112" s="30" t="s">
        <v>393</v>
      </c>
    </row>
    <row r="113" spans="1:6" ht="32" x14ac:dyDescent="0.2">
      <c r="A113" s="25" t="s">
        <v>418</v>
      </c>
      <c r="B113" s="26">
        <v>111</v>
      </c>
      <c r="C113" s="26" t="s">
        <v>110</v>
      </c>
      <c r="D113" s="26" t="s">
        <v>206</v>
      </c>
      <c r="E113" s="25" t="s">
        <v>110</v>
      </c>
      <c r="F113" s="30" t="s">
        <v>386</v>
      </c>
    </row>
    <row r="114" spans="1:6" ht="16" x14ac:dyDescent="0.2">
      <c r="A114" s="25" t="s">
        <v>418</v>
      </c>
      <c r="B114" s="26">
        <v>112</v>
      </c>
      <c r="C114" s="26" t="s">
        <v>111</v>
      </c>
      <c r="D114" s="26" t="s">
        <v>207</v>
      </c>
      <c r="E114" s="25" t="s">
        <v>111</v>
      </c>
      <c r="F114" s="30" t="s">
        <v>394</v>
      </c>
    </row>
    <row r="115" spans="1:6" ht="32" x14ac:dyDescent="0.2">
      <c r="A115" s="25" t="s">
        <v>418</v>
      </c>
      <c r="B115" s="26">
        <v>113</v>
      </c>
      <c r="C115" s="26" t="s">
        <v>112</v>
      </c>
      <c r="D115" s="26" t="s">
        <v>208</v>
      </c>
      <c r="E115" s="25" t="s">
        <v>112</v>
      </c>
      <c r="F115" s="30" t="s">
        <v>395</v>
      </c>
    </row>
    <row r="116" spans="1:6" ht="380" x14ac:dyDescent="0.2">
      <c r="A116" s="14" t="s">
        <v>418</v>
      </c>
      <c r="B116" s="15">
        <v>114</v>
      </c>
      <c r="C116" s="15" t="s">
        <v>113</v>
      </c>
      <c r="D116" s="15" t="s">
        <v>209</v>
      </c>
      <c r="E116" s="14" t="s">
        <v>113</v>
      </c>
      <c r="F116" s="20" t="s">
        <v>396</v>
      </c>
    </row>
    <row r="117" spans="1:6" x14ac:dyDescent="0.2">
      <c r="A117" t="s">
        <v>418</v>
      </c>
      <c r="B117" s="5">
        <v>115</v>
      </c>
      <c r="C117" s="5" t="s">
        <v>114</v>
      </c>
      <c r="D117" s="5" t="s">
        <v>210</v>
      </c>
      <c r="E117" t="s">
        <v>114</v>
      </c>
      <c r="F117" s="13"/>
    </row>
    <row r="118" spans="1:6" x14ac:dyDescent="0.2">
      <c r="A118" t="s">
        <v>418</v>
      </c>
      <c r="B118" s="5">
        <v>116</v>
      </c>
      <c r="C118" s="5" t="s">
        <v>115</v>
      </c>
      <c r="D118" s="5" t="s">
        <v>211</v>
      </c>
      <c r="E118" t="s">
        <v>115</v>
      </c>
      <c r="F118" s="13"/>
    </row>
    <row r="119" spans="1:6" x14ac:dyDescent="0.2">
      <c r="A119" t="s">
        <v>418</v>
      </c>
      <c r="B119" s="5">
        <v>117</v>
      </c>
      <c r="C119" s="5" t="s">
        <v>116</v>
      </c>
      <c r="D119" s="5" t="s">
        <v>212</v>
      </c>
      <c r="E119" t="s">
        <v>116</v>
      </c>
      <c r="F119" s="13"/>
    </row>
    <row r="120" spans="1:6" x14ac:dyDescent="0.2">
      <c r="A120" t="s">
        <v>418</v>
      </c>
      <c r="B120" s="5">
        <v>118</v>
      </c>
      <c r="C120" s="5" t="s">
        <v>117</v>
      </c>
      <c r="D120" s="5" t="s">
        <v>213</v>
      </c>
      <c r="E120" t="s">
        <v>117</v>
      </c>
      <c r="F120" s="13"/>
    </row>
    <row r="121" spans="1:6" x14ac:dyDescent="0.2">
      <c r="A121" t="s">
        <v>418</v>
      </c>
      <c r="B121" s="5">
        <v>119</v>
      </c>
      <c r="C121" s="5" t="s">
        <v>118</v>
      </c>
      <c r="D121" s="5" t="s">
        <v>214</v>
      </c>
      <c r="E121" t="s">
        <v>118</v>
      </c>
      <c r="F121" s="13"/>
    </row>
    <row r="122" spans="1:6" x14ac:dyDescent="0.2">
      <c r="A122" t="s">
        <v>418</v>
      </c>
      <c r="B122" s="5">
        <v>120</v>
      </c>
      <c r="C122" s="5" t="s">
        <v>119</v>
      </c>
      <c r="D122" s="5" t="s">
        <v>215</v>
      </c>
      <c r="E122" t="s">
        <v>119</v>
      </c>
      <c r="F122" s="13"/>
    </row>
    <row r="123" spans="1:6" x14ac:dyDescent="0.2">
      <c r="A123" t="s">
        <v>418</v>
      </c>
      <c r="B123" s="5">
        <v>121</v>
      </c>
      <c r="C123" s="5" t="s">
        <v>120</v>
      </c>
      <c r="D123" s="5" t="s">
        <v>216</v>
      </c>
      <c r="E123" t="s">
        <v>120</v>
      </c>
      <c r="F123" s="13"/>
    </row>
    <row r="124" spans="1:6" x14ac:dyDescent="0.2">
      <c r="A124" t="s">
        <v>418</v>
      </c>
      <c r="B124" s="5">
        <v>122</v>
      </c>
      <c r="C124" s="5" t="s">
        <v>121</v>
      </c>
      <c r="D124" s="5" t="s">
        <v>217</v>
      </c>
      <c r="E124" t="s">
        <v>121</v>
      </c>
      <c r="F124" s="13"/>
    </row>
    <row r="125" spans="1:6" x14ac:dyDescent="0.2">
      <c r="A125" t="s">
        <v>418</v>
      </c>
      <c r="B125" s="5">
        <v>123</v>
      </c>
      <c r="C125" s="5" t="s">
        <v>122</v>
      </c>
      <c r="D125" s="5" t="s">
        <v>218</v>
      </c>
      <c r="E125" t="s">
        <v>122</v>
      </c>
      <c r="F125" s="13"/>
    </row>
    <row r="126" spans="1:6" x14ac:dyDescent="0.2">
      <c r="A126" t="s">
        <v>418</v>
      </c>
      <c r="B126" s="5">
        <v>124</v>
      </c>
      <c r="C126" s="5" t="s">
        <v>123</v>
      </c>
      <c r="D126" s="5" t="s">
        <v>219</v>
      </c>
      <c r="E126" t="s">
        <v>123</v>
      </c>
      <c r="F126" s="13"/>
    </row>
    <row r="127" spans="1:6" x14ac:dyDescent="0.2">
      <c r="A127" t="s">
        <v>418</v>
      </c>
      <c r="B127" s="5">
        <v>125</v>
      </c>
      <c r="C127" s="5" t="s">
        <v>124</v>
      </c>
      <c r="D127" s="5" t="s">
        <v>220</v>
      </c>
      <c r="E127" t="s">
        <v>124</v>
      </c>
      <c r="F127" s="13"/>
    </row>
    <row r="128" spans="1:6" x14ac:dyDescent="0.2">
      <c r="A128" t="s">
        <v>418</v>
      </c>
      <c r="B128" s="5">
        <v>126</v>
      </c>
      <c r="C128" s="5" t="s">
        <v>125</v>
      </c>
      <c r="D128" s="5" t="s">
        <v>221</v>
      </c>
      <c r="E128" t="s">
        <v>125</v>
      </c>
      <c r="F128" s="13"/>
    </row>
    <row r="129" spans="1:6" x14ac:dyDescent="0.2">
      <c r="A129" t="s">
        <v>418</v>
      </c>
      <c r="B129" s="5">
        <v>127</v>
      </c>
      <c r="C129" s="5" t="s">
        <v>126</v>
      </c>
      <c r="D129" s="5" t="s">
        <v>222</v>
      </c>
      <c r="E129" t="s">
        <v>126</v>
      </c>
      <c r="F129" s="13"/>
    </row>
    <row r="130" spans="1:6" x14ac:dyDescent="0.2">
      <c r="A130" t="s">
        <v>418</v>
      </c>
      <c r="B130" s="5">
        <v>128</v>
      </c>
      <c r="C130" s="5" t="s">
        <v>127</v>
      </c>
      <c r="D130" s="5" t="s">
        <v>223</v>
      </c>
      <c r="E130" t="s">
        <v>127</v>
      </c>
      <c r="F130" s="13"/>
    </row>
    <row r="131" spans="1:6" x14ac:dyDescent="0.2">
      <c r="A131" t="s">
        <v>418</v>
      </c>
      <c r="B131" s="5">
        <v>129</v>
      </c>
      <c r="C131" s="5" t="s">
        <v>128</v>
      </c>
      <c r="D131" s="5" t="s">
        <v>224</v>
      </c>
      <c r="E131" t="s">
        <v>128</v>
      </c>
      <c r="F131" s="13"/>
    </row>
    <row r="132" spans="1:6" x14ac:dyDescent="0.2">
      <c r="A132" t="s">
        <v>418</v>
      </c>
      <c r="B132" s="5">
        <v>130</v>
      </c>
      <c r="C132" s="5" t="s">
        <v>129</v>
      </c>
      <c r="D132" s="5" t="s">
        <v>225</v>
      </c>
      <c r="E132" t="s">
        <v>129</v>
      </c>
      <c r="F132" s="13"/>
    </row>
    <row r="133" spans="1:6" x14ac:dyDescent="0.2">
      <c r="A133" t="s">
        <v>418</v>
      </c>
      <c r="B133" s="5">
        <v>131</v>
      </c>
      <c r="C133" s="5" t="s">
        <v>130</v>
      </c>
      <c r="D133" s="5" t="s">
        <v>226</v>
      </c>
      <c r="E133" t="s">
        <v>130</v>
      </c>
      <c r="F133" s="13"/>
    </row>
    <row r="134" spans="1:6" x14ac:dyDescent="0.2">
      <c r="A134" t="s">
        <v>418</v>
      </c>
      <c r="B134" s="5">
        <v>132</v>
      </c>
      <c r="C134" s="5" t="s">
        <v>131</v>
      </c>
      <c r="D134" s="5" t="s">
        <v>227</v>
      </c>
      <c r="E134" t="s">
        <v>131</v>
      </c>
      <c r="F134" s="13"/>
    </row>
    <row r="135" spans="1:6" x14ac:dyDescent="0.2">
      <c r="A135" t="s">
        <v>418</v>
      </c>
      <c r="B135" s="5">
        <v>133</v>
      </c>
      <c r="C135" s="5" t="s">
        <v>132</v>
      </c>
      <c r="D135" s="5" t="s">
        <v>228</v>
      </c>
      <c r="E135" t="s">
        <v>132</v>
      </c>
      <c r="F135" s="13"/>
    </row>
    <row r="136" spans="1:6" x14ac:dyDescent="0.2">
      <c r="A136" t="s">
        <v>418</v>
      </c>
      <c r="B136" s="5">
        <v>134</v>
      </c>
      <c r="C136" s="5" t="s">
        <v>133</v>
      </c>
      <c r="D136" s="5" t="s">
        <v>229</v>
      </c>
      <c r="E136" t="s">
        <v>133</v>
      </c>
      <c r="F136" s="13"/>
    </row>
    <row r="137" spans="1:6" x14ac:dyDescent="0.2">
      <c r="A137" t="s">
        <v>418</v>
      </c>
      <c r="B137" s="5">
        <v>135</v>
      </c>
      <c r="C137" s="5" t="s">
        <v>134</v>
      </c>
      <c r="D137" s="5" t="s">
        <v>232</v>
      </c>
      <c r="E137" t="s">
        <v>134</v>
      </c>
      <c r="F137" s="13"/>
    </row>
    <row r="138" spans="1:6" x14ac:dyDescent="0.2">
      <c r="A138" t="s">
        <v>418</v>
      </c>
      <c r="B138" s="5">
        <v>136</v>
      </c>
      <c r="C138" s="5" t="s">
        <v>135</v>
      </c>
      <c r="D138" s="5" t="s">
        <v>230</v>
      </c>
      <c r="E138" t="s">
        <v>135</v>
      </c>
      <c r="F138" s="13"/>
    </row>
    <row r="139" spans="1:6" ht="16" x14ac:dyDescent="0.2">
      <c r="A139" t="s">
        <v>418</v>
      </c>
      <c r="B139" s="5">
        <v>137</v>
      </c>
      <c r="C139" s="5" t="s">
        <v>136</v>
      </c>
      <c r="D139" s="5" t="s">
        <v>231</v>
      </c>
      <c r="E139" t="s">
        <v>136</v>
      </c>
      <c r="F139" s="8" t="s">
        <v>388</v>
      </c>
    </row>
    <row r="140" spans="1:6" ht="128" x14ac:dyDescent="0.2">
      <c r="A140" s="14" t="s">
        <v>418</v>
      </c>
      <c r="B140" s="15">
        <v>138</v>
      </c>
      <c r="C140" s="15" t="s">
        <v>137</v>
      </c>
      <c r="D140" s="15" t="s">
        <v>233</v>
      </c>
      <c r="E140" s="14" t="s">
        <v>137</v>
      </c>
      <c r="F140" s="19" t="s">
        <v>397</v>
      </c>
    </row>
    <row r="141" spans="1:6" ht="16" x14ac:dyDescent="0.2">
      <c r="A141" s="25" t="s">
        <v>418</v>
      </c>
      <c r="B141" s="26">
        <v>139</v>
      </c>
      <c r="C141" s="26" t="s">
        <v>138</v>
      </c>
      <c r="D141" s="26" t="s">
        <v>420</v>
      </c>
      <c r="E141" s="25" t="s">
        <v>138</v>
      </c>
      <c r="F141" s="30" t="s">
        <v>392</v>
      </c>
    </row>
    <row r="142" spans="1:6" ht="32" x14ac:dyDescent="0.2">
      <c r="A142" t="s">
        <v>418</v>
      </c>
      <c r="B142" s="5">
        <v>140</v>
      </c>
      <c r="C142" s="5" t="s">
        <v>139</v>
      </c>
      <c r="D142" s="5" t="s">
        <v>234</v>
      </c>
      <c r="E142" t="s">
        <v>139</v>
      </c>
      <c r="F142" s="8" t="s">
        <v>393</v>
      </c>
    </row>
    <row r="143" spans="1:6" ht="32" x14ac:dyDescent="0.2">
      <c r="A143" t="s">
        <v>418</v>
      </c>
      <c r="B143" s="5">
        <v>141</v>
      </c>
      <c r="C143" s="5" t="s">
        <v>140</v>
      </c>
      <c r="D143" s="5" t="s">
        <v>235</v>
      </c>
      <c r="E143" t="s">
        <v>140</v>
      </c>
      <c r="F143" s="8" t="s">
        <v>386</v>
      </c>
    </row>
    <row r="144" spans="1:6" ht="240" x14ac:dyDescent="0.2">
      <c r="A144" s="14" t="s">
        <v>418</v>
      </c>
      <c r="B144" s="15">
        <v>142</v>
      </c>
      <c r="C144" s="15" t="s">
        <v>141</v>
      </c>
      <c r="D144" s="15" t="s">
        <v>236</v>
      </c>
      <c r="E144" s="14" t="s">
        <v>141</v>
      </c>
      <c r="F144" s="19" t="s">
        <v>398</v>
      </c>
    </row>
    <row r="145" spans="1:6" ht="16" x14ac:dyDescent="0.2">
      <c r="A145" s="14" t="s">
        <v>418</v>
      </c>
      <c r="B145" s="15">
        <v>143</v>
      </c>
      <c r="C145" s="15" t="s">
        <v>142</v>
      </c>
      <c r="D145" s="15" t="s">
        <v>237</v>
      </c>
      <c r="E145" s="14" t="s">
        <v>142</v>
      </c>
      <c r="F145" s="19" t="s">
        <v>388</v>
      </c>
    </row>
    <row r="146" spans="1:6" ht="64" x14ac:dyDescent="0.2">
      <c r="A146" s="14" t="s">
        <v>418</v>
      </c>
      <c r="B146" s="15">
        <v>144</v>
      </c>
      <c r="C146" s="15" t="s">
        <v>143</v>
      </c>
      <c r="D146" s="15" t="s">
        <v>238</v>
      </c>
      <c r="E146" s="14" t="s">
        <v>143</v>
      </c>
      <c r="F146" s="19" t="s">
        <v>399</v>
      </c>
    </row>
    <row r="147" spans="1:6" ht="16" x14ac:dyDescent="0.2">
      <c r="A147" s="14" t="s">
        <v>418</v>
      </c>
      <c r="B147" s="15">
        <v>145</v>
      </c>
      <c r="C147" s="15" t="s">
        <v>144</v>
      </c>
      <c r="D147" s="15" t="s">
        <v>239</v>
      </c>
      <c r="E147" s="14" t="s">
        <v>144</v>
      </c>
      <c r="F147" s="19" t="s">
        <v>388</v>
      </c>
    </row>
    <row r="148" spans="1:6" ht="128" x14ac:dyDescent="0.2">
      <c r="A148" t="s">
        <v>418</v>
      </c>
      <c r="B148" s="5">
        <v>146</v>
      </c>
      <c r="C148" s="5" t="s">
        <v>145</v>
      </c>
      <c r="D148" s="5" t="s">
        <v>240</v>
      </c>
      <c r="E148" t="s">
        <v>145</v>
      </c>
      <c r="F148" s="8" t="s">
        <v>400</v>
      </c>
    </row>
    <row r="149" spans="1:6" ht="16" x14ac:dyDescent="0.2">
      <c r="A149" t="s">
        <v>418</v>
      </c>
      <c r="B149" s="5">
        <v>147</v>
      </c>
      <c r="C149" s="5" t="s">
        <v>146</v>
      </c>
      <c r="D149" s="5" t="s">
        <v>241</v>
      </c>
      <c r="E149" t="s">
        <v>146</v>
      </c>
      <c r="F149" s="8" t="s">
        <v>388</v>
      </c>
    </row>
    <row r="150" spans="1:6" ht="32" x14ac:dyDescent="0.2">
      <c r="A150" t="s">
        <v>418</v>
      </c>
      <c r="B150" s="5">
        <v>148</v>
      </c>
      <c r="C150" s="5" t="s">
        <v>147</v>
      </c>
      <c r="D150" s="5" t="s">
        <v>242</v>
      </c>
      <c r="E150" t="s">
        <v>147</v>
      </c>
      <c r="F150" s="8" t="s">
        <v>386</v>
      </c>
    </row>
    <row r="151" spans="1:6" ht="144" x14ac:dyDescent="0.2">
      <c r="A151" t="s">
        <v>418</v>
      </c>
      <c r="B151" s="5">
        <v>149</v>
      </c>
      <c r="C151" s="5" t="s">
        <v>148</v>
      </c>
      <c r="D151" s="5" t="s">
        <v>243</v>
      </c>
      <c r="E151" t="s">
        <v>148</v>
      </c>
      <c r="F151" s="8" t="s">
        <v>401</v>
      </c>
    </row>
    <row r="152" spans="1:6" ht="16" x14ac:dyDescent="0.2">
      <c r="A152" t="s">
        <v>418</v>
      </c>
      <c r="B152" s="5">
        <v>150</v>
      </c>
      <c r="C152" s="5" t="s">
        <v>149</v>
      </c>
      <c r="D152" s="5" t="s">
        <v>244</v>
      </c>
      <c r="E152" t="s">
        <v>149</v>
      </c>
      <c r="F152" s="8" t="s">
        <v>388</v>
      </c>
    </row>
    <row r="153" spans="1:6" x14ac:dyDescent="0.2">
      <c r="A153" t="s">
        <v>418</v>
      </c>
      <c r="B153" s="5">
        <v>151</v>
      </c>
      <c r="C153" s="5" t="s">
        <v>150</v>
      </c>
      <c r="D153" s="5" t="s">
        <v>245</v>
      </c>
      <c r="E153" t="s">
        <v>150</v>
      </c>
    </row>
    <row r="154" spans="1:6" x14ac:dyDescent="0.2">
      <c r="A154" t="s">
        <v>418</v>
      </c>
      <c r="B154" s="5">
        <v>152</v>
      </c>
      <c r="C154" s="5" t="s">
        <v>151</v>
      </c>
      <c r="D154" s="5" t="s">
        <v>248</v>
      </c>
      <c r="E154" t="s">
        <v>151</v>
      </c>
    </row>
    <row r="155" spans="1:6" x14ac:dyDescent="0.2">
      <c r="A155" t="s">
        <v>418</v>
      </c>
      <c r="B155" s="5">
        <v>153</v>
      </c>
      <c r="C155" s="5" t="s">
        <v>152</v>
      </c>
      <c r="D155" s="5" t="s">
        <v>250</v>
      </c>
      <c r="E155" t="s">
        <v>152</v>
      </c>
    </row>
    <row r="156" spans="1:6" x14ac:dyDescent="0.2">
      <c r="A156" t="s">
        <v>418</v>
      </c>
      <c r="B156" s="5">
        <v>154</v>
      </c>
      <c r="C156" s="5" t="s">
        <v>153</v>
      </c>
      <c r="D156" s="5" t="s">
        <v>249</v>
      </c>
      <c r="E156" t="s">
        <v>153</v>
      </c>
    </row>
    <row r="157" spans="1:6" x14ac:dyDescent="0.2">
      <c r="A157" t="s">
        <v>418</v>
      </c>
      <c r="B157" s="5">
        <v>155</v>
      </c>
      <c r="C157" s="5" t="s">
        <v>154</v>
      </c>
      <c r="D157" s="5" t="s">
        <v>246</v>
      </c>
      <c r="E157" t="s">
        <v>154</v>
      </c>
    </row>
    <row r="158" spans="1:6" x14ac:dyDescent="0.2">
      <c r="A158" t="s">
        <v>418</v>
      </c>
      <c r="B158" s="5">
        <v>156</v>
      </c>
      <c r="C158" s="5" t="s">
        <v>155</v>
      </c>
      <c r="D158" s="5" t="s">
        <v>247</v>
      </c>
      <c r="E158" t="s">
        <v>155</v>
      </c>
    </row>
    <row r="159" spans="1:6" x14ac:dyDescent="0.2">
      <c r="A159" t="s">
        <v>418</v>
      </c>
      <c r="B159" s="5">
        <v>157</v>
      </c>
      <c r="C159" s="5" t="s">
        <v>156</v>
      </c>
      <c r="D159" s="5" t="s">
        <v>253</v>
      </c>
      <c r="E159" t="s">
        <v>156</v>
      </c>
    </row>
    <row r="160" spans="1:6" x14ac:dyDescent="0.2">
      <c r="A160" t="s">
        <v>418</v>
      </c>
      <c r="B160" s="5">
        <v>158</v>
      </c>
      <c r="C160" s="5" t="s">
        <v>157</v>
      </c>
      <c r="D160" s="5" t="s">
        <v>252</v>
      </c>
      <c r="E160" t="s">
        <v>157</v>
      </c>
    </row>
    <row r="161" spans="1:5" x14ac:dyDescent="0.2">
      <c r="A161" t="s">
        <v>418</v>
      </c>
      <c r="B161" s="5">
        <v>159</v>
      </c>
      <c r="C161" s="5" t="s">
        <v>267</v>
      </c>
      <c r="D161" s="5" t="s">
        <v>251</v>
      </c>
      <c r="E161" t="s">
        <v>267</v>
      </c>
    </row>
    <row r="162" spans="1:5" x14ac:dyDescent="0.2">
      <c r="A162" t="s">
        <v>418</v>
      </c>
      <c r="B162" s="5">
        <v>160</v>
      </c>
      <c r="C162" s="5" t="s">
        <v>158</v>
      </c>
      <c r="D162" s="5" t="s">
        <v>254</v>
      </c>
      <c r="E162" t="s">
        <v>158</v>
      </c>
    </row>
    <row r="163" spans="1:5" x14ac:dyDescent="0.2">
      <c r="A163" t="s">
        <v>418</v>
      </c>
      <c r="B163" s="5">
        <v>161</v>
      </c>
      <c r="C163" s="5" t="s">
        <v>159</v>
      </c>
      <c r="D163" s="5" t="s">
        <v>260</v>
      </c>
      <c r="E163" t="s">
        <v>159</v>
      </c>
    </row>
    <row r="164" spans="1:5" x14ac:dyDescent="0.2">
      <c r="A164" t="s">
        <v>418</v>
      </c>
      <c r="B164" s="5">
        <v>162</v>
      </c>
      <c r="C164" s="5" t="s">
        <v>160</v>
      </c>
      <c r="D164" s="5" t="s">
        <v>261</v>
      </c>
      <c r="E164" t="s">
        <v>160</v>
      </c>
    </row>
    <row r="165" spans="1:5" x14ac:dyDescent="0.2">
      <c r="A165" t="s">
        <v>418</v>
      </c>
      <c r="B165" s="5">
        <v>163</v>
      </c>
      <c r="C165" s="5" t="s">
        <v>161</v>
      </c>
      <c r="D165" s="5" t="s">
        <v>262</v>
      </c>
      <c r="E165" t="s">
        <v>161</v>
      </c>
    </row>
    <row r="166" spans="1:5" x14ac:dyDescent="0.2">
      <c r="A166" t="s">
        <v>418</v>
      </c>
      <c r="B166" s="5">
        <v>164</v>
      </c>
      <c r="C166" s="5" t="s">
        <v>162</v>
      </c>
      <c r="D166" s="5" t="s">
        <v>263</v>
      </c>
      <c r="E166" t="s">
        <v>264</v>
      </c>
    </row>
    <row r="167" spans="1:5" x14ac:dyDescent="0.2">
      <c r="A167" t="s">
        <v>418</v>
      </c>
      <c r="B167" s="5">
        <v>165</v>
      </c>
      <c r="C167" s="5" t="s">
        <v>163</v>
      </c>
      <c r="D167" s="5" t="s">
        <v>265</v>
      </c>
      <c r="E167" t="s">
        <v>163</v>
      </c>
    </row>
    <row r="168" spans="1:5" x14ac:dyDescent="0.2">
      <c r="A168" t="s">
        <v>418</v>
      </c>
      <c r="B168" s="5">
        <v>166</v>
      </c>
      <c r="C168" s="5" t="s">
        <v>257</v>
      </c>
      <c r="D168" s="5" t="s">
        <v>266</v>
      </c>
      <c r="E168" t="s">
        <v>164</v>
      </c>
    </row>
    <row r="169" spans="1:5" x14ac:dyDescent="0.2">
      <c r="A169" s="25" t="s">
        <v>418</v>
      </c>
      <c r="B169" s="26">
        <v>167</v>
      </c>
      <c r="C169" s="26" t="s">
        <v>165</v>
      </c>
      <c r="D169" s="26" t="s">
        <v>419</v>
      </c>
      <c r="E169" s="25" t="s">
        <v>165</v>
      </c>
    </row>
    <row r="170" spans="1:5" x14ac:dyDescent="0.2">
      <c r="A170" t="s">
        <v>418</v>
      </c>
      <c r="B170" s="5">
        <v>168</v>
      </c>
      <c r="C170" s="5" t="s">
        <v>166</v>
      </c>
      <c r="D170" s="5" t="s">
        <v>255</v>
      </c>
      <c r="E170" t="s">
        <v>166</v>
      </c>
    </row>
  </sheetData>
  <mergeCells count="1">
    <mergeCell ref="F9:G10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0C7D-8F95-154D-A6CE-3FC11481D1D4}">
  <dimension ref="A1:J30"/>
  <sheetViews>
    <sheetView tabSelected="1" zoomScale="116" workbookViewId="0">
      <selection activeCell="G30" sqref="G30"/>
    </sheetView>
  </sheetViews>
  <sheetFormatPr baseColWidth="10" defaultRowHeight="15" x14ac:dyDescent="0.2"/>
  <cols>
    <col min="1" max="1" width="15" customWidth="1"/>
    <col min="2" max="2" width="15.6640625" customWidth="1"/>
    <col min="3" max="9" width="16.83203125" customWidth="1"/>
  </cols>
  <sheetData>
    <row r="1" spans="1:10" x14ac:dyDescent="0.2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0" ht="16" thickBot="1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</row>
    <row r="3" spans="1:10" x14ac:dyDescent="0.2">
      <c r="A3" s="98"/>
      <c r="B3" s="643" t="s">
        <v>467</v>
      </c>
      <c r="C3" s="648"/>
      <c r="D3" s="656" t="s">
        <v>556</v>
      </c>
      <c r="E3" s="658" t="s">
        <v>510</v>
      </c>
      <c r="F3" s="654" t="s">
        <v>526</v>
      </c>
      <c r="G3" s="654"/>
      <c r="H3" s="654" t="s">
        <v>527</v>
      </c>
      <c r="I3" s="655"/>
      <c r="J3" s="98"/>
    </row>
    <row r="4" spans="1:10" x14ac:dyDescent="0.2">
      <c r="A4" s="98"/>
      <c r="B4" s="600"/>
      <c r="C4" s="645"/>
      <c r="D4" s="657"/>
      <c r="E4" s="659"/>
      <c r="F4" s="519" t="s">
        <v>153</v>
      </c>
      <c r="G4" s="253" t="s">
        <v>510</v>
      </c>
      <c r="H4" s="518" t="s">
        <v>153</v>
      </c>
      <c r="I4" s="520" t="s">
        <v>510</v>
      </c>
      <c r="J4" s="98"/>
    </row>
    <row r="5" spans="1:10" ht="16" thickBot="1" x14ac:dyDescent="0.25">
      <c r="A5" s="98"/>
      <c r="B5" s="602"/>
      <c r="C5" s="646"/>
      <c r="D5" s="199">
        <f>F5+H5</f>
        <v>6801</v>
      </c>
      <c r="E5" s="198" t="s">
        <v>487</v>
      </c>
      <c r="F5" s="199">
        <v>3709</v>
      </c>
      <c r="G5" s="198" t="s">
        <v>487</v>
      </c>
      <c r="H5" s="206">
        <v>3092</v>
      </c>
      <c r="I5" s="279" t="s">
        <v>487</v>
      </c>
      <c r="J5" s="98"/>
    </row>
    <row r="6" spans="1:10" x14ac:dyDescent="0.2">
      <c r="A6" s="98"/>
      <c r="B6" s="593" t="s">
        <v>422</v>
      </c>
      <c r="C6" s="263" t="s">
        <v>431</v>
      </c>
      <c r="D6" s="177">
        <f>F6+H6</f>
        <v>296</v>
      </c>
      <c r="E6" s="392">
        <f>D6/$D$5</f>
        <v>4.3523011321864431E-2</v>
      </c>
      <c r="F6" s="177">
        <v>186</v>
      </c>
      <c r="G6" s="392">
        <f>F6/$F$5</f>
        <v>5.0148287948234026E-2</v>
      </c>
      <c r="H6" s="207">
        <v>110</v>
      </c>
      <c r="I6" s="398">
        <f>H6/$H$5</f>
        <v>3.5575679172056923E-2</v>
      </c>
      <c r="J6" s="98"/>
    </row>
    <row r="7" spans="1:10" x14ac:dyDescent="0.2">
      <c r="A7" s="98"/>
      <c r="B7" s="593"/>
      <c r="C7" s="254" t="s">
        <v>432</v>
      </c>
      <c r="D7" s="177">
        <f t="shared" ref="D7:D27" si="0">F7+H7</f>
        <v>1093</v>
      </c>
      <c r="E7" s="392">
        <f t="shared" ref="E7:E27" si="1">D7/$D$5</f>
        <v>0.16071166004999266</v>
      </c>
      <c r="F7" s="177">
        <v>690</v>
      </c>
      <c r="G7" s="392">
        <f t="shared" ref="G7:G27" si="2">F7/$F$5</f>
        <v>0.18603397142086817</v>
      </c>
      <c r="H7" s="207">
        <v>403</v>
      </c>
      <c r="I7" s="398">
        <f t="shared" ref="I7:I27" si="3">H7/$H$5</f>
        <v>0.13033635187580853</v>
      </c>
      <c r="J7" s="98"/>
    </row>
    <row r="8" spans="1:10" x14ac:dyDescent="0.2">
      <c r="A8" s="98"/>
      <c r="B8" s="593"/>
      <c r="C8" s="254" t="s">
        <v>433</v>
      </c>
      <c r="D8" s="177">
        <f t="shared" si="0"/>
        <v>2188</v>
      </c>
      <c r="E8" s="392">
        <f t="shared" si="1"/>
        <v>0.32171739450080872</v>
      </c>
      <c r="F8" s="177">
        <v>1320</v>
      </c>
      <c r="G8" s="392">
        <f t="shared" si="2"/>
        <v>0.35589107576166085</v>
      </c>
      <c r="H8" s="207">
        <v>868</v>
      </c>
      <c r="I8" s="398">
        <f t="shared" si="3"/>
        <v>0.28072445019404918</v>
      </c>
      <c r="J8" s="98"/>
    </row>
    <row r="9" spans="1:10" x14ac:dyDescent="0.2">
      <c r="A9" s="98"/>
      <c r="B9" s="593"/>
      <c r="C9" s="254" t="s">
        <v>434</v>
      </c>
      <c r="D9" s="177">
        <f t="shared" si="0"/>
        <v>2740</v>
      </c>
      <c r="E9" s="392">
        <f t="shared" si="1"/>
        <v>0.40288192912806942</v>
      </c>
      <c r="F9" s="177">
        <v>1350</v>
      </c>
      <c r="G9" s="392">
        <f t="shared" si="2"/>
        <v>0.36397950930169859</v>
      </c>
      <c r="H9" s="207">
        <v>1390</v>
      </c>
      <c r="I9" s="398">
        <f t="shared" si="3"/>
        <v>0.44954721862871927</v>
      </c>
      <c r="J9" s="98"/>
    </row>
    <row r="10" spans="1:10" x14ac:dyDescent="0.2">
      <c r="A10" s="98"/>
      <c r="B10" s="599"/>
      <c r="C10" s="255" t="s">
        <v>435</v>
      </c>
      <c r="D10" s="181">
        <f t="shared" si="0"/>
        <v>484</v>
      </c>
      <c r="E10" s="393">
        <f t="shared" si="1"/>
        <v>7.1166004999264815E-2</v>
      </c>
      <c r="F10" s="181">
        <v>163</v>
      </c>
      <c r="G10" s="393">
        <f t="shared" si="2"/>
        <v>4.3947155567538421E-2</v>
      </c>
      <c r="H10" s="208">
        <v>321</v>
      </c>
      <c r="I10" s="399">
        <f t="shared" si="3"/>
        <v>0.1038163001293661</v>
      </c>
      <c r="J10" s="98"/>
    </row>
    <row r="11" spans="1:10" x14ac:dyDescent="0.2">
      <c r="A11" s="98"/>
      <c r="B11" s="592" t="s">
        <v>423</v>
      </c>
      <c r="C11" s="256" t="s">
        <v>473</v>
      </c>
      <c r="D11" s="177">
        <f t="shared" si="0"/>
        <v>3045</v>
      </c>
      <c r="E11" s="392">
        <f t="shared" si="1"/>
        <v>0.44772827525363917</v>
      </c>
      <c r="F11" s="248">
        <v>1621</v>
      </c>
      <c r="G11" s="392">
        <f t="shared" si="2"/>
        <v>0.43704502561337288</v>
      </c>
      <c r="H11" s="209">
        <v>1424</v>
      </c>
      <c r="I11" s="398">
        <f t="shared" si="3"/>
        <v>0.46054333764553684</v>
      </c>
      <c r="J11" s="98"/>
    </row>
    <row r="12" spans="1:10" x14ac:dyDescent="0.2">
      <c r="A12" s="98"/>
      <c r="B12" s="599"/>
      <c r="C12" s="255" t="s">
        <v>474</v>
      </c>
      <c r="D12" s="181">
        <f t="shared" si="0"/>
        <v>3756</v>
      </c>
      <c r="E12" s="393">
        <f t="shared" si="1"/>
        <v>0.55227172474636088</v>
      </c>
      <c r="F12" s="187">
        <v>2088</v>
      </c>
      <c r="G12" s="393">
        <f t="shared" si="2"/>
        <v>0.56295497438662712</v>
      </c>
      <c r="H12" s="210">
        <v>1668</v>
      </c>
      <c r="I12" s="399">
        <f t="shared" si="3"/>
        <v>0.5394566623544631</v>
      </c>
      <c r="J12" s="98"/>
    </row>
    <row r="13" spans="1:10" x14ac:dyDescent="0.2">
      <c r="A13" s="98"/>
      <c r="B13" s="592" t="s">
        <v>427</v>
      </c>
      <c r="C13" s="256" t="s">
        <v>436</v>
      </c>
      <c r="D13" s="177">
        <f t="shared" si="0"/>
        <v>3181</v>
      </c>
      <c r="E13" s="392">
        <f t="shared" si="1"/>
        <v>0.46772533450963094</v>
      </c>
      <c r="F13" s="185">
        <v>1558</v>
      </c>
      <c r="G13" s="392">
        <f t="shared" si="2"/>
        <v>0.42005931517929362</v>
      </c>
      <c r="H13" s="209">
        <v>1623</v>
      </c>
      <c r="I13" s="398">
        <f t="shared" si="3"/>
        <v>0.52490297542043984</v>
      </c>
      <c r="J13" s="98"/>
    </row>
    <row r="14" spans="1:10" x14ac:dyDescent="0.2">
      <c r="A14" s="98"/>
      <c r="B14" s="599"/>
      <c r="C14" s="255" t="s">
        <v>437</v>
      </c>
      <c r="D14" s="181">
        <f t="shared" si="0"/>
        <v>3464</v>
      </c>
      <c r="E14" s="392">
        <f t="shared" si="1"/>
        <v>0.50933686222614316</v>
      </c>
      <c r="F14" s="187">
        <v>2057</v>
      </c>
      <c r="G14" s="392">
        <f t="shared" si="2"/>
        <v>0.55459692639525482</v>
      </c>
      <c r="H14" s="210">
        <v>1407</v>
      </c>
      <c r="I14" s="399">
        <f t="shared" si="3"/>
        <v>0.45504527813712808</v>
      </c>
      <c r="J14" s="98"/>
    </row>
    <row r="15" spans="1:10" x14ac:dyDescent="0.2">
      <c r="A15" s="98"/>
      <c r="B15" s="592" t="s">
        <v>512</v>
      </c>
      <c r="C15" s="257" t="s">
        <v>504</v>
      </c>
      <c r="D15" s="177">
        <f t="shared" si="0"/>
        <v>686</v>
      </c>
      <c r="E15" s="394">
        <f t="shared" si="1"/>
        <v>0.10086751948242906</v>
      </c>
      <c r="F15" s="280">
        <v>436</v>
      </c>
      <c r="G15" s="394">
        <f t="shared" si="2"/>
        <v>0.11755190078188191</v>
      </c>
      <c r="H15" s="212">
        <v>250</v>
      </c>
      <c r="I15" s="398">
        <f t="shared" si="3"/>
        <v>8.0853816300129361E-2</v>
      </c>
      <c r="J15" s="98"/>
    </row>
    <row r="16" spans="1:10" x14ac:dyDescent="0.2">
      <c r="A16" s="98"/>
      <c r="B16" s="593"/>
      <c r="C16" s="258" t="s">
        <v>505</v>
      </c>
      <c r="D16" s="177">
        <f t="shared" si="0"/>
        <v>3454</v>
      </c>
      <c r="E16" s="392">
        <f t="shared" si="1"/>
        <v>0.50786649022202612</v>
      </c>
      <c r="F16" s="249">
        <v>2407</v>
      </c>
      <c r="G16" s="392">
        <f t="shared" si="2"/>
        <v>0.64896198436236185</v>
      </c>
      <c r="H16" s="213">
        <v>1047</v>
      </c>
      <c r="I16" s="398">
        <f t="shared" si="3"/>
        <v>0.3386157826649418</v>
      </c>
      <c r="J16" s="98"/>
    </row>
    <row r="17" spans="1:10" x14ac:dyDescent="0.2">
      <c r="A17" s="98"/>
      <c r="B17" s="593"/>
      <c r="C17" s="254" t="s">
        <v>506</v>
      </c>
      <c r="D17" s="177">
        <f t="shared" si="0"/>
        <v>2640</v>
      </c>
      <c r="E17" s="392">
        <f t="shared" si="1"/>
        <v>0.38817820908689898</v>
      </c>
      <c r="F17" s="249">
        <v>863</v>
      </c>
      <c r="G17" s="392">
        <f t="shared" si="2"/>
        <v>0.23267727150175249</v>
      </c>
      <c r="H17" s="213">
        <v>1777</v>
      </c>
      <c r="I17" s="398">
        <f t="shared" si="3"/>
        <v>0.57470892626131953</v>
      </c>
      <c r="J17" s="98"/>
    </row>
    <row r="18" spans="1:10" x14ac:dyDescent="0.2">
      <c r="A18" s="98"/>
      <c r="B18" s="593"/>
      <c r="C18" s="254" t="s">
        <v>507</v>
      </c>
      <c r="D18" s="177">
        <f t="shared" si="0"/>
        <v>21</v>
      </c>
      <c r="E18" s="392">
        <f t="shared" si="1"/>
        <v>3.0877812086457872E-3</v>
      </c>
      <c r="F18" s="249">
        <v>3</v>
      </c>
      <c r="G18" s="392">
        <f t="shared" si="2"/>
        <v>8.088433540037746E-4</v>
      </c>
      <c r="H18" s="213">
        <v>18</v>
      </c>
      <c r="I18" s="398">
        <f t="shared" si="3"/>
        <v>5.8214747736093147E-3</v>
      </c>
      <c r="J18" s="98"/>
    </row>
    <row r="19" spans="1:10" x14ac:dyDescent="0.2">
      <c r="A19" s="98"/>
      <c r="B19" s="599"/>
      <c r="C19" s="255" t="s">
        <v>508</v>
      </c>
      <c r="D19" s="181">
        <f t="shared" si="0"/>
        <v>0</v>
      </c>
      <c r="E19" s="393">
        <f t="shared" si="1"/>
        <v>0</v>
      </c>
      <c r="F19" s="271">
        <v>0</v>
      </c>
      <c r="G19" s="393">
        <f t="shared" si="2"/>
        <v>0</v>
      </c>
      <c r="H19" s="201">
        <v>0</v>
      </c>
      <c r="I19" s="398">
        <f t="shared" si="3"/>
        <v>0</v>
      </c>
      <c r="J19" s="98"/>
    </row>
    <row r="20" spans="1:10" x14ac:dyDescent="0.2">
      <c r="A20" s="98"/>
      <c r="B20" s="592" t="s">
        <v>513</v>
      </c>
      <c r="C20" s="257" t="s">
        <v>514</v>
      </c>
      <c r="D20" s="177">
        <f t="shared" si="0"/>
        <v>0</v>
      </c>
      <c r="E20" s="392">
        <f t="shared" si="1"/>
        <v>0</v>
      </c>
      <c r="F20" s="280">
        <v>0</v>
      </c>
      <c r="G20" s="392">
        <f t="shared" si="2"/>
        <v>0</v>
      </c>
      <c r="H20" s="212">
        <v>0</v>
      </c>
      <c r="I20" s="400">
        <f t="shared" si="3"/>
        <v>0</v>
      </c>
      <c r="J20" s="98"/>
    </row>
    <row r="21" spans="1:10" x14ac:dyDescent="0.2">
      <c r="A21" s="98"/>
      <c r="B21" s="593"/>
      <c r="C21" s="258" t="s">
        <v>479</v>
      </c>
      <c r="D21" s="177">
        <f t="shared" si="0"/>
        <v>37</v>
      </c>
      <c r="E21" s="392">
        <f t="shared" si="1"/>
        <v>5.4403764152330539E-3</v>
      </c>
      <c r="F21" s="249">
        <v>24</v>
      </c>
      <c r="G21" s="392">
        <f t="shared" si="2"/>
        <v>6.4707468320301968E-3</v>
      </c>
      <c r="H21" s="213">
        <v>13</v>
      </c>
      <c r="I21" s="398">
        <f t="shared" si="3"/>
        <v>4.2043984476067267E-3</v>
      </c>
      <c r="J21" s="98"/>
    </row>
    <row r="22" spans="1:10" x14ac:dyDescent="0.2">
      <c r="A22" s="98"/>
      <c r="B22" s="593"/>
      <c r="C22" s="254" t="s">
        <v>480</v>
      </c>
      <c r="D22" s="177">
        <f t="shared" si="0"/>
        <v>1193</v>
      </c>
      <c r="E22" s="392">
        <f t="shared" si="1"/>
        <v>0.17541538009116306</v>
      </c>
      <c r="F22" s="249">
        <v>793</v>
      </c>
      <c r="G22" s="392">
        <f t="shared" si="2"/>
        <v>0.21380425990833107</v>
      </c>
      <c r="H22" s="213">
        <v>400</v>
      </c>
      <c r="I22" s="398">
        <f t="shared" si="3"/>
        <v>0.12936610608020699</v>
      </c>
      <c r="J22" s="98"/>
    </row>
    <row r="23" spans="1:10" x14ac:dyDescent="0.2">
      <c r="A23" s="98"/>
      <c r="B23" s="593"/>
      <c r="C23" s="254" t="s">
        <v>481</v>
      </c>
      <c r="D23" s="177">
        <f t="shared" si="0"/>
        <v>3676</v>
      </c>
      <c r="E23" s="392">
        <f t="shared" si="1"/>
        <v>0.54050874871342447</v>
      </c>
      <c r="F23" s="249">
        <v>2127</v>
      </c>
      <c r="G23" s="392">
        <f t="shared" si="2"/>
        <v>0.57346993798867618</v>
      </c>
      <c r="H23" s="213">
        <v>1549</v>
      </c>
      <c r="I23" s="398">
        <f t="shared" si="3"/>
        <v>0.50097024579560157</v>
      </c>
      <c r="J23" s="98"/>
    </row>
    <row r="24" spans="1:10" x14ac:dyDescent="0.2">
      <c r="A24" s="98"/>
      <c r="B24" s="599"/>
      <c r="C24" s="255" t="s">
        <v>482</v>
      </c>
      <c r="D24" s="181">
        <f t="shared" si="0"/>
        <v>1895</v>
      </c>
      <c r="E24" s="393">
        <f t="shared" si="1"/>
        <v>0.2786354947801794</v>
      </c>
      <c r="F24" s="271">
        <v>765</v>
      </c>
      <c r="G24" s="392">
        <f t="shared" si="2"/>
        <v>0.20625505527096252</v>
      </c>
      <c r="H24" s="201">
        <v>1130</v>
      </c>
      <c r="I24" s="399">
        <f t="shared" si="3"/>
        <v>0.36545924967658472</v>
      </c>
      <c r="J24" s="98"/>
    </row>
    <row r="25" spans="1:10" x14ac:dyDescent="0.2">
      <c r="A25" s="98"/>
      <c r="B25" s="593" t="s">
        <v>828</v>
      </c>
      <c r="C25" s="254" t="s">
        <v>829</v>
      </c>
      <c r="D25" s="177">
        <f t="shared" si="0"/>
        <v>20</v>
      </c>
      <c r="E25" s="392">
        <f t="shared" si="1"/>
        <v>2.940744008234083E-3</v>
      </c>
      <c r="F25" s="249">
        <v>2</v>
      </c>
      <c r="G25" s="394">
        <f t="shared" si="2"/>
        <v>5.392289026691831E-4</v>
      </c>
      <c r="H25" s="213">
        <v>18</v>
      </c>
      <c r="I25" s="398">
        <f t="shared" si="3"/>
        <v>5.8214747736093147E-3</v>
      </c>
      <c r="J25" s="98"/>
    </row>
    <row r="26" spans="1:10" x14ac:dyDescent="0.2">
      <c r="A26" s="98"/>
      <c r="B26" s="593"/>
      <c r="C26" s="254" t="s">
        <v>830</v>
      </c>
      <c r="D26" s="177">
        <f t="shared" si="0"/>
        <v>686</v>
      </c>
      <c r="E26" s="392">
        <f t="shared" si="1"/>
        <v>0.10086751948242906</v>
      </c>
      <c r="F26" s="249">
        <v>46</v>
      </c>
      <c r="G26" s="392">
        <f t="shared" si="2"/>
        <v>1.240226476139121E-2</v>
      </c>
      <c r="H26" s="213">
        <v>640</v>
      </c>
      <c r="I26" s="398">
        <f t="shared" si="3"/>
        <v>0.20698576972833119</v>
      </c>
      <c r="J26" s="98"/>
    </row>
    <row r="27" spans="1:10" ht="16" thickBot="1" x14ac:dyDescent="0.25">
      <c r="A27" s="98"/>
      <c r="B27" s="594"/>
      <c r="C27" s="259" t="s">
        <v>831</v>
      </c>
      <c r="D27" s="224">
        <f t="shared" si="0"/>
        <v>6095</v>
      </c>
      <c r="E27" s="395">
        <f t="shared" si="1"/>
        <v>0.89619173650933681</v>
      </c>
      <c r="F27" s="277">
        <v>3661</v>
      </c>
      <c r="G27" s="395">
        <f t="shared" si="2"/>
        <v>0.98705850633593961</v>
      </c>
      <c r="H27" s="214">
        <v>2434</v>
      </c>
      <c r="I27" s="401">
        <f t="shared" si="3"/>
        <v>0.78719275549805956</v>
      </c>
      <c r="J27" s="98"/>
    </row>
    <row r="28" spans="1:10" x14ac:dyDescent="0.2">
      <c r="A28" s="98"/>
      <c r="B28" s="98"/>
      <c r="C28" s="98"/>
      <c r="D28" s="98"/>
      <c r="E28" s="98"/>
      <c r="F28" s="98"/>
      <c r="G28" s="98"/>
      <c r="H28" s="98"/>
      <c r="I28" s="98"/>
      <c r="J28" s="98"/>
    </row>
    <row r="29" spans="1:10" x14ac:dyDescent="0.2">
      <c r="A29" s="98"/>
      <c r="B29" s="98"/>
      <c r="C29" s="98"/>
      <c r="D29" s="98"/>
      <c r="E29" s="98"/>
      <c r="F29" s="98"/>
      <c r="G29" s="98"/>
      <c r="H29" s="98"/>
      <c r="I29" s="98"/>
      <c r="J29" s="98"/>
    </row>
    <row r="30" spans="1:10" x14ac:dyDescent="0.2">
      <c r="A30" s="98"/>
      <c r="B30" s="98"/>
      <c r="C30" s="98"/>
      <c r="D30" s="98"/>
      <c r="E30" s="98"/>
      <c r="F30" s="98"/>
      <c r="G30" s="98"/>
      <c r="H30" s="98"/>
      <c r="I30" s="98"/>
      <c r="J30" s="98"/>
    </row>
  </sheetData>
  <mergeCells count="11">
    <mergeCell ref="B25:B27"/>
    <mergeCell ref="H3:I3"/>
    <mergeCell ref="B6:B10"/>
    <mergeCell ref="B15:B19"/>
    <mergeCell ref="B20:B24"/>
    <mergeCell ref="B11:B12"/>
    <mergeCell ref="B13:B14"/>
    <mergeCell ref="F3:G3"/>
    <mergeCell ref="B3:C5"/>
    <mergeCell ref="D3:D4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681F-ABF6-8743-8D9F-A6941DA55C72}">
  <dimension ref="A1:M81"/>
  <sheetViews>
    <sheetView zoomScaleNormal="118" workbookViewId="0">
      <selection activeCell="P54" sqref="P54"/>
    </sheetView>
  </sheetViews>
  <sheetFormatPr baseColWidth="10" defaultColWidth="11.5" defaultRowHeight="15" x14ac:dyDescent="0.2"/>
  <cols>
    <col min="2" max="2" width="15.83203125" customWidth="1"/>
    <col min="3" max="3" width="18.83203125" customWidth="1"/>
    <col min="4" max="10" width="15.83203125" customWidth="1"/>
  </cols>
  <sheetData>
    <row r="1" spans="1:11" ht="16" thickBot="1" x14ac:dyDescent="0.25">
      <c r="A1" s="98"/>
      <c r="B1" s="98"/>
      <c r="C1" s="98"/>
      <c r="D1" s="98"/>
      <c r="E1" s="98"/>
      <c r="F1" s="98"/>
      <c r="G1" s="173"/>
      <c r="H1" s="98"/>
      <c r="I1" s="98"/>
      <c r="J1" s="98"/>
      <c r="K1" s="98"/>
    </row>
    <row r="2" spans="1:11" ht="15" customHeight="1" x14ac:dyDescent="0.2">
      <c r="A2" s="98"/>
      <c r="B2" s="612" t="s">
        <v>557</v>
      </c>
      <c r="C2" s="613"/>
      <c r="D2" s="613"/>
      <c r="E2" s="613"/>
      <c r="F2" s="613"/>
      <c r="G2" s="613"/>
      <c r="H2" s="613"/>
      <c r="I2" s="613"/>
      <c r="J2" s="614"/>
      <c r="K2" s="98"/>
    </row>
    <row r="3" spans="1:11" ht="15" customHeight="1" thickBot="1" x14ac:dyDescent="0.25">
      <c r="A3" s="98"/>
      <c r="B3" s="660"/>
      <c r="C3" s="623"/>
      <c r="D3" s="261"/>
      <c r="E3" s="262"/>
      <c r="F3" s="623" t="s">
        <v>550</v>
      </c>
      <c r="G3" s="611"/>
      <c r="H3" s="598" t="s">
        <v>551</v>
      </c>
      <c r="I3" s="598"/>
      <c r="J3" s="252" t="s">
        <v>515</v>
      </c>
      <c r="K3" s="98"/>
    </row>
    <row r="4" spans="1:11" ht="15" customHeight="1" x14ac:dyDescent="0.2">
      <c r="A4" s="98"/>
      <c r="B4" s="643" t="s">
        <v>549</v>
      </c>
      <c r="C4" s="648" t="s">
        <v>548</v>
      </c>
      <c r="D4" s="196" t="s">
        <v>556</v>
      </c>
      <c r="E4" s="273" t="s">
        <v>510</v>
      </c>
      <c r="F4" s="217" t="s">
        <v>153</v>
      </c>
      <c r="G4" s="253" t="s">
        <v>510</v>
      </c>
      <c r="H4" s="196" t="s">
        <v>153</v>
      </c>
      <c r="I4" s="215" t="s">
        <v>510</v>
      </c>
      <c r="J4" s="620" t="s">
        <v>516</v>
      </c>
      <c r="K4" s="98"/>
    </row>
    <row r="5" spans="1:11" ht="15" customHeight="1" thickBot="1" x14ac:dyDescent="0.25">
      <c r="A5" s="98"/>
      <c r="B5" s="602"/>
      <c r="C5" s="646"/>
      <c r="D5" s="275">
        <f>F5+H5</f>
        <v>4868</v>
      </c>
      <c r="E5" s="274" t="s">
        <v>487</v>
      </c>
      <c r="F5" s="199">
        <v>4200</v>
      </c>
      <c r="G5" s="198" t="s">
        <v>487</v>
      </c>
      <c r="H5" s="206">
        <v>668</v>
      </c>
      <c r="I5" s="198" t="s">
        <v>487</v>
      </c>
      <c r="J5" s="603"/>
      <c r="K5" s="98"/>
    </row>
    <row r="6" spans="1:11" ht="15" customHeight="1" x14ac:dyDescent="0.2">
      <c r="A6" s="98"/>
      <c r="B6" s="649" t="s">
        <v>422</v>
      </c>
      <c r="C6" s="263" t="s">
        <v>431</v>
      </c>
      <c r="D6" s="267">
        <f>F6+H6</f>
        <v>395</v>
      </c>
      <c r="E6" s="391">
        <f>D6/(F$5+H$5)</f>
        <v>8.1142152834839776E-2</v>
      </c>
      <c r="F6" s="264">
        <v>305</v>
      </c>
      <c r="G6" s="391">
        <f>F6/F$5</f>
        <v>7.2619047619047625E-2</v>
      </c>
      <c r="H6" s="265">
        <v>90</v>
      </c>
      <c r="I6" s="391">
        <f>H6/H$5</f>
        <v>0.1347305389221557</v>
      </c>
      <c r="J6" s="622" t="s">
        <v>544</v>
      </c>
      <c r="K6" s="98"/>
    </row>
    <row r="7" spans="1:11" ht="15" customHeight="1" x14ac:dyDescent="0.2">
      <c r="A7" s="98"/>
      <c r="B7" s="593"/>
      <c r="C7" s="254" t="s">
        <v>432</v>
      </c>
      <c r="D7" s="268">
        <f t="shared" ref="D7:D40" si="0">F7+H7</f>
        <v>945</v>
      </c>
      <c r="E7" s="392">
        <f t="shared" ref="E7:E40" si="1">D7/(F$5+H$5)</f>
        <v>0.19412489728841414</v>
      </c>
      <c r="F7" s="177">
        <v>854</v>
      </c>
      <c r="G7" s="392">
        <f t="shared" ref="G7:G40" si="2">F7/F$5</f>
        <v>0.20333333333333334</v>
      </c>
      <c r="H7" s="207">
        <v>91</v>
      </c>
      <c r="I7" s="392">
        <f t="shared" ref="I7:I40" si="3">H7/H$5</f>
        <v>0.13622754491017963</v>
      </c>
      <c r="J7" s="587"/>
      <c r="K7" s="98"/>
    </row>
    <row r="8" spans="1:11" ht="15" customHeight="1" x14ac:dyDescent="0.2">
      <c r="A8" s="98"/>
      <c r="B8" s="593"/>
      <c r="C8" s="254" t="s">
        <v>433</v>
      </c>
      <c r="D8" s="268">
        <f t="shared" si="0"/>
        <v>1725</v>
      </c>
      <c r="E8" s="392">
        <f t="shared" si="1"/>
        <v>0.35435497124075593</v>
      </c>
      <c r="F8" s="177">
        <v>1523</v>
      </c>
      <c r="G8" s="392">
        <f t="shared" si="2"/>
        <v>0.36261904761904762</v>
      </c>
      <c r="H8" s="207">
        <v>202</v>
      </c>
      <c r="I8" s="392">
        <f t="shared" si="3"/>
        <v>0.30239520958083832</v>
      </c>
      <c r="J8" s="587"/>
      <c r="K8" s="98"/>
    </row>
    <row r="9" spans="1:11" ht="15" customHeight="1" x14ac:dyDescent="0.2">
      <c r="A9" s="98"/>
      <c r="B9" s="593"/>
      <c r="C9" s="254" t="s">
        <v>434</v>
      </c>
      <c r="D9" s="268">
        <f t="shared" si="0"/>
        <v>1582</v>
      </c>
      <c r="E9" s="392">
        <f t="shared" si="1"/>
        <v>0.3249794576828266</v>
      </c>
      <c r="F9" s="177">
        <v>1346</v>
      </c>
      <c r="G9" s="392">
        <f t="shared" si="2"/>
        <v>0.32047619047619047</v>
      </c>
      <c r="H9" s="207">
        <v>236</v>
      </c>
      <c r="I9" s="392">
        <f t="shared" si="3"/>
        <v>0.3532934131736527</v>
      </c>
      <c r="J9" s="587"/>
      <c r="K9" s="98"/>
    </row>
    <row r="10" spans="1:11" ht="15" customHeight="1" x14ac:dyDescent="0.2">
      <c r="A10" s="98"/>
      <c r="B10" s="599"/>
      <c r="C10" s="255" t="s">
        <v>435</v>
      </c>
      <c r="D10" s="269">
        <f t="shared" si="0"/>
        <v>221</v>
      </c>
      <c r="E10" s="393">
        <f t="shared" si="1"/>
        <v>4.5398520953163518E-2</v>
      </c>
      <c r="F10" s="181">
        <v>172</v>
      </c>
      <c r="G10" s="392">
        <f t="shared" si="2"/>
        <v>4.0952380952380955E-2</v>
      </c>
      <c r="H10" s="208">
        <v>49</v>
      </c>
      <c r="I10" s="393">
        <f t="shared" si="3"/>
        <v>7.3353293413173648E-2</v>
      </c>
      <c r="J10" s="588"/>
      <c r="K10" s="98"/>
    </row>
    <row r="11" spans="1:11" ht="15" customHeight="1" x14ac:dyDescent="0.2">
      <c r="A11" s="98"/>
      <c r="B11" s="592" t="s">
        <v>423</v>
      </c>
      <c r="C11" s="256" t="s">
        <v>473</v>
      </c>
      <c r="D11" s="268">
        <f t="shared" si="0"/>
        <v>2106</v>
      </c>
      <c r="E11" s="392">
        <f t="shared" si="1"/>
        <v>0.4326211996713229</v>
      </c>
      <c r="F11" s="185">
        <v>1852</v>
      </c>
      <c r="G11" s="394">
        <f t="shared" si="2"/>
        <v>0.44095238095238093</v>
      </c>
      <c r="H11" s="209">
        <v>254</v>
      </c>
      <c r="I11" s="392">
        <f t="shared" si="3"/>
        <v>0.38023952095808383</v>
      </c>
      <c r="J11" s="586" t="s">
        <v>545</v>
      </c>
      <c r="K11" s="98"/>
    </row>
    <row r="12" spans="1:11" ht="15" customHeight="1" x14ac:dyDescent="0.2">
      <c r="A12" s="98"/>
      <c r="B12" s="599"/>
      <c r="C12" s="255" t="s">
        <v>474</v>
      </c>
      <c r="D12" s="269">
        <f t="shared" si="0"/>
        <v>2762</v>
      </c>
      <c r="E12" s="393">
        <f t="shared" si="1"/>
        <v>0.56737880032867705</v>
      </c>
      <c r="F12" s="187">
        <v>2348</v>
      </c>
      <c r="G12" s="393">
        <f t="shared" si="2"/>
        <v>0.55904761904761902</v>
      </c>
      <c r="H12" s="210">
        <v>414</v>
      </c>
      <c r="I12" s="392">
        <f t="shared" si="3"/>
        <v>0.61976047904191611</v>
      </c>
      <c r="J12" s="588"/>
      <c r="K12" s="98"/>
    </row>
    <row r="13" spans="1:11" ht="15" customHeight="1" x14ac:dyDescent="0.2">
      <c r="A13" s="98"/>
      <c r="B13" s="592" t="s">
        <v>425</v>
      </c>
      <c r="C13" s="256" t="s">
        <v>444</v>
      </c>
      <c r="D13" s="268">
        <f t="shared" si="0"/>
        <v>660</v>
      </c>
      <c r="E13" s="392">
        <f t="shared" si="1"/>
        <v>0.13557929334428923</v>
      </c>
      <c r="F13" s="189">
        <v>522</v>
      </c>
      <c r="G13" s="392">
        <f t="shared" si="2"/>
        <v>0.12428571428571429</v>
      </c>
      <c r="H13" s="211">
        <v>138</v>
      </c>
      <c r="I13" s="394">
        <f t="shared" si="3"/>
        <v>0.20658682634730538</v>
      </c>
      <c r="J13" s="586" t="s">
        <v>546</v>
      </c>
      <c r="K13" s="98"/>
    </row>
    <row r="14" spans="1:11" ht="15" customHeight="1" x14ac:dyDescent="0.2">
      <c r="A14" s="98"/>
      <c r="B14" s="593"/>
      <c r="C14" s="254" t="s">
        <v>443</v>
      </c>
      <c r="D14" s="268">
        <f t="shared" si="0"/>
        <v>2066</v>
      </c>
      <c r="E14" s="392">
        <f t="shared" si="1"/>
        <v>0.42440427280197207</v>
      </c>
      <c r="F14" s="177">
        <v>1783</v>
      </c>
      <c r="G14" s="392">
        <f t="shared" si="2"/>
        <v>0.42452380952380953</v>
      </c>
      <c r="H14" s="207">
        <v>283</v>
      </c>
      <c r="I14" s="392">
        <f t="shared" si="3"/>
        <v>0.42365269461077842</v>
      </c>
      <c r="J14" s="587"/>
      <c r="K14" s="98"/>
    </row>
    <row r="15" spans="1:11" ht="15" customHeight="1" x14ac:dyDescent="0.2">
      <c r="A15" s="98"/>
      <c r="B15" s="599"/>
      <c r="C15" s="255" t="s">
        <v>442</v>
      </c>
      <c r="D15" s="269">
        <f t="shared" si="0"/>
        <v>2079</v>
      </c>
      <c r="E15" s="393">
        <f t="shared" si="1"/>
        <v>0.42707477403451111</v>
      </c>
      <c r="F15" s="181">
        <v>1837</v>
      </c>
      <c r="G15" s="393">
        <f t="shared" si="2"/>
        <v>0.43738095238095237</v>
      </c>
      <c r="H15" s="208">
        <v>242</v>
      </c>
      <c r="I15" s="393">
        <f t="shared" si="3"/>
        <v>0.36227544910179643</v>
      </c>
      <c r="J15" s="588"/>
      <c r="K15" s="98"/>
    </row>
    <row r="16" spans="1:11" ht="15" customHeight="1" x14ac:dyDescent="0.2">
      <c r="A16" s="98"/>
      <c r="B16" s="592" t="s">
        <v>426</v>
      </c>
      <c r="C16" s="256" t="s">
        <v>440</v>
      </c>
      <c r="D16" s="268">
        <f t="shared" si="0"/>
        <v>1207</v>
      </c>
      <c r="E16" s="392">
        <f t="shared" si="1"/>
        <v>0.24794576828266229</v>
      </c>
      <c r="F16" s="189">
        <v>1039</v>
      </c>
      <c r="G16" s="392">
        <f t="shared" si="2"/>
        <v>0.24738095238095237</v>
      </c>
      <c r="H16" s="211">
        <v>168</v>
      </c>
      <c r="I16" s="392">
        <f t="shared" si="3"/>
        <v>0.25149700598802394</v>
      </c>
      <c r="J16" s="586" t="s">
        <v>547</v>
      </c>
      <c r="K16" s="98"/>
    </row>
    <row r="17" spans="1:13" ht="15" customHeight="1" x14ac:dyDescent="0.2">
      <c r="A17" s="98"/>
      <c r="B17" s="593"/>
      <c r="C17" s="254" t="s">
        <v>439</v>
      </c>
      <c r="D17" s="268">
        <f t="shared" si="0"/>
        <v>1398</v>
      </c>
      <c r="E17" s="392">
        <f t="shared" si="1"/>
        <v>0.28718159408381266</v>
      </c>
      <c r="F17" s="177">
        <v>1212</v>
      </c>
      <c r="G17" s="392">
        <f t="shared" si="2"/>
        <v>0.28857142857142859</v>
      </c>
      <c r="H17" s="207">
        <v>186</v>
      </c>
      <c r="I17" s="392">
        <f t="shared" si="3"/>
        <v>0.27844311377245506</v>
      </c>
      <c r="J17" s="587"/>
      <c r="K17" s="98"/>
    </row>
    <row r="18" spans="1:13" ht="15" customHeight="1" x14ac:dyDescent="0.2">
      <c r="A18" s="98"/>
      <c r="B18" s="593"/>
      <c r="C18" s="254" t="s">
        <v>438</v>
      </c>
      <c r="D18" s="268">
        <f t="shared" si="0"/>
        <v>1093</v>
      </c>
      <c r="E18" s="392">
        <f t="shared" si="1"/>
        <v>0.22452752670501233</v>
      </c>
      <c r="F18" s="177">
        <v>928</v>
      </c>
      <c r="G18" s="392">
        <f t="shared" si="2"/>
        <v>0.22095238095238096</v>
      </c>
      <c r="H18" s="207">
        <v>165</v>
      </c>
      <c r="I18" s="392">
        <f t="shared" si="3"/>
        <v>0.2470059880239521</v>
      </c>
      <c r="J18" s="587"/>
      <c r="K18" s="98"/>
    </row>
    <row r="19" spans="1:13" ht="15" customHeight="1" x14ac:dyDescent="0.2">
      <c r="A19" s="98"/>
      <c r="B19" s="599"/>
      <c r="C19" s="255" t="s">
        <v>441</v>
      </c>
      <c r="D19" s="269">
        <f t="shared" si="0"/>
        <v>500</v>
      </c>
      <c r="E19" s="393">
        <f t="shared" si="1"/>
        <v>0.10271158586688578</v>
      </c>
      <c r="F19" s="181">
        <v>452</v>
      </c>
      <c r="G19" s="393">
        <f t="shared" si="2"/>
        <v>0.10761904761904761</v>
      </c>
      <c r="H19" s="208">
        <v>48</v>
      </c>
      <c r="I19" s="393">
        <f t="shared" si="3"/>
        <v>7.1856287425149698E-2</v>
      </c>
      <c r="J19" s="588"/>
      <c r="K19" s="98"/>
    </row>
    <row r="20" spans="1:13" ht="15" customHeight="1" x14ac:dyDescent="0.2">
      <c r="A20" s="98"/>
      <c r="B20" s="592" t="s">
        <v>427</v>
      </c>
      <c r="C20" s="256" t="s">
        <v>436</v>
      </c>
      <c r="D20" s="268">
        <f t="shared" si="0"/>
        <v>1901</v>
      </c>
      <c r="E20" s="392">
        <f t="shared" si="1"/>
        <v>0.39050944946589977</v>
      </c>
      <c r="F20" s="185">
        <v>1623</v>
      </c>
      <c r="G20" s="392">
        <f t="shared" si="2"/>
        <v>0.38642857142857145</v>
      </c>
      <c r="H20" s="209">
        <v>278</v>
      </c>
      <c r="I20" s="392">
        <f t="shared" si="3"/>
        <v>0.41616766467065869</v>
      </c>
      <c r="J20" s="586">
        <v>0.2</v>
      </c>
      <c r="K20" s="98"/>
    </row>
    <row r="21" spans="1:13" ht="15" customHeight="1" x14ac:dyDescent="0.2">
      <c r="A21" s="98"/>
      <c r="B21" s="599"/>
      <c r="C21" s="255" t="s">
        <v>437</v>
      </c>
      <c r="D21" s="269">
        <f t="shared" si="0"/>
        <v>2852</v>
      </c>
      <c r="E21" s="393">
        <f t="shared" si="1"/>
        <v>0.58586688578471646</v>
      </c>
      <c r="F21" s="187">
        <v>2473</v>
      </c>
      <c r="G21" s="392">
        <f t="shared" si="2"/>
        <v>0.58880952380952378</v>
      </c>
      <c r="H21" s="210">
        <v>379</v>
      </c>
      <c r="I21" s="392">
        <f t="shared" si="3"/>
        <v>0.56736526946107779</v>
      </c>
      <c r="J21" s="588"/>
      <c r="K21" s="98"/>
    </row>
    <row r="22" spans="1:13" ht="15" customHeight="1" x14ac:dyDescent="0.2">
      <c r="A22" s="98"/>
      <c r="B22" s="592" t="s">
        <v>512</v>
      </c>
      <c r="C22" s="257" t="s">
        <v>504</v>
      </c>
      <c r="D22" s="268">
        <f t="shared" si="0"/>
        <v>511</v>
      </c>
      <c r="E22" s="392">
        <f t="shared" si="1"/>
        <v>0.10497124075595728</v>
      </c>
      <c r="F22" s="260">
        <v>472</v>
      </c>
      <c r="G22" s="394">
        <f t="shared" si="2"/>
        <v>0.11238095238095239</v>
      </c>
      <c r="H22" s="234">
        <v>39</v>
      </c>
      <c r="I22" s="394">
        <f t="shared" si="3"/>
        <v>5.8383233532934134E-2</v>
      </c>
      <c r="J22" s="586" t="s">
        <v>517</v>
      </c>
      <c r="K22" s="98"/>
    </row>
    <row r="23" spans="1:13" ht="15" customHeight="1" x14ac:dyDescent="0.2">
      <c r="A23" s="98"/>
      <c r="B23" s="593"/>
      <c r="C23" s="258" t="s">
        <v>505</v>
      </c>
      <c r="D23" s="268">
        <f t="shared" si="0"/>
        <v>17</v>
      </c>
      <c r="E23" s="392">
        <f t="shared" si="1"/>
        <v>3.4921939194741168E-3</v>
      </c>
      <c r="F23" s="242">
        <v>14</v>
      </c>
      <c r="G23" s="392">
        <f t="shared" si="2"/>
        <v>3.3333333333333335E-3</v>
      </c>
      <c r="H23" s="235">
        <v>3</v>
      </c>
      <c r="I23" s="392">
        <f t="shared" si="3"/>
        <v>4.4910179640718561E-3</v>
      </c>
      <c r="J23" s="587"/>
      <c r="K23" s="98"/>
    </row>
    <row r="24" spans="1:13" ht="15" customHeight="1" x14ac:dyDescent="0.2">
      <c r="A24" s="98"/>
      <c r="B24" s="593"/>
      <c r="C24" s="254" t="s">
        <v>506</v>
      </c>
      <c r="D24" s="268">
        <f t="shared" si="0"/>
        <v>2333</v>
      </c>
      <c r="E24" s="392">
        <f t="shared" si="1"/>
        <v>0.47925225965488905</v>
      </c>
      <c r="F24" s="242">
        <v>2114</v>
      </c>
      <c r="G24" s="392">
        <f t="shared" si="2"/>
        <v>0.5033333333333333</v>
      </c>
      <c r="H24" s="235">
        <v>219</v>
      </c>
      <c r="I24" s="392">
        <f t="shared" si="3"/>
        <v>0.32784431137724551</v>
      </c>
      <c r="J24" s="587"/>
      <c r="K24" s="98"/>
    </row>
    <row r="25" spans="1:13" ht="15" customHeight="1" x14ac:dyDescent="0.2">
      <c r="A25" s="98"/>
      <c r="B25" s="593"/>
      <c r="C25" s="254" t="s">
        <v>507</v>
      </c>
      <c r="D25" s="268">
        <f t="shared" si="0"/>
        <v>1951</v>
      </c>
      <c r="E25" s="392">
        <f t="shared" si="1"/>
        <v>0.40078060805258831</v>
      </c>
      <c r="F25" s="242">
        <v>1575</v>
      </c>
      <c r="G25" s="392">
        <f t="shared" si="2"/>
        <v>0.375</v>
      </c>
      <c r="H25" s="235">
        <v>376</v>
      </c>
      <c r="I25" s="392">
        <f t="shared" si="3"/>
        <v>0.56287425149700598</v>
      </c>
      <c r="J25" s="587"/>
      <c r="K25" s="98"/>
    </row>
    <row r="26" spans="1:13" ht="15" customHeight="1" x14ac:dyDescent="0.2">
      <c r="A26" s="98"/>
      <c r="B26" s="599"/>
      <c r="C26" s="255" t="s">
        <v>508</v>
      </c>
      <c r="D26" s="269">
        <f t="shared" si="0"/>
        <v>56</v>
      </c>
      <c r="E26" s="392">
        <f t="shared" si="1"/>
        <v>1.1503697617091208E-2</v>
      </c>
      <c r="F26" s="237">
        <v>25</v>
      </c>
      <c r="G26" s="393">
        <f t="shared" si="2"/>
        <v>5.9523809523809521E-3</v>
      </c>
      <c r="H26" s="232">
        <v>31</v>
      </c>
      <c r="I26" s="393">
        <f t="shared" si="3"/>
        <v>4.6407185628742513E-2</v>
      </c>
      <c r="J26" s="588"/>
      <c r="K26" s="98"/>
    </row>
    <row r="27" spans="1:13" ht="15" customHeight="1" x14ac:dyDescent="0.2">
      <c r="A27" s="98"/>
      <c r="B27" s="593" t="s">
        <v>513</v>
      </c>
      <c r="C27" s="257" t="s">
        <v>514</v>
      </c>
      <c r="D27" s="268">
        <f t="shared" si="0"/>
        <v>173</v>
      </c>
      <c r="E27" s="394">
        <f t="shared" si="1"/>
        <v>3.5538208709942481E-2</v>
      </c>
      <c r="F27" s="242">
        <v>119</v>
      </c>
      <c r="G27" s="392">
        <f t="shared" si="2"/>
        <v>2.8333333333333332E-2</v>
      </c>
      <c r="H27" s="235">
        <v>54</v>
      </c>
      <c r="I27" s="392">
        <f t="shared" si="3"/>
        <v>8.0838323353293412E-2</v>
      </c>
      <c r="J27" s="586" t="s">
        <v>517</v>
      </c>
      <c r="K27" s="98"/>
    </row>
    <row r="28" spans="1:13" ht="15" customHeight="1" x14ac:dyDescent="0.2">
      <c r="A28" s="98"/>
      <c r="B28" s="593"/>
      <c r="C28" s="258" t="s">
        <v>479</v>
      </c>
      <c r="D28" s="268">
        <f t="shared" si="0"/>
        <v>31</v>
      </c>
      <c r="E28" s="392">
        <f t="shared" si="1"/>
        <v>6.3681183237469189E-3</v>
      </c>
      <c r="F28" s="242">
        <v>26</v>
      </c>
      <c r="G28" s="392">
        <f t="shared" si="2"/>
        <v>6.1904761904761907E-3</v>
      </c>
      <c r="H28" s="235">
        <v>5</v>
      </c>
      <c r="I28" s="392">
        <f t="shared" si="3"/>
        <v>7.4850299401197605E-3</v>
      </c>
      <c r="J28" s="587"/>
      <c r="K28" s="98"/>
    </row>
    <row r="29" spans="1:13" ht="15" customHeight="1" x14ac:dyDescent="0.2">
      <c r="A29" s="98"/>
      <c r="B29" s="593"/>
      <c r="C29" s="254" t="s">
        <v>480</v>
      </c>
      <c r="D29" s="268">
        <f t="shared" si="0"/>
        <v>1018</v>
      </c>
      <c r="E29" s="392">
        <f t="shared" si="1"/>
        <v>0.20912078882497945</v>
      </c>
      <c r="F29" s="242">
        <v>916</v>
      </c>
      <c r="G29" s="392">
        <f t="shared" si="2"/>
        <v>0.21809523809523809</v>
      </c>
      <c r="H29" s="235">
        <v>102</v>
      </c>
      <c r="I29" s="392">
        <f t="shared" si="3"/>
        <v>0.15269461077844312</v>
      </c>
      <c r="J29" s="587"/>
      <c r="K29" s="98"/>
    </row>
    <row r="30" spans="1:13" ht="15" customHeight="1" x14ac:dyDescent="0.2">
      <c r="A30" s="98"/>
      <c r="B30" s="593"/>
      <c r="C30" s="254" t="s">
        <v>481</v>
      </c>
      <c r="D30" s="268">
        <f t="shared" si="0"/>
        <v>2733</v>
      </c>
      <c r="E30" s="392">
        <f t="shared" si="1"/>
        <v>0.56142152834839765</v>
      </c>
      <c r="F30" s="242">
        <v>2400</v>
      </c>
      <c r="G30" s="392">
        <f t="shared" si="2"/>
        <v>0.5714285714285714</v>
      </c>
      <c r="H30" s="235">
        <v>333</v>
      </c>
      <c r="I30" s="392">
        <f t="shared" si="3"/>
        <v>0.49850299401197606</v>
      </c>
      <c r="J30" s="587"/>
      <c r="K30" s="98"/>
      <c r="M30" s="266"/>
    </row>
    <row r="31" spans="1:13" ht="15" customHeight="1" x14ac:dyDescent="0.2">
      <c r="A31" s="98"/>
      <c r="B31" s="599"/>
      <c r="C31" s="255" t="s">
        <v>482</v>
      </c>
      <c r="D31" s="269">
        <f t="shared" si="0"/>
        <v>913</v>
      </c>
      <c r="E31" s="392">
        <f t="shared" si="1"/>
        <v>0.18755135579293344</v>
      </c>
      <c r="F31" s="237">
        <v>739</v>
      </c>
      <c r="G31" s="393">
        <f t="shared" si="2"/>
        <v>0.17595238095238094</v>
      </c>
      <c r="H31" s="232">
        <v>174</v>
      </c>
      <c r="I31" s="392">
        <f t="shared" si="3"/>
        <v>0.26047904191616766</v>
      </c>
      <c r="J31" s="588"/>
      <c r="K31" s="98"/>
    </row>
    <row r="32" spans="1:13" ht="15" customHeight="1" x14ac:dyDescent="0.2">
      <c r="A32" s="98"/>
      <c r="B32" s="593" t="s">
        <v>529</v>
      </c>
      <c r="C32" s="254" t="s">
        <v>530</v>
      </c>
      <c r="D32" s="268">
        <f t="shared" si="0"/>
        <v>2174</v>
      </c>
      <c r="E32" s="394">
        <f t="shared" si="1"/>
        <v>0.4465899753492194</v>
      </c>
      <c r="F32" s="242">
        <v>2117</v>
      </c>
      <c r="G32" s="392">
        <f t="shared" si="2"/>
        <v>0.50404761904761908</v>
      </c>
      <c r="H32" s="235">
        <v>57</v>
      </c>
      <c r="I32" s="394">
        <f t="shared" si="3"/>
        <v>8.5329341317365276E-2</v>
      </c>
      <c r="J32" s="595" t="s">
        <v>517</v>
      </c>
      <c r="K32" s="98"/>
    </row>
    <row r="33" spans="1:11" ht="15" customHeight="1" x14ac:dyDescent="0.2">
      <c r="A33" s="98"/>
      <c r="B33" s="593"/>
      <c r="C33" s="254" t="s">
        <v>531</v>
      </c>
      <c r="D33" s="269">
        <f t="shared" si="0"/>
        <v>2694</v>
      </c>
      <c r="E33" s="393">
        <f t="shared" si="1"/>
        <v>0.5534100246507806</v>
      </c>
      <c r="F33" s="237">
        <v>2083</v>
      </c>
      <c r="G33" s="393">
        <f t="shared" si="2"/>
        <v>0.49595238095238098</v>
      </c>
      <c r="H33" s="232">
        <v>611</v>
      </c>
      <c r="I33" s="393">
        <f t="shared" si="3"/>
        <v>0.91467065868263475</v>
      </c>
      <c r="J33" s="610"/>
      <c r="K33" s="98"/>
    </row>
    <row r="34" spans="1:11" ht="15" customHeight="1" x14ac:dyDescent="0.2">
      <c r="A34" s="98"/>
      <c r="B34" s="592" t="s">
        <v>552</v>
      </c>
      <c r="C34" s="256" t="s">
        <v>553</v>
      </c>
      <c r="D34" s="270">
        <f t="shared" si="0"/>
        <v>2678</v>
      </c>
      <c r="E34" s="392">
        <f t="shared" si="1"/>
        <v>0.55012325390304029</v>
      </c>
      <c r="F34" s="242">
        <v>2631</v>
      </c>
      <c r="G34" s="394">
        <f t="shared" si="2"/>
        <v>0.62642857142857145</v>
      </c>
      <c r="H34" s="242">
        <v>47</v>
      </c>
      <c r="I34" s="394">
        <f t="shared" si="3"/>
        <v>7.0359281437125748E-2</v>
      </c>
      <c r="J34" s="595" t="s">
        <v>517</v>
      </c>
      <c r="K34" s="98"/>
    </row>
    <row r="35" spans="1:11" ht="15" customHeight="1" x14ac:dyDescent="0.2">
      <c r="A35" s="98"/>
      <c r="B35" s="593"/>
      <c r="C35" s="254" t="s">
        <v>554</v>
      </c>
      <c r="D35" s="268">
        <f t="shared" si="0"/>
        <v>1927</v>
      </c>
      <c r="E35" s="392">
        <f t="shared" si="1"/>
        <v>0.39585045193097779</v>
      </c>
      <c r="F35" s="242">
        <v>1362</v>
      </c>
      <c r="G35" s="392">
        <f t="shared" si="2"/>
        <v>0.32428571428571429</v>
      </c>
      <c r="H35" s="242">
        <v>565</v>
      </c>
      <c r="I35" s="392">
        <f t="shared" si="3"/>
        <v>0.84580838323353291</v>
      </c>
      <c r="J35" s="596"/>
      <c r="K35" s="98"/>
    </row>
    <row r="36" spans="1:11" ht="15" customHeight="1" x14ac:dyDescent="0.2">
      <c r="A36" s="98"/>
      <c r="B36" s="599"/>
      <c r="C36" s="255" t="s">
        <v>555</v>
      </c>
      <c r="D36" s="201">
        <f t="shared" si="0"/>
        <v>30</v>
      </c>
      <c r="E36" s="393">
        <f t="shared" si="1"/>
        <v>6.162695152013147E-3</v>
      </c>
      <c r="F36" s="271">
        <v>1</v>
      </c>
      <c r="G36" s="393">
        <f t="shared" si="2"/>
        <v>2.380952380952381E-4</v>
      </c>
      <c r="H36" s="271">
        <v>29</v>
      </c>
      <c r="I36" s="393">
        <f t="shared" si="3"/>
        <v>4.3413173652694613E-2</v>
      </c>
      <c r="J36" s="610"/>
      <c r="K36" s="98"/>
    </row>
    <row r="37" spans="1:11" ht="15" customHeight="1" x14ac:dyDescent="0.2">
      <c r="A37" s="98"/>
      <c r="B37" s="593" t="s">
        <v>558</v>
      </c>
      <c r="C37" s="254" t="s">
        <v>559</v>
      </c>
      <c r="D37" s="270">
        <f t="shared" si="0"/>
        <v>2053</v>
      </c>
      <c r="E37" s="392">
        <f t="shared" si="1"/>
        <v>0.42173377156943304</v>
      </c>
      <c r="F37" s="249">
        <v>1457</v>
      </c>
      <c r="G37" s="392">
        <f t="shared" si="2"/>
        <v>0.34690476190476188</v>
      </c>
      <c r="H37" s="249">
        <v>596</v>
      </c>
      <c r="I37" s="392">
        <f t="shared" si="3"/>
        <v>0.89221556886227549</v>
      </c>
      <c r="J37" s="595" t="s">
        <v>517</v>
      </c>
      <c r="K37" s="98"/>
    </row>
    <row r="38" spans="1:11" ht="15" customHeight="1" x14ac:dyDescent="0.2">
      <c r="A38" s="98"/>
      <c r="B38" s="593"/>
      <c r="C38" s="276" t="s">
        <v>560</v>
      </c>
      <c r="D38" s="268">
        <f t="shared" si="0"/>
        <v>884</v>
      </c>
      <c r="E38" s="392">
        <f t="shared" si="1"/>
        <v>0.18159408381265407</v>
      </c>
      <c r="F38" s="249">
        <v>867</v>
      </c>
      <c r="G38" s="392">
        <f t="shared" si="2"/>
        <v>0.20642857142857143</v>
      </c>
      <c r="H38" s="249">
        <v>17</v>
      </c>
      <c r="I38" s="392">
        <f t="shared" si="3"/>
        <v>2.5449101796407185E-2</v>
      </c>
      <c r="J38" s="596"/>
      <c r="K38" s="98"/>
    </row>
    <row r="39" spans="1:11" ht="15" customHeight="1" x14ac:dyDescent="0.2">
      <c r="A39" s="98"/>
      <c r="B39" s="593"/>
      <c r="C39" s="276" t="s">
        <v>561</v>
      </c>
      <c r="D39" s="213">
        <f t="shared" si="0"/>
        <v>597</v>
      </c>
      <c r="E39" s="392">
        <f t="shared" si="1"/>
        <v>0.12263763352506163</v>
      </c>
      <c r="F39" s="249">
        <v>577</v>
      </c>
      <c r="G39" s="392">
        <f t="shared" si="2"/>
        <v>0.13738095238095238</v>
      </c>
      <c r="H39" s="249">
        <v>20</v>
      </c>
      <c r="I39" s="392">
        <f t="shared" si="3"/>
        <v>2.9940119760479042E-2</v>
      </c>
      <c r="J39" s="596"/>
      <c r="K39" s="98"/>
    </row>
    <row r="40" spans="1:11" ht="15" customHeight="1" x14ac:dyDescent="0.2">
      <c r="A40" s="98"/>
      <c r="B40" s="599"/>
      <c r="C40" s="255" t="s">
        <v>562</v>
      </c>
      <c r="D40" s="269">
        <f t="shared" si="0"/>
        <v>1334</v>
      </c>
      <c r="E40" s="393">
        <f t="shared" si="1"/>
        <v>0.27403451109285126</v>
      </c>
      <c r="F40" s="271">
        <v>1299</v>
      </c>
      <c r="G40" s="393">
        <f t="shared" si="2"/>
        <v>0.30928571428571427</v>
      </c>
      <c r="H40" s="271">
        <v>35</v>
      </c>
      <c r="I40" s="393">
        <f t="shared" si="3"/>
        <v>5.239520958083832E-2</v>
      </c>
      <c r="J40" s="610"/>
      <c r="K40" s="98"/>
    </row>
    <row r="41" spans="1:11" ht="15" customHeight="1" x14ac:dyDescent="0.2">
      <c r="A41" s="98"/>
      <c r="B41" s="593" t="s">
        <v>536</v>
      </c>
      <c r="C41" s="254" t="s">
        <v>537</v>
      </c>
      <c r="D41" s="268">
        <f t="shared" ref="D41:D44" si="4">F41+H41</f>
        <v>1979</v>
      </c>
      <c r="E41" s="392">
        <f t="shared" ref="E41:E44" si="5">D41/(F$5+H$5)</f>
        <v>0.40653245686113393</v>
      </c>
      <c r="F41" s="242">
        <v>1447</v>
      </c>
      <c r="G41" s="392">
        <f t="shared" ref="G41:G44" si="6">F41/F$5</f>
        <v>0.34452380952380951</v>
      </c>
      <c r="H41" s="242">
        <v>532</v>
      </c>
      <c r="I41" s="392">
        <f t="shared" ref="I41:I44" si="7">H41/H$5</f>
        <v>0.79640718562874246</v>
      </c>
      <c r="J41" s="596" t="s">
        <v>517</v>
      </c>
      <c r="K41" s="98"/>
    </row>
    <row r="42" spans="1:11" ht="15" customHeight="1" x14ac:dyDescent="0.2">
      <c r="A42" s="98"/>
      <c r="B42" s="593"/>
      <c r="C42" s="254" t="s">
        <v>538</v>
      </c>
      <c r="D42" s="268">
        <f t="shared" si="4"/>
        <v>1282</v>
      </c>
      <c r="E42" s="392">
        <f t="shared" si="5"/>
        <v>0.26335250616269518</v>
      </c>
      <c r="F42" s="242">
        <v>1201</v>
      </c>
      <c r="G42" s="392">
        <f t="shared" si="6"/>
        <v>0.28595238095238096</v>
      </c>
      <c r="H42" s="242">
        <v>81</v>
      </c>
      <c r="I42" s="392">
        <f t="shared" si="7"/>
        <v>0.12125748502994012</v>
      </c>
      <c r="J42" s="596"/>
      <c r="K42" s="98"/>
    </row>
    <row r="43" spans="1:11" ht="15" customHeight="1" x14ac:dyDescent="0.2">
      <c r="A43" s="98"/>
      <c r="B43" s="593"/>
      <c r="C43" s="254" t="s">
        <v>542</v>
      </c>
      <c r="D43" s="268">
        <f t="shared" si="4"/>
        <v>815</v>
      </c>
      <c r="E43" s="392">
        <f t="shared" si="5"/>
        <v>0.16741988496302382</v>
      </c>
      <c r="F43" s="242">
        <v>783</v>
      </c>
      <c r="G43" s="392">
        <f t="shared" si="6"/>
        <v>0.18642857142857142</v>
      </c>
      <c r="H43" s="242">
        <v>32</v>
      </c>
      <c r="I43" s="392">
        <f t="shared" si="7"/>
        <v>4.790419161676647E-2</v>
      </c>
      <c r="J43" s="596"/>
      <c r="K43" s="98"/>
    </row>
    <row r="44" spans="1:11" ht="15" customHeight="1" thickBot="1" x14ac:dyDescent="0.25">
      <c r="A44" s="98"/>
      <c r="B44" s="594"/>
      <c r="C44" s="259" t="s">
        <v>543</v>
      </c>
      <c r="D44" s="272">
        <f t="shared" si="4"/>
        <v>792</v>
      </c>
      <c r="E44" s="395">
        <f t="shared" si="5"/>
        <v>0.16269515201314708</v>
      </c>
      <c r="F44" s="238">
        <v>769</v>
      </c>
      <c r="G44" s="395">
        <f t="shared" si="6"/>
        <v>0.18309523809523809</v>
      </c>
      <c r="H44" s="238">
        <v>23</v>
      </c>
      <c r="I44" s="395">
        <f t="shared" si="7"/>
        <v>3.4431137724550899E-2</v>
      </c>
      <c r="J44" s="597"/>
      <c r="K44" s="98"/>
    </row>
    <row r="45" spans="1:11" s="98" customFormat="1" x14ac:dyDescent="0.2"/>
    <row r="48" spans="1:11" ht="16" thickBot="1" x14ac:dyDescent="0.25">
      <c r="A48" s="98"/>
      <c r="B48" s="98"/>
      <c r="C48" s="98"/>
      <c r="D48" s="98"/>
      <c r="E48" s="98"/>
      <c r="F48" s="98"/>
      <c r="G48" s="173"/>
      <c r="H48" s="98"/>
      <c r="I48" s="98"/>
      <c r="J48" s="98"/>
      <c r="K48" s="98"/>
    </row>
    <row r="49" spans="1:11" ht="16" x14ac:dyDescent="0.2">
      <c r="A49" s="98"/>
      <c r="B49" s="612" t="s">
        <v>557</v>
      </c>
      <c r="C49" s="613"/>
      <c r="D49" s="613"/>
      <c r="E49" s="613"/>
      <c r="F49" s="613"/>
      <c r="G49" s="613"/>
      <c r="H49" s="613"/>
      <c r="I49" s="613"/>
      <c r="J49" s="614"/>
      <c r="K49" s="98"/>
    </row>
    <row r="50" spans="1:11" ht="16" thickBot="1" x14ac:dyDescent="0.25">
      <c r="A50" s="98"/>
      <c r="B50" s="660"/>
      <c r="C50" s="623"/>
      <c r="D50" s="261"/>
      <c r="E50" s="262"/>
      <c r="F50" s="623" t="s">
        <v>550</v>
      </c>
      <c r="G50" s="611"/>
      <c r="H50" s="598" t="s">
        <v>551</v>
      </c>
      <c r="I50" s="598"/>
      <c r="J50" s="252" t="s">
        <v>515</v>
      </c>
      <c r="K50" s="98"/>
    </row>
    <row r="51" spans="1:11" x14ac:dyDescent="0.2">
      <c r="A51" s="98"/>
      <c r="B51" s="643" t="s">
        <v>549</v>
      </c>
      <c r="C51" s="648" t="s">
        <v>548</v>
      </c>
      <c r="D51" s="196" t="s">
        <v>556</v>
      </c>
      <c r="E51" s="273" t="s">
        <v>510</v>
      </c>
      <c r="F51" s="217" t="s">
        <v>153</v>
      </c>
      <c r="G51" s="253" t="s">
        <v>510</v>
      </c>
      <c r="H51" s="196" t="s">
        <v>153</v>
      </c>
      <c r="I51" s="215" t="s">
        <v>510</v>
      </c>
      <c r="J51" s="620" t="s">
        <v>516</v>
      </c>
      <c r="K51" s="98"/>
    </row>
    <row r="52" spans="1:11" ht="16" thickBot="1" x14ac:dyDescent="0.25">
      <c r="A52" s="98"/>
      <c r="B52" s="602"/>
      <c r="C52" s="646"/>
      <c r="D52" s="275">
        <f>F52+H52</f>
        <v>4868</v>
      </c>
      <c r="E52" s="274" t="s">
        <v>487</v>
      </c>
      <c r="F52" s="199">
        <v>4200</v>
      </c>
      <c r="G52" s="198" t="s">
        <v>487</v>
      </c>
      <c r="H52" s="206">
        <v>668</v>
      </c>
      <c r="I52" s="198" t="s">
        <v>487</v>
      </c>
      <c r="J52" s="603"/>
      <c r="K52" s="98"/>
    </row>
    <row r="53" spans="1:11" x14ac:dyDescent="0.2">
      <c r="A53" s="98"/>
      <c r="B53" s="649" t="s">
        <v>422</v>
      </c>
      <c r="C53" s="263" t="s">
        <v>431</v>
      </c>
      <c r="D53" s="267">
        <f>F53+H53</f>
        <v>395</v>
      </c>
      <c r="E53" s="391">
        <f>D53/(F$5+H$5)</f>
        <v>8.1142152834839776E-2</v>
      </c>
      <c r="F53" s="264">
        <v>305</v>
      </c>
      <c r="G53" s="391">
        <f>F53/F$5</f>
        <v>7.2619047619047625E-2</v>
      </c>
      <c r="H53" s="265">
        <v>90</v>
      </c>
      <c r="I53" s="391">
        <f>H53/H$5</f>
        <v>0.1347305389221557</v>
      </c>
      <c r="J53" s="622" t="s">
        <v>544</v>
      </c>
      <c r="K53" s="98"/>
    </row>
    <row r="54" spans="1:11" x14ac:dyDescent="0.2">
      <c r="A54" s="98"/>
      <c r="B54" s="593"/>
      <c r="C54" s="254" t="s">
        <v>432</v>
      </c>
      <c r="D54" s="268">
        <f t="shared" ref="D54:D80" si="8">F54+H54</f>
        <v>945</v>
      </c>
      <c r="E54" s="392">
        <f t="shared" ref="E54:E80" si="9">D54/(F$5+H$5)</f>
        <v>0.19412489728841414</v>
      </c>
      <c r="F54" s="177">
        <v>854</v>
      </c>
      <c r="G54" s="392">
        <f t="shared" ref="G54:G80" si="10">F54/F$5</f>
        <v>0.20333333333333334</v>
      </c>
      <c r="H54" s="207">
        <v>91</v>
      </c>
      <c r="I54" s="392">
        <f t="shared" ref="I54:I80" si="11">H54/H$5</f>
        <v>0.13622754491017963</v>
      </c>
      <c r="J54" s="587"/>
      <c r="K54" s="98"/>
    </row>
    <row r="55" spans="1:11" x14ac:dyDescent="0.2">
      <c r="A55" s="98"/>
      <c r="B55" s="593"/>
      <c r="C55" s="254" t="s">
        <v>433</v>
      </c>
      <c r="D55" s="268">
        <f t="shared" si="8"/>
        <v>1725</v>
      </c>
      <c r="E55" s="392">
        <f t="shared" si="9"/>
        <v>0.35435497124075593</v>
      </c>
      <c r="F55" s="177">
        <v>1523</v>
      </c>
      <c r="G55" s="392">
        <f t="shared" si="10"/>
        <v>0.36261904761904762</v>
      </c>
      <c r="H55" s="207">
        <v>202</v>
      </c>
      <c r="I55" s="392">
        <f t="shared" si="11"/>
        <v>0.30239520958083832</v>
      </c>
      <c r="J55" s="587"/>
      <c r="K55" s="98"/>
    </row>
    <row r="56" spans="1:11" x14ac:dyDescent="0.2">
      <c r="A56" s="98"/>
      <c r="B56" s="593"/>
      <c r="C56" s="254" t="s">
        <v>434</v>
      </c>
      <c r="D56" s="268">
        <f t="shared" si="8"/>
        <v>1582</v>
      </c>
      <c r="E56" s="392">
        <f t="shared" si="9"/>
        <v>0.3249794576828266</v>
      </c>
      <c r="F56" s="177">
        <v>1346</v>
      </c>
      <c r="G56" s="392">
        <f t="shared" si="10"/>
        <v>0.32047619047619047</v>
      </c>
      <c r="H56" s="207">
        <v>236</v>
      </c>
      <c r="I56" s="392">
        <f t="shared" si="11"/>
        <v>0.3532934131736527</v>
      </c>
      <c r="J56" s="587"/>
      <c r="K56" s="98"/>
    </row>
    <row r="57" spans="1:11" x14ac:dyDescent="0.2">
      <c r="A57" s="98"/>
      <c r="B57" s="599"/>
      <c r="C57" s="255" t="s">
        <v>435</v>
      </c>
      <c r="D57" s="269">
        <f t="shared" si="8"/>
        <v>221</v>
      </c>
      <c r="E57" s="393">
        <f t="shared" si="9"/>
        <v>4.5398520953163518E-2</v>
      </c>
      <c r="F57" s="181">
        <v>172</v>
      </c>
      <c r="G57" s="392">
        <f t="shared" si="10"/>
        <v>4.0952380952380955E-2</v>
      </c>
      <c r="H57" s="208">
        <v>49</v>
      </c>
      <c r="I57" s="393">
        <f t="shared" si="11"/>
        <v>7.3353293413173648E-2</v>
      </c>
      <c r="J57" s="588"/>
      <c r="K57" s="98"/>
    </row>
    <row r="58" spans="1:11" x14ac:dyDescent="0.2">
      <c r="A58" s="98"/>
      <c r="B58" s="592" t="s">
        <v>423</v>
      </c>
      <c r="C58" s="256" t="s">
        <v>473</v>
      </c>
      <c r="D58" s="270">
        <f t="shared" si="8"/>
        <v>2106</v>
      </c>
      <c r="E58" s="394">
        <f t="shared" si="9"/>
        <v>0.4326211996713229</v>
      </c>
      <c r="F58" s="185">
        <v>1852</v>
      </c>
      <c r="G58" s="394">
        <f t="shared" si="10"/>
        <v>0.44095238095238093</v>
      </c>
      <c r="H58" s="209">
        <v>254</v>
      </c>
      <c r="I58" s="394">
        <f t="shared" si="11"/>
        <v>0.38023952095808383</v>
      </c>
      <c r="J58" s="586" t="s">
        <v>545</v>
      </c>
      <c r="K58" s="98"/>
    </row>
    <row r="59" spans="1:11" x14ac:dyDescent="0.2">
      <c r="A59" s="98"/>
      <c r="B59" s="599"/>
      <c r="C59" s="255" t="s">
        <v>474</v>
      </c>
      <c r="D59" s="269">
        <f t="shared" si="8"/>
        <v>2762</v>
      </c>
      <c r="E59" s="393">
        <f t="shared" si="9"/>
        <v>0.56737880032867705</v>
      </c>
      <c r="F59" s="187">
        <v>2348</v>
      </c>
      <c r="G59" s="393">
        <f t="shared" si="10"/>
        <v>0.55904761904761902</v>
      </c>
      <c r="H59" s="210">
        <v>414</v>
      </c>
      <c r="I59" s="393">
        <f t="shared" si="11"/>
        <v>0.61976047904191611</v>
      </c>
      <c r="J59" s="588"/>
      <c r="K59" s="98"/>
    </row>
    <row r="60" spans="1:11" x14ac:dyDescent="0.2">
      <c r="A60" s="98"/>
      <c r="B60" s="593" t="s">
        <v>427</v>
      </c>
      <c r="C60" s="254" t="s">
        <v>436</v>
      </c>
      <c r="D60" s="268">
        <f t="shared" si="8"/>
        <v>1901</v>
      </c>
      <c r="E60" s="392">
        <f t="shared" si="9"/>
        <v>0.39050944946589977</v>
      </c>
      <c r="F60" s="248">
        <v>1623</v>
      </c>
      <c r="G60" s="392">
        <f t="shared" si="10"/>
        <v>0.38642857142857145</v>
      </c>
      <c r="H60" s="515">
        <v>278</v>
      </c>
      <c r="I60" s="392">
        <f t="shared" si="11"/>
        <v>0.41616766467065869</v>
      </c>
      <c r="J60" s="587">
        <v>0.2</v>
      </c>
      <c r="K60" s="98"/>
    </row>
    <row r="61" spans="1:11" x14ac:dyDescent="0.2">
      <c r="A61" s="98"/>
      <c r="B61" s="599"/>
      <c r="C61" s="255" t="s">
        <v>437</v>
      </c>
      <c r="D61" s="269">
        <f t="shared" si="8"/>
        <v>2852</v>
      </c>
      <c r="E61" s="393">
        <f t="shared" si="9"/>
        <v>0.58586688578471646</v>
      </c>
      <c r="F61" s="187">
        <v>2473</v>
      </c>
      <c r="G61" s="392">
        <f t="shared" si="10"/>
        <v>0.58880952380952378</v>
      </c>
      <c r="H61" s="210">
        <v>379</v>
      </c>
      <c r="I61" s="392">
        <f t="shared" si="11"/>
        <v>0.56736526946107779</v>
      </c>
      <c r="J61" s="588"/>
      <c r="K61" s="98"/>
    </row>
    <row r="62" spans="1:11" x14ac:dyDescent="0.2">
      <c r="A62" s="98"/>
      <c r="B62" s="592" t="s">
        <v>512</v>
      </c>
      <c r="C62" s="257" t="s">
        <v>504</v>
      </c>
      <c r="D62" s="268">
        <f t="shared" si="8"/>
        <v>511</v>
      </c>
      <c r="E62" s="392">
        <f t="shared" si="9"/>
        <v>0.10497124075595728</v>
      </c>
      <c r="F62" s="260">
        <v>472</v>
      </c>
      <c r="G62" s="394">
        <f t="shared" si="10"/>
        <v>0.11238095238095239</v>
      </c>
      <c r="H62" s="234">
        <v>39</v>
      </c>
      <c r="I62" s="394">
        <f t="shared" si="11"/>
        <v>5.8383233532934134E-2</v>
      </c>
      <c r="J62" s="586" t="s">
        <v>517</v>
      </c>
      <c r="K62" s="98"/>
    </row>
    <row r="63" spans="1:11" x14ac:dyDescent="0.2">
      <c r="A63" s="98"/>
      <c r="B63" s="593"/>
      <c r="C63" s="258" t="s">
        <v>505</v>
      </c>
      <c r="D63" s="268">
        <f t="shared" si="8"/>
        <v>17</v>
      </c>
      <c r="E63" s="392">
        <f t="shared" si="9"/>
        <v>3.4921939194741168E-3</v>
      </c>
      <c r="F63" s="242">
        <v>14</v>
      </c>
      <c r="G63" s="392">
        <f t="shared" si="10"/>
        <v>3.3333333333333335E-3</v>
      </c>
      <c r="H63" s="235">
        <v>3</v>
      </c>
      <c r="I63" s="392">
        <f t="shared" si="11"/>
        <v>4.4910179640718561E-3</v>
      </c>
      <c r="J63" s="587"/>
      <c r="K63" s="98"/>
    </row>
    <row r="64" spans="1:11" x14ac:dyDescent="0.2">
      <c r="A64" s="98"/>
      <c r="B64" s="593"/>
      <c r="C64" s="254" t="s">
        <v>506</v>
      </c>
      <c r="D64" s="268">
        <f t="shared" si="8"/>
        <v>2333</v>
      </c>
      <c r="E64" s="392">
        <f t="shared" si="9"/>
        <v>0.47925225965488905</v>
      </c>
      <c r="F64" s="242">
        <v>2114</v>
      </c>
      <c r="G64" s="392">
        <f t="shared" si="10"/>
        <v>0.5033333333333333</v>
      </c>
      <c r="H64" s="235">
        <v>219</v>
      </c>
      <c r="I64" s="392">
        <f t="shared" si="11"/>
        <v>0.32784431137724551</v>
      </c>
      <c r="J64" s="587"/>
      <c r="K64" s="98"/>
    </row>
    <row r="65" spans="1:11" x14ac:dyDescent="0.2">
      <c r="A65" s="98"/>
      <c r="B65" s="593"/>
      <c r="C65" s="254" t="s">
        <v>507</v>
      </c>
      <c r="D65" s="268">
        <f t="shared" si="8"/>
        <v>1951</v>
      </c>
      <c r="E65" s="392">
        <f t="shared" si="9"/>
        <v>0.40078060805258831</v>
      </c>
      <c r="F65" s="242">
        <v>1575</v>
      </c>
      <c r="G65" s="392">
        <f t="shared" si="10"/>
        <v>0.375</v>
      </c>
      <c r="H65" s="235">
        <v>376</v>
      </c>
      <c r="I65" s="392">
        <f t="shared" si="11"/>
        <v>0.56287425149700598</v>
      </c>
      <c r="J65" s="587"/>
      <c r="K65" s="98"/>
    </row>
    <row r="66" spans="1:11" x14ac:dyDescent="0.2">
      <c r="A66" s="98"/>
      <c r="B66" s="599"/>
      <c r="C66" s="255" t="s">
        <v>508</v>
      </c>
      <c r="D66" s="269">
        <f t="shared" si="8"/>
        <v>56</v>
      </c>
      <c r="E66" s="392">
        <f t="shared" si="9"/>
        <v>1.1503697617091208E-2</v>
      </c>
      <c r="F66" s="237">
        <v>25</v>
      </c>
      <c r="G66" s="393">
        <f t="shared" si="10"/>
        <v>5.9523809523809521E-3</v>
      </c>
      <c r="H66" s="232">
        <v>31</v>
      </c>
      <c r="I66" s="393">
        <f t="shared" si="11"/>
        <v>4.6407185628742513E-2</v>
      </c>
      <c r="J66" s="588"/>
      <c r="K66" s="98"/>
    </row>
    <row r="67" spans="1:11" x14ac:dyDescent="0.2">
      <c r="A67" s="98"/>
      <c r="B67" s="593" t="s">
        <v>513</v>
      </c>
      <c r="C67" s="257" t="s">
        <v>514</v>
      </c>
      <c r="D67" s="268">
        <f t="shared" si="8"/>
        <v>173</v>
      </c>
      <c r="E67" s="394">
        <f t="shared" si="9"/>
        <v>3.5538208709942481E-2</v>
      </c>
      <c r="F67" s="242">
        <v>119</v>
      </c>
      <c r="G67" s="392">
        <f t="shared" si="10"/>
        <v>2.8333333333333332E-2</v>
      </c>
      <c r="H67" s="235">
        <v>54</v>
      </c>
      <c r="I67" s="392">
        <f t="shared" si="11"/>
        <v>8.0838323353293412E-2</v>
      </c>
      <c r="J67" s="586" t="s">
        <v>517</v>
      </c>
      <c r="K67" s="98"/>
    </row>
    <row r="68" spans="1:11" x14ac:dyDescent="0.2">
      <c r="A68" s="98"/>
      <c r="B68" s="593"/>
      <c r="C68" s="258" t="s">
        <v>479</v>
      </c>
      <c r="D68" s="268">
        <f t="shared" si="8"/>
        <v>31</v>
      </c>
      <c r="E68" s="392">
        <f t="shared" si="9"/>
        <v>6.3681183237469189E-3</v>
      </c>
      <c r="F68" s="242">
        <v>26</v>
      </c>
      <c r="G68" s="392">
        <f t="shared" si="10"/>
        <v>6.1904761904761907E-3</v>
      </c>
      <c r="H68" s="235">
        <v>5</v>
      </c>
      <c r="I68" s="392">
        <f t="shared" si="11"/>
        <v>7.4850299401197605E-3</v>
      </c>
      <c r="J68" s="587"/>
      <c r="K68" s="98"/>
    </row>
    <row r="69" spans="1:11" x14ac:dyDescent="0.2">
      <c r="A69" s="98"/>
      <c r="B69" s="593"/>
      <c r="C69" s="254" t="s">
        <v>480</v>
      </c>
      <c r="D69" s="268">
        <f t="shared" si="8"/>
        <v>1018</v>
      </c>
      <c r="E69" s="392">
        <f t="shared" si="9"/>
        <v>0.20912078882497945</v>
      </c>
      <c r="F69" s="242">
        <v>916</v>
      </c>
      <c r="G69" s="392">
        <f t="shared" si="10"/>
        <v>0.21809523809523809</v>
      </c>
      <c r="H69" s="235">
        <v>102</v>
      </c>
      <c r="I69" s="392">
        <f t="shared" si="11"/>
        <v>0.15269461077844312</v>
      </c>
      <c r="J69" s="587"/>
      <c r="K69" s="98"/>
    </row>
    <row r="70" spans="1:11" x14ac:dyDescent="0.2">
      <c r="A70" s="98"/>
      <c r="B70" s="593"/>
      <c r="C70" s="254" t="s">
        <v>481</v>
      </c>
      <c r="D70" s="268">
        <f t="shared" si="8"/>
        <v>2733</v>
      </c>
      <c r="E70" s="392">
        <f t="shared" si="9"/>
        <v>0.56142152834839765</v>
      </c>
      <c r="F70" s="242">
        <v>2400</v>
      </c>
      <c r="G70" s="392">
        <f t="shared" si="10"/>
        <v>0.5714285714285714</v>
      </c>
      <c r="H70" s="235">
        <v>333</v>
      </c>
      <c r="I70" s="392">
        <f t="shared" si="11"/>
        <v>0.49850299401197606</v>
      </c>
      <c r="J70" s="587"/>
      <c r="K70" s="98"/>
    </row>
    <row r="71" spans="1:11" x14ac:dyDescent="0.2">
      <c r="A71" s="98"/>
      <c r="B71" s="599"/>
      <c r="C71" s="255" t="s">
        <v>482</v>
      </c>
      <c r="D71" s="269">
        <f t="shared" si="8"/>
        <v>913</v>
      </c>
      <c r="E71" s="392">
        <f t="shared" si="9"/>
        <v>0.18755135579293344</v>
      </c>
      <c r="F71" s="237">
        <v>739</v>
      </c>
      <c r="G71" s="393">
        <f t="shared" si="10"/>
        <v>0.17595238095238094</v>
      </c>
      <c r="H71" s="232">
        <v>174</v>
      </c>
      <c r="I71" s="392">
        <f t="shared" si="11"/>
        <v>0.26047904191616766</v>
      </c>
      <c r="J71" s="588"/>
      <c r="K71" s="98"/>
    </row>
    <row r="72" spans="1:11" x14ac:dyDescent="0.2">
      <c r="A72" s="98"/>
      <c r="B72" s="593" t="s">
        <v>529</v>
      </c>
      <c r="C72" s="254" t="s">
        <v>530</v>
      </c>
      <c r="D72" s="268">
        <f t="shared" si="8"/>
        <v>2174</v>
      </c>
      <c r="E72" s="394">
        <f t="shared" si="9"/>
        <v>0.4465899753492194</v>
      </c>
      <c r="F72" s="242">
        <v>2117</v>
      </c>
      <c r="G72" s="392">
        <f t="shared" si="10"/>
        <v>0.50404761904761908</v>
      </c>
      <c r="H72" s="235">
        <v>57</v>
      </c>
      <c r="I72" s="394">
        <f t="shared" si="11"/>
        <v>8.5329341317365276E-2</v>
      </c>
      <c r="J72" s="595" t="s">
        <v>517</v>
      </c>
      <c r="K72" s="98"/>
    </row>
    <row r="73" spans="1:11" x14ac:dyDescent="0.2">
      <c r="A73" s="98"/>
      <c r="B73" s="593"/>
      <c r="C73" s="254" t="s">
        <v>531</v>
      </c>
      <c r="D73" s="269">
        <f t="shared" si="8"/>
        <v>2694</v>
      </c>
      <c r="E73" s="393">
        <f t="shared" si="9"/>
        <v>0.5534100246507806</v>
      </c>
      <c r="F73" s="237">
        <v>2083</v>
      </c>
      <c r="G73" s="393">
        <f t="shared" si="10"/>
        <v>0.49595238095238098</v>
      </c>
      <c r="H73" s="232">
        <v>611</v>
      </c>
      <c r="I73" s="393">
        <f t="shared" si="11"/>
        <v>0.91467065868263475</v>
      </c>
      <c r="J73" s="610"/>
      <c r="K73" s="98"/>
    </row>
    <row r="74" spans="1:11" x14ac:dyDescent="0.2">
      <c r="A74" s="98"/>
      <c r="B74" s="592" t="s">
        <v>552</v>
      </c>
      <c r="C74" s="256" t="s">
        <v>553</v>
      </c>
      <c r="D74" s="270">
        <f t="shared" si="8"/>
        <v>2678</v>
      </c>
      <c r="E74" s="392">
        <f t="shared" si="9"/>
        <v>0.55012325390304029</v>
      </c>
      <c r="F74" s="242">
        <v>2631</v>
      </c>
      <c r="G74" s="394">
        <f t="shared" si="10"/>
        <v>0.62642857142857145</v>
      </c>
      <c r="H74" s="242">
        <v>47</v>
      </c>
      <c r="I74" s="394">
        <f t="shared" si="11"/>
        <v>7.0359281437125748E-2</v>
      </c>
      <c r="J74" s="595" t="s">
        <v>517</v>
      </c>
      <c r="K74" s="98"/>
    </row>
    <row r="75" spans="1:11" x14ac:dyDescent="0.2">
      <c r="A75" s="98"/>
      <c r="B75" s="593"/>
      <c r="C75" s="254" t="s">
        <v>554</v>
      </c>
      <c r="D75" s="268">
        <f t="shared" si="8"/>
        <v>1927</v>
      </c>
      <c r="E75" s="392">
        <f t="shared" si="9"/>
        <v>0.39585045193097779</v>
      </c>
      <c r="F75" s="242">
        <v>1362</v>
      </c>
      <c r="G75" s="392">
        <f t="shared" si="10"/>
        <v>0.32428571428571429</v>
      </c>
      <c r="H75" s="242">
        <v>565</v>
      </c>
      <c r="I75" s="392">
        <f t="shared" si="11"/>
        <v>0.84580838323353291</v>
      </c>
      <c r="J75" s="596"/>
      <c r="K75" s="98"/>
    </row>
    <row r="76" spans="1:11" x14ac:dyDescent="0.2">
      <c r="A76" s="98"/>
      <c r="B76" s="599"/>
      <c r="C76" s="255" t="s">
        <v>555</v>
      </c>
      <c r="D76" s="201">
        <f t="shared" si="8"/>
        <v>30</v>
      </c>
      <c r="E76" s="393">
        <f t="shared" si="9"/>
        <v>6.162695152013147E-3</v>
      </c>
      <c r="F76" s="271">
        <v>1</v>
      </c>
      <c r="G76" s="393">
        <f t="shared" si="10"/>
        <v>2.380952380952381E-4</v>
      </c>
      <c r="H76" s="271">
        <v>29</v>
      </c>
      <c r="I76" s="393">
        <f t="shared" si="11"/>
        <v>4.3413173652694613E-2</v>
      </c>
      <c r="J76" s="610"/>
      <c r="K76" s="98"/>
    </row>
    <row r="77" spans="1:11" x14ac:dyDescent="0.2">
      <c r="A77" s="98"/>
      <c r="B77" s="593" t="s">
        <v>536</v>
      </c>
      <c r="C77" s="254" t="s">
        <v>537</v>
      </c>
      <c r="D77" s="268">
        <f t="shared" si="8"/>
        <v>1979</v>
      </c>
      <c r="E77" s="392">
        <f t="shared" si="9"/>
        <v>0.40653245686113393</v>
      </c>
      <c r="F77" s="242">
        <v>1447</v>
      </c>
      <c r="G77" s="392">
        <f t="shared" si="10"/>
        <v>0.34452380952380951</v>
      </c>
      <c r="H77" s="242">
        <v>532</v>
      </c>
      <c r="I77" s="392">
        <f t="shared" si="11"/>
        <v>0.79640718562874246</v>
      </c>
      <c r="J77" s="596" t="s">
        <v>517</v>
      </c>
      <c r="K77" s="98"/>
    </row>
    <row r="78" spans="1:11" x14ac:dyDescent="0.2">
      <c r="A78" s="98"/>
      <c r="B78" s="593"/>
      <c r="C78" s="254" t="s">
        <v>538</v>
      </c>
      <c r="D78" s="268">
        <f t="shared" si="8"/>
        <v>1282</v>
      </c>
      <c r="E78" s="392">
        <f t="shared" si="9"/>
        <v>0.26335250616269518</v>
      </c>
      <c r="F78" s="242">
        <v>1201</v>
      </c>
      <c r="G78" s="392">
        <f t="shared" si="10"/>
        <v>0.28595238095238096</v>
      </c>
      <c r="H78" s="242">
        <v>81</v>
      </c>
      <c r="I78" s="392">
        <f t="shared" si="11"/>
        <v>0.12125748502994012</v>
      </c>
      <c r="J78" s="596"/>
      <c r="K78" s="98"/>
    </row>
    <row r="79" spans="1:11" x14ac:dyDescent="0.2">
      <c r="A79" s="98"/>
      <c r="B79" s="593"/>
      <c r="C79" s="254" t="s">
        <v>542</v>
      </c>
      <c r="D79" s="268">
        <f t="shared" si="8"/>
        <v>815</v>
      </c>
      <c r="E79" s="392">
        <f t="shared" si="9"/>
        <v>0.16741988496302382</v>
      </c>
      <c r="F79" s="242">
        <v>783</v>
      </c>
      <c r="G79" s="392">
        <f t="shared" si="10"/>
        <v>0.18642857142857142</v>
      </c>
      <c r="H79" s="242">
        <v>32</v>
      </c>
      <c r="I79" s="392">
        <f t="shared" si="11"/>
        <v>4.790419161676647E-2</v>
      </c>
      <c r="J79" s="596"/>
      <c r="K79" s="98"/>
    </row>
    <row r="80" spans="1:11" ht="16" thickBot="1" x14ac:dyDescent="0.25">
      <c r="A80" s="98"/>
      <c r="B80" s="594"/>
      <c r="C80" s="259" t="s">
        <v>543</v>
      </c>
      <c r="D80" s="272">
        <f t="shared" si="8"/>
        <v>792</v>
      </c>
      <c r="E80" s="395">
        <f t="shared" si="9"/>
        <v>0.16269515201314708</v>
      </c>
      <c r="F80" s="238">
        <v>769</v>
      </c>
      <c r="G80" s="395">
        <f t="shared" si="10"/>
        <v>0.18309523809523809</v>
      </c>
      <c r="H80" s="238">
        <v>23</v>
      </c>
      <c r="I80" s="395">
        <f t="shared" si="11"/>
        <v>3.4431137724550899E-2</v>
      </c>
      <c r="J80" s="597"/>
      <c r="K80" s="98"/>
    </row>
    <row r="81" spans="1:11" x14ac:dyDescent="0.2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</row>
  </sheetData>
  <mergeCells count="52">
    <mergeCell ref="B37:B40"/>
    <mergeCell ref="J37:J40"/>
    <mergeCell ref="F3:G3"/>
    <mergeCell ref="H3:I3"/>
    <mergeCell ref="B34:B36"/>
    <mergeCell ref="J34:J36"/>
    <mergeCell ref="B13:B15"/>
    <mergeCell ref="J13:J15"/>
    <mergeCell ref="J4:J5"/>
    <mergeCell ref="B6:B10"/>
    <mergeCell ref="J6:J10"/>
    <mergeCell ref="B4:B5"/>
    <mergeCell ref="C4:C5"/>
    <mergeCell ref="B41:B44"/>
    <mergeCell ref="J41:J44"/>
    <mergeCell ref="B2:J2"/>
    <mergeCell ref="B3:C3"/>
    <mergeCell ref="B32:B33"/>
    <mergeCell ref="J32:J33"/>
    <mergeCell ref="B22:B26"/>
    <mergeCell ref="J22:J26"/>
    <mergeCell ref="B27:B31"/>
    <mergeCell ref="J27:J31"/>
    <mergeCell ref="B16:B19"/>
    <mergeCell ref="J16:J19"/>
    <mergeCell ref="B20:B21"/>
    <mergeCell ref="J20:J21"/>
    <mergeCell ref="B11:B12"/>
    <mergeCell ref="J11:J12"/>
    <mergeCell ref="B49:J49"/>
    <mergeCell ref="B50:C50"/>
    <mergeCell ref="F50:G50"/>
    <mergeCell ref="H50:I50"/>
    <mergeCell ref="B51:B52"/>
    <mergeCell ref="C51:C52"/>
    <mergeCell ref="J51:J52"/>
    <mergeCell ref="B60:B61"/>
    <mergeCell ref="J60:J61"/>
    <mergeCell ref="B62:B66"/>
    <mergeCell ref="J62:J66"/>
    <mergeCell ref="B53:B57"/>
    <mergeCell ref="J53:J57"/>
    <mergeCell ref="B58:B59"/>
    <mergeCell ref="J58:J59"/>
    <mergeCell ref="B77:B80"/>
    <mergeCell ref="J77:J80"/>
    <mergeCell ref="B67:B71"/>
    <mergeCell ref="J67:J71"/>
    <mergeCell ref="B72:B73"/>
    <mergeCell ref="J72:J73"/>
    <mergeCell ref="B74:B76"/>
    <mergeCell ref="J74:J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0875-AF01-B044-9355-FD0F6DD5A5EB}">
  <dimension ref="A1:L31"/>
  <sheetViews>
    <sheetView zoomScale="135" workbookViewId="0">
      <selection activeCell="J33" sqref="J33"/>
    </sheetView>
  </sheetViews>
  <sheetFormatPr baseColWidth="10" defaultColWidth="11.5" defaultRowHeight="15" x14ac:dyDescent="0.2"/>
  <cols>
    <col min="2" max="2" width="11.6640625" customWidth="1"/>
    <col min="3" max="3" width="10.83203125" customWidth="1"/>
    <col min="4" max="4" width="21.33203125" bestFit="1" customWidth="1"/>
    <col min="5" max="6" width="10.83203125" customWidth="1"/>
    <col min="7" max="7" width="16.6640625" bestFit="1" customWidth="1"/>
    <col min="8" max="8" width="10.83203125" customWidth="1"/>
    <col min="9" max="9" width="16.6640625" bestFit="1" customWidth="1"/>
    <col min="10" max="10" width="10.83203125" customWidth="1"/>
    <col min="11" max="11" width="20.33203125" bestFit="1" customWidth="1"/>
  </cols>
  <sheetData>
    <row r="1" spans="1:12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6" thickBot="1" x14ac:dyDescent="0.25">
      <c r="A2" s="98"/>
      <c r="B2" s="668"/>
      <c r="C2" s="668"/>
      <c r="D2" s="668"/>
      <c r="E2" s="668"/>
      <c r="F2" s="663" t="s">
        <v>575</v>
      </c>
      <c r="G2" s="664"/>
      <c r="H2" s="663" t="s">
        <v>574</v>
      </c>
      <c r="I2" s="664"/>
      <c r="J2" s="358"/>
      <c r="K2" s="98"/>
      <c r="L2" s="98"/>
    </row>
    <row r="3" spans="1:12" ht="16" thickBot="1" x14ac:dyDescent="0.25">
      <c r="A3" s="98"/>
      <c r="B3" s="281" t="s">
        <v>567</v>
      </c>
      <c r="C3" s="311" t="s">
        <v>422</v>
      </c>
      <c r="D3" s="312" t="s">
        <v>568</v>
      </c>
      <c r="E3" s="313" t="s">
        <v>571</v>
      </c>
      <c r="F3" s="314" t="s">
        <v>580</v>
      </c>
      <c r="G3" s="315" t="s">
        <v>579</v>
      </c>
      <c r="H3" s="314" t="s">
        <v>580</v>
      </c>
      <c r="I3" s="363" t="s">
        <v>579</v>
      </c>
      <c r="J3" s="374" t="s">
        <v>486</v>
      </c>
      <c r="K3" s="362" t="s">
        <v>656</v>
      </c>
      <c r="L3" s="98"/>
    </row>
    <row r="4" spans="1:12" x14ac:dyDescent="0.2">
      <c r="A4" s="98"/>
      <c r="B4" s="373" t="s">
        <v>556</v>
      </c>
      <c r="C4" s="282" t="s">
        <v>487</v>
      </c>
      <c r="D4" s="283" t="s">
        <v>487</v>
      </c>
      <c r="E4" s="284">
        <v>6728</v>
      </c>
      <c r="F4" s="350">
        <v>8985</v>
      </c>
      <c r="G4" s="285" t="s">
        <v>607</v>
      </c>
      <c r="H4" s="350">
        <v>10150</v>
      </c>
      <c r="I4" s="364" t="s">
        <v>623</v>
      </c>
      <c r="J4" s="375">
        <f>(H4-F4)/F4</f>
        <v>0.12966054535336671</v>
      </c>
      <c r="K4" s="380" t="s">
        <v>487</v>
      </c>
      <c r="L4" s="381"/>
    </row>
    <row r="5" spans="1:12" s="98" customFormat="1" x14ac:dyDescent="0.2">
      <c r="B5" s="661" t="s">
        <v>654</v>
      </c>
      <c r="C5" s="666" t="s">
        <v>638</v>
      </c>
      <c r="D5" s="293" t="s">
        <v>576</v>
      </c>
      <c r="E5" s="359">
        <v>532</v>
      </c>
      <c r="F5" s="360">
        <v>2069</v>
      </c>
      <c r="G5" s="361" t="s">
        <v>639</v>
      </c>
      <c r="H5" s="360">
        <v>25000</v>
      </c>
      <c r="I5" s="365" t="s">
        <v>647</v>
      </c>
      <c r="J5" s="377">
        <f t="shared" ref="J5:J28" si="0">(H5-F5)/F5</f>
        <v>11.083131947800871</v>
      </c>
      <c r="K5" s="385">
        <f>J5/J17</f>
        <v>61.649320682758791</v>
      </c>
    </row>
    <row r="6" spans="1:12" s="98" customFormat="1" x14ac:dyDescent="0.2">
      <c r="B6" s="661"/>
      <c r="C6" s="666"/>
      <c r="D6" s="293" t="s">
        <v>577</v>
      </c>
      <c r="E6" s="359">
        <v>697</v>
      </c>
      <c r="F6" s="360">
        <v>3695</v>
      </c>
      <c r="G6" s="361" t="s">
        <v>640</v>
      </c>
      <c r="H6" s="360">
        <v>17333</v>
      </c>
      <c r="I6" s="365" t="s">
        <v>648</v>
      </c>
      <c r="J6" s="377">
        <f t="shared" si="0"/>
        <v>3.690933694181326</v>
      </c>
      <c r="K6" s="382">
        <f t="shared" ref="K6:K16" si="1">J6/J18</f>
        <v>11.31294757542363</v>
      </c>
    </row>
    <row r="7" spans="1:12" s="98" customFormat="1" x14ac:dyDescent="0.2">
      <c r="B7" s="661"/>
      <c r="C7" s="666"/>
      <c r="D7" s="293" t="s">
        <v>578</v>
      </c>
      <c r="E7" s="359">
        <v>53</v>
      </c>
      <c r="F7" s="360">
        <v>3198</v>
      </c>
      <c r="G7" s="361" t="s">
        <v>641</v>
      </c>
      <c r="H7" s="360">
        <v>25000</v>
      </c>
      <c r="I7" s="365" t="s">
        <v>649</v>
      </c>
      <c r="J7" s="377">
        <f t="shared" si="0"/>
        <v>6.8173858661663536</v>
      </c>
      <c r="K7" s="382">
        <f t="shared" si="1"/>
        <v>6.4905431300200167</v>
      </c>
    </row>
    <row r="8" spans="1:12" s="98" customFormat="1" x14ac:dyDescent="0.2">
      <c r="B8" s="661"/>
      <c r="C8" s="667"/>
      <c r="D8" s="296" t="s">
        <v>508</v>
      </c>
      <c r="E8" s="359">
        <v>1737</v>
      </c>
      <c r="F8" s="360">
        <v>2352</v>
      </c>
      <c r="G8" s="361" t="s">
        <v>642</v>
      </c>
      <c r="H8" s="360">
        <v>1923</v>
      </c>
      <c r="I8" s="365" t="s">
        <v>650</v>
      </c>
      <c r="J8" s="377">
        <f t="shared" si="0"/>
        <v>-0.18239795918367346</v>
      </c>
      <c r="K8" s="383">
        <f t="shared" si="1"/>
        <v>0.43425814770352583</v>
      </c>
    </row>
    <row r="9" spans="1:12" x14ac:dyDescent="0.2">
      <c r="A9" s="98"/>
      <c r="B9" s="661"/>
      <c r="C9" s="665" t="s">
        <v>572</v>
      </c>
      <c r="D9" s="299" t="s">
        <v>576</v>
      </c>
      <c r="E9" s="300">
        <v>127</v>
      </c>
      <c r="F9" s="353">
        <v>1932</v>
      </c>
      <c r="G9" s="301" t="s">
        <v>608</v>
      </c>
      <c r="H9" s="353">
        <v>21272</v>
      </c>
      <c r="I9" s="366" t="s">
        <v>624</v>
      </c>
      <c r="J9" s="376">
        <f t="shared" si="0"/>
        <v>10.010351966873706</v>
      </c>
      <c r="K9" s="382">
        <f t="shared" si="1"/>
        <v>13.038463270954601</v>
      </c>
      <c r="L9" s="98"/>
    </row>
    <row r="10" spans="1:12" x14ac:dyDescent="0.2">
      <c r="A10" s="98"/>
      <c r="B10" s="661"/>
      <c r="C10" s="666"/>
      <c r="D10" s="293" t="s">
        <v>577</v>
      </c>
      <c r="E10" s="294">
        <v>24</v>
      </c>
      <c r="F10" s="351">
        <v>1692</v>
      </c>
      <c r="G10" s="295" t="s">
        <v>609</v>
      </c>
      <c r="H10" s="351">
        <v>20670</v>
      </c>
      <c r="I10" s="367" t="s">
        <v>625</v>
      </c>
      <c r="J10" s="377">
        <f t="shared" si="0"/>
        <v>11.216312056737589</v>
      </c>
      <c r="K10" s="382">
        <f t="shared" si="1"/>
        <v>13.970771516283136</v>
      </c>
      <c r="L10" s="98"/>
    </row>
    <row r="11" spans="1:12" x14ac:dyDescent="0.2">
      <c r="A11" s="98"/>
      <c r="B11" s="661"/>
      <c r="C11" s="666"/>
      <c r="D11" s="293" t="s">
        <v>578</v>
      </c>
      <c r="E11" s="294">
        <v>4</v>
      </c>
      <c r="F11" s="351">
        <v>1312</v>
      </c>
      <c r="G11" s="295" t="s">
        <v>610</v>
      </c>
      <c r="H11" s="351">
        <v>25000</v>
      </c>
      <c r="I11" s="367" t="s">
        <v>626</v>
      </c>
      <c r="J11" s="377">
        <f t="shared" si="0"/>
        <v>18.054878048780488</v>
      </c>
      <c r="K11" s="382" t="s">
        <v>487</v>
      </c>
      <c r="L11" s="98"/>
    </row>
    <row r="12" spans="1:12" x14ac:dyDescent="0.2">
      <c r="A12" s="98"/>
      <c r="B12" s="661"/>
      <c r="C12" s="667"/>
      <c r="D12" s="296" t="s">
        <v>508</v>
      </c>
      <c r="E12" s="297">
        <v>372</v>
      </c>
      <c r="F12" s="352">
        <v>1838.5</v>
      </c>
      <c r="G12" s="298" t="s">
        <v>611</v>
      </c>
      <c r="H12" s="352">
        <v>1420.5</v>
      </c>
      <c r="I12" s="368" t="s">
        <v>627</v>
      </c>
      <c r="J12" s="378">
        <f t="shared" si="0"/>
        <v>-0.22735926026652162</v>
      </c>
      <c r="K12" s="383">
        <f t="shared" si="1"/>
        <v>0.5959218452781061</v>
      </c>
      <c r="L12" s="98"/>
    </row>
    <row r="13" spans="1:12" x14ac:dyDescent="0.2">
      <c r="A13" s="98"/>
      <c r="B13" s="661"/>
      <c r="C13" s="665" t="s">
        <v>573</v>
      </c>
      <c r="D13" s="299" t="s">
        <v>576</v>
      </c>
      <c r="E13" s="300">
        <v>405</v>
      </c>
      <c r="F13" s="353">
        <v>2188</v>
      </c>
      <c r="G13" s="301" t="s">
        <v>612</v>
      </c>
      <c r="H13" s="353">
        <v>25000</v>
      </c>
      <c r="I13" s="366" t="s">
        <v>628</v>
      </c>
      <c r="J13" s="376">
        <f t="shared" si="0"/>
        <v>10.425959780621572</v>
      </c>
      <c r="K13" s="382">
        <f t="shared" si="1"/>
        <v>207.17298651987866</v>
      </c>
      <c r="L13" s="98"/>
    </row>
    <row r="14" spans="1:12" x14ac:dyDescent="0.2">
      <c r="A14" s="98"/>
      <c r="B14" s="661"/>
      <c r="C14" s="666"/>
      <c r="D14" s="293" t="s">
        <v>577</v>
      </c>
      <c r="E14" s="294">
        <v>673</v>
      </c>
      <c r="F14" s="354">
        <v>3847</v>
      </c>
      <c r="G14" s="302" t="s">
        <v>613</v>
      </c>
      <c r="H14" s="354">
        <v>17261</v>
      </c>
      <c r="I14" s="369" t="s">
        <v>629</v>
      </c>
      <c r="J14" s="377">
        <f t="shared" si="0"/>
        <v>3.4868728879646476</v>
      </c>
      <c r="K14" s="382">
        <f t="shared" si="1"/>
        <v>11.356566237330195</v>
      </c>
      <c r="L14" s="98"/>
    </row>
    <row r="15" spans="1:12" x14ac:dyDescent="0.2">
      <c r="A15" s="98"/>
      <c r="B15" s="661"/>
      <c r="C15" s="666"/>
      <c r="D15" s="293" t="s">
        <v>578</v>
      </c>
      <c r="E15" s="294">
        <v>49</v>
      </c>
      <c r="F15" s="354">
        <v>3610</v>
      </c>
      <c r="G15" s="302" t="s">
        <v>614</v>
      </c>
      <c r="H15" s="354">
        <v>25000</v>
      </c>
      <c r="I15" s="369" t="s">
        <v>630</v>
      </c>
      <c r="J15" s="377">
        <f t="shared" si="0"/>
        <v>5.9252077562326866</v>
      </c>
      <c r="K15" s="382">
        <f t="shared" si="1"/>
        <v>5.64113829716133</v>
      </c>
      <c r="L15" s="98"/>
    </row>
    <row r="16" spans="1:12" ht="16" thickBot="1" x14ac:dyDescent="0.25">
      <c r="A16" s="98"/>
      <c r="B16" s="662"/>
      <c r="C16" s="669"/>
      <c r="D16" s="303" t="s">
        <v>508</v>
      </c>
      <c r="E16" s="304">
        <v>1365</v>
      </c>
      <c r="F16" s="355">
        <v>2534</v>
      </c>
      <c r="G16" s="305" t="s">
        <v>615</v>
      </c>
      <c r="H16" s="355">
        <v>2207</v>
      </c>
      <c r="I16" s="370" t="s">
        <v>631</v>
      </c>
      <c r="J16" s="379">
        <f t="shared" si="0"/>
        <v>-0.12904498816101026</v>
      </c>
      <c r="K16" s="384">
        <f t="shared" si="1"/>
        <v>0.29840773019683398</v>
      </c>
      <c r="L16" s="98"/>
    </row>
    <row r="17" spans="1:12" x14ac:dyDescent="0.2">
      <c r="A17" s="98"/>
      <c r="B17" s="661" t="s">
        <v>655</v>
      </c>
      <c r="C17" s="665" t="s">
        <v>638</v>
      </c>
      <c r="D17" s="299" t="s">
        <v>576</v>
      </c>
      <c r="E17" s="294">
        <v>46</v>
      </c>
      <c r="F17" s="354">
        <v>12827</v>
      </c>
      <c r="G17" s="302" t="s">
        <v>643</v>
      </c>
      <c r="H17" s="354">
        <v>15133</v>
      </c>
      <c r="I17" s="369" t="s">
        <v>651</v>
      </c>
      <c r="J17" s="377">
        <f t="shared" si="0"/>
        <v>0.17977703282139237</v>
      </c>
      <c r="K17" s="386" t="s">
        <v>657</v>
      </c>
      <c r="L17" s="98"/>
    </row>
    <row r="18" spans="1:12" x14ac:dyDescent="0.2">
      <c r="A18" s="98"/>
      <c r="B18" s="661"/>
      <c r="C18" s="666"/>
      <c r="D18" s="293" t="s">
        <v>577</v>
      </c>
      <c r="E18" s="294">
        <v>634</v>
      </c>
      <c r="F18" s="354">
        <v>18231</v>
      </c>
      <c r="G18" s="302" t="s">
        <v>644</v>
      </c>
      <c r="H18" s="354">
        <v>24179</v>
      </c>
      <c r="I18" s="369" t="s">
        <v>652</v>
      </c>
      <c r="J18" s="377">
        <f t="shared" si="0"/>
        <v>0.32625747353409029</v>
      </c>
      <c r="K18" s="386" t="s">
        <v>657</v>
      </c>
      <c r="L18" s="98"/>
    </row>
    <row r="19" spans="1:12" x14ac:dyDescent="0.2">
      <c r="A19" s="98"/>
      <c r="B19" s="661"/>
      <c r="C19" s="666"/>
      <c r="D19" s="293" t="s">
        <v>578</v>
      </c>
      <c r="E19" s="294">
        <v>2</v>
      </c>
      <c r="F19" s="354">
        <v>12193</v>
      </c>
      <c r="G19" s="302" t="s">
        <v>645</v>
      </c>
      <c r="H19" s="354">
        <v>25000</v>
      </c>
      <c r="I19" s="369" t="s">
        <v>487</v>
      </c>
      <c r="J19" s="377">
        <f t="shared" si="0"/>
        <v>1.0503567620766012</v>
      </c>
      <c r="K19" s="386" t="s">
        <v>657</v>
      </c>
      <c r="L19" s="98"/>
    </row>
    <row r="20" spans="1:12" x14ac:dyDescent="0.2">
      <c r="A20" s="98"/>
      <c r="B20" s="661"/>
      <c r="C20" s="667"/>
      <c r="D20" s="296" t="s">
        <v>508</v>
      </c>
      <c r="E20" s="297">
        <v>3027</v>
      </c>
      <c r="F20" s="357">
        <v>16392</v>
      </c>
      <c r="G20" s="310" t="s">
        <v>646</v>
      </c>
      <c r="H20" s="357">
        <v>9507</v>
      </c>
      <c r="I20" s="371" t="s">
        <v>653</v>
      </c>
      <c r="J20" s="378">
        <f t="shared" si="0"/>
        <v>-0.42002196193265007</v>
      </c>
      <c r="K20" s="387" t="s">
        <v>657</v>
      </c>
      <c r="L20" s="98"/>
    </row>
    <row r="21" spans="1:12" x14ac:dyDescent="0.2">
      <c r="A21" s="98"/>
      <c r="B21" s="661"/>
      <c r="C21" s="670" t="s">
        <v>572</v>
      </c>
      <c r="D21" s="293" t="s">
        <v>576</v>
      </c>
      <c r="E21" s="294">
        <v>11</v>
      </c>
      <c r="F21" s="354">
        <v>8082</v>
      </c>
      <c r="G21" s="302" t="s">
        <v>616</v>
      </c>
      <c r="H21" s="354">
        <v>14287</v>
      </c>
      <c r="I21" s="369" t="s">
        <v>632</v>
      </c>
      <c r="J21" s="377">
        <f t="shared" si="0"/>
        <v>0.7677555060628557</v>
      </c>
      <c r="K21" s="386" t="s">
        <v>657</v>
      </c>
      <c r="L21" s="98"/>
    </row>
    <row r="22" spans="1:12" x14ac:dyDescent="0.2">
      <c r="A22" s="98"/>
      <c r="B22" s="661"/>
      <c r="C22" s="670"/>
      <c r="D22" s="293" t="s">
        <v>577</v>
      </c>
      <c r="E22" s="294">
        <v>30</v>
      </c>
      <c r="F22" s="354">
        <v>13867</v>
      </c>
      <c r="G22" s="302" t="s">
        <v>617</v>
      </c>
      <c r="H22" s="354">
        <v>25000</v>
      </c>
      <c r="I22" s="369" t="s">
        <v>633</v>
      </c>
      <c r="J22" s="377">
        <f t="shared" si="0"/>
        <v>0.80284127785389769</v>
      </c>
      <c r="K22" s="386" t="s">
        <v>657</v>
      </c>
      <c r="L22" s="98"/>
    </row>
    <row r="23" spans="1:12" x14ac:dyDescent="0.2">
      <c r="A23" s="98"/>
      <c r="B23" s="661"/>
      <c r="C23" s="670"/>
      <c r="D23" s="293" t="s">
        <v>578</v>
      </c>
      <c r="E23" s="294">
        <v>0</v>
      </c>
      <c r="F23" s="356" t="s">
        <v>487</v>
      </c>
      <c r="G23" s="309" t="s">
        <v>487</v>
      </c>
      <c r="H23" s="356" t="s">
        <v>487</v>
      </c>
      <c r="I23" s="372" t="s">
        <v>487</v>
      </c>
      <c r="J23" s="377" t="s">
        <v>487</v>
      </c>
      <c r="K23" s="386" t="s">
        <v>657</v>
      </c>
      <c r="L23" s="98"/>
    </row>
    <row r="24" spans="1:12" x14ac:dyDescent="0.2">
      <c r="A24" s="98"/>
      <c r="B24" s="661"/>
      <c r="C24" s="671"/>
      <c r="D24" s="296" t="s">
        <v>508</v>
      </c>
      <c r="E24" s="297">
        <v>895</v>
      </c>
      <c r="F24" s="357">
        <v>14961</v>
      </c>
      <c r="G24" s="310" t="s">
        <v>618</v>
      </c>
      <c r="H24" s="357">
        <v>9253</v>
      </c>
      <c r="I24" s="371" t="s">
        <v>634</v>
      </c>
      <c r="J24" s="378">
        <f t="shared" si="0"/>
        <v>-0.38152529911102201</v>
      </c>
      <c r="K24" s="387" t="s">
        <v>657</v>
      </c>
      <c r="L24" s="98"/>
    </row>
    <row r="25" spans="1:12" x14ac:dyDescent="0.2">
      <c r="A25" s="98"/>
      <c r="B25" s="661"/>
      <c r="C25" s="670" t="s">
        <v>573</v>
      </c>
      <c r="D25" s="293" t="s">
        <v>576</v>
      </c>
      <c r="E25" s="294">
        <v>35</v>
      </c>
      <c r="F25" s="354">
        <v>14466</v>
      </c>
      <c r="G25" s="302" t="s">
        <v>619</v>
      </c>
      <c r="H25" s="354">
        <v>15194</v>
      </c>
      <c r="I25" s="369" t="s">
        <v>635</v>
      </c>
      <c r="J25" s="377">
        <f t="shared" si="0"/>
        <v>5.0324899764966124E-2</v>
      </c>
      <c r="K25" s="386" t="s">
        <v>657</v>
      </c>
      <c r="L25" s="98"/>
    </row>
    <row r="26" spans="1:12" x14ac:dyDescent="0.2">
      <c r="A26" s="98"/>
      <c r="B26" s="661"/>
      <c r="C26" s="670"/>
      <c r="D26" s="293" t="s">
        <v>577</v>
      </c>
      <c r="E26" s="294">
        <v>604</v>
      </c>
      <c r="F26" s="354">
        <v>18455.5</v>
      </c>
      <c r="G26" s="302" t="s">
        <v>620</v>
      </c>
      <c r="H26" s="354">
        <v>24122</v>
      </c>
      <c r="I26" s="369" t="s">
        <v>636</v>
      </c>
      <c r="J26" s="377">
        <f t="shared" si="0"/>
        <v>0.30703584297363928</v>
      </c>
      <c r="K26" s="386" t="s">
        <v>657</v>
      </c>
      <c r="L26" s="98"/>
    </row>
    <row r="27" spans="1:12" x14ac:dyDescent="0.2">
      <c r="A27" s="98"/>
      <c r="B27" s="661"/>
      <c r="C27" s="670"/>
      <c r="D27" s="293" t="s">
        <v>578</v>
      </c>
      <c r="E27" s="294">
        <v>2</v>
      </c>
      <c r="F27" s="354">
        <v>12193</v>
      </c>
      <c r="G27" s="302" t="s">
        <v>621</v>
      </c>
      <c r="H27" s="354">
        <v>25000</v>
      </c>
      <c r="I27" s="369" t="s">
        <v>487</v>
      </c>
      <c r="J27" s="377">
        <f t="shared" si="0"/>
        <v>1.0503567620766012</v>
      </c>
      <c r="K27" s="386" t="s">
        <v>657</v>
      </c>
      <c r="L27" s="98"/>
    </row>
    <row r="28" spans="1:12" ht="16" thickBot="1" x14ac:dyDescent="0.25">
      <c r="A28" s="98"/>
      <c r="B28" s="662"/>
      <c r="C28" s="672"/>
      <c r="D28" s="303" t="s">
        <v>508</v>
      </c>
      <c r="E28" s="304">
        <v>2132</v>
      </c>
      <c r="F28" s="355">
        <v>16945.5</v>
      </c>
      <c r="G28" s="305" t="s">
        <v>622</v>
      </c>
      <c r="H28" s="355">
        <v>9617.5</v>
      </c>
      <c r="I28" s="370" t="s">
        <v>637</v>
      </c>
      <c r="J28" s="379">
        <f t="shared" si="0"/>
        <v>-0.43244519193886283</v>
      </c>
      <c r="K28" s="388" t="s">
        <v>657</v>
      </c>
      <c r="L28" s="98"/>
    </row>
    <row r="29" spans="1:12" x14ac:dyDescent="0.2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1:12" x14ac:dyDescent="0.2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1:12" x14ac:dyDescent="0.2">
      <c r="L31" s="98"/>
    </row>
  </sheetData>
  <mergeCells count="11">
    <mergeCell ref="B17:B28"/>
    <mergeCell ref="F2:G2"/>
    <mergeCell ref="H2:I2"/>
    <mergeCell ref="C9:C12"/>
    <mergeCell ref="B2:E2"/>
    <mergeCell ref="B5:B16"/>
    <mergeCell ref="C13:C16"/>
    <mergeCell ref="C21:C24"/>
    <mergeCell ref="C25:C28"/>
    <mergeCell ref="C5:C8"/>
    <mergeCell ref="C17:C20"/>
  </mergeCells>
  <conditionalFormatting sqref="J5:J8">
    <cfRule type="colorScale" priority="2">
      <colorScale>
        <cfvo type="min"/>
        <cfvo type="max"/>
        <color theme="0"/>
        <color theme="0" tint="-0.249977111117893"/>
      </colorScale>
    </cfRule>
  </conditionalFormatting>
  <conditionalFormatting sqref="J17:J20">
    <cfRule type="colorScale" priority="1">
      <colorScale>
        <cfvo type="min"/>
        <cfvo type="max"/>
        <color theme="0"/>
        <color theme="0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9D6E-00C3-FC46-A7E3-6FEA1C2B82D4}">
  <dimension ref="A1:L58"/>
  <sheetViews>
    <sheetView zoomScale="125" workbookViewId="0">
      <selection activeCell="L13" sqref="L13"/>
    </sheetView>
  </sheetViews>
  <sheetFormatPr baseColWidth="10" defaultRowHeight="15" x14ac:dyDescent="0.2"/>
  <cols>
    <col min="2" max="2" width="11.6640625" customWidth="1"/>
    <col min="4" max="4" width="21.33203125" bestFit="1" customWidth="1"/>
    <col min="7" max="7" width="16.6640625" bestFit="1" customWidth="1"/>
    <col min="9" max="9" width="16.6640625" bestFit="1" customWidth="1"/>
    <col min="11" max="11" width="20.33203125" bestFit="1" customWidth="1"/>
  </cols>
  <sheetData>
    <row r="1" spans="1:12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6" thickBot="1" x14ac:dyDescent="0.25">
      <c r="A2" s="98"/>
      <c r="B2" s="673"/>
      <c r="C2" s="673"/>
      <c r="D2" s="673"/>
      <c r="E2" s="673"/>
      <c r="F2" s="674" t="s">
        <v>575</v>
      </c>
      <c r="G2" s="675"/>
      <c r="H2" s="674" t="s">
        <v>574</v>
      </c>
      <c r="I2" s="675"/>
      <c r="J2" s="446"/>
      <c r="K2" s="98"/>
      <c r="L2" s="98"/>
    </row>
    <row r="3" spans="1:12" x14ac:dyDescent="0.2">
      <c r="A3" s="98"/>
      <c r="B3" s="425" t="s">
        <v>567</v>
      </c>
      <c r="C3" s="449" t="s">
        <v>817</v>
      </c>
      <c r="D3" s="449" t="s">
        <v>568</v>
      </c>
      <c r="E3" s="449" t="s">
        <v>571</v>
      </c>
      <c r="F3" s="450" t="s">
        <v>580</v>
      </c>
      <c r="G3" s="451" t="s">
        <v>579</v>
      </c>
      <c r="H3" s="450" t="s">
        <v>580</v>
      </c>
      <c r="I3" s="451" t="s">
        <v>579</v>
      </c>
      <c r="J3" s="449" t="s">
        <v>486</v>
      </c>
      <c r="K3" s="452" t="s">
        <v>656</v>
      </c>
      <c r="L3" s="98"/>
    </row>
    <row r="4" spans="1:12" ht="16" thickBot="1" x14ac:dyDescent="0.25">
      <c r="A4" s="98"/>
      <c r="B4" s="424" t="s">
        <v>556</v>
      </c>
      <c r="C4" s="447" t="s">
        <v>487</v>
      </c>
      <c r="D4" s="447" t="s">
        <v>487</v>
      </c>
      <c r="E4" s="453">
        <f>SUM(E5:E8,E17:E20)</f>
        <v>6728</v>
      </c>
      <c r="F4" s="454">
        <v>8985</v>
      </c>
      <c r="G4" s="448" t="s">
        <v>607</v>
      </c>
      <c r="H4" s="454">
        <v>10150</v>
      </c>
      <c r="I4" s="448" t="s">
        <v>623</v>
      </c>
      <c r="J4" s="455">
        <f>(H4-F4)/F4</f>
        <v>0.12966054535336671</v>
      </c>
      <c r="K4" s="456" t="s">
        <v>487</v>
      </c>
      <c r="L4" s="98"/>
    </row>
    <row r="5" spans="1:12" ht="15" customHeight="1" x14ac:dyDescent="0.2">
      <c r="A5" s="98"/>
      <c r="B5" s="682" t="s">
        <v>654</v>
      </c>
      <c r="C5" s="676" t="s">
        <v>659</v>
      </c>
      <c r="D5" s="481" t="s">
        <v>576</v>
      </c>
      <c r="E5" s="482">
        <v>532</v>
      </c>
      <c r="F5" s="483">
        <v>2068.5</v>
      </c>
      <c r="G5" s="484" t="s">
        <v>660</v>
      </c>
      <c r="H5" s="483">
        <v>25000</v>
      </c>
      <c r="I5" s="484" t="s">
        <v>661</v>
      </c>
      <c r="J5" s="485">
        <f>(H5-F5)/F5</f>
        <v>11.086052695189752</v>
      </c>
      <c r="K5" s="486">
        <f>J5/J17</f>
        <v>61.678940759574466</v>
      </c>
      <c r="L5" s="98"/>
    </row>
    <row r="6" spans="1:12" x14ac:dyDescent="0.2">
      <c r="A6" s="98"/>
      <c r="B6" s="661"/>
      <c r="C6" s="677"/>
      <c r="D6" s="487" t="s">
        <v>577</v>
      </c>
      <c r="E6" s="488">
        <v>697</v>
      </c>
      <c r="F6" s="489">
        <v>3695</v>
      </c>
      <c r="G6" s="490" t="s">
        <v>662</v>
      </c>
      <c r="H6" s="489">
        <v>17333</v>
      </c>
      <c r="I6" s="490" t="s">
        <v>663</v>
      </c>
      <c r="J6" s="491">
        <f t="shared" ref="J6:J28" si="0">(H6-F6)/F6</f>
        <v>3.690933694181326</v>
      </c>
      <c r="K6" s="492">
        <f>J6/J18</f>
        <v>11.31294757542363</v>
      </c>
      <c r="L6" s="98"/>
    </row>
    <row r="7" spans="1:12" x14ac:dyDescent="0.2">
      <c r="A7" s="98"/>
      <c r="B7" s="661"/>
      <c r="C7" s="677"/>
      <c r="D7" s="487" t="s">
        <v>578</v>
      </c>
      <c r="E7" s="488">
        <v>53</v>
      </c>
      <c r="F7" s="489">
        <v>3198</v>
      </c>
      <c r="G7" s="490" t="s">
        <v>664</v>
      </c>
      <c r="H7" s="489">
        <v>25000</v>
      </c>
      <c r="I7" s="490" t="s">
        <v>665</v>
      </c>
      <c r="J7" s="491">
        <f t="shared" si="0"/>
        <v>6.8173858661663536</v>
      </c>
      <c r="K7" s="492" t="s">
        <v>487</v>
      </c>
      <c r="L7" s="98"/>
    </row>
    <row r="8" spans="1:12" x14ac:dyDescent="0.2">
      <c r="A8" s="98"/>
      <c r="B8" s="661"/>
      <c r="C8" s="678"/>
      <c r="D8" s="493" t="s">
        <v>508</v>
      </c>
      <c r="E8" s="494">
        <v>1737</v>
      </c>
      <c r="F8" s="495">
        <v>2352</v>
      </c>
      <c r="G8" s="496" t="s">
        <v>666</v>
      </c>
      <c r="H8" s="495">
        <v>1923</v>
      </c>
      <c r="I8" s="496" t="s">
        <v>667</v>
      </c>
      <c r="J8" s="497">
        <f t="shared" si="0"/>
        <v>-0.18239795918367346</v>
      </c>
      <c r="K8" s="498">
        <f>J8/J20</f>
        <v>0.43425814770352583</v>
      </c>
      <c r="L8" s="98"/>
    </row>
    <row r="9" spans="1:12" x14ac:dyDescent="0.2">
      <c r="A9" s="98"/>
      <c r="B9" s="661"/>
      <c r="C9" s="679" t="s">
        <v>802</v>
      </c>
      <c r="D9" s="299" t="s">
        <v>576</v>
      </c>
      <c r="E9" s="471">
        <v>169</v>
      </c>
      <c r="F9" s="472">
        <v>4978</v>
      </c>
      <c r="G9" s="301" t="s">
        <v>803</v>
      </c>
      <c r="H9" s="472">
        <v>25000</v>
      </c>
      <c r="I9" s="301" t="s">
        <v>804</v>
      </c>
      <c r="J9" s="473">
        <f t="shared" si="0"/>
        <v>4.0220972278023304</v>
      </c>
      <c r="K9" s="474">
        <f>J9/J21</f>
        <v>30.303020250720518</v>
      </c>
      <c r="L9" s="98"/>
    </row>
    <row r="10" spans="1:12" x14ac:dyDescent="0.2">
      <c r="A10" s="98"/>
      <c r="B10" s="661"/>
      <c r="C10" s="680"/>
      <c r="D10" s="293" t="s">
        <v>577</v>
      </c>
      <c r="E10" s="459">
        <v>472</v>
      </c>
      <c r="F10" s="460">
        <v>5360.5</v>
      </c>
      <c r="G10" s="295" t="s">
        <v>805</v>
      </c>
      <c r="H10" s="460">
        <v>18376</v>
      </c>
      <c r="I10" s="295" t="s">
        <v>806</v>
      </c>
      <c r="J10" s="458">
        <f t="shared" si="0"/>
        <v>2.4280384292510027</v>
      </c>
      <c r="K10" s="462">
        <f t="shared" ref="K10" si="1">J10/J22</f>
        <v>8.3571109709140465</v>
      </c>
      <c r="L10" s="98"/>
    </row>
    <row r="11" spans="1:12" x14ac:dyDescent="0.2">
      <c r="A11" s="98"/>
      <c r="B11" s="661"/>
      <c r="C11" s="680"/>
      <c r="D11" s="293" t="s">
        <v>578</v>
      </c>
      <c r="E11" s="459">
        <v>39</v>
      </c>
      <c r="F11" s="460">
        <v>4458</v>
      </c>
      <c r="G11" s="295" t="s">
        <v>807</v>
      </c>
      <c r="H11" s="460">
        <v>25000</v>
      </c>
      <c r="I11" s="295" t="s">
        <v>808</v>
      </c>
      <c r="J11" s="458">
        <f t="shared" si="0"/>
        <v>4.6078959174517724</v>
      </c>
      <c r="K11" s="462" t="s">
        <v>487</v>
      </c>
      <c r="L11" s="98"/>
    </row>
    <row r="12" spans="1:12" x14ac:dyDescent="0.2">
      <c r="A12" s="98"/>
      <c r="B12" s="661"/>
      <c r="C12" s="681"/>
      <c r="D12" s="296" t="s">
        <v>508</v>
      </c>
      <c r="E12" s="475">
        <v>582</v>
      </c>
      <c r="F12" s="476">
        <v>7808</v>
      </c>
      <c r="G12" s="298" t="s">
        <v>809</v>
      </c>
      <c r="H12" s="476">
        <v>3917.5</v>
      </c>
      <c r="I12" s="298" t="s">
        <v>810</v>
      </c>
      <c r="J12" s="469">
        <f t="shared" si="0"/>
        <v>-0.49827100409836067</v>
      </c>
      <c r="K12" s="470">
        <f>J12/J24</f>
        <v>1.1268206475115103</v>
      </c>
      <c r="L12" s="98"/>
    </row>
    <row r="13" spans="1:12" x14ac:dyDescent="0.2">
      <c r="A13" s="98"/>
      <c r="B13" s="661"/>
      <c r="C13" s="680" t="s">
        <v>658</v>
      </c>
      <c r="D13" s="293" t="s">
        <v>576</v>
      </c>
      <c r="E13" s="459">
        <v>363</v>
      </c>
      <c r="F13" s="460">
        <v>1326</v>
      </c>
      <c r="G13" s="295" t="s">
        <v>676</v>
      </c>
      <c r="H13" s="460">
        <v>25000</v>
      </c>
      <c r="I13" s="295" t="s">
        <v>677</v>
      </c>
      <c r="J13" s="458">
        <f t="shared" si="0"/>
        <v>17.85369532428356</v>
      </c>
      <c r="K13" s="462">
        <f>J13/J25</f>
        <v>24.023715308326572</v>
      </c>
      <c r="L13" s="98"/>
    </row>
    <row r="14" spans="1:12" x14ac:dyDescent="0.2">
      <c r="A14" s="98"/>
      <c r="B14" s="661"/>
      <c r="C14" s="680"/>
      <c r="D14" s="293" t="s">
        <v>577</v>
      </c>
      <c r="E14" s="459">
        <v>225</v>
      </c>
      <c r="F14" s="461">
        <v>1355</v>
      </c>
      <c r="G14" s="302" t="s">
        <v>678</v>
      </c>
      <c r="H14" s="461">
        <v>15836.5</v>
      </c>
      <c r="I14" s="302" t="s">
        <v>679</v>
      </c>
      <c r="J14" s="458">
        <f t="shared" si="0"/>
        <v>10.687453874538745</v>
      </c>
      <c r="K14" s="462">
        <f>J14/J26</f>
        <v>14.850759766860977</v>
      </c>
      <c r="L14" s="98"/>
    </row>
    <row r="15" spans="1:12" x14ac:dyDescent="0.2">
      <c r="A15" s="98"/>
      <c r="B15" s="661"/>
      <c r="C15" s="680"/>
      <c r="D15" s="293" t="s">
        <v>578</v>
      </c>
      <c r="E15" s="459">
        <v>14</v>
      </c>
      <c r="F15" s="461">
        <v>1562</v>
      </c>
      <c r="G15" s="302" t="s">
        <v>680</v>
      </c>
      <c r="H15" s="461">
        <v>25000</v>
      </c>
      <c r="I15" s="302" t="s">
        <v>673</v>
      </c>
      <c r="J15" s="458">
        <f t="shared" si="0"/>
        <v>15.005121638924455</v>
      </c>
      <c r="K15" s="462" t="s">
        <v>487</v>
      </c>
      <c r="L15" s="98"/>
    </row>
    <row r="16" spans="1:12" ht="16" thickBot="1" x14ac:dyDescent="0.25">
      <c r="A16" s="98"/>
      <c r="B16" s="662"/>
      <c r="C16" s="683"/>
      <c r="D16" s="303" t="s">
        <v>508</v>
      </c>
      <c r="E16" s="463">
        <v>1155</v>
      </c>
      <c r="F16" s="464">
        <v>1539</v>
      </c>
      <c r="G16" s="305" t="s">
        <v>681</v>
      </c>
      <c r="H16" s="464">
        <v>1317</v>
      </c>
      <c r="I16" s="305" t="s">
        <v>682</v>
      </c>
      <c r="J16" s="465">
        <f t="shared" si="0"/>
        <v>-0.14424951267056529</v>
      </c>
      <c r="K16" s="466">
        <f>J16/J28</f>
        <v>0.39022173190791959</v>
      </c>
      <c r="L16" s="98"/>
    </row>
    <row r="17" spans="1:12" ht="15" customHeight="1" x14ac:dyDescent="0.2">
      <c r="A17" s="98"/>
      <c r="B17" s="682" t="s">
        <v>655</v>
      </c>
      <c r="C17" s="676" t="s">
        <v>659</v>
      </c>
      <c r="D17" s="481" t="s">
        <v>576</v>
      </c>
      <c r="E17" s="499">
        <v>46</v>
      </c>
      <c r="F17" s="500">
        <v>12827</v>
      </c>
      <c r="G17" s="501" t="s">
        <v>668</v>
      </c>
      <c r="H17" s="500">
        <v>15132.5</v>
      </c>
      <c r="I17" s="501" t="s">
        <v>669</v>
      </c>
      <c r="J17" s="485">
        <f t="shared" si="0"/>
        <v>0.17973805254541203</v>
      </c>
      <c r="K17" s="502" t="s">
        <v>657</v>
      </c>
      <c r="L17" s="98"/>
    </row>
    <row r="18" spans="1:12" x14ac:dyDescent="0.2">
      <c r="A18" s="98"/>
      <c r="B18" s="661"/>
      <c r="C18" s="677"/>
      <c r="D18" s="487" t="s">
        <v>577</v>
      </c>
      <c r="E18" s="503">
        <v>634</v>
      </c>
      <c r="F18" s="504">
        <v>18231</v>
      </c>
      <c r="G18" s="505" t="s">
        <v>670</v>
      </c>
      <c r="H18" s="504">
        <v>24179</v>
      </c>
      <c r="I18" s="505" t="s">
        <v>671</v>
      </c>
      <c r="J18" s="491">
        <f t="shared" si="0"/>
        <v>0.32625747353409029</v>
      </c>
      <c r="K18" s="506" t="s">
        <v>657</v>
      </c>
      <c r="L18" s="98"/>
    </row>
    <row r="19" spans="1:12" x14ac:dyDescent="0.2">
      <c r="A19" s="98"/>
      <c r="B19" s="661"/>
      <c r="C19" s="677"/>
      <c r="D19" s="487" t="s">
        <v>578</v>
      </c>
      <c r="E19" s="503">
        <v>2</v>
      </c>
      <c r="F19" s="504">
        <v>12193</v>
      </c>
      <c r="G19" s="505" t="s">
        <v>487</v>
      </c>
      <c r="H19" s="504">
        <v>25000</v>
      </c>
      <c r="I19" s="505" t="s">
        <v>487</v>
      </c>
      <c r="J19" s="491">
        <f t="shared" si="0"/>
        <v>1.0503567620766012</v>
      </c>
      <c r="K19" s="506" t="s">
        <v>487</v>
      </c>
      <c r="L19" s="98"/>
    </row>
    <row r="20" spans="1:12" x14ac:dyDescent="0.2">
      <c r="A20" s="98"/>
      <c r="B20" s="661"/>
      <c r="C20" s="678"/>
      <c r="D20" s="493" t="s">
        <v>508</v>
      </c>
      <c r="E20" s="507">
        <v>3027</v>
      </c>
      <c r="F20" s="508">
        <v>16392</v>
      </c>
      <c r="G20" s="509" t="s">
        <v>674</v>
      </c>
      <c r="H20" s="508">
        <v>9507</v>
      </c>
      <c r="I20" s="509" t="s">
        <v>675</v>
      </c>
      <c r="J20" s="497">
        <f t="shared" si="0"/>
        <v>-0.42002196193265007</v>
      </c>
      <c r="K20" s="510" t="s">
        <v>657</v>
      </c>
      <c r="L20" s="98"/>
    </row>
    <row r="21" spans="1:12" x14ac:dyDescent="0.2">
      <c r="A21" s="98"/>
      <c r="B21" s="661"/>
      <c r="C21" s="679" t="s">
        <v>802</v>
      </c>
      <c r="D21" s="299" t="s">
        <v>576</v>
      </c>
      <c r="E21" s="471">
        <v>38</v>
      </c>
      <c r="F21" s="479">
        <v>12857</v>
      </c>
      <c r="G21" s="405" t="s">
        <v>811</v>
      </c>
      <c r="H21" s="479">
        <v>14563.5</v>
      </c>
      <c r="I21" s="405" t="s">
        <v>812</v>
      </c>
      <c r="J21" s="473">
        <f t="shared" si="0"/>
        <v>0.13272925254725051</v>
      </c>
      <c r="K21" s="480" t="s">
        <v>657</v>
      </c>
      <c r="L21" s="98"/>
    </row>
    <row r="22" spans="1:12" x14ac:dyDescent="0.2">
      <c r="A22" s="98"/>
      <c r="B22" s="661"/>
      <c r="C22" s="680"/>
      <c r="D22" s="293" t="s">
        <v>577</v>
      </c>
      <c r="E22" s="459">
        <v>543</v>
      </c>
      <c r="F22" s="461">
        <v>19230</v>
      </c>
      <c r="G22" s="302" t="s">
        <v>813</v>
      </c>
      <c r="H22" s="461">
        <v>24817</v>
      </c>
      <c r="I22" s="302" t="s">
        <v>814</v>
      </c>
      <c r="J22" s="458">
        <f t="shared" si="0"/>
        <v>0.290535621424857</v>
      </c>
      <c r="K22" s="467" t="s">
        <v>657</v>
      </c>
      <c r="L22" s="98"/>
    </row>
    <row r="23" spans="1:12" x14ac:dyDescent="0.2">
      <c r="A23" s="98"/>
      <c r="B23" s="661"/>
      <c r="C23" s="680"/>
      <c r="D23" s="293" t="s">
        <v>578</v>
      </c>
      <c r="E23" s="459">
        <v>1</v>
      </c>
      <c r="F23" s="457">
        <v>22600</v>
      </c>
      <c r="G23" s="361" t="s">
        <v>487</v>
      </c>
      <c r="H23" s="457">
        <v>25000</v>
      </c>
      <c r="I23" s="361" t="s">
        <v>487</v>
      </c>
      <c r="J23" s="458">
        <f t="shared" si="0"/>
        <v>0.10619469026548672</v>
      </c>
      <c r="K23" s="467" t="s">
        <v>487</v>
      </c>
      <c r="L23" s="98"/>
    </row>
    <row r="24" spans="1:12" x14ac:dyDescent="0.2">
      <c r="A24" s="98"/>
      <c r="B24" s="661"/>
      <c r="C24" s="681"/>
      <c r="D24" s="296" t="s">
        <v>508</v>
      </c>
      <c r="E24" s="475">
        <v>2261</v>
      </c>
      <c r="F24" s="477">
        <v>17610</v>
      </c>
      <c r="G24" s="310" t="s">
        <v>815</v>
      </c>
      <c r="H24" s="477">
        <v>9823</v>
      </c>
      <c r="I24" s="310" t="s">
        <v>816</v>
      </c>
      <c r="J24" s="469">
        <f t="shared" si="0"/>
        <v>-0.44219193639977283</v>
      </c>
      <c r="K24" s="478" t="s">
        <v>657</v>
      </c>
      <c r="L24" s="98"/>
    </row>
    <row r="25" spans="1:12" x14ac:dyDescent="0.2">
      <c r="A25" s="98"/>
      <c r="B25" s="661"/>
      <c r="C25" s="680" t="s">
        <v>658</v>
      </c>
      <c r="D25" s="293" t="s">
        <v>576</v>
      </c>
      <c r="E25" s="459">
        <v>8</v>
      </c>
      <c r="F25" s="461">
        <v>12481</v>
      </c>
      <c r="G25" s="302" t="s">
        <v>684</v>
      </c>
      <c r="H25" s="461">
        <v>21756.5</v>
      </c>
      <c r="I25" s="302" t="s">
        <v>685</v>
      </c>
      <c r="J25" s="458">
        <f t="shared" si="0"/>
        <v>0.74316961781908497</v>
      </c>
      <c r="K25" s="467" t="s">
        <v>657</v>
      </c>
      <c r="L25" s="98"/>
    </row>
    <row r="26" spans="1:12" x14ac:dyDescent="0.2">
      <c r="A26" s="98"/>
      <c r="B26" s="661"/>
      <c r="C26" s="680"/>
      <c r="D26" s="293" t="s">
        <v>577</v>
      </c>
      <c r="E26" s="459">
        <v>91</v>
      </c>
      <c r="F26" s="461">
        <v>12713</v>
      </c>
      <c r="G26" s="302" t="s">
        <v>686</v>
      </c>
      <c r="H26" s="461">
        <v>21862</v>
      </c>
      <c r="I26" s="302" t="s">
        <v>687</v>
      </c>
      <c r="J26" s="458">
        <f t="shared" si="0"/>
        <v>0.7196570439707386</v>
      </c>
      <c r="K26" s="467" t="s">
        <v>657</v>
      </c>
      <c r="L26" s="98"/>
    </row>
    <row r="27" spans="1:12" x14ac:dyDescent="0.2">
      <c r="A27" s="98"/>
      <c r="B27" s="661"/>
      <c r="C27" s="680"/>
      <c r="D27" s="293" t="s">
        <v>578</v>
      </c>
      <c r="E27" s="459">
        <v>1</v>
      </c>
      <c r="F27" s="461">
        <v>1786</v>
      </c>
      <c r="G27" s="302" t="s">
        <v>487</v>
      </c>
      <c r="H27" s="461">
        <v>25000</v>
      </c>
      <c r="I27" s="302" t="s">
        <v>487</v>
      </c>
      <c r="J27" s="458">
        <f t="shared" si="0"/>
        <v>12.997760358342665</v>
      </c>
      <c r="K27" s="467" t="s">
        <v>487</v>
      </c>
      <c r="L27" s="98"/>
    </row>
    <row r="28" spans="1:12" ht="16" thickBot="1" x14ac:dyDescent="0.25">
      <c r="A28" s="98"/>
      <c r="B28" s="662"/>
      <c r="C28" s="683"/>
      <c r="D28" s="303" t="s">
        <v>508</v>
      </c>
      <c r="E28" s="463">
        <v>766</v>
      </c>
      <c r="F28" s="464">
        <v>13250</v>
      </c>
      <c r="G28" s="305" t="s">
        <v>689</v>
      </c>
      <c r="H28" s="464">
        <v>8352</v>
      </c>
      <c r="I28" s="305" t="s">
        <v>690</v>
      </c>
      <c r="J28" s="465">
        <f t="shared" si="0"/>
        <v>-0.36966037735849056</v>
      </c>
      <c r="K28" s="468" t="s">
        <v>657</v>
      </c>
      <c r="L28" s="98"/>
    </row>
    <row r="29" spans="1:12" x14ac:dyDescent="0.2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1:12" x14ac:dyDescent="0.2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1:12" x14ac:dyDescent="0.2">
      <c r="L31" s="98"/>
    </row>
    <row r="41" spans="1:12" x14ac:dyDescent="0.2">
      <c r="A41" s="98"/>
    </row>
    <row r="42" spans="1:12" x14ac:dyDescent="0.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1:12" ht="16" thickBot="1" x14ac:dyDescent="0.25">
      <c r="A43" s="98"/>
      <c r="B43" s="673"/>
      <c r="C43" s="673"/>
      <c r="D43" s="673"/>
      <c r="E43" s="673"/>
      <c r="F43" s="674" t="s">
        <v>575</v>
      </c>
      <c r="G43" s="675"/>
      <c r="H43" s="674" t="s">
        <v>574</v>
      </c>
      <c r="I43" s="675"/>
      <c r="J43" s="446"/>
      <c r="K43" s="98"/>
      <c r="L43" s="98"/>
    </row>
    <row r="44" spans="1:12" ht="16" thickBot="1" x14ac:dyDescent="0.25">
      <c r="A44" s="98"/>
      <c r="B44" s="425" t="s">
        <v>567</v>
      </c>
      <c r="C44" s="449" t="s">
        <v>818</v>
      </c>
      <c r="D44" s="449" t="s">
        <v>568</v>
      </c>
      <c r="E44" s="449" t="s">
        <v>571</v>
      </c>
      <c r="F44" s="450" t="s">
        <v>580</v>
      </c>
      <c r="G44" s="451" t="s">
        <v>579</v>
      </c>
      <c r="H44" s="450" t="s">
        <v>580</v>
      </c>
      <c r="I44" s="451" t="s">
        <v>579</v>
      </c>
      <c r="J44" s="449" t="s">
        <v>486</v>
      </c>
      <c r="K44" s="452" t="s">
        <v>656</v>
      </c>
      <c r="L44" s="98"/>
    </row>
    <row r="45" spans="1:12" ht="16" thickBot="1" x14ac:dyDescent="0.25">
      <c r="A45" s="98"/>
      <c r="B45" s="425" t="s">
        <v>556</v>
      </c>
      <c r="C45" s="449" t="s">
        <v>487</v>
      </c>
      <c r="D45" s="449" t="s">
        <v>487</v>
      </c>
      <c r="E45" s="511" t="e">
        <f>SUM(E46:E49,#REF!)</f>
        <v>#REF!</v>
      </c>
      <c r="F45" s="512">
        <v>8985</v>
      </c>
      <c r="G45" s="451" t="s">
        <v>607</v>
      </c>
      <c r="H45" s="512">
        <v>10150</v>
      </c>
      <c r="I45" s="451" t="s">
        <v>623</v>
      </c>
      <c r="J45" s="513">
        <f>(H45-F45)/F45</f>
        <v>0.12966054535336671</v>
      </c>
      <c r="K45" s="514" t="s">
        <v>487</v>
      </c>
      <c r="L45" s="98"/>
    </row>
    <row r="46" spans="1:12" x14ac:dyDescent="0.2">
      <c r="A46" s="98"/>
      <c r="B46" s="682" t="s">
        <v>654</v>
      </c>
      <c r="C46" s="676" t="s">
        <v>659</v>
      </c>
      <c r="D46" s="481" t="s">
        <v>576</v>
      </c>
      <c r="E46" s="482">
        <v>532</v>
      </c>
      <c r="F46" s="483">
        <v>2068.5</v>
      </c>
      <c r="G46" s="484" t="s">
        <v>660</v>
      </c>
      <c r="H46" s="483">
        <v>25000</v>
      </c>
      <c r="I46" s="484" t="s">
        <v>661</v>
      </c>
      <c r="J46" s="485">
        <f>(H46-F46)/F46</f>
        <v>11.086052695189752</v>
      </c>
      <c r="K46" s="486"/>
      <c r="L46" s="98"/>
    </row>
    <row r="47" spans="1:12" x14ac:dyDescent="0.2">
      <c r="A47" s="98"/>
      <c r="B47" s="661"/>
      <c r="C47" s="677"/>
      <c r="D47" s="487" t="s">
        <v>577</v>
      </c>
      <c r="E47" s="488">
        <v>697</v>
      </c>
      <c r="F47" s="489">
        <v>3695</v>
      </c>
      <c r="G47" s="490" t="s">
        <v>662</v>
      </c>
      <c r="H47" s="489">
        <v>17333</v>
      </c>
      <c r="I47" s="490" t="s">
        <v>663</v>
      </c>
      <c r="J47" s="491">
        <f t="shared" ref="J47:J57" si="2">(H47-F47)/F47</f>
        <v>3.690933694181326</v>
      </c>
      <c r="K47" s="492"/>
      <c r="L47" s="98"/>
    </row>
    <row r="48" spans="1:12" x14ac:dyDescent="0.2">
      <c r="A48" s="98"/>
      <c r="B48" s="661"/>
      <c r="C48" s="677"/>
      <c r="D48" s="487" t="s">
        <v>578</v>
      </c>
      <c r="E48" s="488">
        <v>53</v>
      </c>
      <c r="F48" s="489">
        <v>3198</v>
      </c>
      <c r="G48" s="490" t="s">
        <v>664</v>
      </c>
      <c r="H48" s="489">
        <v>25000</v>
      </c>
      <c r="I48" s="490" t="s">
        <v>665</v>
      </c>
      <c r="J48" s="491">
        <f t="shared" si="2"/>
        <v>6.8173858661663536</v>
      </c>
      <c r="K48" s="492"/>
      <c r="L48" s="98"/>
    </row>
    <row r="49" spans="1:12" x14ac:dyDescent="0.2">
      <c r="A49" s="98"/>
      <c r="B49" s="661"/>
      <c r="C49" s="678"/>
      <c r="D49" s="493" t="s">
        <v>508</v>
      </c>
      <c r="E49" s="494">
        <v>1737</v>
      </c>
      <c r="F49" s="495">
        <v>2352</v>
      </c>
      <c r="G49" s="496" t="s">
        <v>666</v>
      </c>
      <c r="H49" s="495">
        <v>1923</v>
      </c>
      <c r="I49" s="496" t="s">
        <v>667</v>
      </c>
      <c r="J49" s="497">
        <f t="shared" si="2"/>
        <v>-0.18239795918367346</v>
      </c>
      <c r="K49" s="498"/>
      <c r="L49" s="98"/>
    </row>
    <row r="50" spans="1:12" x14ac:dyDescent="0.2">
      <c r="A50" s="98"/>
      <c r="B50" s="661"/>
      <c r="C50" s="679" t="s">
        <v>802</v>
      </c>
      <c r="D50" s="299" t="s">
        <v>576</v>
      </c>
      <c r="E50" s="471">
        <v>169</v>
      </c>
      <c r="F50" s="472">
        <v>4978</v>
      </c>
      <c r="G50" s="301" t="s">
        <v>803</v>
      </c>
      <c r="H50" s="472">
        <v>25000</v>
      </c>
      <c r="I50" s="301" t="s">
        <v>804</v>
      </c>
      <c r="J50" s="473">
        <f t="shared" si="2"/>
        <v>4.0220972278023304</v>
      </c>
      <c r="K50" s="474" t="s">
        <v>657</v>
      </c>
      <c r="L50" s="98"/>
    </row>
    <row r="51" spans="1:12" x14ac:dyDescent="0.2">
      <c r="A51" s="98"/>
      <c r="B51" s="661"/>
      <c r="C51" s="680"/>
      <c r="D51" s="293" t="s">
        <v>577</v>
      </c>
      <c r="E51" s="459">
        <v>472</v>
      </c>
      <c r="F51" s="460">
        <v>5360.5</v>
      </c>
      <c r="G51" s="295" t="s">
        <v>805</v>
      </c>
      <c r="H51" s="460">
        <v>18376</v>
      </c>
      <c r="I51" s="295" t="s">
        <v>806</v>
      </c>
      <c r="J51" s="458">
        <f t="shared" si="2"/>
        <v>2.4280384292510027</v>
      </c>
      <c r="K51" s="462" t="s">
        <v>657</v>
      </c>
      <c r="L51" s="98"/>
    </row>
    <row r="52" spans="1:12" x14ac:dyDescent="0.2">
      <c r="A52" s="98"/>
      <c r="B52" s="661"/>
      <c r="C52" s="680"/>
      <c r="D52" s="293" t="s">
        <v>578</v>
      </c>
      <c r="E52" s="459">
        <v>39</v>
      </c>
      <c r="F52" s="460">
        <v>4458</v>
      </c>
      <c r="G52" s="295" t="s">
        <v>807</v>
      </c>
      <c r="H52" s="460">
        <v>25000</v>
      </c>
      <c r="I52" s="295" t="s">
        <v>808</v>
      </c>
      <c r="J52" s="458">
        <f t="shared" si="2"/>
        <v>4.6078959174517724</v>
      </c>
      <c r="K52" s="462" t="s">
        <v>657</v>
      </c>
      <c r="L52" s="98"/>
    </row>
    <row r="53" spans="1:12" x14ac:dyDescent="0.2">
      <c r="A53" s="98"/>
      <c r="B53" s="661"/>
      <c r="C53" s="681"/>
      <c r="D53" s="296" t="s">
        <v>508</v>
      </c>
      <c r="E53" s="475">
        <v>582</v>
      </c>
      <c r="F53" s="476">
        <v>7808</v>
      </c>
      <c r="G53" s="298" t="s">
        <v>809</v>
      </c>
      <c r="H53" s="476">
        <v>3917.5</v>
      </c>
      <c r="I53" s="298" t="s">
        <v>810</v>
      </c>
      <c r="J53" s="469">
        <f t="shared" si="2"/>
        <v>-0.49827100409836067</v>
      </c>
      <c r="K53" s="470" t="s">
        <v>657</v>
      </c>
      <c r="L53" s="98"/>
    </row>
    <row r="54" spans="1:12" x14ac:dyDescent="0.2">
      <c r="A54" s="98"/>
      <c r="B54" s="661"/>
      <c r="C54" s="680" t="s">
        <v>658</v>
      </c>
      <c r="D54" s="293" t="s">
        <v>576</v>
      </c>
      <c r="E54" s="459">
        <v>363</v>
      </c>
      <c r="F54" s="460">
        <v>1326</v>
      </c>
      <c r="G54" s="295" t="s">
        <v>676</v>
      </c>
      <c r="H54" s="460">
        <v>25000</v>
      </c>
      <c r="I54" s="295" t="s">
        <v>677</v>
      </c>
      <c r="J54" s="458">
        <f t="shared" si="2"/>
        <v>17.85369532428356</v>
      </c>
      <c r="K54" s="462">
        <f>J54/J50</f>
        <v>4.4389019740427313</v>
      </c>
      <c r="L54" s="98"/>
    </row>
    <row r="55" spans="1:12" x14ac:dyDescent="0.2">
      <c r="A55" s="98"/>
      <c r="B55" s="661"/>
      <c r="C55" s="680"/>
      <c r="D55" s="293" t="s">
        <v>577</v>
      </c>
      <c r="E55" s="459">
        <v>225</v>
      </c>
      <c r="F55" s="461">
        <v>1355</v>
      </c>
      <c r="G55" s="302" t="s">
        <v>678</v>
      </c>
      <c r="H55" s="461">
        <v>15836.5</v>
      </c>
      <c r="I55" s="302" t="s">
        <v>679</v>
      </c>
      <c r="J55" s="458">
        <f t="shared" si="2"/>
        <v>10.687453874538745</v>
      </c>
      <c r="K55" s="462">
        <f t="shared" ref="K55:K57" si="3">J55/J51</f>
        <v>4.4016823398613152</v>
      </c>
      <c r="L55" s="98"/>
    </row>
    <row r="56" spans="1:12" x14ac:dyDescent="0.2">
      <c r="A56" s="98"/>
      <c r="B56" s="661"/>
      <c r="C56" s="680"/>
      <c r="D56" s="293" t="s">
        <v>578</v>
      </c>
      <c r="E56" s="459">
        <v>14</v>
      </c>
      <c r="F56" s="461">
        <v>1562</v>
      </c>
      <c r="G56" s="302" t="s">
        <v>680</v>
      </c>
      <c r="H56" s="461">
        <v>25000</v>
      </c>
      <c r="I56" s="302" t="s">
        <v>673</v>
      </c>
      <c r="J56" s="458">
        <f t="shared" si="2"/>
        <v>15.005121638924455</v>
      </c>
      <c r="K56" s="462">
        <f t="shared" si="3"/>
        <v>3.2563933534380887</v>
      </c>
      <c r="L56" s="98"/>
    </row>
    <row r="57" spans="1:12" ht="16" thickBot="1" x14ac:dyDescent="0.25">
      <c r="A57" s="98"/>
      <c r="B57" s="662"/>
      <c r="C57" s="683"/>
      <c r="D57" s="303" t="s">
        <v>508</v>
      </c>
      <c r="E57" s="463">
        <v>1155</v>
      </c>
      <c r="F57" s="464">
        <v>1539</v>
      </c>
      <c r="G57" s="305" t="s">
        <v>681</v>
      </c>
      <c r="H57" s="464">
        <v>1317</v>
      </c>
      <c r="I57" s="305" t="s">
        <v>682</v>
      </c>
      <c r="J57" s="465">
        <f t="shared" si="2"/>
        <v>-0.14424951267056529</v>
      </c>
      <c r="K57" s="466">
        <f t="shared" si="3"/>
        <v>0.28950011436364831</v>
      </c>
      <c r="L57" s="98"/>
    </row>
    <row r="58" spans="1:12" x14ac:dyDescent="0.2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</sheetData>
  <mergeCells count="18">
    <mergeCell ref="B43:E43"/>
    <mergeCell ref="F43:G43"/>
    <mergeCell ref="H43:I43"/>
    <mergeCell ref="B46:B57"/>
    <mergeCell ref="C46:C49"/>
    <mergeCell ref="C50:C53"/>
    <mergeCell ref="C54:C57"/>
    <mergeCell ref="B17:B28"/>
    <mergeCell ref="C17:C20"/>
    <mergeCell ref="C21:C24"/>
    <mergeCell ref="C25:C28"/>
    <mergeCell ref="C13:C16"/>
    <mergeCell ref="B5:B16"/>
    <mergeCell ref="B2:E2"/>
    <mergeCell ref="F2:G2"/>
    <mergeCell ref="H2:I2"/>
    <mergeCell ref="C5:C8"/>
    <mergeCell ref="C9:C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204F-992B-0E46-A037-A875EA639A5D}">
  <dimension ref="A1:L39"/>
  <sheetViews>
    <sheetView zoomScale="121" workbookViewId="0">
      <selection activeCell="O16" sqref="O16"/>
    </sheetView>
  </sheetViews>
  <sheetFormatPr baseColWidth="10" defaultRowHeight="15" x14ac:dyDescent="0.2"/>
  <cols>
    <col min="2" max="2" width="11.6640625" customWidth="1"/>
    <col min="4" max="4" width="21.33203125" bestFit="1" customWidth="1"/>
    <col min="7" max="7" width="16.6640625" bestFit="1" customWidth="1"/>
    <col min="9" max="9" width="16.6640625" bestFit="1" customWidth="1"/>
    <col min="11" max="11" width="20.33203125" bestFit="1" customWidth="1"/>
  </cols>
  <sheetData>
    <row r="1" spans="1:12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6" thickBot="1" x14ac:dyDescent="0.25">
      <c r="A2" s="98"/>
      <c r="B2" s="668"/>
      <c r="C2" s="668"/>
      <c r="D2" s="668"/>
      <c r="E2" s="668"/>
      <c r="F2" s="663" t="s">
        <v>575</v>
      </c>
      <c r="G2" s="664"/>
      <c r="H2" s="663" t="s">
        <v>574</v>
      </c>
      <c r="I2" s="664"/>
      <c r="J2" s="358"/>
      <c r="K2" s="98"/>
      <c r="L2" s="98"/>
    </row>
    <row r="3" spans="1:12" ht="16" thickBot="1" x14ac:dyDescent="0.25">
      <c r="A3" s="98"/>
      <c r="B3" s="281" t="s">
        <v>567</v>
      </c>
      <c r="C3" s="311" t="s">
        <v>422</v>
      </c>
      <c r="D3" s="312" t="s">
        <v>568</v>
      </c>
      <c r="E3" s="313" t="s">
        <v>571</v>
      </c>
      <c r="F3" s="314" t="s">
        <v>580</v>
      </c>
      <c r="G3" s="315" t="s">
        <v>579</v>
      </c>
      <c r="H3" s="314" t="s">
        <v>580</v>
      </c>
      <c r="I3" s="363" t="s">
        <v>579</v>
      </c>
      <c r="J3" s="374" t="s">
        <v>486</v>
      </c>
      <c r="K3" s="362" t="s">
        <v>656</v>
      </c>
      <c r="L3" s="98"/>
    </row>
    <row r="4" spans="1:12" x14ac:dyDescent="0.2">
      <c r="A4" s="98"/>
      <c r="B4" s="373" t="s">
        <v>556</v>
      </c>
      <c r="C4" s="282" t="s">
        <v>487</v>
      </c>
      <c r="D4" s="283" t="s">
        <v>487</v>
      </c>
      <c r="E4" s="284">
        <f>SUM(E5:E8,E21:E24)</f>
        <v>6728</v>
      </c>
      <c r="F4" s="350">
        <v>8985</v>
      </c>
      <c r="G4" s="285" t="s">
        <v>607</v>
      </c>
      <c r="H4" s="350">
        <v>10150</v>
      </c>
      <c r="I4" s="364" t="s">
        <v>623</v>
      </c>
      <c r="J4" s="375">
        <f>(H4-F4)/F4</f>
        <v>0.12966054535336671</v>
      </c>
      <c r="K4" s="402" t="s">
        <v>487</v>
      </c>
      <c r="L4" s="381"/>
    </row>
    <row r="5" spans="1:12" ht="15" customHeight="1" x14ac:dyDescent="0.2">
      <c r="A5" s="98"/>
      <c r="B5" s="684" t="s">
        <v>654</v>
      </c>
      <c r="C5" s="665" t="s">
        <v>693</v>
      </c>
      <c r="D5" s="299" t="s">
        <v>576</v>
      </c>
      <c r="E5" s="403">
        <v>532</v>
      </c>
      <c r="F5" s="404">
        <v>2068.5</v>
      </c>
      <c r="G5" s="405" t="s">
        <v>660</v>
      </c>
      <c r="H5" s="404">
        <v>25000</v>
      </c>
      <c r="I5" s="406" t="s">
        <v>661</v>
      </c>
      <c r="J5" s="377">
        <f>(H5-F5)/F5</f>
        <v>11.086052695189752</v>
      </c>
      <c r="K5" s="412">
        <f>J5/J21</f>
        <v>61.678940759574466</v>
      </c>
      <c r="L5" s="98"/>
    </row>
    <row r="6" spans="1:12" x14ac:dyDescent="0.2">
      <c r="A6" s="98"/>
      <c r="B6" s="661"/>
      <c r="C6" s="666"/>
      <c r="D6" s="293" t="s">
        <v>577</v>
      </c>
      <c r="E6" s="359">
        <v>697</v>
      </c>
      <c r="F6" s="360">
        <v>3695</v>
      </c>
      <c r="G6" s="361" t="s">
        <v>662</v>
      </c>
      <c r="H6" s="360">
        <v>17333</v>
      </c>
      <c r="I6" s="365" t="s">
        <v>663</v>
      </c>
      <c r="J6" s="377">
        <f t="shared" ref="J6:J36" si="0">(H6-F6)/F6</f>
        <v>3.690933694181326</v>
      </c>
      <c r="K6" s="413">
        <f t="shared" ref="K6:K20" si="1">J6/J22</f>
        <v>11.31294757542363</v>
      </c>
      <c r="L6" s="98"/>
    </row>
    <row r="7" spans="1:12" x14ac:dyDescent="0.2">
      <c r="A7" s="98"/>
      <c r="B7" s="661"/>
      <c r="C7" s="666"/>
      <c r="D7" s="293" t="s">
        <v>578</v>
      </c>
      <c r="E7" s="359">
        <v>53</v>
      </c>
      <c r="F7" s="360">
        <v>3198</v>
      </c>
      <c r="G7" s="361" t="s">
        <v>664</v>
      </c>
      <c r="H7" s="360">
        <v>25000</v>
      </c>
      <c r="I7" s="365" t="s">
        <v>665</v>
      </c>
      <c r="J7" s="377">
        <f t="shared" si="0"/>
        <v>6.8173858661663536</v>
      </c>
      <c r="K7" s="413">
        <f t="shared" si="1"/>
        <v>6.4905431300200167</v>
      </c>
      <c r="L7" s="98"/>
    </row>
    <row r="8" spans="1:12" x14ac:dyDescent="0.2">
      <c r="A8" s="98"/>
      <c r="B8" s="661"/>
      <c r="C8" s="667"/>
      <c r="D8" s="296" t="s">
        <v>508</v>
      </c>
      <c r="E8" s="407">
        <v>1737</v>
      </c>
      <c r="F8" s="408">
        <v>2352</v>
      </c>
      <c r="G8" s="409" t="s">
        <v>666</v>
      </c>
      <c r="H8" s="408">
        <v>1923</v>
      </c>
      <c r="I8" s="410" t="s">
        <v>667</v>
      </c>
      <c r="J8" s="378">
        <f t="shared" si="0"/>
        <v>-0.18239795918367346</v>
      </c>
      <c r="K8" s="413">
        <f t="shared" si="1"/>
        <v>0.43425814770352583</v>
      </c>
      <c r="L8" s="98"/>
    </row>
    <row r="9" spans="1:12" x14ac:dyDescent="0.2">
      <c r="A9" s="98"/>
      <c r="B9" s="661"/>
      <c r="C9" s="666" t="s">
        <v>691</v>
      </c>
      <c r="D9" s="293" t="s">
        <v>576</v>
      </c>
      <c r="E9" s="414">
        <v>100</v>
      </c>
      <c r="F9" s="351">
        <v>870.5</v>
      </c>
      <c r="G9" s="295" t="s">
        <v>695</v>
      </c>
      <c r="H9" s="351">
        <v>21082</v>
      </c>
      <c r="I9" s="367" t="s">
        <v>696</v>
      </c>
      <c r="J9" s="377">
        <f t="shared" si="0"/>
        <v>23.218265364732911</v>
      </c>
      <c r="K9" s="412">
        <f t="shared" si="1"/>
        <v>144.08982329290131</v>
      </c>
      <c r="L9" s="98"/>
    </row>
    <row r="10" spans="1:12" x14ac:dyDescent="0.2">
      <c r="A10" s="98"/>
      <c r="B10" s="661"/>
      <c r="C10" s="666"/>
      <c r="D10" s="293" t="s">
        <v>577</v>
      </c>
      <c r="E10" s="414">
        <v>19</v>
      </c>
      <c r="F10" s="351">
        <v>560</v>
      </c>
      <c r="G10" s="295" t="s">
        <v>697</v>
      </c>
      <c r="H10" s="351">
        <v>17893</v>
      </c>
      <c r="I10" s="367" t="s">
        <v>698</v>
      </c>
      <c r="J10" s="377">
        <f t="shared" si="0"/>
        <v>30.951785714285716</v>
      </c>
      <c r="K10" s="413">
        <f t="shared" si="1"/>
        <v>56.11532139970398</v>
      </c>
      <c r="L10" s="98"/>
    </row>
    <row r="11" spans="1:12" x14ac:dyDescent="0.2">
      <c r="A11" s="98"/>
      <c r="B11" s="661"/>
      <c r="C11" s="666"/>
      <c r="D11" s="293" t="s">
        <v>578</v>
      </c>
      <c r="E11" s="414">
        <v>2</v>
      </c>
      <c r="F11" s="351">
        <v>784.3</v>
      </c>
      <c r="G11" s="295" t="s">
        <v>699</v>
      </c>
      <c r="H11" s="351">
        <v>25000</v>
      </c>
      <c r="I11" s="367" t="s">
        <v>673</v>
      </c>
      <c r="J11" s="377">
        <f t="shared" si="0"/>
        <v>30.875557822261893</v>
      </c>
      <c r="K11" s="413" t="s">
        <v>487</v>
      </c>
      <c r="L11" s="98"/>
    </row>
    <row r="12" spans="1:12" x14ac:dyDescent="0.2">
      <c r="A12" s="98"/>
      <c r="B12" s="661"/>
      <c r="C12" s="667"/>
      <c r="D12" s="296" t="s">
        <v>508</v>
      </c>
      <c r="E12" s="415">
        <v>280</v>
      </c>
      <c r="F12" s="352">
        <v>790</v>
      </c>
      <c r="G12" s="298" t="s">
        <v>700</v>
      </c>
      <c r="H12" s="352">
        <v>691.5</v>
      </c>
      <c r="I12" s="368" t="s">
        <v>701</v>
      </c>
      <c r="J12" s="377">
        <f t="shared" si="0"/>
        <v>-0.12468354430379747</v>
      </c>
      <c r="K12" s="413">
        <f t="shared" si="1"/>
        <v>0.34709664206438606</v>
      </c>
      <c r="L12" s="98"/>
    </row>
    <row r="13" spans="1:12" x14ac:dyDescent="0.2">
      <c r="A13" s="98"/>
      <c r="B13" s="661"/>
      <c r="C13" s="665" t="s">
        <v>692</v>
      </c>
      <c r="D13" s="299" t="s">
        <v>576</v>
      </c>
      <c r="E13" s="416">
        <v>296</v>
      </c>
      <c r="F13" s="353">
        <v>1704</v>
      </c>
      <c r="G13" s="301" t="s">
        <v>702</v>
      </c>
      <c r="H13" s="353">
        <v>25000</v>
      </c>
      <c r="I13" s="366" t="s">
        <v>703</v>
      </c>
      <c r="J13" s="376">
        <f t="shared" si="0"/>
        <v>13.671361502347418</v>
      </c>
      <c r="K13" s="412">
        <f t="shared" si="1"/>
        <v>61.458984208279979</v>
      </c>
      <c r="L13" s="98"/>
    </row>
    <row r="14" spans="1:12" x14ac:dyDescent="0.2">
      <c r="A14" s="98"/>
      <c r="B14" s="661"/>
      <c r="C14" s="666"/>
      <c r="D14" s="293" t="s">
        <v>577</v>
      </c>
      <c r="E14" s="414">
        <v>220</v>
      </c>
      <c r="F14" s="354">
        <v>1448.5</v>
      </c>
      <c r="G14" s="302" t="s">
        <v>704</v>
      </c>
      <c r="H14" s="354">
        <v>15358</v>
      </c>
      <c r="I14" s="369" t="s">
        <v>705</v>
      </c>
      <c r="J14" s="377">
        <f t="shared" si="0"/>
        <v>9.6026924404556446</v>
      </c>
      <c r="K14" s="413">
        <f t="shared" si="1"/>
        <v>19.237488024935278</v>
      </c>
      <c r="L14" s="98"/>
    </row>
    <row r="15" spans="1:12" x14ac:dyDescent="0.2">
      <c r="A15" s="98"/>
      <c r="B15" s="661"/>
      <c r="C15" s="666"/>
      <c r="D15" s="293" t="s">
        <v>578</v>
      </c>
      <c r="E15" s="414">
        <v>13</v>
      </c>
      <c r="F15" s="354">
        <v>1582</v>
      </c>
      <c r="G15" s="302" t="s">
        <v>706</v>
      </c>
      <c r="H15" s="354">
        <v>25000</v>
      </c>
      <c r="I15" s="369" t="s">
        <v>673</v>
      </c>
      <c r="J15" s="377">
        <f t="shared" si="0"/>
        <v>14.802781289506953</v>
      </c>
      <c r="K15" s="413">
        <f t="shared" si="1"/>
        <v>1.1388716887679597</v>
      </c>
      <c r="L15" s="98"/>
    </row>
    <row r="16" spans="1:12" x14ac:dyDescent="0.2">
      <c r="A16" s="98"/>
      <c r="B16" s="661"/>
      <c r="C16" s="667"/>
      <c r="D16" s="296" t="s">
        <v>508</v>
      </c>
      <c r="E16" s="415">
        <v>989</v>
      </c>
      <c r="F16" s="357">
        <v>1959</v>
      </c>
      <c r="G16" s="310" t="s">
        <v>707</v>
      </c>
      <c r="H16" s="357">
        <v>1656</v>
      </c>
      <c r="I16" s="371" t="s">
        <v>708</v>
      </c>
      <c r="J16" s="378">
        <f t="shared" si="0"/>
        <v>-0.15467075038284839</v>
      </c>
      <c r="K16" s="413">
        <f t="shared" si="1"/>
        <v>0.38896339387888451</v>
      </c>
      <c r="L16" s="98"/>
    </row>
    <row r="17" spans="1:12" x14ac:dyDescent="0.2">
      <c r="A17" s="98"/>
      <c r="B17" s="661"/>
      <c r="C17" s="665" t="s">
        <v>694</v>
      </c>
      <c r="D17" s="293" t="s">
        <v>576</v>
      </c>
      <c r="E17" s="414">
        <v>136</v>
      </c>
      <c r="F17" s="351">
        <v>5335.5</v>
      </c>
      <c r="G17" s="295" t="s">
        <v>709</v>
      </c>
      <c r="H17" s="351">
        <v>25000</v>
      </c>
      <c r="I17" s="367" t="s">
        <v>710</v>
      </c>
      <c r="J17" s="377">
        <f t="shared" si="0"/>
        <v>3.6855964764314497</v>
      </c>
      <c r="K17" s="412">
        <f t="shared" si="1"/>
        <v>1351.0857327015779</v>
      </c>
      <c r="L17" s="98"/>
    </row>
    <row r="18" spans="1:12" x14ac:dyDescent="0.2">
      <c r="A18" s="98"/>
      <c r="B18" s="661"/>
      <c r="C18" s="666"/>
      <c r="D18" s="293" t="s">
        <v>577</v>
      </c>
      <c r="E18" s="414">
        <v>458</v>
      </c>
      <c r="F18" s="354">
        <v>5484</v>
      </c>
      <c r="G18" s="302" t="s">
        <v>711</v>
      </c>
      <c r="H18" s="354">
        <v>18521</v>
      </c>
      <c r="I18" s="369" t="s">
        <v>712</v>
      </c>
      <c r="J18" s="377">
        <f t="shared" si="0"/>
        <v>2.3772793581327498</v>
      </c>
      <c r="K18" s="413">
        <f t="shared" si="1"/>
        <v>16.394667563319793</v>
      </c>
      <c r="L18" s="98"/>
    </row>
    <row r="19" spans="1:12" x14ac:dyDescent="0.2">
      <c r="A19" s="98"/>
      <c r="B19" s="661"/>
      <c r="C19" s="666"/>
      <c r="D19" s="293" t="s">
        <v>578</v>
      </c>
      <c r="E19" s="414">
        <v>38</v>
      </c>
      <c r="F19" s="354">
        <v>4467.5</v>
      </c>
      <c r="G19" s="302" t="s">
        <v>713</v>
      </c>
      <c r="H19" s="354">
        <v>25000</v>
      </c>
      <c r="I19" s="369" t="s">
        <v>714</v>
      </c>
      <c r="J19" s="377">
        <f t="shared" si="0"/>
        <v>4.5959709009513148</v>
      </c>
      <c r="K19" s="413">
        <f t="shared" si="1"/>
        <v>43.278725983958218</v>
      </c>
      <c r="L19" s="98"/>
    </row>
    <row r="20" spans="1:12" ht="16" thickBot="1" x14ac:dyDescent="0.25">
      <c r="A20" s="98"/>
      <c r="B20" s="662"/>
      <c r="C20" s="669"/>
      <c r="D20" s="303" t="s">
        <v>508</v>
      </c>
      <c r="E20" s="417">
        <v>468</v>
      </c>
      <c r="F20" s="355">
        <v>9237</v>
      </c>
      <c r="G20" s="305" t="s">
        <v>715</v>
      </c>
      <c r="H20" s="355">
        <v>4128.5</v>
      </c>
      <c r="I20" s="370" t="s">
        <v>716</v>
      </c>
      <c r="J20" s="379">
        <f t="shared" si="0"/>
        <v>-0.55304752625311249</v>
      </c>
      <c r="K20" s="413">
        <f t="shared" si="1"/>
        <v>1.0310356566985692</v>
      </c>
      <c r="L20" s="98"/>
    </row>
    <row r="21" spans="1:12" ht="15" customHeight="1" x14ac:dyDescent="0.2">
      <c r="A21" s="98"/>
      <c r="B21" s="682" t="s">
        <v>655</v>
      </c>
      <c r="C21" s="685" t="s">
        <v>693</v>
      </c>
      <c r="D21" s="418" t="s">
        <v>576</v>
      </c>
      <c r="E21" s="419">
        <v>46</v>
      </c>
      <c r="F21" s="420">
        <v>12827</v>
      </c>
      <c r="G21" s="421" t="s">
        <v>668</v>
      </c>
      <c r="H21" s="420">
        <v>15132.5</v>
      </c>
      <c r="I21" s="422" t="s">
        <v>669</v>
      </c>
      <c r="J21" s="411">
        <f t="shared" si="0"/>
        <v>0.17973805254541203</v>
      </c>
      <c r="K21" s="423" t="s">
        <v>657</v>
      </c>
      <c r="L21" s="98"/>
    </row>
    <row r="22" spans="1:12" x14ac:dyDescent="0.2">
      <c r="A22" s="98"/>
      <c r="B22" s="661"/>
      <c r="C22" s="666"/>
      <c r="D22" s="293" t="s">
        <v>577</v>
      </c>
      <c r="E22" s="414">
        <v>634</v>
      </c>
      <c r="F22" s="354">
        <v>18231</v>
      </c>
      <c r="G22" s="302" t="s">
        <v>670</v>
      </c>
      <c r="H22" s="354">
        <v>24179</v>
      </c>
      <c r="I22" s="369" t="s">
        <v>671</v>
      </c>
      <c r="J22" s="377">
        <f t="shared" si="0"/>
        <v>0.32625747353409029</v>
      </c>
      <c r="K22" s="386" t="s">
        <v>657</v>
      </c>
      <c r="L22" s="98"/>
    </row>
    <row r="23" spans="1:12" x14ac:dyDescent="0.2">
      <c r="A23" s="98"/>
      <c r="B23" s="661"/>
      <c r="C23" s="666"/>
      <c r="D23" s="293" t="s">
        <v>578</v>
      </c>
      <c r="E23" s="414">
        <v>2</v>
      </c>
      <c r="F23" s="354">
        <v>12193</v>
      </c>
      <c r="G23" s="302" t="s">
        <v>672</v>
      </c>
      <c r="H23" s="354">
        <v>25000</v>
      </c>
      <c r="I23" s="369" t="s">
        <v>673</v>
      </c>
      <c r="J23" s="377">
        <f t="shared" si="0"/>
        <v>1.0503567620766012</v>
      </c>
      <c r="K23" s="386" t="s">
        <v>657</v>
      </c>
      <c r="L23" s="98"/>
    </row>
    <row r="24" spans="1:12" x14ac:dyDescent="0.2">
      <c r="A24" s="98"/>
      <c r="B24" s="661"/>
      <c r="C24" s="667"/>
      <c r="D24" s="296" t="s">
        <v>508</v>
      </c>
      <c r="E24" s="415">
        <v>3027</v>
      </c>
      <c r="F24" s="357">
        <v>16392</v>
      </c>
      <c r="G24" s="310" t="s">
        <v>674</v>
      </c>
      <c r="H24" s="357">
        <v>9507</v>
      </c>
      <c r="I24" s="371" t="s">
        <v>675</v>
      </c>
      <c r="J24" s="377">
        <f t="shared" si="0"/>
        <v>-0.42002196193265007</v>
      </c>
      <c r="K24" s="387" t="s">
        <v>657</v>
      </c>
      <c r="L24" s="98"/>
    </row>
    <row r="25" spans="1:12" x14ac:dyDescent="0.2">
      <c r="A25" s="98"/>
      <c r="B25" s="661"/>
      <c r="C25" s="666" t="s">
        <v>691</v>
      </c>
      <c r="D25" s="293" t="s">
        <v>576</v>
      </c>
      <c r="E25" s="414">
        <v>7</v>
      </c>
      <c r="F25" s="360">
        <v>10339</v>
      </c>
      <c r="G25" s="361" t="s">
        <v>717</v>
      </c>
      <c r="H25" s="360">
        <v>12005</v>
      </c>
      <c r="I25" s="365" t="s">
        <v>718</v>
      </c>
      <c r="J25" s="376">
        <f t="shared" si="0"/>
        <v>0.16113744075829384</v>
      </c>
      <c r="K25" s="386" t="s">
        <v>657</v>
      </c>
      <c r="L25" s="98"/>
    </row>
    <row r="26" spans="1:12" x14ac:dyDescent="0.2">
      <c r="A26" s="98"/>
      <c r="B26" s="661"/>
      <c r="C26" s="666"/>
      <c r="D26" s="293" t="s">
        <v>577</v>
      </c>
      <c r="E26" s="414">
        <v>28</v>
      </c>
      <c r="F26" s="354">
        <v>12336.5</v>
      </c>
      <c r="G26" s="302" t="s">
        <v>719</v>
      </c>
      <c r="H26" s="354">
        <v>19141</v>
      </c>
      <c r="I26" s="369" t="s">
        <v>720</v>
      </c>
      <c r="J26" s="377">
        <f t="shared" si="0"/>
        <v>0.55157459571191181</v>
      </c>
      <c r="K26" s="386" t="s">
        <v>657</v>
      </c>
      <c r="L26" s="98"/>
    </row>
    <row r="27" spans="1:12" x14ac:dyDescent="0.2">
      <c r="A27" s="98"/>
      <c r="B27" s="661"/>
      <c r="C27" s="666"/>
      <c r="D27" s="293" t="s">
        <v>578</v>
      </c>
      <c r="E27" s="414">
        <v>0</v>
      </c>
      <c r="F27" s="360" t="s">
        <v>487</v>
      </c>
      <c r="G27" s="361" t="s">
        <v>487</v>
      </c>
      <c r="H27" s="360" t="s">
        <v>487</v>
      </c>
      <c r="I27" s="365" t="s">
        <v>487</v>
      </c>
      <c r="J27" s="377" t="s">
        <v>487</v>
      </c>
      <c r="K27" s="386" t="s">
        <v>487</v>
      </c>
      <c r="L27" s="98"/>
    </row>
    <row r="28" spans="1:12" x14ac:dyDescent="0.2">
      <c r="A28" s="98"/>
      <c r="B28" s="661"/>
      <c r="C28" s="667"/>
      <c r="D28" s="296" t="s">
        <v>508</v>
      </c>
      <c r="E28" s="415">
        <v>782</v>
      </c>
      <c r="F28" s="357">
        <v>11184</v>
      </c>
      <c r="G28" s="310" t="s">
        <v>721</v>
      </c>
      <c r="H28" s="357">
        <v>7166.5</v>
      </c>
      <c r="I28" s="371" t="s">
        <v>722</v>
      </c>
      <c r="J28" s="377">
        <f t="shared" si="0"/>
        <v>-0.35921852646638053</v>
      </c>
      <c r="K28" s="387" t="s">
        <v>657</v>
      </c>
      <c r="L28" s="98"/>
    </row>
    <row r="29" spans="1:12" x14ac:dyDescent="0.2">
      <c r="A29" s="98"/>
      <c r="B29" s="661"/>
      <c r="C29" s="665" t="s">
        <v>692</v>
      </c>
      <c r="D29" s="293" t="s">
        <v>576</v>
      </c>
      <c r="E29" s="414">
        <v>28</v>
      </c>
      <c r="F29" s="354">
        <v>12857</v>
      </c>
      <c r="G29" s="302" t="s">
        <v>723</v>
      </c>
      <c r="H29" s="354">
        <v>15717</v>
      </c>
      <c r="I29" s="369" t="s">
        <v>724</v>
      </c>
      <c r="J29" s="376">
        <f t="shared" si="0"/>
        <v>0.2224469160768453</v>
      </c>
      <c r="K29" s="386" t="s">
        <v>657</v>
      </c>
      <c r="L29" s="98"/>
    </row>
    <row r="30" spans="1:12" x14ac:dyDescent="0.2">
      <c r="A30" s="98"/>
      <c r="B30" s="661"/>
      <c r="C30" s="666"/>
      <c r="D30" s="293" t="s">
        <v>577</v>
      </c>
      <c r="E30" s="414">
        <v>279</v>
      </c>
      <c r="F30" s="354">
        <v>14981</v>
      </c>
      <c r="G30" s="302" t="s">
        <v>725</v>
      </c>
      <c r="H30" s="354">
        <v>22459</v>
      </c>
      <c r="I30" s="369" t="s">
        <v>726</v>
      </c>
      <c r="J30" s="377">
        <f t="shared" si="0"/>
        <v>0.49916560977237834</v>
      </c>
      <c r="K30" s="386" t="s">
        <v>657</v>
      </c>
      <c r="L30" s="98"/>
    </row>
    <row r="31" spans="1:12" x14ac:dyDescent="0.2">
      <c r="A31" s="98"/>
      <c r="B31" s="661"/>
      <c r="C31" s="666"/>
      <c r="D31" s="293" t="s">
        <v>578</v>
      </c>
      <c r="E31" s="414">
        <v>1</v>
      </c>
      <c r="F31" s="354">
        <v>1786</v>
      </c>
      <c r="G31" s="302" t="s">
        <v>688</v>
      </c>
      <c r="H31" s="354">
        <v>25000</v>
      </c>
      <c r="I31" s="369" t="s">
        <v>673</v>
      </c>
      <c r="J31" s="377">
        <f t="shared" si="0"/>
        <v>12.997760358342665</v>
      </c>
      <c r="K31" s="386" t="s">
        <v>657</v>
      </c>
      <c r="L31" s="98"/>
    </row>
    <row r="32" spans="1:12" x14ac:dyDescent="0.2">
      <c r="A32" s="98"/>
      <c r="B32" s="661"/>
      <c r="C32" s="667"/>
      <c r="D32" s="296" t="s">
        <v>508</v>
      </c>
      <c r="E32" s="415">
        <v>1819</v>
      </c>
      <c r="F32" s="357">
        <v>16756</v>
      </c>
      <c r="G32" s="310" t="s">
        <v>727</v>
      </c>
      <c r="H32" s="357">
        <v>10093</v>
      </c>
      <c r="I32" s="371" t="s">
        <v>728</v>
      </c>
      <c r="J32" s="377">
        <f t="shared" si="0"/>
        <v>-0.39764860348531872</v>
      </c>
      <c r="K32" s="387" t="s">
        <v>657</v>
      </c>
      <c r="L32" s="98"/>
    </row>
    <row r="33" spans="1:12" x14ac:dyDescent="0.2">
      <c r="A33" s="98"/>
      <c r="B33" s="661"/>
      <c r="C33" s="666" t="s">
        <v>694</v>
      </c>
      <c r="D33" s="293" t="s">
        <v>576</v>
      </c>
      <c r="E33" s="414">
        <v>11</v>
      </c>
      <c r="F33" s="354">
        <v>15030</v>
      </c>
      <c r="G33" s="302" t="s">
        <v>729</v>
      </c>
      <c r="H33" s="354">
        <v>15071</v>
      </c>
      <c r="I33" s="369" t="s">
        <v>730</v>
      </c>
      <c r="J33" s="376">
        <f t="shared" si="0"/>
        <v>2.7278775781769795E-3</v>
      </c>
      <c r="K33" s="386" t="s">
        <v>657</v>
      </c>
      <c r="L33" s="98"/>
    </row>
    <row r="34" spans="1:12" x14ac:dyDescent="0.2">
      <c r="A34" s="98"/>
      <c r="B34" s="661"/>
      <c r="C34" s="666"/>
      <c r="D34" s="293" t="s">
        <v>577</v>
      </c>
      <c r="E34" s="414">
        <v>327</v>
      </c>
      <c r="F34" s="354">
        <v>21834</v>
      </c>
      <c r="G34" s="302" t="s">
        <v>731</v>
      </c>
      <c r="H34" s="354">
        <v>25000</v>
      </c>
      <c r="I34" s="369" t="s">
        <v>732</v>
      </c>
      <c r="J34" s="377">
        <f t="shared" si="0"/>
        <v>0.14500320600897681</v>
      </c>
      <c r="K34" s="386" t="s">
        <v>657</v>
      </c>
      <c r="L34" s="98"/>
    </row>
    <row r="35" spans="1:12" x14ac:dyDescent="0.2">
      <c r="A35" s="98"/>
      <c r="B35" s="661"/>
      <c r="C35" s="666"/>
      <c r="D35" s="293" t="s">
        <v>578</v>
      </c>
      <c r="E35" s="414">
        <v>1</v>
      </c>
      <c r="F35" s="354">
        <v>22600</v>
      </c>
      <c r="G35" s="302" t="s">
        <v>683</v>
      </c>
      <c r="H35" s="354">
        <v>25000</v>
      </c>
      <c r="I35" s="369" t="s">
        <v>673</v>
      </c>
      <c r="J35" s="377">
        <f t="shared" si="0"/>
        <v>0.10619469026548672</v>
      </c>
      <c r="K35" s="386" t="s">
        <v>657</v>
      </c>
      <c r="L35" s="98"/>
    </row>
    <row r="36" spans="1:12" ht="16" thickBot="1" x14ac:dyDescent="0.25">
      <c r="A36" s="98"/>
      <c r="B36" s="662"/>
      <c r="C36" s="669"/>
      <c r="D36" s="303" t="s">
        <v>508</v>
      </c>
      <c r="E36" s="417">
        <v>426</v>
      </c>
      <c r="F36" s="355">
        <v>25000</v>
      </c>
      <c r="G36" s="305" t="s">
        <v>733</v>
      </c>
      <c r="H36" s="355">
        <v>11590</v>
      </c>
      <c r="I36" s="370" t="s">
        <v>734</v>
      </c>
      <c r="J36" s="379">
        <f t="shared" si="0"/>
        <v>-0.53639999999999999</v>
      </c>
      <c r="K36" s="388" t="s">
        <v>657</v>
      </c>
      <c r="L36" s="98"/>
    </row>
    <row r="37" spans="1:12" x14ac:dyDescent="0.2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1:12" x14ac:dyDescent="0.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1:12" x14ac:dyDescent="0.2">
      <c r="L39" s="98"/>
    </row>
  </sheetData>
  <mergeCells count="13">
    <mergeCell ref="B21:B36"/>
    <mergeCell ref="C21:C24"/>
    <mergeCell ref="C25:C28"/>
    <mergeCell ref="C29:C32"/>
    <mergeCell ref="C33:C36"/>
    <mergeCell ref="B2:E2"/>
    <mergeCell ref="F2:G2"/>
    <mergeCell ref="H2:I2"/>
    <mergeCell ref="B5:B20"/>
    <mergeCell ref="C5:C8"/>
    <mergeCell ref="C9:C12"/>
    <mergeCell ref="C13:C16"/>
    <mergeCell ref="C17:C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8C07-D1FF-E44F-9CF7-B9F750902744}">
  <dimension ref="B2:L62"/>
  <sheetViews>
    <sheetView topLeftCell="A14" zoomScale="133" workbookViewId="0">
      <selection activeCell="M8" sqref="M8"/>
    </sheetView>
  </sheetViews>
  <sheetFormatPr baseColWidth="10" defaultRowHeight="15" x14ac:dyDescent="0.2"/>
  <cols>
    <col min="1" max="1" width="13.1640625" style="98" bestFit="1" customWidth="1"/>
    <col min="2" max="2" width="23.33203125" style="98" bestFit="1" customWidth="1"/>
    <col min="3" max="3" width="10.83203125" style="98"/>
    <col min="4" max="4" width="17.83203125" style="98" bestFit="1" customWidth="1"/>
    <col min="5" max="5" width="17.1640625" style="98" bestFit="1" customWidth="1"/>
    <col min="6" max="8" width="10.83203125" style="98"/>
    <col min="9" max="9" width="15.6640625" style="98" bestFit="1" customWidth="1"/>
    <col min="10" max="16384" width="10.83203125" style="98"/>
  </cols>
  <sheetData>
    <row r="2" spans="2:12" ht="16" thickBot="1" x14ac:dyDescent="0.25">
      <c r="B2" s="249"/>
      <c r="C2" s="249"/>
      <c r="D2" s="686" t="s">
        <v>736</v>
      </c>
      <c r="E2" s="686"/>
      <c r="F2" s="686"/>
      <c r="G2" s="244"/>
      <c r="H2" s="686" t="s">
        <v>740</v>
      </c>
      <c r="I2" s="686"/>
      <c r="J2" s="686"/>
      <c r="K2" s="249"/>
      <c r="L2" s="249"/>
    </row>
    <row r="3" spans="2:12" ht="16" thickBot="1" x14ac:dyDescent="0.25">
      <c r="B3" s="437" t="s">
        <v>735</v>
      </c>
      <c r="C3" s="437"/>
      <c r="D3" s="437" t="s">
        <v>737</v>
      </c>
      <c r="E3" s="437" t="s">
        <v>738</v>
      </c>
      <c r="F3" s="437" t="s">
        <v>739</v>
      </c>
      <c r="G3" s="437"/>
      <c r="H3" s="437" t="s">
        <v>737</v>
      </c>
      <c r="I3" s="437" t="s">
        <v>738</v>
      </c>
      <c r="J3" s="437" t="s">
        <v>739</v>
      </c>
      <c r="K3" s="244"/>
      <c r="L3" s="244"/>
    </row>
    <row r="4" spans="2:12" x14ac:dyDescent="0.2">
      <c r="B4" s="249" t="s">
        <v>741</v>
      </c>
      <c r="C4" s="249"/>
      <c r="D4" s="426" t="s">
        <v>487</v>
      </c>
      <c r="E4" s="250" t="s">
        <v>487</v>
      </c>
      <c r="F4" s="250" t="s">
        <v>487</v>
      </c>
      <c r="G4" s="250"/>
      <c r="H4" s="426">
        <v>-265.31591453105898</v>
      </c>
      <c r="I4" s="250" t="s">
        <v>790</v>
      </c>
      <c r="J4" s="250">
        <v>0.504</v>
      </c>
      <c r="K4" s="249"/>
      <c r="L4" s="249"/>
    </row>
    <row r="5" spans="2:12" x14ac:dyDescent="0.2">
      <c r="B5" s="249" t="s">
        <v>774</v>
      </c>
      <c r="C5" s="249"/>
      <c r="D5" s="426"/>
      <c r="E5" s="250"/>
      <c r="F5" s="250"/>
      <c r="G5" s="250"/>
      <c r="H5" s="426"/>
      <c r="I5" s="250"/>
      <c r="J5" s="250"/>
      <c r="K5" s="249"/>
      <c r="L5" s="249"/>
    </row>
    <row r="6" spans="2:12" x14ac:dyDescent="0.2">
      <c r="B6" s="249" t="s">
        <v>756</v>
      </c>
      <c r="C6" s="249"/>
      <c r="D6" s="426">
        <v>1713.6641847583101</v>
      </c>
      <c r="E6" s="250" t="s">
        <v>775</v>
      </c>
      <c r="F6" s="250" t="s">
        <v>742</v>
      </c>
      <c r="G6" s="250"/>
      <c r="H6" s="426">
        <v>1709.05189322361</v>
      </c>
      <c r="I6" s="250" t="s">
        <v>791</v>
      </c>
      <c r="J6" s="250" t="s">
        <v>742</v>
      </c>
      <c r="K6" s="249"/>
      <c r="L6" s="249"/>
    </row>
    <row r="7" spans="2:12" x14ac:dyDescent="0.2">
      <c r="B7" s="249" t="s">
        <v>773</v>
      </c>
      <c r="C7" s="249"/>
      <c r="D7" s="426">
        <v>1752.55077670482</v>
      </c>
      <c r="E7" s="250" t="s">
        <v>776</v>
      </c>
      <c r="F7" s="250">
        <v>0.36699999999999999</v>
      </c>
      <c r="G7" s="250"/>
      <c r="H7" s="426">
        <v>1559.1954090624599</v>
      </c>
      <c r="I7" s="250" t="s">
        <v>792</v>
      </c>
      <c r="J7" s="250">
        <v>0.42099999999999999</v>
      </c>
      <c r="K7" s="249"/>
      <c r="L7" s="249"/>
    </row>
    <row r="8" spans="2:12" x14ac:dyDescent="0.2">
      <c r="B8" s="249" t="s">
        <v>801</v>
      </c>
      <c r="C8" s="249"/>
      <c r="D8" s="426"/>
      <c r="E8" s="250"/>
      <c r="F8" s="250"/>
      <c r="G8" s="250"/>
      <c r="H8" s="426"/>
      <c r="I8" s="250"/>
      <c r="J8" s="250"/>
      <c r="K8" s="249"/>
      <c r="L8" s="249"/>
    </row>
    <row r="9" spans="2:12" x14ac:dyDescent="0.2">
      <c r="B9" s="249" t="s">
        <v>753</v>
      </c>
      <c r="C9" s="249"/>
      <c r="D9" s="426">
        <v>14424.8485067684</v>
      </c>
      <c r="E9" s="250" t="s">
        <v>770</v>
      </c>
      <c r="F9" s="250" t="s">
        <v>742</v>
      </c>
      <c r="G9" s="250"/>
      <c r="H9" s="426">
        <v>14418.000579433799</v>
      </c>
      <c r="I9" s="250" t="s">
        <v>793</v>
      </c>
      <c r="J9" s="250" t="s">
        <v>742</v>
      </c>
      <c r="K9" s="249"/>
      <c r="L9" s="249"/>
    </row>
    <row r="10" spans="2:12" x14ac:dyDescent="0.2">
      <c r="B10" s="249" t="s">
        <v>754</v>
      </c>
      <c r="C10" s="249"/>
      <c r="D10" s="426">
        <v>9364.5532138935396</v>
      </c>
      <c r="E10" s="250" t="s">
        <v>771</v>
      </c>
      <c r="F10" s="250" t="s">
        <v>742</v>
      </c>
      <c r="G10" s="250"/>
      <c r="H10" s="426">
        <v>9321.7169575734206</v>
      </c>
      <c r="I10" s="250" t="s">
        <v>794</v>
      </c>
      <c r="J10" s="250" t="s">
        <v>742</v>
      </c>
      <c r="K10" s="249"/>
      <c r="L10" s="249"/>
    </row>
    <row r="11" spans="2:12" x14ac:dyDescent="0.2">
      <c r="B11" s="249" t="s">
        <v>755</v>
      </c>
      <c r="C11" s="249"/>
      <c r="D11" s="426">
        <v>17961.419885052201</v>
      </c>
      <c r="E11" s="250" t="s">
        <v>772</v>
      </c>
      <c r="F11" s="250" t="s">
        <v>742</v>
      </c>
      <c r="G11" s="250"/>
      <c r="H11" s="426">
        <v>17923.385862794199</v>
      </c>
      <c r="I11" s="250" t="s">
        <v>795</v>
      </c>
      <c r="J11" s="250" t="s">
        <v>742</v>
      </c>
      <c r="K11" s="249"/>
      <c r="L11" s="249"/>
    </row>
    <row r="12" spans="2:12" x14ac:dyDescent="0.2">
      <c r="B12" s="249" t="s">
        <v>757</v>
      </c>
      <c r="C12" s="249"/>
      <c r="D12" s="426">
        <v>8.6404795762991</v>
      </c>
      <c r="E12" s="250" t="s">
        <v>744</v>
      </c>
      <c r="F12" s="250" t="s">
        <v>777</v>
      </c>
      <c r="G12" s="250"/>
      <c r="H12" s="426">
        <v>8.9171473899634304</v>
      </c>
      <c r="I12" s="250" t="s">
        <v>796</v>
      </c>
      <c r="J12" s="250" t="s">
        <v>798</v>
      </c>
      <c r="K12" s="249"/>
      <c r="L12" s="249"/>
    </row>
    <row r="13" spans="2:12" x14ac:dyDescent="0.2">
      <c r="B13" s="249" t="s">
        <v>752</v>
      </c>
      <c r="C13" s="249"/>
      <c r="D13" s="426">
        <v>0.621054119167742</v>
      </c>
      <c r="E13" s="250" t="s">
        <v>743</v>
      </c>
      <c r="F13" s="250" t="s">
        <v>742</v>
      </c>
      <c r="G13" s="250"/>
      <c r="H13" s="427">
        <v>0.62220322057841504</v>
      </c>
      <c r="I13" s="250" t="s">
        <v>743</v>
      </c>
      <c r="J13" s="250" t="s">
        <v>742</v>
      </c>
      <c r="K13" s="249"/>
      <c r="L13" s="249"/>
    </row>
    <row r="14" spans="2:12" x14ac:dyDescent="0.2">
      <c r="B14" s="249" t="s">
        <v>422</v>
      </c>
      <c r="C14" s="249"/>
      <c r="D14" s="426">
        <v>2.6317599979503599</v>
      </c>
      <c r="E14" s="250" t="s">
        <v>765</v>
      </c>
      <c r="F14" s="250">
        <v>0.63</v>
      </c>
      <c r="G14" s="250"/>
      <c r="H14" s="426">
        <v>-3.3406511574204898</v>
      </c>
      <c r="I14" s="250" t="s">
        <v>797</v>
      </c>
      <c r="J14" s="250">
        <v>0.46500000000000002</v>
      </c>
      <c r="K14" s="249"/>
      <c r="L14" s="249"/>
    </row>
    <row r="15" spans="2:12" x14ac:dyDescent="0.2">
      <c r="B15" s="249" t="s">
        <v>745</v>
      </c>
      <c r="C15" s="249"/>
      <c r="D15" s="426"/>
      <c r="E15" s="250"/>
      <c r="F15" s="250"/>
      <c r="G15" s="250"/>
      <c r="H15" s="426"/>
      <c r="I15" s="250"/>
      <c r="J15" s="250"/>
      <c r="K15" s="249"/>
      <c r="L15" s="249"/>
    </row>
    <row r="16" spans="2:12" x14ac:dyDescent="0.2">
      <c r="B16" s="249" t="s">
        <v>746</v>
      </c>
      <c r="C16" s="249"/>
      <c r="D16" s="426">
        <v>23.822874696967101</v>
      </c>
      <c r="E16" s="250" t="s">
        <v>766</v>
      </c>
      <c r="F16" s="250">
        <v>0.876</v>
      </c>
      <c r="G16" s="250"/>
      <c r="H16" s="426"/>
      <c r="I16" s="250"/>
      <c r="J16" s="250"/>
      <c r="K16" s="249"/>
      <c r="L16" s="249"/>
    </row>
    <row r="17" spans="2:12" x14ac:dyDescent="0.2">
      <c r="B17" s="249" t="s">
        <v>747</v>
      </c>
      <c r="C17" s="249"/>
      <c r="D17" s="426"/>
      <c r="E17" s="250"/>
      <c r="F17" s="250"/>
      <c r="G17" s="250"/>
      <c r="H17" s="426"/>
      <c r="I17" s="250"/>
      <c r="J17" s="250"/>
      <c r="K17" s="249"/>
      <c r="L17" s="249"/>
    </row>
    <row r="18" spans="2:12" x14ac:dyDescent="0.2">
      <c r="B18" s="249" t="s">
        <v>748</v>
      </c>
      <c r="C18" s="249"/>
      <c r="D18" s="426">
        <v>59.188075819287299</v>
      </c>
      <c r="E18" s="250" t="s">
        <v>767</v>
      </c>
      <c r="F18" s="250">
        <v>0.79700000000000004</v>
      </c>
      <c r="G18" s="250"/>
      <c r="H18" s="426"/>
      <c r="I18" s="250"/>
      <c r="J18" s="250"/>
      <c r="K18" s="249"/>
      <c r="L18" s="249"/>
    </row>
    <row r="19" spans="2:12" x14ac:dyDescent="0.2">
      <c r="B19" s="249" t="s">
        <v>749</v>
      </c>
      <c r="C19" s="249"/>
      <c r="D19" s="426">
        <v>326.61742749878101</v>
      </c>
      <c r="E19" s="250" t="s">
        <v>768</v>
      </c>
      <c r="F19" s="250">
        <v>0.20100000000000001</v>
      </c>
      <c r="G19" s="250"/>
      <c r="H19" s="426"/>
      <c r="I19" s="250"/>
      <c r="J19" s="250"/>
      <c r="K19" s="249"/>
      <c r="L19" s="249"/>
    </row>
    <row r="20" spans="2:12" x14ac:dyDescent="0.2">
      <c r="B20" s="249" t="s">
        <v>750</v>
      </c>
      <c r="C20" s="249"/>
      <c r="D20" s="426"/>
      <c r="E20" s="250"/>
      <c r="F20" s="250"/>
      <c r="G20" s="250"/>
      <c r="H20" s="426"/>
      <c r="I20" s="250"/>
      <c r="J20" s="250"/>
      <c r="K20" s="249"/>
      <c r="L20" s="249"/>
    </row>
    <row r="21" spans="2:12" ht="16" thickBot="1" x14ac:dyDescent="0.25">
      <c r="B21" s="277" t="s">
        <v>751</v>
      </c>
      <c r="C21" s="277"/>
      <c r="D21" s="428">
        <v>231.31520632690999</v>
      </c>
      <c r="E21" s="429" t="s">
        <v>769</v>
      </c>
      <c r="F21" s="429">
        <v>0.19700000000000001</v>
      </c>
      <c r="G21" s="429"/>
      <c r="H21" s="428"/>
      <c r="I21" s="429"/>
      <c r="J21" s="429"/>
      <c r="K21" s="249"/>
      <c r="L21" s="249"/>
    </row>
    <row r="22" spans="2:12" x14ac:dyDescent="0.2">
      <c r="B22" s="249"/>
      <c r="C22" s="249"/>
      <c r="D22" s="250"/>
      <c r="E22" s="250"/>
      <c r="F22" s="250"/>
      <c r="G22" s="250"/>
      <c r="H22" s="250"/>
      <c r="I22" s="250"/>
      <c r="J22" s="250"/>
      <c r="K22" s="249"/>
      <c r="L22" s="249"/>
    </row>
    <row r="23" spans="2:12" ht="16" thickBot="1" x14ac:dyDescent="0.25">
      <c r="B23" s="437" t="s">
        <v>800</v>
      </c>
      <c r="C23" s="277"/>
      <c r="D23" s="429"/>
      <c r="E23" s="429"/>
      <c r="F23" s="429"/>
      <c r="G23" s="429"/>
      <c r="H23" s="250"/>
      <c r="I23" s="250"/>
      <c r="J23" s="250"/>
      <c r="K23" s="249"/>
      <c r="L23" s="249"/>
    </row>
    <row r="24" spans="2:12" ht="16" thickBot="1" x14ac:dyDescent="0.25">
      <c r="B24" s="438" t="s">
        <v>735</v>
      </c>
      <c r="C24" s="438" t="s">
        <v>758</v>
      </c>
      <c r="D24" s="430" t="s">
        <v>759</v>
      </c>
      <c r="E24" s="439" t="s">
        <v>760</v>
      </c>
      <c r="F24" s="439" t="s">
        <v>761</v>
      </c>
      <c r="G24" s="439" t="s">
        <v>762</v>
      </c>
      <c r="H24" s="250"/>
      <c r="I24" s="250"/>
      <c r="J24" s="250"/>
      <c r="K24" s="249"/>
      <c r="L24" s="249"/>
    </row>
    <row r="25" spans="2:12" ht="16" x14ac:dyDescent="0.2">
      <c r="B25" s="440" t="s">
        <v>779</v>
      </c>
      <c r="C25" s="250">
        <v>1</v>
      </c>
      <c r="D25" s="431">
        <v>85663553.804209307</v>
      </c>
      <c r="E25" s="431">
        <v>85663553.804209307</v>
      </c>
      <c r="F25" s="432">
        <v>2.3363167370808098</v>
      </c>
      <c r="G25" s="433">
        <v>0.12643599999999999</v>
      </c>
      <c r="H25" s="250"/>
      <c r="I25" s="250"/>
      <c r="J25" s="250"/>
      <c r="K25" s="249"/>
      <c r="L25" s="249"/>
    </row>
    <row r="26" spans="2:12" ht="16" x14ac:dyDescent="0.2">
      <c r="B26" s="440" t="s">
        <v>780</v>
      </c>
      <c r="C26" s="250">
        <v>1</v>
      </c>
      <c r="D26" s="434">
        <v>11991012232.8566</v>
      </c>
      <c r="E26" s="434">
        <v>11991012232.8566</v>
      </c>
      <c r="F26" s="426">
        <v>327.03292508963301</v>
      </c>
      <c r="G26" s="433" t="s">
        <v>764</v>
      </c>
      <c r="H26" s="250"/>
      <c r="I26" s="250"/>
      <c r="J26" s="250"/>
      <c r="K26" s="249"/>
      <c r="L26" s="249"/>
    </row>
    <row r="27" spans="2:12" ht="16" x14ac:dyDescent="0.2">
      <c r="B27" s="440" t="s">
        <v>781</v>
      </c>
      <c r="C27" s="250">
        <v>2</v>
      </c>
      <c r="D27" s="434">
        <v>384827920.59547502</v>
      </c>
      <c r="E27" s="434">
        <v>192413960.29773799</v>
      </c>
      <c r="F27" s="426">
        <v>5.2477388098918496</v>
      </c>
      <c r="G27" s="433" t="s">
        <v>787</v>
      </c>
      <c r="H27" s="250"/>
      <c r="I27" s="250"/>
      <c r="J27" s="250"/>
      <c r="K27" s="249"/>
      <c r="L27" s="249"/>
    </row>
    <row r="28" spans="2:12" ht="16" x14ac:dyDescent="0.2">
      <c r="B28" s="440" t="s">
        <v>782</v>
      </c>
      <c r="C28" s="250">
        <v>1</v>
      </c>
      <c r="D28" s="434">
        <v>44537551.781514101</v>
      </c>
      <c r="E28" s="434">
        <v>44537551.781514101</v>
      </c>
      <c r="F28" s="426">
        <v>1.21468025822951</v>
      </c>
      <c r="G28" s="433">
        <v>0.27044800000000002</v>
      </c>
      <c r="H28" s="250"/>
      <c r="I28" s="250"/>
      <c r="J28" s="250"/>
      <c r="K28" s="249"/>
      <c r="L28" s="249"/>
    </row>
    <row r="29" spans="2:12" ht="16" x14ac:dyDescent="0.2">
      <c r="B29" s="440" t="s">
        <v>783</v>
      </c>
      <c r="C29" s="250">
        <v>1</v>
      </c>
      <c r="D29" s="434">
        <v>89422456597.572296</v>
      </c>
      <c r="E29" s="434">
        <v>89422456597.572296</v>
      </c>
      <c r="F29" s="426">
        <v>2438.8339351095701</v>
      </c>
      <c r="G29" s="433" t="s">
        <v>764</v>
      </c>
      <c r="H29" s="250"/>
      <c r="I29" s="250"/>
      <c r="J29" s="250"/>
      <c r="K29" s="249"/>
      <c r="L29" s="249"/>
    </row>
    <row r="30" spans="2:12" ht="16" x14ac:dyDescent="0.2">
      <c r="B30" s="440" t="s">
        <v>784</v>
      </c>
      <c r="C30" s="250">
        <v>3</v>
      </c>
      <c r="D30" s="434">
        <v>168432468299.80801</v>
      </c>
      <c r="E30" s="434">
        <v>56144156099.935997</v>
      </c>
      <c r="F30" s="426">
        <v>1531.22916059914</v>
      </c>
      <c r="G30" s="433" t="s">
        <v>764</v>
      </c>
      <c r="H30" s="250"/>
      <c r="I30" s="250"/>
      <c r="J30" s="250"/>
      <c r="K30" s="249"/>
      <c r="L30" s="249"/>
    </row>
    <row r="31" spans="2:12" ht="16" x14ac:dyDescent="0.2">
      <c r="B31" s="440" t="s">
        <v>785</v>
      </c>
      <c r="C31" s="250">
        <v>2</v>
      </c>
      <c r="D31" s="434">
        <v>2543945618.2693</v>
      </c>
      <c r="E31" s="434">
        <v>1271972809.13465</v>
      </c>
      <c r="F31" s="426">
        <v>34.690731718708498</v>
      </c>
      <c r="G31" s="433" t="s">
        <v>788</v>
      </c>
      <c r="H31" s="250"/>
      <c r="I31" s="250"/>
      <c r="J31" s="250"/>
      <c r="K31" s="249"/>
      <c r="L31" s="249"/>
    </row>
    <row r="32" spans="2:12" ht="16" x14ac:dyDescent="0.2">
      <c r="B32" s="440" t="s">
        <v>786</v>
      </c>
      <c r="C32" s="250">
        <v>1</v>
      </c>
      <c r="D32" s="434">
        <v>2272214225.8870301</v>
      </c>
      <c r="E32" s="434">
        <v>2272214225.8870301</v>
      </c>
      <c r="F32" s="426">
        <v>61.970486752233597</v>
      </c>
      <c r="G32" s="433" t="s">
        <v>789</v>
      </c>
      <c r="H32" s="250"/>
      <c r="I32" s="250"/>
      <c r="J32" s="250"/>
      <c r="K32" s="249"/>
      <c r="L32" s="249"/>
    </row>
    <row r="33" spans="2:12" ht="17" thickBot="1" x14ac:dyDescent="0.25">
      <c r="B33" s="441" t="s">
        <v>763</v>
      </c>
      <c r="C33" s="429">
        <v>6565</v>
      </c>
      <c r="D33" s="435">
        <v>240712751742.43701</v>
      </c>
      <c r="E33" s="435">
        <v>36666070.333958402</v>
      </c>
      <c r="F33" s="429"/>
      <c r="G33" s="429"/>
      <c r="H33" s="250"/>
      <c r="I33" s="250"/>
      <c r="J33" s="250"/>
      <c r="K33" s="249"/>
      <c r="L33" s="249"/>
    </row>
    <row r="34" spans="2:12" x14ac:dyDescent="0.2">
      <c r="B34" s="249"/>
      <c r="C34" s="249"/>
      <c r="D34" s="250"/>
      <c r="E34" s="250"/>
      <c r="F34" s="250"/>
      <c r="G34" s="250"/>
      <c r="H34" s="250"/>
      <c r="I34" s="250"/>
      <c r="J34" s="250"/>
      <c r="K34" s="249"/>
      <c r="L34" s="249"/>
    </row>
    <row r="35" spans="2:12" x14ac:dyDescent="0.2">
      <c r="B35" s="249"/>
      <c r="C35" s="249"/>
      <c r="D35" s="250"/>
      <c r="E35" s="250"/>
      <c r="F35" s="250"/>
      <c r="G35" s="250"/>
      <c r="H35" s="250"/>
      <c r="I35" s="250"/>
      <c r="J35" s="250"/>
      <c r="K35" s="249"/>
      <c r="L35" s="249"/>
    </row>
    <row r="36" spans="2:12" x14ac:dyDescent="0.2">
      <c r="B36" s="249"/>
      <c r="C36" s="249"/>
      <c r="D36" s="250"/>
      <c r="E36" s="250"/>
      <c r="F36" s="250"/>
      <c r="G36" s="250"/>
      <c r="H36" s="250"/>
      <c r="I36" s="250"/>
      <c r="J36" s="250"/>
      <c r="K36" s="249"/>
      <c r="L36" s="249"/>
    </row>
    <row r="37" spans="2:12" ht="16" thickBot="1" x14ac:dyDescent="0.25">
      <c r="B37" s="437" t="s">
        <v>778</v>
      </c>
      <c r="C37" s="277"/>
      <c r="D37" s="429"/>
      <c r="E37" s="429"/>
      <c r="F37" s="429"/>
      <c r="G37" s="429"/>
      <c r="H37" s="250"/>
      <c r="I37" s="250"/>
      <c r="J37" s="250"/>
      <c r="K37" s="249"/>
      <c r="L37" s="249"/>
    </row>
    <row r="38" spans="2:12" ht="16" thickBot="1" x14ac:dyDescent="0.25">
      <c r="B38" s="438" t="s">
        <v>735</v>
      </c>
      <c r="C38" s="438" t="s">
        <v>758</v>
      </c>
      <c r="D38" s="430" t="s">
        <v>759</v>
      </c>
      <c r="E38" s="439" t="s">
        <v>760</v>
      </c>
      <c r="F38" s="439" t="s">
        <v>761</v>
      </c>
      <c r="G38" s="439" t="s">
        <v>762</v>
      </c>
      <c r="H38" s="250"/>
      <c r="I38" s="250"/>
      <c r="J38" s="250"/>
      <c r="K38" s="249"/>
      <c r="L38" s="249"/>
    </row>
    <row r="39" spans="2:12" x14ac:dyDescent="0.2">
      <c r="B39" s="442" t="s">
        <v>785</v>
      </c>
      <c r="C39" s="436">
        <v>2</v>
      </c>
      <c r="D39" s="431">
        <v>5043186861.0639696</v>
      </c>
      <c r="E39" s="431">
        <v>2521593430.53198</v>
      </c>
      <c r="F39" s="432">
        <v>68.762926649546898</v>
      </c>
      <c r="G39" s="443" t="s">
        <v>799</v>
      </c>
      <c r="H39" s="250"/>
      <c r="I39" s="250"/>
      <c r="J39" s="250"/>
      <c r="K39" s="249"/>
      <c r="L39" s="249"/>
    </row>
    <row r="40" spans="2:12" x14ac:dyDescent="0.2">
      <c r="B40" s="249" t="s">
        <v>784</v>
      </c>
      <c r="C40" s="250">
        <v>3</v>
      </c>
      <c r="D40" s="434">
        <v>155884963524.978</v>
      </c>
      <c r="E40" s="434">
        <v>51961654508.326103</v>
      </c>
      <c r="F40" s="426">
        <v>1416.97523251848</v>
      </c>
      <c r="G40" s="444" t="s">
        <v>799</v>
      </c>
      <c r="H40" s="250"/>
      <c r="I40" s="250"/>
      <c r="J40" s="250"/>
      <c r="K40" s="249"/>
      <c r="L40" s="249"/>
    </row>
    <row r="41" spans="2:12" x14ac:dyDescent="0.2">
      <c r="B41" s="249" t="s">
        <v>786</v>
      </c>
      <c r="C41" s="250">
        <v>1</v>
      </c>
      <c r="D41" s="434">
        <v>10382175845.2505</v>
      </c>
      <c r="E41" s="434">
        <v>10382175845.2505</v>
      </c>
      <c r="F41" s="426">
        <v>283.11812184529799</v>
      </c>
      <c r="G41" s="444" t="s">
        <v>799</v>
      </c>
      <c r="H41" s="250"/>
      <c r="I41" s="250"/>
      <c r="J41" s="250"/>
      <c r="K41" s="249"/>
      <c r="L41" s="249"/>
    </row>
    <row r="42" spans="2:12" x14ac:dyDescent="0.2">
      <c r="B42" s="249" t="s">
        <v>783</v>
      </c>
      <c r="C42" s="250">
        <v>1</v>
      </c>
      <c r="D42" s="434">
        <v>103669306320.50301</v>
      </c>
      <c r="E42" s="434">
        <v>103669306320.50301</v>
      </c>
      <c r="F42" s="426">
        <v>2827.0239048101598</v>
      </c>
      <c r="G42" s="444" t="s">
        <v>799</v>
      </c>
      <c r="H42" s="250"/>
      <c r="I42" s="250"/>
      <c r="J42" s="250"/>
      <c r="K42" s="249"/>
      <c r="L42" s="249"/>
    </row>
    <row r="43" spans="2:12" x14ac:dyDescent="0.2">
      <c r="B43" s="249" t="s">
        <v>780</v>
      </c>
      <c r="C43" s="250">
        <v>1</v>
      </c>
      <c r="D43" s="434">
        <v>19578486.669630699</v>
      </c>
      <c r="E43" s="434">
        <v>19578486.669630699</v>
      </c>
      <c r="F43" s="426">
        <v>0.53389814014899195</v>
      </c>
      <c r="G43" s="444" t="s">
        <v>799</v>
      </c>
      <c r="H43" s="250"/>
      <c r="I43" s="250"/>
      <c r="J43" s="250"/>
      <c r="K43" s="249"/>
      <c r="L43" s="249"/>
    </row>
    <row r="44" spans="2:12" ht="16" thickBot="1" x14ac:dyDescent="0.25">
      <c r="B44" s="277" t="s">
        <v>763</v>
      </c>
      <c r="C44" s="429">
        <v>6569</v>
      </c>
      <c r="D44" s="435">
        <v>240890666704.53799</v>
      </c>
      <c r="E44" s="435">
        <v>36670827.630467102</v>
      </c>
      <c r="F44" s="428"/>
      <c r="G44" s="445"/>
      <c r="H44" s="250"/>
      <c r="I44" s="250"/>
      <c r="J44" s="250"/>
      <c r="K44" s="249"/>
      <c r="L44" s="249"/>
    </row>
    <row r="45" spans="2:12" x14ac:dyDescent="0.2">
      <c r="D45" s="173"/>
      <c r="E45" s="173"/>
      <c r="F45" s="173"/>
      <c r="G45" s="173"/>
      <c r="H45" s="173"/>
      <c r="I45" s="173"/>
      <c r="J45" s="173"/>
    </row>
    <row r="46" spans="2:12" x14ac:dyDescent="0.2">
      <c r="D46" s="173"/>
      <c r="E46" s="173"/>
      <c r="F46" s="173"/>
      <c r="G46" s="173"/>
      <c r="H46" s="173"/>
      <c r="I46" s="173"/>
      <c r="J46" s="173"/>
    </row>
    <row r="47" spans="2:12" x14ac:dyDescent="0.2">
      <c r="D47" s="173"/>
      <c r="E47" s="173"/>
      <c r="F47" s="173"/>
      <c r="G47" s="173"/>
      <c r="H47" s="173"/>
      <c r="I47" s="173"/>
      <c r="J47" s="173"/>
    </row>
    <row r="48" spans="2:12" x14ac:dyDescent="0.2">
      <c r="D48" s="173"/>
      <c r="E48" s="173"/>
      <c r="F48" s="173"/>
      <c r="G48" s="173"/>
      <c r="H48" s="173"/>
      <c r="I48" s="173"/>
      <c r="J48" s="173"/>
    </row>
    <row r="49" spans="4:10" x14ac:dyDescent="0.2">
      <c r="D49" s="173"/>
      <c r="E49" s="173"/>
      <c r="F49" s="173"/>
      <c r="G49" s="173"/>
      <c r="H49" s="173"/>
      <c r="I49" s="173"/>
      <c r="J49" s="173"/>
    </row>
    <row r="50" spans="4:10" x14ac:dyDescent="0.2">
      <c r="D50" s="173"/>
      <c r="E50" s="173"/>
      <c r="F50" s="173"/>
      <c r="G50" s="173"/>
      <c r="H50" s="173"/>
      <c r="I50" s="173"/>
      <c r="J50" s="173"/>
    </row>
    <row r="51" spans="4:10" x14ac:dyDescent="0.2">
      <c r="D51" s="173"/>
      <c r="E51" s="173"/>
      <c r="F51" s="173"/>
      <c r="G51" s="173"/>
      <c r="H51" s="173"/>
      <c r="I51" s="173"/>
      <c r="J51" s="173"/>
    </row>
    <row r="52" spans="4:10" x14ac:dyDescent="0.2">
      <c r="D52" s="173"/>
      <c r="E52" s="173"/>
      <c r="F52" s="173"/>
      <c r="G52" s="173"/>
      <c r="H52" s="173"/>
      <c r="I52" s="173"/>
      <c r="J52" s="173"/>
    </row>
    <row r="53" spans="4:10" x14ac:dyDescent="0.2">
      <c r="D53" s="173"/>
      <c r="E53" s="173"/>
      <c r="F53" s="173"/>
      <c r="G53" s="173"/>
      <c r="H53" s="173"/>
      <c r="I53" s="173"/>
      <c r="J53" s="173"/>
    </row>
    <row r="54" spans="4:10" x14ac:dyDescent="0.2">
      <c r="D54" s="173"/>
      <c r="E54" s="173"/>
      <c r="F54" s="173"/>
      <c r="G54" s="173"/>
      <c r="H54" s="173"/>
      <c r="I54" s="173"/>
      <c r="J54" s="173"/>
    </row>
    <row r="55" spans="4:10" x14ac:dyDescent="0.2">
      <c r="D55" s="173"/>
      <c r="E55" s="173"/>
      <c r="F55" s="173"/>
      <c r="G55" s="173"/>
      <c r="H55" s="173"/>
      <c r="I55" s="173"/>
      <c r="J55" s="173"/>
    </row>
    <row r="56" spans="4:10" x14ac:dyDescent="0.2">
      <c r="D56" s="173"/>
      <c r="E56" s="173"/>
      <c r="F56" s="173"/>
      <c r="G56" s="173"/>
      <c r="H56" s="173"/>
      <c r="I56" s="173"/>
      <c r="J56" s="173"/>
    </row>
    <row r="57" spans="4:10" x14ac:dyDescent="0.2">
      <c r="D57" s="173"/>
      <c r="E57" s="173"/>
      <c r="F57" s="173"/>
      <c r="G57" s="173"/>
      <c r="H57" s="173"/>
      <c r="I57" s="173"/>
      <c r="J57" s="173"/>
    </row>
    <row r="58" spans="4:10" x14ac:dyDescent="0.2">
      <c r="D58" s="173"/>
      <c r="E58" s="173"/>
      <c r="F58" s="173"/>
      <c r="G58" s="173"/>
      <c r="H58" s="173"/>
      <c r="I58" s="173"/>
      <c r="J58" s="173"/>
    </row>
    <row r="59" spans="4:10" x14ac:dyDescent="0.2">
      <c r="D59" s="173"/>
      <c r="E59" s="173"/>
      <c r="F59" s="173"/>
      <c r="G59" s="173"/>
      <c r="H59" s="173"/>
      <c r="I59" s="173"/>
      <c r="J59" s="173"/>
    </row>
    <row r="60" spans="4:10" x14ac:dyDescent="0.2">
      <c r="D60" s="173"/>
      <c r="E60" s="173"/>
      <c r="F60" s="173"/>
      <c r="G60" s="173"/>
      <c r="H60" s="173"/>
      <c r="I60" s="173"/>
      <c r="J60" s="173"/>
    </row>
    <row r="61" spans="4:10" x14ac:dyDescent="0.2">
      <c r="D61" s="173"/>
      <c r="E61" s="173"/>
      <c r="F61" s="173"/>
      <c r="G61" s="173"/>
      <c r="H61" s="173"/>
      <c r="I61" s="173"/>
      <c r="J61" s="173"/>
    </row>
    <row r="62" spans="4:10" x14ac:dyDescent="0.2">
      <c r="D62" s="173"/>
      <c r="E62" s="173"/>
      <c r="F62" s="173"/>
      <c r="G62" s="173"/>
      <c r="H62" s="173"/>
      <c r="I62" s="173"/>
      <c r="J62" s="173"/>
    </row>
  </sheetData>
  <mergeCells count="2">
    <mergeCell ref="D2:F2"/>
    <mergeCell ref="H2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0299-A243-EE45-ABA0-CD0F3CB82B37}">
  <dimension ref="B3:E9"/>
  <sheetViews>
    <sheetView zoomScale="150" workbookViewId="0">
      <selection activeCell="F18" sqref="F18"/>
    </sheetView>
  </sheetViews>
  <sheetFormatPr baseColWidth="10" defaultRowHeight="15" x14ac:dyDescent="0.2"/>
  <cols>
    <col min="1" max="1" width="10.83203125" style="98"/>
    <col min="2" max="2" width="32.1640625" style="98" customWidth="1"/>
    <col min="3" max="4" width="10.83203125" style="98"/>
    <col min="5" max="5" width="18.6640625" style="98" bestFit="1" customWidth="1"/>
    <col min="6" max="16384" width="10.83203125" style="98"/>
  </cols>
  <sheetData>
    <row r="3" spans="2:5" x14ac:dyDescent="0.2">
      <c r="B3" s="517"/>
      <c r="C3" s="517" t="s">
        <v>823</v>
      </c>
      <c r="D3" s="517" t="s">
        <v>824</v>
      </c>
      <c r="E3" s="517" t="s">
        <v>825</v>
      </c>
    </row>
    <row r="4" spans="2:5" x14ac:dyDescent="0.2">
      <c r="B4" s="182" t="s">
        <v>819</v>
      </c>
      <c r="C4" s="280"/>
      <c r="D4" s="280"/>
      <c r="E4" s="280"/>
    </row>
    <row r="5" spans="2:5" x14ac:dyDescent="0.2">
      <c r="B5" s="249" t="s">
        <v>820</v>
      </c>
      <c r="C5" s="250">
        <v>232</v>
      </c>
      <c r="D5" s="250">
        <v>380</v>
      </c>
      <c r="E5" s="687" t="s">
        <v>826</v>
      </c>
    </row>
    <row r="6" spans="2:5" x14ac:dyDescent="0.2">
      <c r="B6" s="271" t="s">
        <v>821</v>
      </c>
      <c r="C6" s="516">
        <v>1756</v>
      </c>
      <c r="D6" s="516">
        <v>2237</v>
      </c>
      <c r="E6" s="688"/>
    </row>
    <row r="7" spans="2:5" x14ac:dyDescent="0.2">
      <c r="B7" s="182" t="s">
        <v>822</v>
      </c>
      <c r="C7" s="280"/>
      <c r="D7" s="280"/>
      <c r="E7" s="280"/>
    </row>
    <row r="8" spans="2:5" x14ac:dyDescent="0.2">
      <c r="B8" s="249" t="s">
        <v>820</v>
      </c>
      <c r="C8" s="250">
        <v>206</v>
      </c>
      <c r="D8" s="250">
        <v>355</v>
      </c>
      <c r="E8" s="687" t="s">
        <v>827</v>
      </c>
    </row>
    <row r="9" spans="2:5" x14ac:dyDescent="0.2">
      <c r="B9" s="271" t="s">
        <v>821</v>
      </c>
      <c r="C9" s="516">
        <v>543</v>
      </c>
      <c r="D9" s="516">
        <v>960</v>
      </c>
      <c r="E9" s="688"/>
    </row>
  </sheetData>
  <mergeCells count="2">
    <mergeCell ref="E5:E6"/>
    <mergeCell ref="E8:E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5C65-FB2A-7247-BA2A-C82094A38123}">
  <dimension ref="A1:K32"/>
  <sheetViews>
    <sheetView topLeftCell="A3" zoomScale="150" zoomScaleNormal="150" workbookViewId="0">
      <selection activeCell="J6" sqref="J6"/>
    </sheetView>
  </sheetViews>
  <sheetFormatPr baseColWidth="10" defaultColWidth="11.5" defaultRowHeight="15" x14ac:dyDescent="0.2"/>
  <cols>
    <col min="2" max="2" width="18.83203125" customWidth="1"/>
    <col min="4" max="4" width="21.33203125" bestFit="1" customWidth="1"/>
    <col min="7" max="7" width="16.6640625" bestFit="1" customWidth="1"/>
    <col min="9" max="9" width="16.6640625" bestFit="1" customWidth="1"/>
  </cols>
  <sheetData>
    <row r="1" spans="1:11" ht="16" thickBo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6" thickBot="1" x14ac:dyDescent="0.25">
      <c r="A2" s="98"/>
      <c r="B2" s="650"/>
      <c r="C2" s="692"/>
      <c r="D2" s="692"/>
      <c r="E2" s="692"/>
      <c r="F2" s="644" t="s">
        <v>575</v>
      </c>
      <c r="G2" s="632"/>
      <c r="H2" s="644" t="s">
        <v>574</v>
      </c>
      <c r="I2" s="632"/>
      <c r="J2" s="323"/>
      <c r="K2" s="98"/>
    </row>
    <row r="3" spans="1:11" ht="16" thickBot="1" x14ac:dyDescent="0.25">
      <c r="A3" s="98"/>
      <c r="B3" s="281" t="s">
        <v>567</v>
      </c>
      <c r="C3" s="311" t="s">
        <v>422</v>
      </c>
      <c r="D3" s="312" t="s">
        <v>568</v>
      </c>
      <c r="E3" s="313" t="s">
        <v>571</v>
      </c>
      <c r="F3" s="314" t="s">
        <v>580</v>
      </c>
      <c r="G3" s="315" t="s">
        <v>579</v>
      </c>
      <c r="H3" s="314" t="s">
        <v>580</v>
      </c>
      <c r="I3" s="315" t="s">
        <v>579</v>
      </c>
      <c r="J3" s="316" t="s">
        <v>486</v>
      </c>
      <c r="K3" s="98"/>
    </row>
    <row r="4" spans="1:11" ht="16" thickBot="1" x14ac:dyDescent="0.25">
      <c r="A4" s="98"/>
      <c r="B4" s="317" t="s">
        <v>556</v>
      </c>
      <c r="C4" s="318" t="s">
        <v>487</v>
      </c>
      <c r="D4" s="319" t="s">
        <v>487</v>
      </c>
      <c r="E4" s="320">
        <v>6728</v>
      </c>
      <c r="F4" s="324">
        <v>5.1550000000000002</v>
      </c>
      <c r="G4" s="321" t="s">
        <v>603</v>
      </c>
      <c r="H4" s="324">
        <v>4.5199999999999996</v>
      </c>
      <c r="I4" s="321" t="s">
        <v>604</v>
      </c>
      <c r="J4" s="322">
        <f>(H4-F4)/F4</f>
        <v>-0.12318137730358887</v>
      </c>
      <c r="K4" s="98"/>
    </row>
    <row r="5" spans="1:11" ht="15" customHeight="1" x14ac:dyDescent="0.2">
      <c r="A5" s="98"/>
      <c r="B5" s="682" t="s">
        <v>569</v>
      </c>
      <c r="C5" s="282" t="s">
        <v>556</v>
      </c>
      <c r="D5" s="283" t="s">
        <v>556</v>
      </c>
      <c r="E5" s="284">
        <v>3019</v>
      </c>
      <c r="F5" s="325">
        <v>0.08</v>
      </c>
      <c r="G5" s="283" t="s">
        <v>487</v>
      </c>
      <c r="H5" s="325">
        <v>7.0000000000000007E-2</v>
      </c>
      <c r="I5" s="285" t="s">
        <v>600</v>
      </c>
      <c r="J5" s="286">
        <f>(H5-F5)/F5</f>
        <v>-0.12499999999999993</v>
      </c>
      <c r="K5" s="98"/>
    </row>
    <row r="6" spans="1:11" ht="15" customHeight="1" x14ac:dyDescent="0.2">
      <c r="A6" s="98"/>
      <c r="B6" s="661"/>
      <c r="C6" s="693" t="s">
        <v>605</v>
      </c>
      <c r="D6" s="348" t="s">
        <v>576</v>
      </c>
      <c r="E6" s="340"/>
      <c r="F6" s="341"/>
      <c r="G6" s="339"/>
      <c r="H6" s="341"/>
      <c r="I6" s="342"/>
      <c r="J6" s="343"/>
      <c r="K6" s="98"/>
    </row>
    <row r="7" spans="1:11" ht="15" customHeight="1" x14ac:dyDescent="0.2">
      <c r="A7" s="98"/>
      <c r="B7" s="661"/>
      <c r="C7" s="694"/>
      <c r="D7" s="293" t="s">
        <v>577</v>
      </c>
      <c r="E7" s="340"/>
      <c r="F7" s="341"/>
      <c r="G7" s="339"/>
      <c r="H7" s="341"/>
      <c r="I7" s="342"/>
      <c r="J7" s="343"/>
      <c r="K7" s="98"/>
    </row>
    <row r="8" spans="1:11" ht="15" customHeight="1" x14ac:dyDescent="0.2">
      <c r="A8" s="98"/>
      <c r="B8" s="661"/>
      <c r="C8" s="694"/>
      <c r="D8" s="293" t="s">
        <v>578</v>
      </c>
      <c r="E8" s="340"/>
      <c r="F8" s="341"/>
      <c r="G8" s="339"/>
      <c r="H8" s="341"/>
      <c r="I8" s="342"/>
      <c r="J8" s="343"/>
      <c r="K8" s="98"/>
    </row>
    <row r="9" spans="1:11" ht="15" customHeight="1" x14ac:dyDescent="0.2">
      <c r="A9" s="98"/>
      <c r="B9" s="661"/>
      <c r="C9" s="694"/>
      <c r="D9" s="296" t="s">
        <v>508</v>
      </c>
      <c r="E9" s="340"/>
      <c r="F9" s="341"/>
      <c r="G9" s="339"/>
      <c r="H9" s="341"/>
      <c r="I9" s="342"/>
      <c r="J9" s="343"/>
      <c r="K9" s="98"/>
    </row>
    <row r="10" spans="1:11" x14ac:dyDescent="0.2">
      <c r="A10" s="98"/>
      <c r="B10" s="661"/>
      <c r="C10" s="666" t="s">
        <v>572</v>
      </c>
      <c r="D10" s="293" t="s">
        <v>576</v>
      </c>
      <c r="E10" s="294">
        <v>127</v>
      </c>
      <c r="F10" s="326">
        <v>0.08</v>
      </c>
      <c r="G10" s="334" t="s">
        <v>487</v>
      </c>
      <c r="H10" s="326">
        <v>16.7</v>
      </c>
      <c r="I10" s="295" t="s">
        <v>589</v>
      </c>
      <c r="J10" s="287">
        <f>(H10-F10)/F10</f>
        <v>207.75</v>
      </c>
      <c r="K10" s="98"/>
    </row>
    <row r="11" spans="1:11" x14ac:dyDescent="0.2">
      <c r="A11" s="98"/>
      <c r="B11" s="661"/>
      <c r="C11" s="666"/>
      <c r="D11" s="293" t="s">
        <v>577</v>
      </c>
      <c r="E11" s="294">
        <v>24</v>
      </c>
      <c r="F11" s="326">
        <v>0.08</v>
      </c>
      <c r="G11" s="334" t="s">
        <v>487</v>
      </c>
      <c r="H11" s="326">
        <v>7.0000000000000007E-2</v>
      </c>
      <c r="I11" s="334" t="s">
        <v>487</v>
      </c>
      <c r="J11" s="287">
        <f t="shared" ref="J11:J30" si="0">(H11-F11)/F11</f>
        <v>-0.12499999999999993</v>
      </c>
      <c r="K11" s="98"/>
    </row>
    <row r="12" spans="1:11" x14ac:dyDescent="0.2">
      <c r="A12" s="98"/>
      <c r="B12" s="661"/>
      <c r="C12" s="666"/>
      <c r="D12" s="293" t="s">
        <v>578</v>
      </c>
      <c r="E12" s="294">
        <v>4</v>
      </c>
      <c r="F12" s="326">
        <v>8.5000000000000006E-2</v>
      </c>
      <c r="G12" s="295" t="s">
        <v>581</v>
      </c>
      <c r="H12" s="326">
        <v>3.37</v>
      </c>
      <c r="I12" s="295" t="s">
        <v>590</v>
      </c>
      <c r="J12" s="287">
        <f t="shared" si="0"/>
        <v>38.647058823529413</v>
      </c>
      <c r="K12" s="98"/>
    </row>
    <row r="13" spans="1:11" x14ac:dyDescent="0.2">
      <c r="A13" s="98"/>
      <c r="B13" s="661"/>
      <c r="C13" s="667"/>
      <c r="D13" s="296" t="s">
        <v>508</v>
      </c>
      <c r="E13" s="297">
        <v>372</v>
      </c>
      <c r="F13" s="327">
        <v>0.08</v>
      </c>
      <c r="G13" s="335" t="s">
        <v>487</v>
      </c>
      <c r="H13" s="327">
        <v>7.0000000000000007E-2</v>
      </c>
      <c r="I13" s="335" t="s">
        <v>487</v>
      </c>
      <c r="J13" s="288">
        <f t="shared" si="0"/>
        <v>-0.12499999999999993</v>
      </c>
      <c r="K13" s="98"/>
    </row>
    <row r="14" spans="1:11" x14ac:dyDescent="0.2">
      <c r="A14" s="98"/>
      <c r="B14" s="661"/>
      <c r="C14" s="665" t="s">
        <v>573</v>
      </c>
      <c r="D14" s="299" t="s">
        <v>576</v>
      </c>
      <c r="E14" s="300">
        <v>405</v>
      </c>
      <c r="F14" s="328">
        <v>0.08</v>
      </c>
      <c r="G14" s="336" t="s">
        <v>487</v>
      </c>
      <c r="H14" s="328">
        <v>16.5</v>
      </c>
      <c r="I14" s="301" t="s">
        <v>591</v>
      </c>
      <c r="J14" s="287">
        <f t="shared" si="0"/>
        <v>205.25000000000003</v>
      </c>
      <c r="K14" s="98"/>
    </row>
    <row r="15" spans="1:11" x14ac:dyDescent="0.2">
      <c r="A15" s="98"/>
      <c r="B15" s="661"/>
      <c r="C15" s="666"/>
      <c r="D15" s="293" t="s">
        <v>577</v>
      </c>
      <c r="E15" s="294">
        <v>673</v>
      </c>
      <c r="F15" s="329">
        <v>0.08</v>
      </c>
      <c r="G15" s="337" t="s">
        <v>487</v>
      </c>
      <c r="H15" s="329">
        <v>7.0000000000000007E-2</v>
      </c>
      <c r="I15" s="302" t="s">
        <v>487</v>
      </c>
      <c r="J15" s="287">
        <f t="shared" si="0"/>
        <v>-0.12499999999999993</v>
      </c>
      <c r="K15" s="98"/>
    </row>
    <row r="16" spans="1:11" x14ac:dyDescent="0.2">
      <c r="A16" s="98"/>
      <c r="B16" s="661"/>
      <c r="C16" s="666"/>
      <c r="D16" s="293" t="s">
        <v>578</v>
      </c>
      <c r="E16" s="294">
        <v>49</v>
      </c>
      <c r="F16" s="329">
        <v>0.08</v>
      </c>
      <c r="G16" s="337" t="s">
        <v>487</v>
      </c>
      <c r="H16" s="329">
        <v>16.3</v>
      </c>
      <c r="I16" s="302" t="s">
        <v>592</v>
      </c>
      <c r="J16" s="287">
        <f t="shared" si="0"/>
        <v>202.75000000000003</v>
      </c>
      <c r="K16" s="98"/>
    </row>
    <row r="17" spans="1:11" ht="16" thickBot="1" x14ac:dyDescent="0.25">
      <c r="A17" s="98"/>
      <c r="B17" s="662"/>
      <c r="C17" s="669"/>
      <c r="D17" s="303" t="s">
        <v>508</v>
      </c>
      <c r="E17" s="304">
        <v>1365</v>
      </c>
      <c r="F17" s="330">
        <v>0.08</v>
      </c>
      <c r="G17" s="338" t="s">
        <v>487</v>
      </c>
      <c r="H17" s="330">
        <v>7.0000000000000007E-2</v>
      </c>
      <c r="I17" s="338" t="s">
        <v>487</v>
      </c>
      <c r="J17" s="289">
        <f t="shared" si="0"/>
        <v>-0.12499999999999993</v>
      </c>
      <c r="K17" s="98"/>
    </row>
    <row r="18" spans="1:11" ht="15" customHeight="1" x14ac:dyDescent="0.2">
      <c r="A18" s="98"/>
      <c r="B18" s="682" t="s">
        <v>570</v>
      </c>
      <c r="C18" s="290" t="s">
        <v>556</v>
      </c>
      <c r="D18" s="306" t="s">
        <v>556</v>
      </c>
      <c r="E18" s="307">
        <v>3709</v>
      </c>
      <c r="F18" s="331">
        <v>16.600000000000001</v>
      </c>
      <c r="G18" s="308" t="s">
        <v>601</v>
      </c>
      <c r="H18" s="331">
        <v>8.61</v>
      </c>
      <c r="I18" s="308" t="s">
        <v>602</v>
      </c>
      <c r="J18" s="291">
        <f t="shared" si="0"/>
        <v>-0.48132530120481937</v>
      </c>
      <c r="K18" s="98"/>
    </row>
    <row r="19" spans="1:11" ht="15" customHeight="1" x14ac:dyDescent="0.2">
      <c r="A19" s="98"/>
      <c r="B19" s="661"/>
      <c r="C19" s="693" t="s">
        <v>605</v>
      </c>
      <c r="D19" s="348" t="s">
        <v>576</v>
      </c>
      <c r="E19" s="344"/>
      <c r="F19" s="345"/>
      <c r="G19" s="346"/>
      <c r="H19" s="345"/>
      <c r="I19" s="346"/>
      <c r="J19" s="347"/>
      <c r="K19" s="98"/>
    </row>
    <row r="20" spans="1:11" ht="15" customHeight="1" x14ac:dyDescent="0.2">
      <c r="A20" s="98"/>
      <c r="B20" s="661"/>
      <c r="C20" s="694"/>
      <c r="D20" s="293" t="s">
        <v>577</v>
      </c>
      <c r="E20" s="344"/>
      <c r="F20" s="345"/>
      <c r="G20" s="346"/>
      <c r="H20" s="345"/>
      <c r="I20" s="346"/>
      <c r="J20" s="347"/>
      <c r="K20" s="98"/>
    </row>
    <row r="21" spans="1:11" ht="15" customHeight="1" x14ac:dyDescent="0.2">
      <c r="A21" s="98"/>
      <c r="B21" s="661"/>
      <c r="C21" s="694"/>
      <c r="D21" s="293" t="s">
        <v>578</v>
      </c>
      <c r="E21" s="344"/>
      <c r="F21" s="345"/>
      <c r="G21" s="346"/>
      <c r="H21" s="345"/>
      <c r="I21" s="346"/>
      <c r="J21" s="347"/>
      <c r="K21" s="98"/>
    </row>
    <row r="22" spans="1:11" ht="15" customHeight="1" x14ac:dyDescent="0.2">
      <c r="A22" s="98"/>
      <c r="B22" s="661"/>
      <c r="C22" s="694"/>
      <c r="D22" s="296" t="s">
        <v>508</v>
      </c>
      <c r="E22" s="344"/>
      <c r="F22" s="345"/>
      <c r="G22" s="346"/>
      <c r="H22" s="345"/>
      <c r="I22" s="346"/>
      <c r="J22" s="347"/>
      <c r="K22" s="98"/>
    </row>
    <row r="23" spans="1:11" x14ac:dyDescent="0.2">
      <c r="A23" s="98"/>
      <c r="B23" s="661"/>
      <c r="C23" s="689" t="s">
        <v>572</v>
      </c>
      <c r="D23" s="293" t="s">
        <v>576</v>
      </c>
      <c r="E23" s="294">
        <v>11</v>
      </c>
      <c r="F23" s="329">
        <v>21.2</v>
      </c>
      <c r="G23" s="302" t="s">
        <v>582</v>
      </c>
      <c r="H23" s="329">
        <v>107</v>
      </c>
      <c r="I23" s="302" t="s">
        <v>593</v>
      </c>
      <c r="J23" s="287">
        <f t="shared" si="0"/>
        <v>4.0471698113207548</v>
      </c>
      <c r="K23" s="98"/>
    </row>
    <row r="24" spans="1:11" x14ac:dyDescent="0.2">
      <c r="A24" s="98"/>
      <c r="B24" s="661"/>
      <c r="C24" s="689"/>
      <c r="D24" s="293" t="s">
        <v>577</v>
      </c>
      <c r="E24" s="294">
        <v>30</v>
      </c>
      <c r="F24" s="329">
        <v>17.850000000000001</v>
      </c>
      <c r="G24" s="302" t="s">
        <v>583</v>
      </c>
      <c r="H24" s="329">
        <v>7.7149999999999999</v>
      </c>
      <c r="I24" s="302" t="s">
        <v>594</v>
      </c>
      <c r="J24" s="287">
        <f t="shared" si="0"/>
        <v>-0.56778711484593847</v>
      </c>
      <c r="K24" s="98"/>
    </row>
    <row r="25" spans="1:11" x14ac:dyDescent="0.2">
      <c r="A25" s="98"/>
      <c r="B25" s="661"/>
      <c r="C25" s="689"/>
      <c r="D25" s="293" t="s">
        <v>578</v>
      </c>
      <c r="E25" s="294">
        <v>0</v>
      </c>
      <c r="F25" s="332" t="s">
        <v>487</v>
      </c>
      <c r="G25" s="309">
        <v>0</v>
      </c>
      <c r="H25" s="332" t="s">
        <v>487</v>
      </c>
      <c r="I25" s="309">
        <v>0</v>
      </c>
      <c r="J25" s="292">
        <v>0</v>
      </c>
      <c r="K25" s="98"/>
    </row>
    <row r="26" spans="1:11" x14ac:dyDescent="0.2">
      <c r="A26" s="98"/>
      <c r="B26" s="661"/>
      <c r="C26" s="690"/>
      <c r="D26" s="296" t="s">
        <v>508</v>
      </c>
      <c r="E26" s="297">
        <v>895</v>
      </c>
      <c r="F26" s="333">
        <v>30.6</v>
      </c>
      <c r="G26" s="310" t="s">
        <v>584</v>
      </c>
      <c r="H26" s="333">
        <v>9.7100000000000009</v>
      </c>
      <c r="I26" s="310" t="s">
        <v>595</v>
      </c>
      <c r="J26" s="288">
        <f t="shared" si="0"/>
        <v>-0.68267973856209152</v>
      </c>
      <c r="K26" s="98"/>
    </row>
    <row r="27" spans="1:11" x14ac:dyDescent="0.2">
      <c r="A27" s="98"/>
      <c r="B27" s="661"/>
      <c r="C27" s="689" t="s">
        <v>573</v>
      </c>
      <c r="D27" s="293" t="s">
        <v>576</v>
      </c>
      <c r="E27" s="294">
        <v>35</v>
      </c>
      <c r="F27" s="329">
        <v>16.5</v>
      </c>
      <c r="G27" s="302" t="s">
        <v>585</v>
      </c>
      <c r="H27" s="329">
        <v>8.7349999999999994</v>
      </c>
      <c r="I27" s="302" t="s">
        <v>596</v>
      </c>
      <c r="J27" s="287">
        <f t="shared" si="0"/>
        <v>-0.47060606060606064</v>
      </c>
      <c r="K27" s="98"/>
    </row>
    <row r="28" spans="1:11" x14ac:dyDescent="0.2">
      <c r="A28" s="98"/>
      <c r="B28" s="661"/>
      <c r="C28" s="689"/>
      <c r="D28" s="293" t="s">
        <v>577</v>
      </c>
      <c r="E28" s="294">
        <v>604</v>
      </c>
      <c r="F28" s="329">
        <v>15.1</v>
      </c>
      <c r="G28" s="302" t="s">
        <v>586</v>
      </c>
      <c r="H28" s="329">
        <v>6.45</v>
      </c>
      <c r="I28" s="302" t="s">
        <v>597</v>
      </c>
      <c r="J28" s="287">
        <f t="shared" si="0"/>
        <v>-0.57284768211920523</v>
      </c>
      <c r="K28" s="98"/>
    </row>
    <row r="29" spans="1:11" x14ac:dyDescent="0.2">
      <c r="A29" s="98"/>
      <c r="B29" s="661"/>
      <c r="C29" s="689"/>
      <c r="D29" s="293" t="s">
        <v>578</v>
      </c>
      <c r="E29" s="294">
        <v>2</v>
      </c>
      <c r="F29" s="329">
        <v>11.53</v>
      </c>
      <c r="G29" s="302" t="s">
        <v>587</v>
      </c>
      <c r="H29" s="329">
        <v>29.55</v>
      </c>
      <c r="I29" s="302" t="s">
        <v>598</v>
      </c>
      <c r="J29" s="287">
        <f t="shared" si="0"/>
        <v>1.5628794449262797</v>
      </c>
      <c r="K29" s="98"/>
    </row>
    <row r="30" spans="1:11" ht="16" thickBot="1" x14ac:dyDescent="0.25">
      <c r="A30" s="98"/>
      <c r="B30" s="662"/>
      <c r="C30" s="691"/>
      <c r="D30" s="303" t="s">
        <v>508</v>
      </c>
      <c r="E30" s="304">
        <v>2132</v>
      </c>
      <c r="F30" s="330">
        <v>15.6</v>
      </c>
      <c r="G30" s="305" t="s">
        <v>588</v>
      </c>
      <c r="H30" s="330">
        <v>6.4874999999999998</v>
      </c>
      <c r="I30" s="305" t="s">
        <v>599</v>
      </c>
      <c r="J30" s="289">
        <f t="shared" si="0"/>
        <v>-0.58413461538461542</v>
      </c>
      <c r="K30" s="98"/>
    </row>
    <row r="31" spans="1:11" x14ac:dyDescent="0.2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1:11" x14ac:dyDescent="0.2">
      <c r="B32" s="98"/>
      <c r="C32" s="98"/>
      <c r="D32" s="98"/>
      <c r="E32" s="98"/>
      <c r="F32" s="98"/>
      <c r="G32" s="98"/>
      <c r="H32" s="98"/>
      <c r="I32" s="98"/>
      <c r="J32" s="98"/>
      <c r="K32" s="98"/>
    </row>
  </sheetData>
  <mergeCells count="11">
    <mergeCell ref="H2:I2"/>
    <mergeCell ref="B5:B17"/>
    <mergeCell ref="C10:C13"/>
    <mergeCell ref="C14:C17"/>
    <mergeCell ref="C6:C9"/>
    <mergeCell ref="B18:B30"/>
    <mergeCell ref="C23:C26"/>
    <mergeCell ref="C27:C30"/>
    <mergeCell ref="B2:E2"/>
    <mergeCell ref="F2:G2"/>
    <mergeCell ref="C19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8098-D3D7-483F-8C10-C74975DB32A2}">
  <dimension ref="A1:B13"/>
  <sheetViews>
    <sheetView workbookViewId="0"/>
  </sheetViews>
  <sheetFormatPr baseColWidth="10" defaultColWidth="8.83203125" defaultRowHeight="15" x14ac:dyDescent="0.2"/>
  <cols>
    <col min="1" max="1" width="20.83203125" customWidth="1"/>
  </cols>
  <sheetData>
    <row r="1" spans="1:2" x14ac:dyDescent="0.2">
      <c r="A1" t="s">
        <v>402</v>
      </c>
    </row>
    <row r="2" spans="1:2" x14ac:dyDescent="0.2">
      <c r="A2" t="s">
        <v>403</v>
      </c>
    </row>
    <row r="3" spans="1:2" x14ac:dyDescent="0.2">
      <c r="A3" t="s">
        <v>404</v>
      </c>
    </row>
    <row r="4" spans="1:2" x14ac:dyDescent="0.2">
      <c r="A4" t="s">
        <v>405</v>
      </c>
    </row>
    <row r="5" spans="1:2" x14ac:dyDescent="0.2">
      <c r="A5" t="s">
        <v>406</v>
      </c>
    </row>
    <row r="6" spans="1:2" x14ac:dyDescent="0.2">
      <c r="A6" t="s">
        <v>407</v>
      </c>
    </row>
    <row r="7" spans="1:2" x14ac:dyDescent="0.2">
      <c r="A7" t="s">
        <v>408</v>
      </c>
    </row>
    <row r="8" spans="1:2" x14ac:dyDescent="0.2">
      <c r="A8" t="s">
        <v>409</v>
      </c>
    </row>
    <row r="9" spans="1:2" x14ac:dyDescent="0.2">
      <c r="A9" t="s">
        <v>410</v>
      </c>
    </row>
    <row r="10" spans="1:2" x14ac:dyDescent="0.2">
      <c r="A10" t="s">
        <v>411</v>
      </c>
    </row>
    <row r="11" spans="1:2" x14ac:dyDescent="0.2">
      <c r="A11" t="s">
        <v>412</v>
      </c>
    </row>
    <row r="12" spans="1:2" x14ac:dyDescent="0.2">
      <c r="A12" t="s">
        <v>413</v>
      </c>
    </row>
    <row r="13" spans="1:2" x14ac:dyDescent="0.2">
      <c r="A13" t="s">
        <v>414</v>
      </c>
      <c r="B13" t="s">
        <v>415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E593-F951-4223-9872-89AFE8DA14A3}">
  <dimension ref="C1:U48"/>
  <sheetViews>
    <sheetView zoomScale="119" workbookViewId="0">
      <selection activeCell="D18" sqref="D18"/>
    </sheetView>
  </sheetViews>
  <sheetFormatPr baseColWidth="10" defaultColWidth="8.83203125" defaultRowHeight="15" x14ac:dyDescent="0.2"/>
  <cols>
    <col min="3" max="3" width="16.33203125" customWidth="1"/>
    <col min="4" max="4" width="16.33203125" bestFit="1" customWidth="1"/>
    <col min="5" max="5" width="12.5" customWidth="1"/>
    <col min="6" max="6" width="13.5" customWidth="1"/>
    <col min="7" max="7" width="14" customWidth="1"/>
    <col min="8" max="8" width="13.83203125" bestFit="1" customWidth="1"/>
    <col min="9" max="14" width="13.6640625" customWidth="1"/>
  </cols>
  <sheetData>
    <row r="1" spans="3:21" x14ac:dyDescent="0.2">
      <c r="C1" s="533"/>
      <c r="D1" s="534"/>
      <c r="E1" s="528" t="s">
        <v>454</v>
      </c>
      <c r="F1" s="537" t="s">
        <v>453</v>
      </c>
      <c r="G1" s="537"/>
      <c r="H1" s="537"/>
      <c r="I1" s="537" t="s">
        <v>452</v>
      </c>
      <c r="J1" s="537"/>
      <c r="K1" s="537"/>
      <c r="L1" s="537" t="s">
        <v>451</v>
      </c>
      <c r="M1" s="537"/>
      <c r="N1" s="538"/>
    </row>
    <row r="2" spans="3:21" ht="15" customHeight="1" x14ac:dyDescent="0.2">
      <c r="C2" s="535"/>
      <c r="D2" s="536"/>
      <c r="E2" s="529"/>
      <c r="F2" s="532" t="s">
        <v>456</v>
      </c>
      <c r="G2" s="532"/>
      <c r="H2" s="539" t="s">
        <v>455</v>
      </c>
      <c r="I2" s="532" t="s">
        <v>456</v>
      </c>
      <c r="J2" s="532"/>
      <c r="K2" s="539" t="s">
        <v>455</v>
      </c>
      <c r="L2" s="532" t="s">
        <v>456</v>
      </c>
      <c r="M2" s="532"/>
      <c r="N2" s="540" t="s">
        <v>455</v>
      </c>
    </row>
    <row r="3" spans="3:21" ht="14.25" customHeight="1" x14ac:dyDescent="0.2">
      <c r="C3" s="535"/>
      <c r="D3" s="536"/>
      <c r="E3" s="529"/>
      <c r="F3" s="32" t="s">
        <v>445</v>
      </c>
      <c r="G3" s="34" t="s">
        <v>429</v>
      </c>
      <c r="H3" s="539"/>
      <c r="I3" s="32" t="s">
        <v>445</v>
      </c>
      <c r="J3" s="34" t="s">
        <v>429</v>
      </c>
      <c r="K3" s="539"/>
      <c r="L3" s="32" t="s">
        <v>445</v>
      </c>
      <c r="M3" s="34" t="s">
        <v>429</v>
      </c>
      <c r="N3" s="540"/>
      <c r="Q3" s="52" t="s">
        <v>446</v>
      </c>
      <c r="R3" s="52">
        <v>865</v>
      </c>
      <c r="S3" s="52"/>
      <c r="T3" s="52"/>
      <c r="U3" s="52"/>
    </row>
    <row r="4" spans="3:21" ht="14.25" customHeight="1" x14ac:dyDescent="0.2">
      <c r="C4" s="530" t="s">
        <v>467</v>
      </c>
      <c r="D4" s="531"/>
      <c r="E4" s="49">
        <v>9945</v>
      </c>
      <c r="F4" s="49">
        <v>4001</v>
      </c>
      <c r="G4" s="49">
        <v>1314</v>
      </c>
      <c r="H4" s="50">
        <v>4379</v>
      </c>
      <c r="I4" s="49">
        <v>3896</v>
      </c>
      <c r="J4" s="49">
        <v>1185</v>
      </c>
      <c r="K4" s="50">
        <v>2360</v>
      </c>
      <c r="L4" s="49"/>
      <c r="M4" s="49"/>
      <c r="N4" s="51"/>
      <c r="Q4" s="52" t="s">
        <v>463</v>
      </c>
      <c r="R4" s="52">
        <v>1023</v>
      </c>
      <c r="S4" s="52"/>
      <c r="T4" s="52"/>
      <c r="U4" s="52"/>
    </row>
    <row r="5" spans="3:21" x14ac:dyDescent="0.2">
      <c r="C5" s="544" t="s">
        <v>422</v>
      </c>
      <c r="D5" s="32" t="s">
        <v>431</v>
      </c>
      <c r="E5" s="35">
        <v>1054</v>
      </c>
      <c r="F5" s="35">
        <v>675</v>
      </c>
      <c r="G5" s="35">
        <v>76</v>
      </c>
      <c r="H5" s="35">
        <v>195</v>
      </c>
      <c r="I5" s="35">
        <v>563</v>
      </c>
      <c r="J5" s="35">
        <v>43</v>
      </c>
      <c r="K5" s="35">
        <v>82</v>
      </c>
      <c r="L5" s="35"/>
      <c r="M5" s="35"/>
      <c r="N5" s="39"/>
      <c r="Q5" s="52" t="s">
        <v>471</v>
      </c>
      <c r="R5" s="52">
        <v>260</v>
      </c>
      <c r="S5" s="52"/>
      <c r="T5" s="52"/>
      <c r="U5" s="52"/>
    </row>
    <row r="6" spans="3:21" x14ac:dyDescent="0.2">
      <c r="C6" s="544"/>
      <c r="D6" s="32" t="s">
        <v>432</v>
      </c>
      <c r="E6" s="35">
        <v>1821</v>
      </c>
      <c r="F6" s="35">
        <v>934</v>
      </c>
      <c r="G6" s="35">
        <v>171</v>
      </c>
      <c r="H6" s="35">
        <v>682</v>
      </c>
      <c r="I6" s="35">
        <v>797</v>
      </c>
      <c r="J6" s="35">
        <v>117</v>
      </c>
      <c r="K6" s="35">
        <v>342</v>
      </c>
      <c r="L6" s="35"/>
      <c r="M6" s="35"/>
      <c r="N6" s="39"/>
      <c r="Q6" s="52" t="s">
        <v>447</v>
      </c>
      <c r="R6" s="52">
        <v>182</v>
      </c>
      <c r="S6" s="52"/>
      <c r="T6" s="52"/>
      <c r="U6" s="52"/>
    </row>
    <row r="7" spans="3:21" x14ac:dyDescent="0.2">
      <c r="C7" s="544"/>
      <c r="D7" s="32" t="s">
        <v>433</v>
      </c>
      <c r="E7" s="35">
        <v>2997</v>
      </c>
      <c r="F7" s="35">
        <v>1243</v>
      </c>
      <c r="G7" s="35">
        <v>440</v>
      </c>
      <c r="H7" s="35">
        <v>1260</v>
      </c>
      <c r="I7" s="35">
        <v>1268</v>
      </c>
      <c r="J7" s="35">
        <v>380</v>
      </c>
      <c r="K7" s="35">
        <v>703</v>
      </c>
      <c r="L7" s="35"/>
      <c r="M7" s="35"/>
      <c r="N7" s="39"/>
      <c r="Q7" s="52" t="s">
        <v>472</v>
      </c>
      <c r="R7" s="52">
        <v>20</v>
      </c>
      <c r="S7" s="52"/>
      <c r="T7" s="52"/>
      <c r="U7" s="52"/>
    </row>
    <row r="8" spans="3:21" x14ac:dyDescent="0.2">
      <c r="C8" s="544"/>
      <c r="D8" s="32" t="s">
        <v>434</v>
      </c>
      <c r="E8" s="35">
        <v>3444</v>
      </c>
      <c r="F8" s="35">
        <v>1030</v>
      </c>
      <c r="G8" s="35">
        <v>554</v>
      </c>
      <c r="H8" s="35">
        <v>1822</v>
      </c>
      <c r="I8" s="35">
        <v>1154</v>
      </c>
      <c r="J8" s="35">
        <v>575</v>
      </c>
      <c r="K8" s="35">
        <v>1033</v>
      </c>
      <c r="L8" s="35"/>
      <c r="M8" s="35"/>
      <c r="N8" s="39"/>
      <c r="Q8" s="52" t="s">
        <v>450</v>
      </c>
      <c r="R8" s="52">
        <v>10</v>
      </c>
    </row>
    <row r="9" spans="3:21" ht="16" thickBot="1" x14ac:dyDescent="0.25">
      <c r="C9" s="545"/>
      <c r="D9" s="40" t="s">
        <v>435</v>
      </c>
      <c r="E9" s="41">
        <v>629</v>
      </c>
      <c r="F9" s="41">
        <v>119</v>
      </c>
      <c r="G9" s="41">
        <v>73</v>
      </c>
      <c r="H9" s="41">
        <v>420</v>
      </c>
      <c r="I9" s="41">
        <v>114</v>
      </c>
      <c r="J9" s="41">
        <v>70</v>
      </c>
      <c r="K9" s="41">
        <v>200</v>
      </c>
      <c r="L9" s="41"/>
      <c r="M9" s="41"/>
      <c r="N9" s="42"/>
    </row>
    <row r="10" spans="3:21" x14ac:dyDescent="0.2">
      <c r="C10" s="543" t="s">
        <v>423</v>
      </c>
      <c r="D10" s="43" t="s">
        <v>473</v>
      </c>
      <c r="E10" s="44">
        <v>4474</v>
      </c>
      <c r="F10" s="44">
        <v>1715</v>
      </c>
      <c r="G10" s="44">
        <v>641</v>
      </c>
      <c r="H10" s="44">
        <v>1990</v>
      </c>
      <c r="I10" s="44">
        <v>1626</v>
      </c>
      <c r="J10" s="44">
        <v>564</v>
      </c>
      <c r="K10" s="44">
        <v>1137</v>
      </c>
      <c r="L10" s="44"/>
      <c r="M10" s="44"/>
      <c r="N10" s="45"/>
    </row>
    <row r="11" spans="3:21" ht="16" thickBot="1" x14ac:dyDescent="0.25">
      <c r="C11" s="545"/>
      <c r="D11" s="40" t="s">
        <v>474</v>
      </c>
      <c r="E11" s="41">
        <v>5471</v>
      </c>
      <c r="F11" s="41">
        <v>2286</v>
      </c>
      <c r="G11" s="41">
        <v>673</v>
      </c>
      <c r="H11" s="41">
        <v>2389</v>
      </c>
      <c r="I11" s="41">
        <v>2270</v>
      </c>
      <c r="J11" s="41">
        <v>621</v>
      </c>
      <c r="K11" s="41">
        <v>1223</v>
      </c>
      <c r="L11" s="41"/>
      <c r="M11" s="41"/>
      <c r="N11" s="42"/>
    </row>
    <row r="12" spans="3:21" x14ac:dyDescent="0.2">
      <c r="C12" s="543" t="s">
        <v>425</v>
      </c>
      <c r="D12" s="43" t="s">
        <v>444</v>
      </c>
      <c r="E12" s="44">
        <v>2112</v>
      </c>
      <c r="F12" s="44">
        <v>780</v>
      </c>
      <c r="G12" s="44">
        <v>274</v>
      </c>
      <c r="H12" s="47">
        <v>960</v>
      </c>
      <c r="I12" s="44">
        <v>684</v>
      </c>
      <c r="J12" s="44">
        <v>274</v>
      </c>
      <c r="K12" s="44">
        <v>462</v>
      </c>
      <c r="L12" s="44"/>
      <c r="M12" s="44"/>
      <c r="N12" s="45"/>
    </row>
    <row r="13" spans="3:21" x14ac:dyDescent="0.2">
      <c r="C13" s="544"/>
      <c r="D13" s="32" t="s">
        <v>443</v>
      </c>
      <c r="E13" s="35">
        <v>4092</v>
      </c>
      <c r="F13" s="35">
        <v>1554</v>
      </c>
      <c r="G13" s="35">
        <v>639</v>
      </c>
      <c r="H13" s="35">
        <v>1854</v>
      </c>
      <c r="I13" s="35">
        <v>1555</v>
      </c>
      <c r="J13" s="35">
        <v>639</v>
      </c>
      <c r="K13" s="35">
        <v>1028</v>
      </c>
      <c r="L13" s="35"/>
      <c r="M13" s="35"/>
      <c r="N13" s="39"/>
    </row>
    <row r="14" spans="3:21" ht="16" thickBot="1" x14ac:dyDescent="0.25">
      <c r="C14" s="545"/>
      <c r="D14" s="48" t="s">
        <v>442</v>
      </c>
      <c r="E14" s="48">
        <v>3604</v>
      </c>
      <c r="F14" s="41">
        <v>1660</v>
      </c>
      <c r="G14" s="41">
        <v>401</v>
      </c>
      <c r="H14" s="41">
        <v>1511</v>
      </c>
      <c r="I14" s="41">
        <v>1597</v>
      </c>
      <c r="J14" s="41">
        <v>401</v>
      </c>
      <c r="K14" s="41">
        <v>847</v>
      </c>
      <c r="L14" s="41"/>
      <c r="M14" s="41"/>
      <c r="N14" s="42"/>
    </row>
    <row r="15" spans="3:21" x14ac:dyDescent="0.2">
      <c r="C15" s="543" t="s">
        <v>426</v>
      </c>
      <c r="D15" s="43" t="s">
        <v>440</v>
      </c>
      <c r="E15" s="44">
        <v>3363</v>
      </c>
      <c r="F15" s="44">
        <v>1033</v>
      </c>
      <c r="G15" s="44">
        <v>525</v>
      </c>
      <c r="H15" s="44">
        <v>1761</v>
      </c>
      <c r="I15" s="44">
        <v>1017</v>
      </c>
      <c r="J15" s="44">
        <v>495</v>
      </c>
      <c r="K15" s="44">
        <v>945</v>
      </c>
      <c r="L15" s="44"/>
      <c r="M15" s="44"/>
      <c r="N15" s="45"/>
    </row>
    <row r="16" spans="3:21" x14ac:dyDescent="0.2">
      <c r="C16" s="544"/>
      <c r="D16" s="32" t="s">
        <v>439</v>
      </c>
      <c r="E16" s="35">
        <v>3263</v>
      </c>
      <c r="F16" s="35">
        <v>1416</v>
      </c>
      <c r="G16" s="35">
        <v>418</v>
      </c>
      <c r="H16" s="35">
        <v>1325</v>
      </c>
      <c r="I16" s="35">
        <v>1364</v>
      </c>
      <c r="J16" s="35">
        <v>380</v>
      </c>
      <c r="K16" s="35">
        <v>697</v>
      </c>
      <c r="L16" s="35"/>
      <c r="M16" s="35"/>
      <c r="N16" s="39"/>
    </row>
    <row r="17" spans="3:14" x14ac:dyDescent="0.2">
      <c r="C17" s="544"/>
      <c r="D17" s="32" t="s">
        <v>438</v>
      </c>
      <c r="E17" s="35">
        <v>1134</v>
      </c>
      <c r="F17" s="35">
        <v>554</v>
      </c>
      <c r="G17" s="35">
        <v>120</v>
      </c>
      <c r="H17" s="35">
        <v>421</v>
      </c>
      <c r="I17" s="35">
        <v>544</v>
      </c>
      <c r="J17" s="35">
        <v>102</v>
      </c>
      <c r="K17" s="35">
        <v>249</v>
      </c>
      <c r="L17" s="35"/>
      <c r="M17" s="35"/>
      <c r="N17" s="39"/>
    </row>
    <row r="18" spans="3:14" ht="16" thickBot="1" x14ac:dyDescent="0.25">
      <c r="C18" s="545"/>
      <c r="D18" s="40" t="s">
        <v>441</v>
      </c>
      <c r="E18" s="41">
        <v>789</v>
      </c>
      <c r="F18" s="41">
        <v>392</v>
      </c>
      <c r="G18" s="41">
        <v>94</v>
      </c>
      <c r="H18" s="41">
        <v>293</v>
      </c>
      <c r="I18" s="41">
        <v>71</v>
      </c>
      <c r="J18" s="41">
        <v>84</v>
      </c>
      <c r="K18" s="41">
        <v>168</v>
      </c>
      <c r="L18" s="41"/>
      <c r="M18" s="41"/>
      <c r="N18" s="42"/>
    </row>
    <row r="19" spans="3:14" x14ac:dyDescent="0.2">
      <c r="C19" s="543" t="s">
        <v>427</v>
      </c>
      <c r="D19" s="43" t="s">
        <v>436</v>
      </c>
      <c r="E19" s="68"/>
      <c r="F19" s="44">
        <v>737</v>
      </c>
      <c r="G19" s="54">
        <v>369</v>
      </c>
      <c r="H19" s="44">
        <v>1366</v>
      </c>
      <c r="I19" s="44">
        <v>2579</v>
      </c>
      <c r="J19" s="44">
        <v>685</v>
      </c>
      <c r="K19" s="44">
        <v>1280</v>
      </c>
      <c r="L19" s="44"/>
      <c r="M19" s="44"/>
      <c r="N19" s="45"/>
    </row>
    <row r="20" spans="3:14" ht="16" thickBot="1" x14ac:dyDescent="0.25">
      <c r="C20" s="546"/>
      <c r="D20" s="53" t="s">
        <v>437</v>
      </c>
      <c r="E20" s="69"/>
      <c r="F20" s="54">
        <v>3191</v>
      </c>
      <c r="G20" s="46">
        <v>929</v>
      </c>
      <c r="H20" s="54">
        <v>2861</v>
      </c>
      <c r="I20" s="54">
        <v>1317</v>
      </c>
      <c r="J20" s="54">
        <v>580</v>
      </c>
      <c r="K20" s="54">
        <v>1076</v>
      </c>
      <c r="L20" s="54"/>
      <c r="M20" s="54"/>
      <c r="N20" s="55"/>
    </row>
    <row r="21" spans="3:14" x14ac:dyDescent="0.2">
      <c r="C21" s="543" t="s">
        <v>428</v>
      </c>
      <c r="D21" s="43" t="s">
        <v>446</v>
      </c>
      <c r="E21" s="44">
        <v>3565</v>
      </c>
      <c r="F21" s="44">
        <v>1465</v>
      </c>
      <c r="G21" s="44">
        <v>449</v>
      </c>
      <c r="H21" s="44">
        <v>1566</v>
      </c>
      <c r="I21" s="44">
        <v>1406</v>
      </c>
      <c r="J21" s="44">
        <v>396</v>
      </c>
      <c r="K21" s="57">
        <v>865</v>
      </c>
      <c r="L21" s="44"/>
      <c r="M21" s="44"/>
      <c r="N21" s="45"/>
    </row>
    <row r="22" spans="3:14" x14ac:dyDescent="0.2">
      <c r="C22" s="544"/>
      <c r="D22" s="32" t="s">
        <v>463</v>
      </c>
      <c r="E22" s="35">
        <v>4381</v>
      </c>
      <c r="F22" s="35">
        <v>1729</v>
      </c>
      <c r="G22" s="35">
        <v>566</v>
      </c>
      <c r="H22" s="35">
        <v>1952</v>
      </c>
      <c r="I22" s="35">
        <v>1727</v>
      </c>
      <c r="J22" s="35">
        <v>533</v>
      </c>
      <c r="K22" s="56">
        <v>1023</v>
      </c>
      <c r="L22" s="35"/>
      <c r="M22" s="35"/>
      <c r="N22" s="39"/>
    </row>
    <row r="23" spans="3:14" x14ac:dyDescent="0.2">
      <c r="C23" s="544"/>
      <c r="D23" s="32" t="s">
        <v>448</v>
      </c>
      <c r="E23" s="32">
        <v>1178</v>
      </c>
      <c r="F23" s="35">
        <v>475</v>
      </c>
      <c r="G23" s="35">
        <v>178</v>
      </c>
      <c r="H23" s="35">
        <v>502</v>
      </c>
      <c r="I23" s="35">
        <v>458</v>
      </c>
      <c r="J23" s="35">
        <v>147</v>
      </c>
      <c r="K23" s="56">
        <v>260</v>
      </c>
      <c r="L23" s="35"/>
      <c r="M23" s="35"/>
      <c r="N23" s="39"/>
    </row>
    <row r="24" spans="3:14" x14ac:dyDescent="0.2">
      <c r="C24" s="544"/>
      <c r="D24" s="32" t="s">
        <v>447</v>
      </c>
      <c r="E24" s="35">
        <v>685</v>
      </c>
      <c r="F24" s="35">
        <v>272</v>
      </c>
      <c r="G24" s="35">
        <v>98</v>
      </c>
      <c r="H24" s="35">
        <v>307</v>
      </c>
      <c r="I24" s="35">
        <v>252</v>
      </c>
      <c r="J24" s="35">
        <v>84</v>
      </c>
      <c r="K24" s="56">
        <v>182</v>
      </c>
      <c r="L24" s="35"/>
      <c r="M24" s="35"/>
      <c r="N24" s="39"/>
    </row>
    <row r="25" spans="3:14" x14ac:dyDescent="0.2">
      <c r="C25" s="544"/>
      <c r="D25" s="32" t="s">
        <v>449</v>
      </c>
      <c r="E25" s="35">
        <v>85</v>
      </c>
      <c r="F25" s="35">
        <v>34</v>
      </c>
      <c r="G25" s="35">
        <v>15</v>
      </c>
      <c r="H25" s="35">
        <v>35</v>
      </c>
      <c r="I25" s="35">
        <v>31</v>
      </c>
      <c r="J25" s="35">
        <v>17</v>
      </c>
      <c r="K25" s="56">
        <v>20</v>
      </c>
      <c r="L25" s="35"/>
      <c r="M25" s="35"/>
      <c r="N25" s="39"/>
    </row>
    <row r="26" spans="3:14" ht="16" thickBot="1" x14ac:dyDescent="0.25">
      <c r="C26" s="545"/>
      <c r="D26" s="40" t="s">
        <v>450</v>
      </c>
      <c r="E26" s="41">
        <v>51</v>
      </c>
      <c r="F26" s="41">
        <v>26</v>
      </c>
      <c r="G26" s="41">
        <v>8</v>
      </c>
      <c r="H26" s="41">
        <v>17</v>
      </c>
      <c r="I26" s="41">
        <v>22</v>
      </c>
      <c r="J26" s="41">
        <v>8</v>
      </c>
      <c r="K26" s="58">
        <v>10</v>
      </c>
      <c r="L26" s="41"/>
      <c r="M26" s="41"/>
      <c r="N26" s="42"/>
    </row>
    <row r="27" spans="3:14" ht="15" customHeight="1" x14ac:dyDescent="0.2">
      <c r="C27" s="541" t="s">
        <v>424</v>
      </c>
      <c r="D27" s="43" t="s">
        <v>436</v>
      </c>
      <c r="E27" s="44">
        <v>6061</v>
      </c>
      <c r="F27" s="44">
        <v>3845</v>
      </c>
      <c r="G27" s="44">
        <v>280</v>
      </c>
      <c r="H27" s="44">
        <v>475</v>
      </c>
      <c r="I27" s="44">
        <v>3342</v>
      </c>
      <c r="J27" s="44">
        <v>247</v>
      </c>
      <c r="K27" s="44">
        <v>363</v>
      </c>
      <c r="L27" s="44"/>
      <c r="M27" s="44"/>
      <c r="N27" s="45"/>
    </row>
    <row r="28" spans="3:14" ht="16" thickBot="1" x14ac:dyDescent="0.25">
      <c r="C28" s="542"/>
      <c r="D28" s="40" t="s">
        <v>437</v>
      </c>
      <c r="E28" s="41">
        <v>3618</v>
      </c>
      <c r="F28" s="41">
        <v>155</v>
      </c>
      <c r="G28" s="41">
        <v>1034</v>
      </c>
      <c r="H28" s="41">
        <v>3850</v>
      </c>
      <c r="I28" s="41">
        <v>544</v>
      </c>
      <c r="J28" s="41">
        <v>938</v>
      </c>
      <c r="K28" s="41">
        <v>1993</v>
      </c>
      <c r="L28" s="41"/>
      <c r="M28" s="41"/>
      <c r="N28" s="42"/>
    </row>
    <row r="29" spans="3:14" x14ac:dyDescent="0.2">
      <c r="C29" s="547" t="s">
        <v>430</v>
      </c>
      <c r="D29" s="43" t="s">
        <v>436</v>
      </c>
      <c r="E29" s="44">
        <v>7559</v>
      </c>
      <c r="F29" s="44">
        <v>3951</v>
      </c>
      <c r="G29" s="44">
        <v>759</v>
      </c>
      <c r="H29" s="44">
        <v>2734</v>
      </c>
      <c r="I29" s="37" t="s">
        <v>465</v>
      </c>
      <c r="J29" s="37" t="s">
        <v>465</v>
      </c>
      <c r="K29" s="37" t="s">
        <v>465</v>
      </c>
      <c r="L29" s="44"/>
      <c r="M29" s="44"/>
      <c r="N29" s="45"/>
    </row>
    <row r="30" spans="3:14" ht="16" thickBot="1" x14ac:dyDescent="0.25">
      <c r="C30" s="548"/>
      <c r="D30" s="40" t="s">
        <v>437</v>
      </c>
      <c r="E30" s="41">
        <v>2249</v>
      </c>
      <c r="F30" s="41">
        <v>47</v>
      </c>
      <c r="G30" s="41">
        <v>544</v>
      </c>
      <c r="H30" s="41">
        <v>1588</v>
      </c>
      <c r="I30" s="59" t="s">
        <v>465</v>
      </c>
      <c r="J30" s="59" t="s">
        <v>465</v>
      </c>
      <c r="K30" s="59" t="s">
        <v>465</v>
      </c>
      <c r="L30" s="41"/>
      <c r="M30" s="41"/>
      <c r="N30" s="42"/>
    </row>
    <row r="31" spans="3:14" ht="15.75" customHeight="1" x14ac:dyDescent="0.2">
      <c r="C31" s="541" t="s">
        <v>464</v>
      </c>
      <c r="D31" s="43" t="s">
        <v>436</v>
      </c>
      <c r="E31" s="44">
        <v>6186</v>
      </c>
      <c r="F31" s="44" t="s">
        <v>465</v>
      </c>
      <c r="G31" s="44" t="s">
        <v>465</v>
      </c>
      <c r="H31" s="44" t="s">
        <v>465</v>
      </c>
      <c r="I31" s="44">
        <v>3424</v>
      </c>
      <c r="J31" s="44">
        <v>712</v>
      </c>
      <c r="K31" s="44">
        <v>1480</v>
      </c>
      <c r="L31" s="44"/>
      <c r="M31" s="44"/>
      <c r="N31" s="45"/>
    </row>
    <row r="32" spans="3:14" ht="16" thickBot="1" x14ac:dyDescent="0.25">
      <c r="C32" s="542"/>
      <c r="D32" s="40" t="s">
        <v>437</v>
      </c>
      <c r="E32" s="41">
        <v>2234</v>
      </c>
      <c r="F32" s="41" t="s">
        <v>465</v>
      </c>
      <c r="G32" s="41" t="s">
        <v>465</v>
      </c>
      <c r="H32" s="41" t="s">
        <v>465</v>
      </c>
      <c r="I32" s="41">
        <v>472</v>
      </c>
      <c r="J32" s="41">
        <v>473</v>
      </c>
      <c r="K32" s="41">
        <v>876</v>
      </c>
      <c r="L32" s="41"/>
      <c r="M32" s="41"/>
      <c r="N32" s="42"/>
    </row>
    <row r="33" spans="3:14" ht="16" thickBot="1" x14ac:dyDescent="0.25">
      <c r="C33" s="65"/>
      <c r="D33" s="66"/>
      <c r="E33" s="46"/>
      <c r="F33" s="46"/>
      <c r="G33" s="46"/>
      <c r="H33" s="46"/>
      <c r="I33" s="46"/>
      <c r="J33" s="46"/>
      <c r="K33" s="46"/>
      <c r="L33" s="46"/>
      <c r="M33" s="46"/>
      <c r="N33" s="67"/>
    </row>
    <row r="34" spans="3:14" ht="15" customHeight="1" x14ac:dyDescent="0.2">
      <c r="C34" s="543" t="s">
        <v>457</v>
      </c>
      <c r="D34" s="61" t="s">
        <v>459</v>
      </c>
      <c r="E34" s="70"/>
      <c r="F34" s="44">
        <v>19621</v>
      </c>
      <c r="G34" s="44">
        <v>16193</v>
      </c>
      <c r="H34" s="44">
        <v>13911</v>
      </c>
      <c r="I34" s="44">
        <v>19491</v>
      </c>
      <c r="J34" s="68"/>
      <c r="K34" s="44">
        <v>13955</v>
      </c>
      <c r="L34" s="44"/>
      <c r="M34" s="44"/>
      <c r="N34" s="45"/>
    </row>
    <row r="35" spans="3:14" x14ac:dyDescent="0.2">
      <c r="C35" s="544"/>
      <c r="D35" s="33" t="s">
        <v>460</v>
      </c>
      <c r="E35" s="71"/>
      <c r="F35" s="35">
        <v>13777</v>
      </c>
      <c r="G35" s="35">
        <v>15937</v>
      </c>
      <c r="H35" s="35">
        <v>4560</v>
      </c>
      <c r="I35" s="35">
        <v>16364</v>
      </c>
      <c r="J35" s="49"/>
      <c r="K35" s="35">
        <v>15408</v>
      </c>
      <c r="L35" s="35"/>
      <c r="M35" s="35"/>
      <c r="N35" s="39"/>
    </row>
    <row r="36" spans="3:14" x14ac:dyDescent="0.2">
      <c r="C36" s="544"/>
      <c r="D36" s="32" t="s">
        <v>461</v>
      </c>
      <c r="E36" s="49"/>
      <c r="F36" s="35">
        <v>11504</v>
      </c>
      <c r="G36" s="35">
        <v>16086</v>
      </c>
      <c r="H36" s="35">
        <v>3265</v>
      </c>
      <c r="I36" s="35">
        <v>11029</v>
      </c>
      <c r="J36" s="35">
        <v>13597</v>
      </c>
      <c r="K36" s="35">
        <v>8930</v>
      </c>
      <c r="L36" s="35"/>
      <c r="M36" s="35"/>
      <c r="N36" s="39"/>
    </row>
    <row r="37" spans="3:14" ht="16" thickBot="1" x14ac:dyDescent="0.25">
      <c r="C37" s="545"/>
      <c r="D37" s="40" t="s">
        <v>462</v>
      </c>
      <c r="E37" s="72"/>
      <c r="F37" s="41">
        <v>12090</v>
      </c>
      <c r="G37" s="41">
        <v>15308</v>
      </c>
      <c r="H37" s="41">
        <v>3010</v>
      </c>
      <c r="I37" s="41">
        <v>10892</v>
      </c>
      <c r="J37" s="41">
        <v>17496</v>
      </c>
      <c r="K37" s="41">
        <v>8313</v>
      </c>
      <c r="L37" s="41"/>
      <c r="M37" s="41"/>
      <c r="N37" s="42"/>
    </row>
    <row r="38" spans="3:14" ht="15.75" customHeight="1" x14ac:dyDescent="0.2">
      <c r="C38" s="543" t="s">
        <v>458</v>
      </c>
      <c r="D38" s="61" t="s">
        <v>459</v>
      </c>
      <c r="E38" s="70"/>
      <c r="F38" s="44">
        <v>30</v>
      </c>
      <c r="G38" s="68"/>
      <c r="H38" s="37" t="s">
        <v>465</v>
      </c>
      <c r="I38" s="44">
        <v>28</v>
      </c>
      <c r="J38" s="44"/>
      <c r="K38" s="37" t="s">
        <v>465</v>
      </c>
      <c r="L38" s="44"/>
      <c r="M38" s="44"/>
      <c r="N38" s="38" t="s">
        <v>465</v>
      </c>
    </row>
    <row r="39" spans="3:14" x14ac:dyDescent="0.2">
      <c r="C39" s="544"/>
      <c r="D39" s="33" t="s">
        <v>460</v>
      </c>
      <c r="E39" s="71"/>
      <c r="F39" s="35">
        <v>35</v>
      </c>
      <c r="G39" s="49"/>
      <c r="H39" s="31" t="s">
        <v>465</v>
      </c>
      <c r="I39" s="35">
        <v>30</v>
      </c>
      <c r="J39" s="35"/>
      <c r="K39" s="31" t="s">
        <v>465</v>
      </c>
      <c r="L39" s="35"/>
      <c r="M39" s="35"/>
      <c r="N39" s="63" t="s">
        <v>465</v>
      </c>
    </row>
    <row r="40" spans="3:14" x14ac:dyDescent="0.2">
      <c r="C40" s="544"/>
      <c r="D40" s="32" t="s">
        <v>461</v>
      </c>
      <c r="E40" s="49"/>
      <c r="F40" s="35">
        <v>34</v>
      </c>
      <c r="G40" s="49"/>
      <c r="H40" s="31" t="s">
        <v>465</v>
      </c>
      <c r="I40" s="35">
        <v>24</v>
      </c>
      <c r="J40" s="35"/>
      <c r="K40" s="31" t="s">
        <v>465</v>
      </c>
      <c r="L40" s="35"/>
      <c r="M40" s="35"/>
      <c r="N40" s="63" t="s">
        <v>465</v>
      </c>
    </row>
    <row r="41" spans="3:14" ht="16" thickBot="1" x14ac:dyDescent="0.25">
      <c r="C41" s="545"/>
      <c r="D41" s="40" t="s">
        <v>462</v>
      </c>
      <c r="E41" s="72"/>
      <c r="F41" s="41">
        <v>37</v>
      </c>
      <c r="G41" s="72"/>
      <c r="H41" s="59" t="s">
        <v>465</v>
      </c>
      <c r="I41" s="41">
        <v>30</v>
      </c>
      <c r="J41" s="41"/>
      <c r="K41" s="59" t="s">
        <v>465</v>
      </c>
      <c r="L41" s="41"/>
      <c r="M41" s="41"/>
      <c r="N41" s="64" t="s">
        <v>465</v>
      </c>
    </row>
    <row r="42" spans="3:14" x14ac:dyDescent="0.2">
      <c r="C42" s="525" t="s">
        <v>469</v>
      </c>
      <c r="D42" s="43" t="s">
        <v>436</v>
      </c>
      <c r="E42" s="44">
        <v>9233</v>
      </c>
      <c r="F42" s="44">
        <v>3465</v>
      </c>
      <c r="G42" s="44">
        <v>1237</v>
      </c>
      <c r="H42" s="44">
        <v>4288</v>
      </c>
      <c r="I42" s="44">
        <v>3508</v>
      </c>
      <c r="J42" s="44">
        <v>1150</v>
      </c>
      <c r="K42" s="44">
        <v>2342</v>
      </c>
      <c r="L42" s="44"/>
      <c r="M42" s="44"/>
      <c r="N42" s="45"/>
    </row>
    <row r="43" spans="3:14" ht="16" thickBot="1" x14ac:dyDescent="0.25">
      <c r="C43" s="526"/>
      <c r="D43" s="40" t="s">
        <v>437</v>
      </c>
      <c r="E43" s="41">
        <v>609</v>
      </c>
      <c r="F43" s="41">
        <v>531</v>
      </c>
      <c r="G43" s="41">
        <v>75</v>
      </c>
      <c r="H43" s="41">
        <v>37</v>
      </c>
      <c r="I43" s="41">
        <v>388</v>
      </c>
      <c r="J43" s="41">
        <v>35</v>
      </c>
      <c r="K43" s="41">
        <v>14</v>
      </c>
      <c r="L43" s="41"/>
      <c r="M43" s="41"/>
      <c r="N43" s="42"/>
    </row>
    <row r="44" spans="3:14" x14ac:dyDescent="0.2">
      <c r="C44" s="525" t="s">
        <v>470</v>
      </c>
      <c r="D44" s="61" t="s">
        <v>459</v>
      </c>
      <c r="E44" s="44"/>
      <c r="F44" s="44"/>
      <c r="G44" s="44"/>
      <c r="H44" s="44"/>
      <c r="I44" s="44"/>
      <c r="J44" s="44"/>
      <c r="K44" s="44"/>
      <c r="L44" s="44"/>
      <c r="M44" s="44"/>
      <c r="N44" s="45"/>
    </row>
    <row r="45" spans="3:14" x14ac:dyDescent="0.2">
      <c r="C45" s="527"/>
      <c r="D45" s="33" t="s">
        <v>460</v>
      </c>
      <c r="E45" s="35"/>
      <c r="F45" s="35"/>
      <c r="G45" s="35"/>
      <c r="H45" s="35"/>
      <c r="I45" s="35"/>
      <c r="J45" s="35"/>
      <c r="K45" s="35"/>
      <c r="L45" s="35"/>
      <c r="M45" s="35"/>
      <c r="N45" s="39"/>
    </row>
    <row r="46" spans="3:14" x14ac:dyDescent="0.2">
      <c r="C46" s="527"/>
      <c r="D46" s="32" t="s">
        <v>461</v>
      </c>
      <c r="E46" s="35"/>
      <c r="F46" s="35"/>
      <c r="G46" s="35"/>
      <c r="H46" s="35"/>
      <c r="I46" s="35"/>
      <c r="J46" s="35"/>
      <c r="K46" s="35"/>
      <c r="L46" s="35"/>
      <c r="M46" s="35"/>
      <c r="N46" s="39"/>
    </row>
    <row r="47" spans="3:14" ht="16" thickBot="1" x14ac:dyDescent="0.25">
      <c r="C47" s="526"/>
      <c r="D47" s="40" t="s">
        <v>462</v>
      </c>
      <c r="E47" s="40"/>
      <c r="F47" s="40"/>
      <c r="G47" s="40"/>
      <c r="H47" s="40"/>
      <c r="I47" s="40"/>
      <c r="J47" s="40"/>
      <c r="K47" s="40"/>
      <c r="L47" s="40"/>
      <c r="M47" s="40"/>
      <c r="N47" s="62"/>
    </row>
    <row r="48" spans="3:14" x14ac:dyDescent="0.2">
      <c r="C48" t="s">
        <v>466</v>
      </c>
    </row>
  </sheetData>
  <mergeCells count="25">
    <mergeCell ref="C38:C41"/>
    <mergeCell ref="C5:C9"/>
    <mergeCell ref="C10:C11"/>
    <mergeCell ref="C12:C14"/>
    <mergeCell ref="C15:C18"/>
    <mergeCell ref="C19:C20"/>
    <mergeCell ref="C27:C28"/>
    <mergeCell ref="C21:C26"/>
    <mergeCell ref="C29:C30"/>
    <mergeCell ref="C42:C43"/>
    <mergeCell ref="C44:C47"/>
    <mergeCell ref="E1:E3"/>
    <mergeCell ref="C4:D4"/>
    <mergeCell ref="L2:M2"/>
    <mergeCell ref="I2:J2"/>
    <mergeCell ref="C1:D3"/>
    <mergeCell ref="F1:H1"/>
    <mergeCell ref="I1:K1"/>
    <mergeCell ref="L1:N1"/>
    <mergeCell ref="H2:H3"/>
    <mergeCell ref="K2:K3"/>
    <mergeCell ref="N2:N3"/>
    <mergeCell ref="F2:G2"/>
    <mergeCell ref="C31:C32"/>
    <mergeCell ref="C34:C3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F82E-9714-074F-AF52-5915C35B3535}">
  <dimension ref="D2:AB49"/>
  <sheetViews>
    <sheetView topLeftCell="P2" workbookViewId="0">
      <selection activeCell="AH26" sqref="AH26"/>
    </sheetView>
  </sheetViews>
  <sheetFormatPr baseColWidth="10" defaultColWidth="11.5" defaultRowHeight="15" x14ac:dyDescent="0.2"/>
  <cols>
    <col min="1" max="15" width="0" hidden="1" customWidth="1"/>
  </cols>
  <sheetData>
    <row r="2" spans="4:28" ht="16" thickBot="1" x14ac:dyDescent="0.25"/>
    <row r="3" spans="4:28" x14ac:dyDescent="0.2">
      <c r="D3" s="533"/>
      <c r="E3" s="534"/>
      <c r="F3" s="528" t="s">
        <v>454</v>
      </c>
      <c r="G3" s="537" t="s">
        <v>453</v>
      </c>
      <c r="H3" s="537"/>
      <c r="I3" s="537"/>
      <c r="J3" s="537" t="s">
        <v>452</v>
      </c>
      <c r="K3" s="537"/>
      <c r="L3" s="537"/>
      <c r="M3" s="537" t="s">
        <v>451</v>
      </c>
      <c r="N3" s="537"/>
      <c r="O3" s="538"/>
      <c r="Q3" s="533"/>
      <c r="R3" s="534"/>
      <c r="S3" s="528" t="s">
        <v>454</v>
      </c>
      <c r="T3" s="537" t="s">
        <v>453</v>
      </c>
      <c r="U3" s="537"/>
      <c r="V3" s="537"/>
      <c r="W3" s="537" t="s">
        <v>452</v>
      </c>
      <c r="X3" s="537"/>
      <c r="Y3" s="537"/>
      <c r="Z3" s="537" t="s">
        <v>451</v>
      </c>
      <c r="AA3" s="537"/>
      <c r="AB3" s="538"/>
    </row>
    <row r="4" spans="4:28" x14ac:dyDescent="0.2">
      <c r="D4" s="535"/>
      <c r="E4" s="536"/>
      <c r="F4" s="529"/>
      <c r="G4" s="532" t="s">
        <v>456</v>
      </c>
      <c r="H4" s="532"/>
      <c r="I4" s="539" t="s">
        <v>455</v>
      </c>
      <c r="J4" s="532" t="s">
        <v>456</v>
      </c>
      <c r="K4" s="532"/>
      <c r="L4" s="539" t="s">
        <v>455</v>
      </c>
      <c r="M4" s="532" t="s">
        <v>456</v>
      </c>
      <c r="N4" s="532"/>
      <c r="O4" s="540" t="s">
        <v>455</v>
      </c>
      <c r="Q4" s="535"/>
      <c r="R4" s="536"/>
      <c r="S4" s="529"/>
      <c r="T4" s="532" t="s">
        <v>456</v>
      </c>
      <c r="U4" s="532"/>
      <c r="V4" s="539" t="s">
        <v>455</v>
      </c>
      <c r="W4" s="532" t="s">
        <v>456</v>
      </c>
      <c r="X4" s="532"/>
      <c r="Y4" s="539" t="s">
        <v>455</v>
      </c>
      <c r="Z4" s="532" t="s">
        <v>456</v>
      </c>
      <c r="AA4" s="532"/>
      <c r="AB4" s="540" t="s">
        <v>455</v>
      </c>
    </row>
    <row r="5" spans="4:28" x14ac:dyDescent="0.2">
      <c r="D5" s="535"/>
      <c r="E5" s="536"/>
      <c r="F5" s="529"/>
      <c r="G5" s="32" t="s">
        <v>445</v>
      </c>
      <c r="H5" s="34" t="s">
        <v>429</v>
      </c>
      <c r="I5" s="539"/>
      <c r="J5" s="32" t="s">
        <v>445</v>
      </c>
      <c r="K5" s="34" t="s">
        <v>429</v>
      </c>
      <c r="L5" s="539"/>
      <c r="M5" s="32" t="s">
        <v>445</v>
      </c>
      <c r="N5" s="34" t="s">
        <v>429</v>
      </c>
      <c r="O5" s="540"/>
      <c r="Q5" s="535"/>
      <c r="R5" s="536"/>
      <c r="S5" s="529"/>
      <c r="T5" s="32" t="s">
        <v>445</v>
      </c>
      <c r="U5" s="34" t="s">
        <v>429</v>
      </c>
      <c r="V5" s="539"/>
      <c r="W5" s="32" t="s">
        <v>445</v>
      </c>
      <c r="X5" s="34" t="s">
        <v>429</v>
      </c>
      <c r="Y5" s="539"/>
      <c r="Z5" s="32" t="s">
        <v>445</v>
      </c>
      <c r="AA5" s="34" t="s">
        <v>429</v>
      </c>
      <c r="AB5" s="540"/>
    </row>
    <row r="6" spans="4:28" ht="16" thickBot="1" x14ac:dyDescent="0.25">
      <c r="D6" s="530" t="s">
        <v>467</v>
      </c>
      <c r="E6" s="531"/>
      <c r="F6" s="49">
        <v>9945</v>
      </c>
      <c r="G6" s="49">
        <v>4001</v>
      </c>
      <c r="H6" s="49">
        <v>1314</v>
      </c>
      <c r="I6" s="50">
        <v>4379</v>
      </c>
      <c r="J6" s="49">
        <v>3896</v>
      </c>
      <c r="K6" s="49">
        <v>1185</v>
      </c>
      <c r="L6" s="50">
        <v>2360</v>
      </c>
      <c r="M6" s="49"/>
      <c r="N6" s="49"/>
      <c r="O6" s="51"/>
      <c r="Q6" s="549" t="s">
        <v>467</v>
      </c>
      <c r="R6" s="550"/>
      <c r="S6" s="69">
        <v>9945</v>
      </c>
      <c r="T6" s="69">
        <v>4001</v>
      </c>
      <c r="U6" s="69">
        <v>1314</v>
      </c>
      <c r="V6" s="74">
        <v>4379</v>
      </c>
      <c r="W6" s="69">
        <v>3896</v>
      </c>
      <c r="X6" s="69">
        <v>1185</v>
      </c>
      <c r="Y6" s="74">
        <v>2360</v>
      </c>
      <c r="Z6" s="69"/>
      <c r="AA6" s="69"/>
      <c r="AB6" s="75"/>
    </row>
    <row r="7" spans="4:28" x14ac:dyDescent="0.2">
      <c r="D7" s="544" t="s">
        <v>422</v>
      </c>
      <c r="E7" s="32" t="s">
        <v>431</v>
      </c>
      <c r="F7" s="35">
        <v>1054</v>
      </c>
      <c r="G7" s="35">
        <v>675</v>
      </c>
      <c r="H7" s="35">
        <v>76</v>
      </c>
      <c r="I7" s="35">
        <v>195</v>
      </c>
      <c r="J7" s="35">
        <v>563</v>
      </c>
      <c r="K7" s="35">
        <v>43</v>
      </c>
      <c r="L7" s="35">
        <v>82</v>
      </c>
      <c r="M7" s="35"/>
      <c r="N7" s="35"/>
      <c r="O7" s="39"/>
      <c r="Q7" s="543" t="s">
        <v>422</v>
      </c>
      <c r="R7" s="43" t="s">
        <v>431</v>
      </c>
      <c r="S7" s="77">
        <f>F7/F$6</f>
        <v>0.10598290598290598</v>
      </c>
      <c r="T7" s="77">
        <f>G7/G$6</f>
        <v>0.16870782304423895</v>
      </c>
      <c r="U7" s="77">
        <f t="shared" ref="U7:Y7" si="0">H7/H$6</f>
        <v>5.7838660578386603E-2</v>
      </c>
      <c r="V7" s="77">
        <f t="shared" si="0"/>
        <v>4.4530714775062798E-2</v>
      </c>
      <c r="W7" s="77">
        <f t="shared" si="0"/>
        <v>0.14450718685831623</v>
      </c>
      <c r="X7" s="77">
        <f t="shared" si="0"/>
        <v>3.6286919831223625E-2</v>
      </c>
      <c r="Y7" s="77">
        <f t="shared" si="0"/>
        <v>3.4745762711864407E-2</v>
      </c>
      <c r="Z7" s="44"/>
      <c r="AA7" s="44"/>
      <c r="AB7" s="45"/>
    </row>
    <row r="8" spans="4:28" x14ac:dyDescent="0.2">
      <c r="D8" s="544"/>
      <c r="E8" s="32" t="s">
        <v>432</v>
      </c>
      <c r="F8" s="35">
        <v>1821</v>
      </c>
      <c r="G8" s="35">
        <v>934</v>
      </c>
      <c r="H8" s="35">
        <v>171</v>
      </c>
      <c r="I8" s="35">
        <v>682</v>
      </c>
      <c r="J8" s="35">
        <v>797</v>
      </c>
      <c r="K8" s="35">
        <v>117</v>
      </c>
      <c r="L8" s="35">
        <v>342</v>
      </c>
      <c r="M8" s="35"/>
      <c r="N8" s="35"/>
      <c r="O8" s="39"/>
      <c r="Q8" s="544"/>
      <c r="R8" s="32" t="s">
        <v>432</v>
      </c>
      <c r="S8" s="73">
        <f t="shared" ref="S8:S12" si="1">F8/F$6</f>
        <v>0.18310708898944192</v>
      </c>
      <c r="T8" s="73">
        <f t="shared" ref="T8:T12" si="2">G8/G$6</f>
        <v>0.23344163959010247</v>
      </c>
      <c r="U8" s="73">
        <f t="shared" ref="U8:U10" si="3">H8/H$6</f>
        <v>0.13013698630136986</v>
      </c>
      <c r="V8" s="73">
        <f t="shared" ref="V8:V10" si="4">I8/I$6</f>
        <v>0.15574332039278374</v>
      </c>
      <c r="W8" s="73">
        <f t="shared" ref="W8:W10" si="5">J8/J$6</f>
        <v>0.20456878850102669</v>
      </c>
      <c r="X8" s="73">
        <f t="shared" ref="X8:X10" si="6">K8/K$6</f>
        <v>9.8734177215189872E-2</v>
      </c>
      <c r="Y8" s="73">
        <f t="shared" ref="Y8:Y10" si="7">L8/L$6</f>
        <v>0.14491525423728813</v>
      </c>
      <c r="Z8" s="35"/>
      <c r="AA8" s="35"/>
      <c r="AB8" s="39"/>
    </row>
    <row r="9" spans="4:28" x14ac:dyDescent="0.2">
      <c r="D9" s="544"/>
      <c r="E9" s="32" t="s">
        <v>433</v>
      </c>
      <c r="F9" s="35">
        <v>2997</v>
      </c>
      <c r="G9" s="35">
        <v>1243</v>
      </c>
      <c r="H9" s="35">
        <v>440</v>
      </c>
      <c r="I9" s="35">
        <v>1260</v>
      </c>
      <c r="J9" s="35">
        <v>1268</v>
      </c>
      <c r="K9" s="35">
        <v>380</v>
      </c>
      <c r="L9" s="35">
        <v>703</v>
      </c>
      <c r="M9" s="35"/>
      <c r="N9" s="35"/>
      <c r="O9" s="39"/>
      <c r="Q9" s="544"/>
      <c r="R9" s="32" t="s">
        <v>433</v>
      </c>
      <c r="S9" s="73">
        <f t="shared" si="1"/>
        <v>0.3013574660633484</v>
      </c>
      <c r="T9" s="73">
        <f t="shared" si="2"/>
        <v>0.31067233191702076</v>
      </c>
      <c r="U9" s="73">
        <f t="shared" si="3"/>
        <v>0.33485540334855401</v>
      </c>
      <c r="V9" s="73">
        <f t="shared" si="4"/>
        <v>0.28773692623886732</v>
      </c>
      <c r="W9" s="73">
        <f t="shared" si="5"/>
        <v>0.32546201232032856</v>
      </c>
      <c r="X9" s="73">
        <f t="shared" si="6"/>
        <v>0.32067510548523209</v>
      </c>
      <c r="Y9" s="73">
        <f t="shared" si="7"/>
        <v>0.29788135593220338</v>
      </c>
      <c r="Z9" s="35"/>
      <c r="AA9" s="35"/>
      <c r="AB9" s="39"/>
    </row>
    <row r="10" spans="4:28" x14ac:dyDescent="0.2">
      <c r="D10" s="544"/>
      <c r="E10" s="32" t="s">
        <v>434</v>
      </c>
      <c r="F10" s="35">
        <v>3444</v>
      </c>
      <c r="G10" s="35">
        <v>1030</v>
      </c>
      <c r="H10" s="35">
        <v>554</v>
      </c>
      <c r="I10" s="35">
        <v>1822</v>
      </c>
      <c r="J10" s="35">
        <v>1154</v>
      </c>
      <c r="K10" s="35">
        <v>575</v>
      </c>
      <c r="L10" s="35">
        <v>1033</v>
      </c>
      <c r="M10" s="35"/>
      <c r="N10" s="35"/>
      <c r="O10" s="39"/>
      <c r="Q10" s="544"/>
      <c r="R10" s="32" t="s">
        <v>434</v>
      </c>
      <c r="S10" s="73">
        <f t="shared" si="1"/>
        <v>0.34630467571644041</v>
      </c>
      <c r="T10" s="73">
        <f t="shared" si="2"/>
        <v>0.25743564108972755</v>
      </c>
      <c r="U10" s="73">
        <f t="shared" si="3"/>
        <v>0.42161339421613392</v>
      </c>
      <c r="V10" s="73">
        <f t="shared" si="4"/>
        <v>0.41607672984699701</v>
      </c>
      <c r="W10" s="73">
        <f t="shared" si="5"/>
        <v>0.2962012320328542</v>
      </c>
      <c r="X10" s="73">
        <f t="shared" si="6"/>
        <v>0.48523206751054854</v>
      </c>
      <c r="Y10" s="73">
        <f t="shared" si="7"/>
        <v>0.43771186440677967</v>
      </c>
      <c r="Z10" s="35"/>
      <c r="AA10" s="35"/>
      <c r="AB10" s="39"/>
    </row>
    <row r="11" spans="4:28" ht="16" thickBot="1" x14ac:dyDescent="0.25">
      <c r="D11" s="545"/>
      <c r="E11" s="40" t="s">
        <v>435</v>
      </c>
      <c r="F11" s="41">
        <v>629</v>
      </c>
      <c r="G11" s="41">
        <v>119</v>
      </c>
      <c r="H11" s="41">
        <v>73</v>
      </c>
      <c r="I11" s="41">
        <v>420</v>
      </c>
      <c r="J11" s="41">
        <v>114</v>
      </c>
      <c r="K11" s="41">
        <v>70</v>
      </c>
      <c r="L11" s="41">
        <v>200</v>
      </c>
      <c r="M11" s="41"/>
      <c r="N11" s="41"/>
      <c r="O11" s="42"/>
      <c r="Q11" s="545"/>
      <c r="R11" s="40" t="s">
        <v>435</v>
      </c>
      <c r="S11" s="78">
        <f t="shared" si="1"/>
        <v>6.3247863247863245E-2</v>
      </c>
      <c r="T11" s="78">
        <f t="shared" si="2"/>
        <v>2.9742564358910272E-2</v>
      </c>
      <c r="U11" s="78">
        <f t="shared" ref="U11:U15" si="8">H11/H$6</f>
        <v>5.5555555555555552E-2</v>
      </c>
      <c r="V11" s="78">
        <f t="shared" ref="V11:V15" si="9">I11/I$6</f>
        <v>9.5912308746289102E-2</v>
      </c>
      <c r="W11" s="78">
        <f t="shared" ref="W11:W15" si="10">J11/J$6</f>
        <v>2.9260780287474333E-2</v>
      </c>
      <c r="X11" s="78">
        <f t="shared" ref="X11:X15" si="11">K11/K$6</f>
        <v>5.9071729957805907E-2</v>
      </c>
      <c r="Y11" s="78">
        <f t="shared" ref="Y11:Y15" si="12">L11/L$6</f>
        <v>8.4745762711864403E-2</v>
      </c>
      <c r="Z11" s="41"/>
      <c r="AA11" s="41"/>
      <c r="AB11" s="42"/>
    </row>
    <row r="12" spans="4:28" x14ac:dyDescent="0.2">
      <c r="D12" s="543" t="s">
        <v>423</v>
      </c>
      <c r="E12" s="43" t="s">
        <v>473</v>
      </c>
      <c r="F12" s="44">
        <v>4474</v>
      </c>
      <c r="G12" s="44">
        <v>1715</v>
      </c>
      <c r="H12" s="44">
        <v>641</v>
      </c>
      <c r="I12" s="44">
        <v>1990</v>
      </c>
      <c r="J12" s="44">
        <v>1626</v>
      </c>
      <c r="K12" s="44">
        <v>564</v>
      </c>
      <c r="L12" s="44">
        <v>1137</v>
      </c>
      <c r="M12" s="44"/>
      <c r="N12" s="44"/>
      <c r="O12" s="45"/>
      <c r="Q12" s="543" t="s">
        <v>423</v>
      </c>
      <c r="R12" s="43" t="s">
        <v>473</v>
      </c>
      <c r="S12" s="77">
        <f t="shared" si="1"/>
        <v>0.44987430869783812</v>
      </c>
      <c r="T12" s="77">
        <f t="shared" si="2"/>
        <v>0.42864283929017744</v>
      </c>
      <c r="U12" s="77">
        <f t="shared" si="8"/>
        <v>0.4878234398782344</v>
      </c>
      <c r="V12" s="77">
        <f t="shared" si="9"/>
        <v>0.45444165334551267</v>
      </c>
      <c r="W12" s="77">
        <f t="shared" si="10"/>
        <v>0.4173511293634497</v>
      </c>
      <c r="X12" s="77">
        <f t="shared" si="11"/>
        <v>0.47594936708860758</v>
      </c>
      <c r="Y12" s="77">
        <f t="shared" si="12"/>
        <v>0.48177966101694913</v>
      </c>
      <c r="Z12" s="44"/>
      <c r="AA12" s="44"/>
      <c r="AB12" s="45"/>
    </row>
    <row r="13" spans="4:28" ht="16" thickBot="1" x14ac:dyDescent="0.25">
      <c r="D13" s="545"/>
      <c r="E13" s="40" t="s">
        <v>474</v>
      </c>
      <c r="F13" s="41">
        <v>5471</v>
      </c>
      <c r="G13" s="41">
        <v>2286</v>
      </c>
      <c r="H13" s="41">
        <v>673</v>
      </c>
      <c r="I13" s="41">
        <v>2389</v>
      </c>
      <c r="J13" s="41">
        <v>2270</v>
      </c>
      <c r="K13" s="41">
        <v>621</v>
      </c>
      <c r="L13" s="41">
        <v>1223</v>
      </c>
      <c r="M13" s="41"/>
      <c r="N13" s="41"/>
      <c r="O13" s="42"/>
      <c r="Q13" s="545"/>
      <c r="R13" s="40" t="s">
        <v>474</v>
      </c>
      <c r="S13" s="78">
        <f t="shared" ref="S13:S34" si="13">F13/F$6</f>
        <v>0.55012569130216193</v>
      </c>
      <c r="T13" s="78">
        <f t="shared" ref="T13:T34" si="14">G13/G$6</f>
        <v>0.57135716070982256</v>
      </c>
      <c r="U13" s="78">
        <f t="shared" si="8"/>
        <v>0.5121765601217656</v>
      </c>
      <c r="V13" s="78">
        <f t="shared" si="9"/>
        <v>0.54555834665448733</v>
      </c>
      <c r="W13" s="78">
        <f t="shared" si="10"/>
        <v>0.58264887063655035</v>
      </c>
      <c r="X13" s="78">
        <f t="shared" si="11"/>
        <v>0.52405063291139242</v>
      </c>
      <c r="Y13" s="78">
        <f t="shared" si="12"/>
        <v>0.51822033898305087</v>
      </c>
      <c r="Z13" s="41"/>
      <c r="AA13" s="41"/>
      <c r="AB13" s="42"/>
    </row>
    <row r="14" spans="4:28" x14ac:dyDescent="0.2">
      <c r="D14" s="543" t="s">
        <v>425</v>
      </c>
      <c r="E14" s="43" t="s">
        <v>444</v>
      </c>
      <c r="F14" s="44">
        <v>2112</v>
      </c>
      <c r="G14" s="44">
        <v>780</v>
      </c>
      <c r="H14" s="44">
        <v>274</v>
      </c>
      <c r="I14" s="47">
        <v>960</v>
      </c>
      <c r="J14" s="44">
        <v>684</v>
      </c>
      <c r="K14" s="44">
        <v>274</v>
      </c>
      <c r="L14" s="44">
        <v>462</v>
      </c>
      <c r="M14" s="44"/>
      <c r="N14" s="44"/>
      <c r="O14" s="45"/>
      <c r="Q14" s="543" t="s">
        <v>425</v>
      </c>
      <c r="R14" s="43" t="s">
        <v>444</v>
      </c>
      <c r="S14" s="77">
        <f t="shared" si="13"/>
        <v>0.21236802413273001</v>
      </c>
      <c r="T14" s="77">
        <f t="shared" si="14"/>
        <v>0.19495126218445388</v>
      </c>
      <c r="U14" s="77">
        <f t="shared" si="8"/>
        <v>0.20852359208523591</v>
      </c>
      <c r="V14" s="77">
        <f t="shared" si="9"/>
        <v>0.21922813427723226</v>
      </c>
      <c r="W14" s="77">
        <f t="shared" si="10"/>
        <v>0.17556468172484599</v>
      </c>
      <c r="X14" s="77">
        <f t="shared" si="11"/>
        <v>0.23122362869198312</v>
      </c>
      <c r="Y14" s="77">
        <f t="shared" si="12"/>
        <v>0.19576271186440677</v>
      </c>
      <c r="Z14" s="44"/>
      <c r="AA14" s="44"/>
      <c r="AB14" s="45"/>
    </row>
    <row r="15" spans="4:28" x14ac:dyDescent="0.2">
      <c r="D15" s="544"/>
      <c r="E15" s="32" t="s">
        <v>443</v>
      </c>
      <c r="F15" s="35">
        <v>4092</v>
      </c>
      <c r="G15" s="35">
        <v>1554</v>
      </c>
      <c r="H15" s="35">
        <v>639</v>
      </c>
      <c r="I15" s="35">
        <v>1854</v>
      </c>
      <c r="J15" s="35">
        <v>1555</v>
      </c>
      <c r="K15" s="35">
        <v>639</v>
      </c>
      <c r="L15" s="35">
        <v>1028</v>
      </c>
      <c r="M15" s="35"/>
      <c r="N15" s="35"/>
      <c r="O15" s="39"/>
      <c r="Q15" s="544"/>
      <c r="R15" s="32" t="s">
        <v>443</v>
      </c>
      <c r="S15" s="73">
        <f t="shared" si="13"/>
        <v>0.41146304675716439</v>
      </c>
      <c r="T15" s="73">
        <f t="shared" si="14"/>
        <v>0.38840289927518118</v>
      </c>
      <c r="U15" s="73">
        <f t="shared" si="8"/>
        <v>0.4863013698630137</v>
      </c>
      <c r="V15" s="73">
        <f t="shared" si="9"/>
        <v>0.42338433432290479</v>
      </c>
      <c r="W15" s="73">
        <f t="shared" si="10"/>
        <v>0.39912731006160163</v>
      </c>
      <c r="X15" s="73">
        <f t="shared" si="11"/>
        <v>0.53924050632911391</v>
      </c>
      <c r="Y15" s="73">
        <f t="shared" si="12"/>
        <v>0.43559322033898307</v>
      </c>
      <c r="Z15" s="35"/>
      <c r="AA15" s="35"/>
      <c r="AB15" s="39"/>
    </row>
    <row r="16" spans="4:28" ht="16" thickBot="1" x14ac:dyDescent="0.25">
      <c r="D16" s="545"/>
      <c r="E16" s="48" t="s">
        <v>442</v>
      </c>
      <c r="F16" s="48">
        <v>3604</v>
      </c>
      <c r="G16" s="41">
        <v>1660</v>
      </c>
      <c r="H16" s="41">
        <v>401</v>
      </c>
      <c r="I16" s="41">
        <v>1511</v>
      </c>
      <c r="J16" s="41">
        <v>1597</v>
      </c>
      <c r="K16" s="41">
        <v>401</v>
      </c>
      <c r="L16" s="41">
        <v>847</v>
      </c>
      <c r="M16" s="41"/>
      <c r="N16" s="41"/>
      <c r="O16" s="42"/>
      <c r="Q16" s="545"/>
      <c r="R16" s="48" t="s">
        <v>442</v>
      </c>
      <c r="S16" s="78">
        <f t="shared" si="13"/>
        <v>0.36239316239316238</v>
      </c>
      <c r="T16" s="78">
        <f t="shared" si="14"/>
        <v>0.41489627593101724</v>
      </c>
      <c r="U16" s="78">
        <f t="shared" ref="U16:U34" si="15">H16/H$6</f>
        <v>0.30517503805175039</v>
      </c>
      <c r="V16" s="78">
        <f t="shared" ref="V16:V34" si="16">I16/I$6</f>
        <v>0.34505594884676866</v>
      </c>
      <c r="W16" s="78">
        <f t="shared" ref="W16:W34" si="17">J16/J$6</f>
        <v>0.40990759753593431</v>
      </c>
      <c r="X16" s="78">
        <f t="shared" ref="X16:X34" si="18">K16/K$6</f>
        <v>0.33839662447257385</v>
      </c>
      <c r="Y16" s="78">
        <f t="shared" ref="Y16:Y34" si="19">L16/L$6</f>
        <v>0.35889830508474574</v>
      </c>
      <c r="Z16" s="41"/>
      <c r="AA16" s="41"/>
      <c r="AB16" s="42"/>
    </row>
    <row r="17" spans="4:28" x14ac:dyDescent="0.2">
      <c r="D17" s="543" t="s">
        <v>426</v>
      </c>
      <c r="E17" s="43" t="s">
        <v>440</v>
      </c>
      <c r="F17" s="44">
        <v>3363</v>
      </c>
      <c r="G17" s="44">
        <v>1033</v>
      </c>
      <c r="H17" s="44">
        <v>525</v>
      </c>
      <c r="I17" s="44">
        <v>1761</v>
      </c>
      <c r="J17" s="44">
        <v>1017</v>
      </c>
      <c r="K17" s="44">
        <v>495</v>
      </c>
      <c r="L17" s="44">
        <v>945</v>
      </c>
      <c r="M17" s="44"/>
      <c r="N17" s="44"/>
      <c r="O17" s="45"/>
      <c r="Q17" s="543" t="s">
        <v>426</v>
      </c>
      <c r="R17" s="43" t="s">
        <v>440</v>
      </c>
      <c r="S17" s="77">
        <f t="shared" si="13"/>
        <v>0.33815987933634994</v>
      </c>
      <c r="T17" s="77">
        <f t="shared" si="14"/>
        <v>0.25818545363659084</v>
      </c>
      <c r="U17" s="77">
        <f t="shared" si="15"/>
        <v>0.3995433789954338</v>
      </c>
      <c r="V17" s="77">
        <f t="shared" si="16"/>
        <v>0.40214660881479791</v>
      </c>
      <c r="W17" s="77">
        <f t="shared" si="17"/>
        <v>0.26103696098562629</v>
      </c>
      <c r="X17" s="77">
        <f t="shared" si="18"/>
        <v>0.41772151898734178</v>
      </c>
      <c r="Y17" s="77">
        <f t="shared" si="19"/>
        <v>0.40042372881355931</v>
      </c>
      <c r="Z17" s="44"/>
      <c r="AA17" s="44"/>
      <c r="AB17" s="45"/>
    </row>
    <row r="18" spans="4:28" x14ac:dyDescent="0.2">
      <c r="D18" s="544"/>
      <c r="E18" s="32" t="s">
        <v>439</v>
      </c>
      <c r="F18" s="35">
        <v>3263</v>
      </c>
      <c r="G18" s="35">
        <v>1416</v>
      </c>
      <c r="H18" s="35">
        <v>418</v>
      </c>
      <c r="I18" s="35">
        <v>1325</v>
      </c>
      <c r="J18" s="35">
        <v>1364</v>
      </c>
      <c r="K18" s="35">
        <v>380</v>
      </c>
      <c r="L18" s="35">
        <v>697</v>
      </c>
      <c r="M18" s="35"/>
      <c r="N18" s="35"/>
      <c r="O18" s="39"/>
      <c r="Q18" s="544"/>
      <c r="R18" s="32" t="s">
        <v>439</v>
      </c>
      <c r="S18" s="73">
        <f t="shared" si="13"/>
        <v>0.32810457516339869</v>
      </c>
      <c r="T18" s="73">
        <f t="shared" si="14"/>
        <v>0.35391152211947013</v>
      </c>
      <c r="U18" s="73">
        <f t="shared" si="15"/>
        <v>0.31811263318112631</v>
      </c>
      <c r="V18" s="73">
        <f t="shared" si="16"/>
        <v>0.30258049783055491</v>
      </c>
      <c r="W18" s="73">
        <f t="shared" si="17"/>
        <v>0.35010266940451745</v>
      </c>
      <c r="X18" s="73">
        <f t="shared" si="18"/>
        <v>0.32067510548523209</v>
      </c>
      <c r="Y18" s="73">
        <f t="shared" si="19"/>
        <v>0.29533898305084744</v>
      </c>
      <c r="Z18" s="35"/>
      <c r="AA18" s="35"/>
      <c r="AB18" s="39"/>
    </row>
    <row r="19" spans="4:28" x14ac:dyDescent="0.2">
      <c r="D19" s="544"/>
      <c r="E19" s="32" t="s">
        <v>438</v>
      </c>
      <c r="F19" s="35">
        <v>1134</v>
      </c>
      <c r="G19" s="35">
        <v>554</v>
      </c>
      <c r="H19" s="35">
        <v>120</v>
      </c>
      <c r="I19" s="35">
        <v>421</v>
      </c>
      <c r="J19" s="35">
        <v>544</v>
      </c>
      <c r="K19" s="35">
        <v>102</v>
      </c>
      <c r="L19" s="35">
        <v>249</v>
      </c>
      <c r="M19" s="35"/>
      <c r="N19" s="35"/>
      <c r="O19" s="39"/>
      <c r="Q19" s="544"/>
      <c r="R19" s="32" t="s">
        <v>438</v>
      </c>
      <c r="S19" s="73">
        <f t="shared" si="13"/>
        <v>0.11402714932126697</v>
      </c>
      <c r="T19" s="73">
        <f t="shared" si="14"/>
        <v>0.13846538365408648</v>
      </c>
      <c r="U19" s="73">
        <f t="shared" si="15"/>
        <v>9.1324200913242004E-2</v>
      </c>
      <c r="V19" s="73">
        <f t="shared" si="16"/>
        <v>9.6140671386161225E-2</v>
      </c>
      <c r="W19" s="73">
        <f t="shared" si="17"/>
        <v>0.13963039014373715</v>
      </c>
      <c r="X19" s="73">
        <f t="shared" si="18"/>
        <v>8.6075949367088608E-2</v>
      </c>
      <c r="Y19" s="73">
        <f t="shared" si="19"/>
        <v>0.10550847457627119</v>
      </c>
      <c r="Z19" s="35"/>
      <c r="AA19" s="35"/>
      <c r="AB19" s="39"/>
    </row>
    <row r="20" spans="4:28" ht="16" thickBot="1" x14ac:dyDescent="0.25">
      <c r="D20" s="545"/>
      <c r="E20" s="40" t="s">
        <v>441</v>
      </c>
      <c r="F20" s="41">
        <v>789</v>
      </c>
      <c r="G20" s="41">
        <v>392</v>
      </c>
      <c r="H20" s="41">
        <v>94</v>
      </c>
      <c r="I20" s="41">
        <v>293</v>
      </c>
      <c r="J20" s="41">
        <v>71</v>
      </c>
      <c r="K20" s="41">
        <v>84</v>
      </c>
      <c r="L20" s="41">
        <v>168</v>
      </c>
      <c r="M20" s="41"/>
      <c r="N20" s="41"/>
      <c r="O20" s="42"/>
      <c r="Q20" s="545"/>
      <c r="R20" s="40" t="s">
        <v>441</v>
      </c>
      <c r="S20" s="78">
        <f t="shared" si="13"/>
        <v>7.9336349924585214E-2</v>
      </c>
      <c r="T20" s="78">
        <f t="shared" si="14"/>
        <v>9.7975506123469128E-2</v>
      </c>
      <c r="U20" s="78">
        <f t="shared" si="15"/>
        <v>7.1537290715372903E-2</v>
      </c>
      <c r="V20" s="78">
        <f t="shared" si="16"/>
        <v>6.6910253482530255E-2</v>
      </c>
      <c r="W20" s="78">
        <f t="shared" si="17"/>
        <v>1.8223819301848049E-2</v>
      </c>
      <c r="X20" s="78">
        <f t="shared" si="18"/>
        <v>7.0886075949367092E-2</v>
      </c>
      <c r="Y20" s="78">
        <f t="shared" si="19"/>
        <v>7.1186440677966104E-2</v>
      </c>
      <c r="Z20" s="41"/>
      <c r="AA20" s="41"/>
      <c r="AB20" s="42"/>
    </row>
    <row r="21" spans="4:28" x14ac:dyDescent="0.2">
      <c r="D21" s="543" t="s">
        <v>427</v>
      </c>
      <c r="E21" s="43" t="s">
        <v>436</v>
      </c>
      <c r="F21" s="68"/>
      <c r="G21" s="44">
        <v>737</v>
      </c>
      <c r="H21" s="54">
        <v>369</v>
      </c>
      <c r="I21" s="44">
        <v>1366</v>
      </c>
      <c r="J21" s="44">
        <v>2579</v>
      </c>
      <c r="K21" s="44">
        <v>685</v>
      </c>
      <c r="L21" s="44">
        <v>1280</v>
      </c>
      <c r="M21" s="44"/>
      <c r="N21" s="44"/>
      <c r="O21" s="45"/>
      <c r="Q21" s="543" t="s">
        <v>427</v>
      </c>
      <c r="R21" s="43" t="s">
        <v>436</v>
      </c>
      <c r="S21" s="77">
        <f t="shared" si="13"/>
        <v>0</v>
      </c>
      <c r="T21" s="77">
        <f t="shared" si="14"/>
        <v>0.18420394901274681</v>
      </c>
      <c r="U21" s="77">
        <f t="shared" si="15"/>
        <v>0.28082191780821919</v>
      </c>
      <c r="V21" s="77">
        <f t="shared" si="16"/>
        <v>0.3119433660653117</v>
      </c>
      <c r="W21" s="77">
        <f t="shared" si="17"/>
        <v>0.66196098562628336</v>
      </c>
      <c r="X21" s="77">
        <f t="shared" si="18"/>
        <v>0.57805907172995785</v>
      </c>
      <c r="Y21" s="77">
        <f t="shared" si="19"/>
        <v>0.5423728813559322</v>
      </c>
      <c r="Z21" s="44"/>
      <c r="AA21" s="44"/>
      <c r="AB21" s="45"/>
    </row>
    <row r="22" spans="4:28" ht="16" thickBot="1" x14ac:dyDescent="0.25">
      <c r="D22" s="546"/>
      <c r="E22" s="53" t="s">
        <v>437</v>
      </c>
      <c r="F22" s="69"/>
      <c r="G22" s="54">
        <v>3191</v>
      </c>
      <c r="H22" s="46">
        <v>929</v>
      </c>
      <c r="I22" s="54">
        <v>2861</v>
      </c>
      <c r="J22" s="54">
        <v>1317</v>
      </c>
      <c r="K22" s="54">
        <v>580</v>
      </c>
      <c r="L22" s="54">
        <v>1076</v>
      </c>
      <c r="M22" s="54"/>
      <c r="N22" s="54"/>
      <c r="O22" s="55"/>
      <c r="Q22" s="545"/>
      <c r="R22" s="40" t="s">
        <v>437</v>
      </c>
      <c r="S22" s="78">
        <f t="shared" si="13"/>
        <v>0</v>
      </c>
      <c r="T22" s="78">
        <f t="shared" si="14"/>
        <v>0.79755061234691327</v>
      </c>
      <c r="U22" s="78">
        <f t="shared" si="15"/>
        <v>0.70700152207001521</v>
      </c>
      <c r="V22" s="78">
        <f t="shared" si="16"/>
        <v>0.65334551267412655</v>
      </c>
      <c r="W22" s="78">
        <f t="shared" si="17"/>
        <v>0.33803901437371664</v>
      </c>
      <c r="X22" s="78">
        <f t="shared" si="18"/>
        <v>0.48945147679324896</v>
      </c>
      <c r="Y22" s="78">
        <f t="shared" si="19"/>
        <v>0.45593220338983048</v>
      </c>
      <c r="Z22" s="41"/>
      <c r="AA22" s="41"/>
      <c r="AB22" s="42"/>
    </row>
    <row r="23" spans="4:28" x14ac:dyDescent="0.2">
      <c r="D23" s="543" t="s">
        <v>428</v>
      </c>
      <c r="E23" s="43" t="s">
        <v>446</v>
      </c>
      <c r="F23" s="44">
        <v>3565</v>
      </c>
      <c r="G23" s="44">
        <v>1465</v>
      </c>
      <c r="H23" s="44">
        <v>449</v>
      </c>
      <c r="I23" s="44">
        <v>1566</v>
      </c>
      <c r="J23" s="44">
        <v>1406</v>
      </c>
      <c r="K23" s="44">
        <v>396</v>
      </c>
      <c r="L23" s="57">
        <v>865</v>
      </c>
      <c r="M23" s="44"/>
      <c r="N23" s="44"/>
      <c r="O23" s="45"/>
      <c r="Q23" s="543" t="s">
        <v>428</v>
      </c>
      <c r="R23" s="43" t="s">
        <v>446</v>
      </c>
      <c r="S23" s="77">
        <f t="shared" si="13"/>
        <v>0.35847159376571142</v>
      </c>
      <c r="T23" s="77">
        <f t="shared" si="14"/>
        <v>0.36615846038490379</v>
      </c>
      <c r="U23" s="77">
        <f t="shared" si="15"/>
        <v>0.34170471841704719</v>
      </c>
      <c r="V23" s="77">
        <f t="shared" si="16"/>
        <v>0.35761589403973509</v>
      </c>
      <c r="W23" s="77">
        <f t="shared" si="17"/>
        <v>0.36088295687885008</v>
      </c>
      <c r="X23" s="77">
        <f t="shared" si="18"/>
        <v>0.33417721518987342</v>
      </c>
      <c r="Y23" s="77">
        <f t="shared" si="19"/>
        <v>0.36652542372881358</v>
      </c>
      <c r="Z23" s="44"/>
      <c r="AA23" s="44"/>
      <c r="AB23" s="45"/>
    </row>
    <row r="24" spans="4:28" x14ac:dyDescent="0.2">
      <c r="D24" s="544"/>
      <c r="E24" s="32" t="s">
        <v>463</v>
      </c>
      <c r="F24" s="35">
        <v>4381</v>
      </c>
      <c r="G24" s="35">
        <v>1729</v>
      </c>
      <c r="H24" s="35">
        <v>566</v>
      </c>
      <c r="I24" s="35">
        <v>1952</v>
      </c>
      <c r="J24" s="35">
        <v>1727</v>
      </c>
      <c r="K24" s="35">
        <v>533</v>
      </c>
      <c r="L24" s="56">
        <v>1023</v>
      </c>
      <c r="M24" s="35"/>
      <c r="N24" s="35"/>
      <c r="O24" s="39"/>
      <c r="Q24" s="544"/>
      <c r="R24" s="32" t="s">
        <v>463</v>
      </c>
      <c r="S24" s="73">
        <f t="shared" si="13"/>
        <v>0.44052287581699345</v>
      </c>
      <c r="T24" s="73">
        <f t="shared" si="14"/>
        <v>0.43214196450887277</v>
      </c>
      <c r="U24" s="73">
        <f t="shared" si="15"/>
        <v>0.43074581430745812</v>
      </c>
      <c r="V24" s="73">
        <f t="shared" si="16"/>
        <v>0.44576387303037224</v>
      </c>
      <c r="W24" s="73">
        <f t="shared" si="17"/>
        <v>0.44327515400410678</v>
      </c>
      <c r="X24" s="73">
        <f t="shared" si="18"/>
        <v>0.44978902953586497</v>
      </c>
      <c r="Y24" s="73">
        <f t="shared" si="19"/>
        <v>0.43347457627118646</v>
      </c>
      <c r="Z24" s="35"/>
      <c r="AA24" s="35"/>
      <c r="AB24" s="39"/>
    </row>
    <row r="25" spans="4:28" x14ac:dyDescent="0.2">
      <c r="D25" s="544"/>
      <c r="E25" s="32" t="s">
        <v>448</v>
      </c>
      <c r="F25" s="32">
        <v>1178</v>
      </c>
      <c r="G25" s="35">
        <v>475</v>
      </c>
      <c r="H25" s="35">
        <v>178</v>
      </c>
      <c r="I25" s="35">
        <v>502</v>
      </c>
      <c r="J25" s="35">
        <v>458</v>
      </c>
      <c r="K25" s="35">
        <v>147</v>
      </c>
      <c r="L25" s="56">
        <v>260</v>
      </c>
      <c r="M25" s="35"/>
      <c r="N25" s="35"/>
      <c r="O25" s="39"/>
      <c r="Q25" s="544"/>
      <c r="R25" s="32" t="s">
        <v>448</v>
      </c>
      <c r="S25" s="73">
        <f t="shared" si="13"/>
        <v>0.11845148315736551</v>
      </c>
      <c r="T25" s="73">
        <f t="shared" si="14"/>
        <v>0.11872031992002</v>
      </c>
      <c r="U25" s="73">
        <f t="shared" si="15"/>
        <v>0.13546423135464231</v>
      </c>
      <c r="V25" s="73">
        <f t="shared" si="16"/>
        <v>0.11463804521580269</v>
      </c>
      <c r="W25" s="73">
        <f t="shared" si="17"/>
        <v>0.11755646817248459</v>
      </c>
      <c r="X25" s="73">
        <f t="shared" si="18"/>
        <v>0.1240506329113924</v>
      </c>
      <c r="Y25" s="73">
        <f t="shared" si="19"/>
        <v>0.11016949152542373</v>
      </c>
      <c r="Z25" s="35"/>
      <c r="AA25" s="35"/>
      <c r="AB25" s="39"/>
    </row>
    <row r="26" spans="4:28" x14ac:dyDescent="0.2">
      <c r="D26" s="544"/>
      <c r="E26" s="32" t="s">
        <v>447</v>
      </c>
      <c r="F26" s="35">
        <v>685</v>
      </c>
      <c r="G26" s="35">
        <v>272</v>
      </c>
      <c r="H26" s="35">
        <v>98</v>
      </c>
      <c r="I26" s="35">
        <v>307</v>
      </c>
      <c r="J26" s="35">
        <v>252</v>
      </c>
      <c r="K26" s="35">
        <v>84</v>
      </c>
      <c r="L26" s="56">
        <v>182</v>
      </c>
      <c r="M26" s="35"/>
      <c r="N26" s="35"/>
      <c r="O26" s="39"/>
      <c r="Q26" s="544"/>
      <c r="R26" s="32" t="s">
        <v>447</v>
      </c>
      <c r="S26" s="73">
        <f t="shared" si="13"/>
        <v>6.8878833584715943E-2</v>
      </c>
      <c r="T26" s="73">
        <f t="shared" si="14"/>
        <v>6.7983004248937759E-2</v>
      </c>
      <c r="U26" s="73">
        <f t="shared" si="15"/>
        <v>7.4581430745814303E-2</v>
      </c>
      <c r="V26" s="73">
        <f t="shared" si="16"/>
        <v>7.0107330440739898E-2</v>
      </c>
      <c r="W26" s="73">
        <f t="shared" si="17"/>
        <v>6.4681724845995894E-2</v>
      </c>
      <c r="X26" s="73">
        <f t="shared" si="18"/>
        <v>7.0886075949367092E-2</v>
      </c>
      <c r="Y26" s="73">
        <f t="shared" si="19"/>
        <v>7.7118644067796616E-2</v>
      </c>
      <c r="Z26" s="35"/>
      <c r="AA26" s="35"/>
      <c r="AB26" s="39"/>
    </row>
    <row r="27" spans="4:28" x14ac:dyDescent="0.2">
      <c r="D27" s="544"/>
      <c r="E27" s="32" t="s">
        <v>449</v>
      </c>
      <c r="F27" s="35">
        <v>85</v>
      </c>
      <c r="G27" s="35">
        <v>34</v>
      </c>
      <c r="H27" s="35">
        <v>15</v>
      </c>
      <c r="I27" s="35">
        <v>35</v>
      </c>
      <c r="J27" s="35">
        <v>31</v>
      </c>
      <c r="K27" s="35">
        <v>17</v>
      </c>
      <c r="L27" s="56">
        <v>20</v>
      </c>
      <c r="M27" s="35"/>
      <c r="N27" s="35"/>
      <c r="O27" s="39"/>
      <c r="Q27" s="544"/>
      <c r="R27" s="32" t="s">
        <v>449</v>
      </c>
      <c r="S27" s="73">
        <f t="shared" si="13"/>
        <v>8.5470085470085479E-3</v>
      </c>
      <c r="T27" s="73">
        <f t="shared" si="14"/>
        <v>8.4978755311172199E-3</v>
      </c>
      <c r="U27" s="73">
        <f t="shared" si="15"/>
        <v>1.1415525114155251E-2</v>
      </c>
      <c r="V27" s="73">
        <f t="shared" si="16"/>
        <v>7.9926923955240918E-3</v>
      </c>
      <c r="W27" s="73">
        <f t="shared" si="17"/>
        <v>7.9568788501026694E-3</v>
      </c>
      <c r="X27" s="73">
        <f t="shared" si="18"/>
        <v>1.4345991561181435E-2</v>
      </c>
      <c r="Y27" s="73">
        <f t="shared" si="19"/>
        <v>8.4745762711864406E-3</v>
      </c>
      <c r="Z27" s="35"/>
      <c r="AA27" s="35"/>
      <c r="AB27" s="39"/>
    </row>
    <row r="28" spans="4:28" ht="16" thickBot="1" x14ac:dyDescent="0.25">
      <c r="D28" s="545"/>
      <c r="E28" s="40" t="s">
        <v>450</v>
      </c>
      <c r="F28" s="41">
        <v>51</v>
      </c>
      <c r="G28" s="41">
        <v>26</v>
      </c>
      <c r="H28" s="41">
        <v>8</v>
      </c>
      <c r="I28" s="41">
        <v>17</v>
      </c>
      <c r="J28" s="41">
        <v>22</v>
      </c>
      <c r="K28" s="41">
        <v>8</v>
      </c>
      <c r="L28" s="58">
        <v>10</v>
      </c>
      <c r="M28" s="41"/>
      <c r="N28" s="41"/>
      <c r="O28" s="42"/>
      <c r="Q28" s="545"/>
      <c r="R28" s="40" t="s">
        <v>450</v>
      </c>
      <c r="S28" s="78">
        <f t="shared" si="13"/>
        <v>5.1282051282051282E-3</v>
      </c>
      <c r="T28" s="78">
        <f t="shared" si="14"/>
        <v>6.4983754061484628E-3</v>
      </c>
      <c r="U28" s="78">
        <f t="shared" si="15"/>
        <v>6.0882800608828003E-3</v>
      </c>
      <c r="V28" s="78">
        <f t="shared" si="16"/>
        <v>3.8821648778259877E-3</v>
      </c>
      <c r="W28" s="78">
        <f t="shared" si="17"/>
        <v>5.6468172484599594E-3</v>
      </c>
      <c r="X28" s="78">
        <f t="shared" si="18"/>
        <v>6.7510548523206752E-3</v>
      </c>
      <c r="Y28" s="78">
        <f t="shared" si="19"/>
        <v>4.2372881355932203E-3</v>
      </c>
      <c r="Z28" s="41"/>
      <c r="AA28" s="41"/>
      <c r="AB28" s="42"/>
    </row>
    <row r="29" spans="4:28" x14ac:dyDescent="0.2">
      <c r="D29" s="541" t="s">
        <v>424</v>
      </c>
      <c r="E29" s="43" t="s">
        <v>436</v>
      </c>
      <c r="F29" s="44">
        <v>6061</v>
      </c>
      <c r="G29" s="44">
        <v>3845</v>
      </c>
      <c r="H29" s="44">
        <v>280</v>
      </c>
      <c r="I29" s="44">
        <v>475</v>
      </c>
      <c r="J29" s="44">
        <v>3342</v>
      </c>
      <c r="K29" s="44">
        <v>247</v>
      </c>
      <c r="L29" s="44">
        <v>363</v>
      </c>
      <c r="M29" s="44"/>
      <c r="N29" s="44"/>
      <c r="O29" s="45"/>
      <c r="Q29" s="541" t="s">
        <v>424</v>
      </c>
      <c r="R29" s="43" t="s">
        <v>436</v>
      </c>
      <c r="S29" s="77">
        <f t="shared" si="13"/>
        <v>0.60945198592257421</v>
      </c>
      <c r="T29" s="77">
        <f t="shared" si="14"/>
        <v>0.9610097475631092</v>
      </c>
      <c r="U29" s="77">
        <f t="shared" si="15"/>
        <v>0.21308980213089801</v>
      </c>
      <c r="V29" s="77">
        <f t="shared" si="16"/>
        <v>0.10847225393925554</v>
      </c>
      <c r="W29" s="77">
        <f t="shared" si="17"/>
        <v>0.8578028747433265</v>
      </c>
      <c r="X29" s="77">
        <f t="shared" si="18"/>
        <v>0.20843881856540084</v>
      </c>
      <c r="Y29" s="77">
        <f t="shared" si="19"/>
        <v>0.15381355932203389</v>
      </c>
      <c r="Z29" s="44"/>
      <c r="AA29" s="44"/>
      <c r="AB29" s="45"/>
    </row>
    <row r="30" spans="4:28" ht="16" thickBot="1" x14ac:dyDescent="0.25">
      <c r="D30" s="542"/>
      <c r="E30" s="40" t="s">
        <v>437</v>
      </c>
      <c r="F30" s="41">
        <v>3618</v>
      </c>
      <c r="G30" s="41">
        <v>155</v>
      </c>
      <c r="H30" s="41">
        <v>1034</v>
      </c>
      <c r="I30" s="41">
        <v>3850</v>
      </c>
      <c r="J30" s="41">
        <v>544</v>
      </c>
      <c r="K30" s="41">
        <v>938</v>
      </c>
      <c r="L30" s="41">
        <v>1993</v>
      </c>
      <c r="M30" s="41"/>
      <c r="N30" s="41"/>
      <c r="O30" s="42"/>
      <c r="Q30" s="542"/>
      <c r="R30" s="40" t="s">
        <v>437</v>
      </c>
      <c r="S30" s="78">
        <f t="shared" si="13"/>
        <v>0.36380090497737555</v>
      </c>
      <c r="T30" s="78">
        <f t="shared" si="14"/>
        <v>3.8740314921269683E-2</v>
      </c>
      <c r="U30" s="78">
        <f t="shared" si="15"/>
        <v>0.78691019786910199</v>
      </c>
      <c r="V30" s="78">
        <f t="shared" si="16"/>
        <v>0.87919616350765017</v>
      </c>
      <c r="W30" s="78">
        <f t="shared" si="17"/>
        <v>0.13963039014373715</v>
      </c>
      <c r="X30" s="78">
        <f t="shared" si="18"/>
        <v>0.79156118143459919</v>
      </c>
      <c r="Y30" s="78">
        <f t="shared" si="19"/>
        <v>0.84449152542372885</v>
      </c>
      <c r="Z30" s="41"/>
      <c r="AA30" s="41"/>
      <c r="AB30" s="42"/>
    </row>
    <row r="31" spans="4:28" x14ac:dyDescent="0.2">
      <c r="D31" s="547" t="s">
        <v>430</v>
      </c>
      <c r="E31" s="43" t="s">
        <v>436</v>
      </c>
      <c r="F31" s="44">
        <v>7559</v>
      </c>
      <c r="G31" s="44">
        <v>3951</v>
      </c>
      <c r="H31" s="44">
        <v>759</v>
      </c>
      <c r="I31" s="44">
        <v>2734</v>
      </c>
      <c r="J31" s="37" t="s">
        <v>465</v>
      </c>
      <c r="K31" s="37" t="s">
        <v>465</v>
      </c>
      <c r="L31" s="37" t="s">
        <v>465</v>
      </c>
      <c r="M31" s="44"/>
      <c r="N31" s="44"/>
      <c r="O31" s="45"/>
      <c r="Q31" s="547" t="s">
        <v>430</v>
      </c>
      <c r="R31" s="43" t="s">
        <v>436</v>
      </c>
      <c r="S31" s="77">
        <f t="shared" si="13"/>
        <v>0.76008044243338357</v>
      </c>
      <c r="T31" s="77">
        <f t="shared" si="14"/>
        <v>0.98750312421894526</v>
      </c>
      <c r="U31" s="77">
        <f t="shared" si="15"/>
        <v>0.57762557077625576</v>
      </c>
      <c r="V31" s="77">
        <f t="shared" si="16"/>
        <v>0.62434345741036767</v>
      </c>
      <c r="W31" s="77" t="e">
        <f t="shared" si="17"/>
        <v>#VALUE!</v>
      </c>
      <c r="X31" s="77" t="e">
        <f t="shared" si="18"/>
        <v>#VALUE!</v>
      </c>
      <c r="Y31" s="77" t="e">
        <f t="shared" si="19"/>
        <v>#VALUE!</v>
      </c>
      <c r="Z31" s="44"/>
      <c r="AA31" s="44"/>
      <c r="AB31" s="45"/>
    </row>
    <row r="32" spans="4:28" ht="16" thickBot="1" x14ac:dyDescent="0.25">
      <c r="D32" s="548"/>
      <c r="E32" s="40" t="s">
        <v>437</v>
      </c>
      <c r="F32" s="41">
        <v>2249</v>
      </c>
      <c r="G32" s="41">
        <v>47</v>
      </c>
      <c r="H32" s="41">
        <v>544</v>
      </c>
      <c r="I32" s="41">
        <v>1588</v>
      </c>
      <c r="J32" s="59" t="s">
        <v>465</v>
      </c>
      <c r="K32" s="59" t="s">
        <v>465</v>
      </c>
      <c r="L32" s="59" t="s">
        <v>465</v>
      </c>
      <c r="M32" s="41"/>
      <c r="N32" s="41"/>
      <c r="O32" s="42"/>
      <c r="Q32" s="548"/>
      <c r="R32" s="40" t="s">
        <v>437</v>
      </c>
      <c r="S32" s="78">
        <f t="shared" si="13"/>
        <v>0.2261437908496732</v>
      </c>
      <c r="T32" s="78">
        <f t="shared" si="14"/>
        <v>1.1747063234191453E-2</v>
      </c>
      <c r="U32" s="78">
        <f t="shared" si="15"/>
        <v>0.41400304414003042</v>
      </c>
      <c r="V32" s="78">
        <f t="shared" si="16"/>
        <v>0.36263987211692167</v>
      </c>
      <c r="W32" s="78" t="e">
        <f t="shared" si="17"/>
        <v>#VALUE!</v>
      </c>
      <c r="X32" s="78" t="e">
        <f t="shared" si="18"/>
        <v>#VALUE!</v>
      </c>
      <c r="Y32" s="78" t="e">
        <f t="shared" si="19"/>
        <v>#VALUE!</v>
      </c>
      <c r="Z32" s="41"/>
      <c r="AA32" s="41"/>
      <c r="AB32" s="42"/>
    </row>
    <row r="33" spans="4:28" x14ac:dyDescent="0.2">
      <c r="D33" s="541" t="s">
        <v>464</v>
      </c>
      <c r="E33" s="43" t="s">
        <v>436</v>
      </c>
      <c r="F33" s="44">
        <v>6186</v>
      </c>
      <c r="G33" s="44" t="s">
        <v>465</v>
      </c>
      <c r="H33" s="44" t="s">
        <v>465</v>
      </c>
      <c r="I33" s="44" t="s">
        <v>465</v>
      </c>
      <c r="J33" s="44">
        <v>3424</v>
      </c>
      <c r="K33" s="44">
        <v>712</v>
      </c>
      <c r="L33" s="44">
        <v>1480</v>
      </c>
      <c r="M33" s="44"/>
      <c r="N33" s="44"/>
      <c r="O33" s="45"/>
      <c r="Q33" s="541" t="s">
        <v>464</v>
      </c>
      <c r="R33" s="43" t="s">
        <v>436</v>
      </c>
      <c r="S33" s="77">
        <f t="shared" si="13"/>
        <v>0.62202111613876321</v>
      </c>
      <c r="T33" s="77" t="e">
        <f t="shared" si="14"/>
        <v>#VALUE!</v>
      </c>
      <c r="U33" s="77" t="e">
        <f t="shared" si="15"/>
        <v>#VALUE!</v>
      </c>
      <c r="V33" s="77" t="e">
        <f t="shared" si="16"/>
        <v>#VALUE!</v>
      </c>
      <c r="W33" s="77">
        <f t="shared" si="17"/>
        <v>0.87885010266940455</v>
      </c>
      <c r="X33" s="77">
        <f t="shared" si="18"/>
        <v>0.60084388185654003</v>
      </c>
      <c r="Y33" s="77">
        <f t="shared" si="19"/>
        <v>0.6271186440677966</v>
      </c>
      <c r="Z33" s="44"/>
      <c r="AA33" s="44"/>
      <c r="AB33" s="45"/>
    </row>
    <row r="34" spans="4:28" ht="16" thickBot="1" x14ac:dyDescent="0.25">
      <c r="D34" s="542"/>
      <c r="E34" s="40" t="s">
        <v>437</v>
      </c>
      <c r="F34" s="41">
        <v>2234</v>
      </c>
      <c r="G34" s="41" t="s">
        <v>465</v>
      </c>
      <c r="H34" s="41" t="s">
        <v>465</v>
      </c>
      <c r="I34" s="41" t="s">
        <v>465</v>
      </c>
      <c r="J34" s="41">
        <v>472</v>
      </c>
      <c r="K34" s="41">
        <v>473</v>
      </c>
      <c r="L34" s="41">
        <v>876</v>
      </c>
      <c r="M34" s="41"/>
      <c r="N34" s="41"/>
      <c r="O34" s="42"/>
      <c r="Q34" s="542"/>
      <c r="R34" s="40" t="s">
        <v>437</v>
      </c>
      <c r="S34" s="78">
        <f t="shared" si="13"/>
        <v>0.22463549522373052</v>
      </c>
      <c r="T34" s="78" t="e">
        <f t="shared" si="14"/>
        <v>#VALUE!</v>
      </c>
      <c r="U34" s="78" t="e">
        <f t="shared" si="15"/>
        <v>#VALUE!</v>
      </c>
      <c r="V34" s="78" t="e">
        <f t="shared" si="16"/>
        <v>#VALUE!</v>
      </c>
      <c r="W34" s="78">
        <f t="shared" si="17"/>
        <v>0.12114989733059549</v>
      </c>
      <c r="X34" s="78">
        <f t="shared" si="18"/>
        <v>0.39915611814345991</v>
      </c>
      <c r="Y34" s="78">
        <f t="shared" si="19"/>
        <v>0.37118644067796608</v>
      </c>
      <c r="Z34" s="41"/>
      <c r="AA34" s="41"/>
      <c r="AB34" s="42"/>
    </row>
    <row r="35" spans="4:28" ht="16" thickBot="1" x14ac:dyDescent="0.25">
      <c r="D35" s="65"/>
      <c r="E35" s="66"/>
      <c r="F35" s="46"/>
      <c r="G35" s="46"/>
      <c r="H35" s="46"/>
      <c r="I35" s="46"/>
      <c r="J35" s="46"/>
      <c r="K35" s="46"/>
      <c r="L35" s="46"/>
      <c r="M35" s="46"/>
      <c r="N35" s="46"/>
      <c r="O35" s="67"/>
      <c r="Q35" s="65"/>
      <c r="R35" s="66"/>
      <c r="S35" s="46"/>
      <c r="T35" s="46"/>
      <c r="U35" s="46"/>
      <c r="V35" s="46"/>
      <c r="W35" s="46"/>
      <c r="X35" s="46"/>
      <c r="Y35" s="46"/>
      <c r="Z35" s="46"/>
      <c r="AA35" s="46"/>
      <c r="AB35" s="67"/>
    </row>
    <row r="36" spans="4:28" x14ac:dyDescent="0.2">
      <c r="D36" s="543" t="s">
        <v>457</v>
      </c>
      <c r="E36" s="61" t="s">
        <v>459</v>
      </c>
      <c r="F36" s="70"/>
      <c r="G36" s="44">
        <v>19621</v>
      </c>
      <c r="H36" s="44">
        <v>16193</v>
      </c>
      <c r="I36" s="44">
        <v>13911</v>
      </c>
      <c r="J36" s="44">
        <v>19491</v>
      </c>
      <c r="K36" s="68"/>
      <c r="L36" s="44">
        <v>13955</v>
      </c>
      <c r="M36" s="44"/>
      <c r="N36" s="44"/>
      <c r="O36" s="45"/>
      <c r="Q36" s="543" t="s">
        <v>457</v>
      </c>
      <c r="R36" s="61" t="s">
        <v>459</v>
      </c>
      <c r="S36" s="70"/>
      <c r="T36" s="44">
        <v>19621</v>
      </c>
      <c r="U36" s="44">
        <v>16193</v>
      </c>
      <c r="V36" s="44">
        <v>13911</v>
      </c>
      <c r="W36" s="44">
        <v>19491</v>
      </c>
      <c r="X36" s="68"/>
      <c r="Y36" s="44">
        <v>13955</v>
      </c>
      <c r="Z36" s="44"/>
      <c r="AA36" s="44"/>
      <c r="AB36" s="45"/>
    </row>
    <row r="37" spans="4:28" x14ac:dyDescent="0.2">
      <c r="D37" s="544"/>
      <c r="E37" s="33" t="s">
        <v>460</v>
      </c>
      <c r="F37" s="71"/>
      <c r="G37" s="35">
        <v>13777</v>
      </c>
      <c r="H37" s="35">
        <v>15937</v>
      </c>
      <c r="I37" s="35">
        <v>4560</v>
      </c>
      <c r="J37" s="35">
        <v>16364</v>
      </c>
      <c r="K37" s="49"/>
      <c r="L37" s="35">
        <v>15408</v>
      </c>
      <c r="M37" s="35"/>
      <c r="N37" s="35"/>
      <c r="O37" s="39"/>
      <c r="Q37" s="544"/>
      <c r="R37" s="33" t="s">
        <v>460</v>
      </c>
      <c r="S37" s="71"/>
      <c r="T37" s="35">
        <v>13777</v>
      </c>
      <c r="U37" s="35">
        <v>15937</v>
      </c>
      <c r="V37" s="35">
        <v>4560</v>
      </c>
      <c r="W37" s="35">
        <v>16364</v>
      </c>
      <c r="X37" s="49"/>
      <c r="Y37" s="35">
        <v>15408</v>
      </c>
      <c r="Z37" s="35"/>
      <c r="AA37" s="35"/>
      <c r="AB37" s="39"/>
    </row>
    <row r="38" spans="4:28" x14ac:dyDescent="0.2">
      <c r="D38" s="544"/>
      <c r="E38" s="32" t="s">
        <v>461</v>
      </c>
      <c r="F38" s="49"/>
      <c r="G38" s="35">
        <v>11504</v>
      </c>
      <c r="H38" s="35">
        <v>16086</v>
      </c>
      <c r="I38" s="35">
        <v>3265</v>
      </c>
      <c r="J38" s="35">
        <v>11029</v>
      </c>
      <c r="K38" s="35">
        <v>13597</v>
      </c>
      <c r="L38" s="35">
        <v>8930</v>
      </c>
      <c r="M38" s="35"/>
      <c r="N38" s="35"/>
      <c r="O38" s="39"/>
      <c r="Q38" s="544"/>
      <c r="R38" s="32" t="s">
        <v>461</v>
      </c>
      <c r="S38" s="49"/>
      <c r="T38" s="35">
        <v>11504</v>
      </c>
      <c r="U38" s="35">
        <v>16086</v>
      </c>
      <c r="V38" s="35">
        <v>3265</v>
      </c>
      <c r="W38" s="35">
        <v>11029</v>
      </c>
      <c r="X38" s="35">
        <v>13597</v>
      </c>
      <c r="Y38" s="35">
        <v>8930</v>
      </c>
      <c r="Z38" s="35"/>
      <c r="AA38" s="35"/>
      <c r="AB38" s="39"/>
    </row>
    <row r="39" spans="4:28" ht="16" thickBot="1" x14ac:dyDescent="0.25">
      <c r="D39" s="545"/>
      <c r="E39" s="40" t="s">
        <v>462</v>
      </c>
      <c r="F39" s="72"/>
      <c r="G39" s="41">
        <v>12090</v>
      </c>
      <c r="H39" s="41">
        <v>15308</v>
      </c>
      <c r="I39" s="41">
        <v>3010</v>
      </c>
      <c r="J39" s="41">
        <v>10892</v>
      </c>
      <c r="K39" s="41">
        <v>17496</v>
      </c>
      <c r="L39" s="41">
        <v>8313</v>
      </c>
      <c r="M39" s="41"/>
      <c r="N39" s="41"/>
      <c r="O39" s="42"/>
      <c r="Q39" s="545"/>
      <c r="R39" s="40" t="s">
        <v>462</v>
      </c>
      <c r="S39" s="72"/>
      <c r="T39" s="41">
        <v>12090</v>
      </c>
      <c r="U39" s="41">
        <v>15308</v>
      </c>
      <c r="V39" s="41">
        <v>3010</v>
      </c>
      <c r="W39" s="41">
        <v>10892</v>
      </c>
      <c r="X39" s="41">
        <v>17496</v>
      </c>
      <c r="Y39" s="41">
        <v>8313</v>
      </c>
      <c r="Z39" s="41"/>
      <c r="AA39" s="41"/>
      <c r="AB39" s="42"/>
    </row>
    <row r="40" spans="4:28" x14ac:dyDescent="0.2">
      <c r="D40" s="543" t="s">
        <v>458</v>
      </c>
      <c r="E40" s="61" t="s">
        <v>459</v>
      </c>
      <c r="F40" s="70"/>
      <c r="G40" s="44">
        <v>30</v>
      </c>
      <c r="H40" s="68"/>
      <c r="I40" s="37" t="s">
        <v>465</v>
      </c>
      <c r="J40" s="44">
        <v>28</v>
      </c>
      <c r="K40" s="44"/>
      <c r="L40" s="37" t="s">
        <v>465</v>
      </c>
      <c r="M40" s="44"/>
      <c r="N40" s="44"/>
      <c r="O40" s="38" t="s">
        <v>465</v>
      </c>
      <c r="Q40" s="543" t="s">
        <v>458</v>
      </c>
      <c r="R40" s="61" t="s">
        <v>459</v>
      </c>
      <c r="S40" s="70"/>
      <c r="T40" s="44">
        <v>30</v>
      </c>
      <c r="U40" s="68"/>
      <c r="V40" s="37" t="s">
        <v>465</v>
      </c>
      <c r="W40" s="44">
        <v>28</v>
      </c>
      <c r="X40" s="44"/>
      <c r="Y40" s="37" t="s">
        <v>465</v>
      </c>
      <c r="Z40" s="44"/>
      <c r="AA40" s="44"/>
      <c r="AB40" s="38" t="s">
        <v>465</v>
      </c>
    </row>
    <row r="41" spans="4:28" x14ac:dyDescent="0.2">
      <c r="D41" s="544"/>
      <c r="E41" s="33" t="s">
        <v>460</v>
      </c>
      <c r="F41" s="71"/>
      <c r="G41" s="35">
        <v>35</v>
      </c>
      <c r="H41" s="49"/>
      <c r="I41" s="31" t="s">
        <v>465</v>
      </c>
      <c r="J41" s="35">
        <v>30</v>
      </c>
      <c r="K41" s="35"/>
      <c r="L41" s="31" t="s">
        <v>465</v>
      </c>
      <c r="M41" s="35"/>
      <c r="N41" s="35"/>
      <c r="O41" s="63" t="s">
        <v>465</v>
      </c>
      <c r="Q41" s="544"/>
      <c r="R41" s="33" t="s">
        <v>460</v>
      </c>
      <c r="S41" s="71"/>
      <c r="T41" s="35">
        <v>35</v>
      </c>
      <c r="U41" s="49"/>
      <c r="V41" s="31" t="s">
        <v>465</v>
      </c>
      <c r="W41" s="35">
        <v>30</v>
      </c>
      <c r="X41" s="35"/>
      <c r="Y41" s="31" t="s">
        <v>465</v>
      </c>
      <c r="Z41" s="35"/>
      <c r="AA41" s="35"/>
      <c r="AB41" s="63" t="s">
        <v>465</v>
      </c>
    </row>
    <row r="42" spans="4:28" x14ac:dyDescent="0.2">
      <c r="D42" s="544"/>
      <c r="E42" s="32" t="s">
        <v>461</v>
      </c>
      <c r="F42" s="49"/>
      <c r="G42" s="35">
        <v>34</v>
      </c>
      <c r="H42" s="49"/>
      <c r="I42" s="31" t="s">
        <v>465</v>
      </c>
      <c r="J42" s="35">
        <v>24</v>
      </c>
      <c r="K42" s="35"/>
      <c r="L42" s="31" t="s">
        <v>465</v>
      </c>
      <c r="M42" s="35"/>
      <c r="N42" s="35"/>
      <c r="O42" s="63" t="s">
        <v>465</v>
      </c>
      <c r="Q42" s="544"/>
      <c r="R42" s="32" t="s">
        <v>461</v>
      </c>
      <c r="S42" s="49"/>
      <c r="T42" s="35">
        <v>34</v>
      </c>
      <c r="U42" s="49"/>
      <c r="V42" s="31" t="s">
        <v>465</v>
      </c>
      <c r="W42" s="35">
        <v>24</v>
      </c>
      <c r="X42" s="35"/>
      <c r="Y42" s="31" t="s">
        <v>465</v>
      </c>
      <c r="Z42" s="35"/>
      <c r="AA42" s="35"/>
      <c r="AB42" s="63" t="s">
        <v>465</v>
      </c>
    </row>
    <row r="43" spans="4:28" ht="16" thickBot="1" x14ac:dyDescent="0.25">
      <c r="D43" s="545"/>
      <c r="E43" s="40" t="s">
        <v>462</v>
      </c>
      <c r="F43" s="72"/>
      <c r="G43" s="41">
        <v>37</v>
      </c>
      <c r="H43" s="72"/>
      <c r="I43" s="59" t="s">
        <v>465</v>
      </c>
      <c r="J43" s="41">
        <v>30</v>
      </c>
      <c r="K43" s="41"/>
      <c r="L43" s="59" t="s">
        <v>465</v>
      </c>
      <c r="M43" s="41"/>
      <c r="N43" s="41"/>
      <c r="O43" s="64" t="s">
        <v>465</v>
      </c>
      <c r="Q43" s="546"/>
      <c r="R43" s="53" t="s">
        <v>462</v>
      </c>
      <c r="S43" s="69"/>
      <c r="T43" s="54">
        <v>37</v>
      </c>
      <c r="U43" s="69"/>
      <c r="V43" s="79" t="s">
        <v>465</v>
      </c>
      <c r="W43" s="54">
        <v>30</v>
      </c>
      <c r="X43" s="54"/>
      <c r="Y43" s="79" t="s">
        <v>465</v>
      </c>
      <c r="Z43" s="54"/>
      <c r="AA43" s="54"/>
      <c r="AB43" s="84" t="s">
        <v>465</v>
      </c>
    </row>
    <row r="44" spans="4:28" x14ac:dyDescent="0.2">
      <c r="D44" s="525" t="s">
        <v>469</v>
      </c>
      <c r="E44" s="43" t="s">
        <v>436</v>
      </c>
      <c r="F44" s="44">
        <v>9233</v>
      </c>
      <c r="G44" s="44">
        <v>3465</v>
      </c>
      <c r="H44" s="44">
        <v>1237</v>
      </c>
      <c r="I44" s="44">
        <v>4288</v>
      </c>
      <c r="J44" s="44">
        <v>3508</v>
      </c>
      <c r="K44" s="44">
        <v>1150</v>
      </c>
      <c r="L44" s="44">
        <v>2342</v>
      </c>
      <c r="M44" s="44"/>
      <c r="N44" s="44"/>
      <c r="O44" s="45"/>
      <c r="Q44" s="525" t="s">
        <v>469</v>
      </c>
      <c r="R44" s="80" t="s">
        <v>436</v>
      </c>
      <c r="S44" s="77">
        <f>F44/F$6</f>
        <v>0.92840623428858726</v>
      </c>
      <c r="T44" s="77">
        <f t="shared" ref="T44:Y45" si="20">G44/G$6</f>
        <v>0.8660334916270932</v>
      </c>
      <c r="U44" s="77">
        <f t="shared" si="20"/>
        <v>0.94140030441400302</v>
      </c>
      <c r="V44" s="77">
        <f t="shared" si="20"/>
        <v>0.9792189997716374</v>
      </c>
      <c r="W44" s="77">
        <f t="shared" si="20"/>
        <v>0.90041067761806981</v>
      </c>
      <c r="X44" s="77">
        <f t="shared" si="20"/>
        <v>0.97046413502109707</v>
      </c>
      <c r="Y44" s="77">
        <f t="shared" si="20"/>
        <v>0.99237288135593216</v>
      </c>
      <c r="Z44" s="82"/>
      <c r="AA44" s="44"/>
      <c r="AB44" s="45"/>
    </row>
    <row r="45" spans="4:28" ht="16" thickBot="1" x14ac:dyDescent="0.25">
      <c r="D45" s="526"/>
      <c r="E45" s="40" t="s">
        <v>437</v>
      </c>
      <c r="F45" s="41">
        <v>609</v>
      </c>
      <c r="G45" s="41">
        <v>531</v>
      </c>
      <c r="H45" s="41">
        <v>75</v>
      </c>
      <c r="I45" s="41">
        <v>37</v>
      </c>
      <c r="J45" s="41">
        <v>388</v>
      </c>
      <c r="K45" s="41">
        <v>35</v>
      </c>
      <c r="L45" s="41">
        <v>14</v>
      </c>
      <c r="M45" s="41"/>
      <c r="N45" s="41"/>
      <c r="O45" s="42"/>
      <c r="Q45" s="526"/>
      <c r="R45" s="81" t="s">
        <v>437</v>
      </c>
      <c r="S45" s="78">
        <f>F45/F$6</f>
        <v>6.1236802413272999E-2</v>
      </c>
      <c r="T45" s="78">
        <f t="shared" si="20"/>
        <v>0.13271682079480129</v>
      </c>
      <c r="U45" s="78">
        <f t="shared" si="20"/>
        <v>5.7077625570776253E-2</v>
      </c>
      <c r="V45" s="78">
        <f t="shared" si="20"/>
        <v>8.4494176752683264E-3</v>
      </c>
      <c r="W45" s="78">
        <f t="shared" si="20"/>
        <v>9.958932238193019E-2</v>
      </c>
      <c r="X45" s="78">
        <f t="shared" si="20"/>
        <v>2.9535864978902954E-2</v>
      </c>
      <c r="Y45" s="78">
        <f t="shared" si="20"/>
        <v>5.9322033898305086E-3</v>
      </c>
      <c r="Z45" s="83"/>
      <c r="AA45" s="41"/>
      <c r="AB45" s="42"/>
    </row>
    <row r="46" spans="4:28" x14ac:dyDescent="0.2">
      <c r="D46" s="525" t="s">
        <v>470</v>
      </c>
      <c r="E46" s="61" t="s">
        <v>459</v>
      </c>
      <c r="F46" s="44"/>
      <c r="G46" s="44"/>
      <c r="H46" s="44"/>
      <c r="I46" s="44"/>
      <c r="J46" s="44"/>
      <c r="K46" s="44"/>
      <c r="L46" s="44"/>
      <c r="M46" s="44"/>
      <c r="N46" s="44"/>
      <c r="O46" s="45"/>
      <c r="Q46" s="527" t="s">
        <v>470</v>
      </c>
      <c r="R46" s="60" t="s">
        <v>459</v>
      </c>
      <c r="S46" s="36"/>
      <c r="T46" s="36"/>
      <c r="U46" s="36"/>
      <c r="V46" s="36"/>
      <c r="W46" s="36"/>
      <c r="X46" s="36"/>
      <c r="Y46" s="36"/>
      <c r="Z46" s="36"/>
      <c r="AA46" s="36"/>
      <c r="AB46" s="76"/>
    </row>
    <row r="47" spans="4:28" x14ac:dyDescent="0.2">
      <c r="D47" s="527"/>
      <c r="E47" s="33" t="s">
        <v>460</v>
      </c>
      <c r="F47" s="35"/>
      <c r="G47" s="35"/>
      <c r="H47" s="35"/>
      <c r="I47" s="35"/>
      <c r="J47" s="35"/>
      <c r="K47" s="35"/>
      <c r="L47" s="35"/>
      <c r="M47" s="35"/>
      <c r="N47" s="35"/>
      <c r="O47" s="39"/>
      <c r="Q47" s="527"/>
      <c r="R47" s="33" t="s">
        <v>460</v>
      </c>
      <c r="S47" s="35"/>
      <c r="T47" s="35"/>
      <c r="U47" s="35"/>
      <c r="V47" s="35"/>
      <c r="W47" s="35"/>
      <c r="X47" s="35"/>
      <c r="Y47" s="35"/>
      <c r="Z47" s="35"/>
      <c r="AA47" s="35"/>
      <c r="AB47" s="39"/>
    </row>
    <row r="48" spans="4:28" x14ac:dyDescent="0.2">
      <c r="D48" s="527"/>
      <c r="E48" s="32" t="s">
        <v>461</v>
      </c>
      <c r="F48" s="35"/>
      <c r="G48" s="35"/>
      <c r="H48" s="35"/>
      <c r="I48" s="35"/>
      <c r="J48" s="35"/>
      <c r="K48" s="35"/>
      <c r="L48" s="35"/>
      <c r="M48" s="35"/>
      <c r="N48" s="35"/>
      <c r="O48" s="39"/>
      <c r="Q48" s="527"/>
      <c r="R48" s="32" t="s">
        <v>461</v>
      </c>
      <c r="S48" s="35"/>
      <c r="T48" s="35"/>
      <c r="U48" s="35"/>
      <c r="V48" s="35"/>
      <c r="W48" s="35"/>
      <c r="X48" s="35"/>
      <c r="Y48" s="35"/>
      <c r="Z48" s="35"/>
      <c r="AA48" s="35"/>
      <c r="AB48" s="39"/>
    </row>
    <row r="49" spans="4:28" ht="16" thickBot="1" x14ac:dyDescent="0.25">
      <c r="D49" s="526"/>
      <c r="E49" s="40" t="s">
        <v>462</v>
      </c>
      <c r="F49" s="40"/>
      <c r="G49" s="40"/>
      <c r="H49" s="40"/>
      <c r="I49" s="40"/>
      <c r="J49" s="40"/>
      <c r="K49" s="40"/>
      <c r="L49" s="40"/>
      <c r="M49" s="40"/>
      <c r="N49" s="40"/>
      <c r="O49" s="62"/>
      <c r="Q49" s="526"/>
      <c r="R49" s="40" t="s">
        <v>462</v>
      </c>
      <c r="S49" s="40"/>
      <c r="T49" s="40"/>
      <c r="U49" s="40"/>
      <c r="V49" s="40"/>
      <c r="W49" s="40"/>
      <c r="X49" s="40"/>
      <c r="Y49" s="40"/>
      <c r="Z49" s="40"/>
      <c r="AA49" s="40"/>
      <c r="AB49" s="62"/>
    </row>
  </sheetData>
  <mergeCells count="50">
    <mergeCell ref="D3:E5"/>
    <mergeCell ref="F3:F5"/>
    <mergeCell ref="G3:I3"/>
    <mergeCell ref="J3:L3"/>
    <mergeCell ref="M3:O3"/>
    <mergeCell ref="G4:H4"/>
    <mergeCell ref="I4:I5"/>
    <mergeCell ref="J4:K4"/>
    <mergeCell ref="L4:L5"/>
    <mergeCell ref="M4:N4"/>
    <mergeCell ref="D6:E6"/>
    <mergeCell ref="D7:D11"/>
    <mergeCell ref="D12:D13"/>
    <mergeCell ref="D14:D16"/>
    <mergeCell ref="D17:D20"/>
    <mergeCell ref="D40:D43"/>
    <mergeCell ref="D44:D45"/>
    <mergeCell ref="D46:D49"/>
    <mergeCell ref="Q3:R5"/>
    <mergeCell ref="S3:S5"/>
    <mergeCell ref="Q6:R6"/>
    <mergeCell ref="Q7:Q11"/>
    <mergeCell ref="Q12:Q13"/>
    <mergeCell ref="Q14:Q16"/>
    <mergeCell ref="D21:D22"/>
    <mergeCell ref="D23:D28"/>
    <mergeCell ref="D29:D30"/>
    <mergeCell ref="D31:D32"/>
    <mergeCell ref="D33:D34"/>
    <mergeCell ref="D36:D39"/>
    <mergeCell ref="O4:O5"/>
    <mergeCell ref="W3:Y3"/>
    <mergeCell ref="Z3:AB3"/>
    <mergeCell ref="T4:U4"/>
    <mergeCell ref="V4:V5"/>
    <mergeCell ref="W4:X4"/>
    <mergeCell ref="Y4:Y5"/>
    <mergeCell ref="Z4:AA4"/>
    <mergeCell ref="AB4:AB5"/>
    <mergeCell ref="T3:V3"/>
    <mergeCell ref="Q36:Q39"/>
    <mergeCell ref="Q40:Q43"/>
    <mergeCell ref="Q44:Q45"/>
    <mergeCell ref="Q46:Q49"/>
    <mergeCell ref="Q17:Q20"/>
    <mergeCell ref="Q21:Q22"/>
    <mergeCell ref="Q23:Q28"/>
    <mergeCell ref="Q29:Q30"/>
    <mergeCell ref="Q31:Q32"/>
    <mergeCell ref="Q33:Q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9E48-941E-3943-AB81-FA1DEBD5E68C}">
  <dimension ref="A1:Q73"/>
  <sheetViews>
    <sheetView zoomScale="115" workbookViewId="0">
      <selection activeCell="E9" sqref="E9"/>
    </sheetView>
  </sheetViews>
  <sheetFormatPr baseColWidth="10" defaultColWidth="11.5" defaultRowHeight="15" x14ac:dyDescent="0.2"/>
  <cols>
    <col min="3" max="3" width="16.33203125" bestFit="1" customWidth="1"/>
    <col min="4" max="4" width="9.6640625" bestFit="1" customWidth="1"/>
    <col min="17" max="17" width="11.5" customWidth="1"/>
  </cols>
  <sheetData>
    <row r="1" spans="1:17" ht="16" thickBo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</row>
    <row r="2" spans="1:17" x14ac:dyDescent="0.2">
      <c r="A2" s="98"/>
      <c r="B2" s="567"/>
      <c r="C2" s="559"/>
      <c r="D2" s="564" t="s">
        <v>454</v>
      </c>
      <c r="E2" s="557" t="s">
        <v>453</v>
      </c>
      <c r="F2" s="557"/>
      <c r="G2" s="557"/>
      <c r="H2" s="557"/>
      <c r="I2" s="557" t="s">
        <v>452</v>
      </c>
      <c r="J2" s="557"/>
      <c r="K2" s="557"/>
      <c r="L2" s="557"/>
      <c r="M2" s="557" t="s">
        <v>451</v>
      </c>
      <c r="N2" s="557"/>
      <c r="O2" s="557"/>
      <c r="P2" s="559"/>
      <c r="Q2" s="98"/>
    </row>
    <row r="3" spans="1:17" x14ac:dyDescent="0.2">
      <c r="A3" s="98"/>
      <c r="B3" s="568"/>
      <c r="C3" s="560"/>
      <c r="D3" s="565"/>
      <c r="E3" s="558" t="s">
        <v>456</v>
      </c>
      <c r="F3" s="558"/>
      <c r="G3" s="558"/>
      <c r="H3" s="558"/>
      <c r="I3" s="558" t="s">
        <v>456</v>
      </c>
      <c r="J3" s="558"/>
      <c r="K3" s="558"/>
      <c r="L3" s="558"/>
      <c r="M3" s="558" t="s">
        <v>456</v>
      </c>
      <c r="N3" s="558"/>
      <c r="O3" s="558"/>
      <c r="P3" s="560"/>
      <c r="Q3" s="98"/>
    </row>
    <row r="4" spans="1:17" ht="16" thickBot="1" x14ac:dyDescent="0.25">
      <c r="A4" s="98"/>
      <c r="B4" s="569"/>
      <c r="C4" s="570"/>
      <c r="D4" s="566"/>
      <c r="E4" s="561" t="s">
        <v>468</v>
      </c>
      <c r="F4" s="561"/>
      <c r="G4" s="562" t="s">
        <v>485</v>
      </c>
      <c r="H4" s="562"/>
      <c r="I4" s="561" t="s">
        <v>468</v>
      </c>
      <c r="J4" s="561"/>
      <c r="K4" s="562" t="s">
        <v>485</v>
      </c>
      <c r="L4" s="562"/>
      <c r="M4" s="561" t="s">
        <v>468</v>
      </c>
      <c r="N4" s="561"/>
      <c r="O4" s="562" t="s">
        <v>485</v>
      </c>
      <c r="P4" s="563"/>
      <c r="Q4" s="98"/>
    </row>
    <row r="5" spans="1:17" x14ac:dyDescent="0.2">
      <c r="A5" s="98"/>
      <c r="B5" s="551" t="s">
        <v>467</v>
      </c>
      <c r="C5" s="552"/>
      <c r="D5" s="555">
        <v>9945</v>
      </c>
      <c r="E5" s="91" t="s">
        <v>153</v>
      </c>
      <c r="F5" s="91" t="s">
        <v>486</v>
      </c>
      <c r="G5" s="91" t="s">
        <v>153</v>
      </c>
      <c r="H5" s="119" t="s">
        <v>486</v>
      </c>
      <c r="I5" s="140" t="s">
        <v>153</v>
      </c>
      <c r="J5" s="91" t="s">
        <v>486</v>
      </c>
      <c r="K5" s="91" t="s">
        <v>153</v>
      </c>
      <c r="L5" s="119" t="s">
        <v>486</v>
      </c>
      <c r="M5" s="91" t="s">
        <v>153</v>
      </c>
      <c r="N5" s="91" t="s">
        <v>486</v>
      </c>
      <c r="O5" s="91" t="s">
        <v>153</v>
      </c>
      <c r="P5" s="92" t="s">
        <v>486</v>
      </c>
      <c r="Q5" s="98"/>
    </row>
    <row r="6" spans="1:17" ht="16" thickBot="1" x14ac:dyDescent="0.25">
      <c r="A6" s="98"/>
      <c r="B6" s="553"/>
      <c r="C6" s="554"/>
      <c r="D6" s="556"/>
      <c r="E6" s="93">
        <v>1191</v>
      </c>
      <c r="F6" s="93" t="s">
        <v>487</v>
      </c>
      <c r="G6" s="93">
        <v>4125</v>
      </c>
      <c r="H6" s="120" t="s">
        <v>487</v>
      </c>
      <c r="I6" s="141">
        <v>1492</v>
      </c>
      <c r="J6" s="93" t="s">
        <v>487</v>
      </c>
      <c r="K6" s="93">
        <v>3589</v>
      </c>
      <c r="L6" s="120" t="s">
        <v>487</v>
      </c>
      <c r="M6" s="93" t="s">
        <v>487</v>
      </c>
      <c r="N6" s="93" t="s">
        <v>487</v>
      </c>
      <c r="O6" s="93" t="s">
        <v>487</v>
      </c>
      <c r="P6" s="94" t="s">
        <v>487</v>
      </c>
      <c r="Q6" s="98"/>
    </row>
    <row r="7" spans="1:17" x14ac:dyDescent="0.2">
      <c r="A7" s="98"/>
      <c r="B7" s="571" t="s">
        <v>422</v>
      </c>
      <c r="C7" s="95" t="s">
        <v>431</v>
      </c>
      <c r="D7" s="121"/>
      <c r="E7" s="96">
        <v>87</v>
      </c>
      <c r="F7" s="97">
        <f>E7/E$6</f>
        <v>7.3047858942065488E-2</v>
      </c>
      <c r="G7" s="96">
        <v>665</v>
      </c>
      <c r="H7" s="122">
        <f>G7/G$6</f>
        <v>0.16121212121212122</v>
      </c>
      <c r="I7" s="142">
        <v>111</v>
      </c>
      <c r="J7" s="97">
        <v>7.3047860000000006E-2</v>
      </c>
      <c r="K7" s="96">
        <v>495</v>
      </c>
      <c r="L7" s="122">
        <v>7.3047860000000006E-2</v>
      </c>
      <c r="M7" s="85"/>
      <c r="N7" s="85"/>
      <c r="O7" s="85"/>
      <c r="P7" s="88"/>
      <c r="Q7" s="98"/>
    </row>
    <row r="8" spans="1:17" x14ac:dyDescent="0.2">
      <c r="A8" s="98"/>
      <c r="B8" s="571"/>
      <c r="C8" s="95" t="s">
        <v>432</v>
      </c>
      <c r="D8" s="121"/>
      <c r="E8" s="96">
        <v>144</v>
      </c>
      <c r="F8" s="97">
        <f t="shared" ref="F8:H23" si="0">E8/E$6</f>
        <v>0.12090680100755667</v>
      </c>
      <c r="G8" s="96">
        <v>961</v>
      </c>
      <c r="H8" s="122">
        <f t="shared" si="0"/>
        <v>0.23296969696969697</v>
      </c>
      <c r="I8" s="142">
        <v>168</v>
      </c>
      <c r="J8" s="97">
        <v>0.12090679999999999</v>
      </c>
      <c r="K8" s="96">
        <v>746</v>
      </c>
      <c r="L8" s="122">
        <v>0.12090679999999999</v>
      </c>
      <c r="M8" s="85"/>
      <c r="N8" s="85"/>
      <c r="O8" s="85"/>
      <c r="P8" s="88"/>
      <c r="Q8" s="98"/>
    </row>
    <row r="9" spans="1:17" x14ac:dyDescent="0.2">
      <c r="A9" s="98"/>
      <c r="B9" s="571"/>
      <c r="C9" s="95" t="s">
        <v>433</v>
      </c>
      <c r="D9" s="121"/>
      <c r="E9" s="96">
        <v>368</v>
      </c>
      <c r="F9" s="97">
        <f t="shared" si="0"/>
        <v>0.30898404701931148</v>
      </c>
      <c r="G9" s="96">
        <v>1315</v>
      </c>
      <c r="H9" s="122">
        <f t="shared" si="0"/>
        <v>0.31878787878787879</v>
      </c>
      <c r="I9" s="142">
        <v>449</v>
      </c>
      <c r="J9" s="97">
        <v>0.30898405000000001</v>
      </c>
      <c r="K9" s="96">
        <v>1199</v>
      </c>
      <c r="L9" s="122">
        <v>0.30898405000000001</v>
      </c>
      <c r="M9" s="85"/>
      <c r="N9" s="85"/>
      <c r="O9" s="85"/>
      <c r="P9" s="88"/>
      <c r="Q9" s="98"/>
    </row>
    <row r="10" spans="1:17" x14ac:dyDescent="0.2">
      <c r="A10" s="98"/>
      <c r="B10" s="571"/>
      <c r="C10" s="95" t="s">
        <v>434</v>
      </c>
      <c r="D10" s="121"/>
      <c r="E10" s="96">
        <v>523</v>
      </c>
      <c r="F10" s="97">
        <f t="shared" si="0"/>
        <v>0.43912678421494544</v>
      </c>
      <c r="G10" s="96">
        <v>1061</v>
      </c>
      <c r="H10" s="122">
        <f t="shared" si="0"/>
        <v>0.25721212121212123</v>
      </c>
      <c r="I10" s="142">
        <v>678</v>
      </c>
      <c r="J10" s="97">
        <v>0.43912677999999999</v>
      </c>
      <c r="K10" s="96">
        <v>1051</v>
      </c>
      <c r="L10" s="122">
        <v>0.43912677999999999</v>
      </c>
      <c r="M10" s="85"/>
      <c r="N10" s="85"/>
      <c r="O10" s="85"/>
      <c r="P10" s="88"/>
      <c r="Q10" s="98"/>
    </row>
    <row r="11" spans="1:17" ht="16" thickBot="1" x14ac:dyDescent="0.25">
      <c r="A11" s="98"/>
      <c r="B11" s="571"/>
      <c r="C11" s="95" t="s">
        <v>435</v>
      </c>
      <c r="D11" s="121"/>
      <c r="E11" s="96">
        <v>69</v>
      </c>
      <c r="F11" s="97">
        <f t="shared" si="0"/>
        <v>5.793450881612091E-2</v>
      </c>
      <c r="G11" s="96">
        <v>123</v>
      </c>
      <c r="H11" s="122">
        <f t="shared" si="0"/>
        <v>2.9818181818181817E-2</v>
      </c>
      <c r="I11" s="142">
        <v>86</v>
      </c>
      <c r="J11" s="97">
        <v>5.7934510000000002E-2</v>
      </c>
      <c r="K11" s="96">
        <v>98</v>
      </c>
      <c r="L11" s="122">
        <v>5.7934510000000002E-2</v>
      </c>
      <c r="M11" s="85"/>
      <c r="N11" s="85"/>
      <c r="O11" s="85"/>
      <c r="P11" s="88"/>
      <c r="Q11" s="98"/>
    </row>
    <row r="12" spans="1:17" x14ac:dyDescent="0.2">
      <c r="A12" s="98"/>
      <c r="B12" s="572" t="s">
        <v>423</v>
      </c>
      <c r="C12" s="99" t="s">
        <v>473</v>
      </c>
      <c r="D12" s="123"/>
      <c r="E12" s="100">
        <v>589</v>
      </c>
      <c r="F12" s="101">
        <f t="shared" si="0"/>
        <v>0.49454240134340888</v>
      </c>
      <c r="G12" s="100">
        <v>1768</v>
      </c>
      <c r="H12" s="124">
        <f t="shared" si="0"/>
        <v>0.4286060606060606</v>
      </c>
      <c r="I12" s="143">
        <v>693</v>
      </c>
      <c r="J12" s="101">
        <v>0.49454239999999999</v>
      </c>
      <c r="K12" s="100">
        <v>1497</v>
      </c>
      <c r="L12" s="124">
        <v>0.49454239999999999</v>
      </c>
      <c r="M12" s="86"/>
      <c r="N12" s="86"/>
      <c r="O12" s="86"/>
      <c r="P12" s="87"/>
      <c r="Q12" s="98"/>
    </row>
    <row r="13" spans="1:17" ht="16" thickBot="1" x14ac:dyDescent="0.25">
      <c r="A13" s="98"/>
      <c r="B13" s="571"/>
      <c r="C13" s="95" t="s">
        <v>474</v>
      </c>
      <c r="D13" s="121"/>
      <c r="E13" s="102">
        <v>602</v>
      </c>
      <c r="F13" s="97">
        <f t="shared" si="0"/>
        <v>0.50545759865659112</v>
      </c>
      <c r="G13" s="102">
        <v>2357</v>
      </c>
      <c r="H13" s="122">
        <f t="shared" si="0"/>
        <v>0.57139393939393934</v>
      </c>
      <c r="I13" s="144">
        <v>799</v>
      </c>
      <c r="J13" s="97">
        <v>0.50545759999999995</v>
      </c>
      <c r="K13" s="102">
        <v>2092</v>
      </c>
      <c r="L13" s="122">
        <v>0.50545759999999995</v>
      </c>
      <c r="M13" s="85"/>
      <c r="N13" s="85"/>
      <c r="O13" s="85"/>
      <c r="P13" s="88"/>
      <c r="Q13" s="98"/>
    </row>
    <row r="14" spans="1:17" x14ac:dyDescent="0.2">
      <c r="A14" s="98"/>
      <c r="B14" s="572" t="s">
        <v>425</v>
      </c>
      <c r="C14" s="99" t="s">
        <v>444</v>
      </c>
      <c r="D14" s="123"/>
      <c r="E14" s="103">
        <v>270</v>
      </c>
      <c r="F14" s="101">
        <f t="shared" si="0"/>
        <v>0.22670025188916876</v>
      </c>
      <c r="G14" s="103">
        <v>784</v>
      </c>
      <c r="H14" s="124">
        <f t="shared" si="0"/>
        <v>0.19006060606060607</v>
      </c>
      <c r="I14" s="145">
        <v>331</v>
      </c>
      <c r="J14" s="101">
        <v>0.22670024999999999</v>
      </c>
      <c r="K14" s="103">
        <v>594</v>
      </c>
      <c r="L14" s="124">
        <v>0.22670024999999999</v>
      </c>
      <c r="M14" s="86"/>
      <c r="N14" s="86"/>
      <c r="O14" s="86"/>
      <c r="P14" s="87"/>
      <c r="Q14" s="98"/>
    </row>
    <row r="15" spans="1:17" x14ac:dyDescent="0.2">
      <c r="A15" s="98"/>
      <c r="B15" s="571"/>
      <c r="C15" s="95" t="s">
        <v>443</v>
      </c>
      <c r="D15" s="121"/>
      <c r="E15" s="96">
        <v>583</v>
      </c>
      <c r="F15" s="97">
        <f t="shared" si="0"/>
        <v>0.48950461796809402</v>
      </c>
      <c r="G15" s="96">
        <v>1611</v>
      </c>
      <c r="H15" s="122">
        <f t="shared" si="0"/>
        <v>0.39054545454545453</v>
      </c>
      <c r="I15" s="142">
        <v>751</v>
      </c>
      <c r="J15" s="97">
        <v>0.48950462</v>
      </c>
      <c r="K15" s="96">
        <v>1387</v>
      </c>
      <c r="L15" s="122">
        <v>0.48950462</v>
      </c>
      <c r="M15" s="85"/>
      <c r="N15" s="85"/>
      <c r="O15" s="85"/>
      <c r="P15" s="88"/>
      <c r="Q15" s="98"/>
    </row>
    <row r="16" spans="1:17" ht="16" thickBot="1" x14ac:dyDescent="0.25">
      <c r="A16" s="98"/>
      <c r="B16" s="571"/>
      <c r="C16" s="95" t="s">
        <v>442</v>
      </c>
      <c r="D16" s="121"/>
      <c r="E16" s="96">
        <v>337</v>
      </c>
      <c r="F16" s="97">
        <f t="shared" si="0"/>
        <v>0.28295549958018473</v>
      </c>
      <c r="G16" s="96">
        <v>1723</v>
      </c>
      <c r="H16" s="122">
        <f t="shared" si="0"/>
        <v>0.41769696969696968</v>
      </c>
      <c r="I16" s="142">
        <v>386</v>
      </c>
      <c r="J16" s="97">
        <v>0.28295550000000003</v>
      </c>
      <c r="K16" s="96">
        <v>1552</v>
      </c>
      <c r="L16" s="122">
        <v>0.28295550000000003</v>
      </c>
      <c r="M16" s="85"/>
      <c r="N16" s="85"/>
      <c r="O16" s="85"/>
      <c r="P16" s="88"/>
      <c r="Q16" s="98"/>
    </row>
    <row r="17" spans="1:17" x14ac:dyDescent="0.2">
      <c r="A17" s="98"/>
      <c r="B17" s="572" t="s">
        <v>426</v>
      </c>
      <c r="C17" s="99" t="s">
        <v>440</v>
      </c>
      <c r="D17" s="123"/>
      <c r="E17" s="103">
        <v>490</v>
      </c>
      <c r="F17" s="101">
        <f t="shared" si="0"/>
        <v>0.41141897565071367</v>
      </c>
      <c r="G17" s="103">
        <v>1068</v>
      </c>
      <c r="H17" s="124">
        <f t="shared" si="0"/>
        <v>0.25890909090909092</v>
      </c>
      <c r="I17" s="145">
        <v>589</v>
      </c>
      <c r="J17" s="101">
        <v>0.41141897999999999</v>
      </c>
      <c r="K17" s="103">
        <v>923</v>
      </c>
      <c r="L17" s="124">
        <v>0.41141897999999999</v>
      </c>
      <c r="M17" s="86"/>
      <c r="N17" s="86"/>
      <c r="O17" s="86"/>
      <c r="P17" s="87"/>
      <c r="Q17" s="98"/>
    </row>
    <row r="18" spans="1:17" x14ac:dyDescent="0.2">
      <c r="A18" s="98"/>
      <c r="B18" s="571"/>
      <c r="C18" s="95" t="s">
        <v>439</v>
      </c>
      <c r="D18" s="121"/>
      <c r="E18" s="96">
        <v>376</v>
      </c>
      <c r="F18" s="97">
        <f t="shared" si="0"/>
        <v>0.3157010915197313</v>
      </c>
      <c r="G18" s="96">
        <v>1458</v>
      </c>
      <c r="H18" s="122">
        <f t="shared" si="0"/>
        <v>0.35345454545454547</v>
      </c>
      <c r="I18" s="142">
        <v>476</v>
      </c>
      <c r="J18" s="97">
        <v>0.31570109000000002</v>
      </c>
      <c r="K18" s="96">
        <v>1268</v>
      </c>
      <c r="L18" s="122">
        <v>0.31570109000000002</v>
      </c>
      <c r="M18" s="85"/>
      <c r="N18" s="85"/>
      <c r="O18" s="85"/>
      <c r="P18" s="88"/>
      <c r="Q18" s="98"/>
    </row>
    <row r="19" spans="1:17" x14ac:dyDescent="0.2">
      <c r="A19" s="98"/>
      <c r="B19" s="571"/>
      <c r="C19" s="95" t="s">
        <v>438</v>
      </c>
      <c r="D19" s="121"/>
      <c r="E19" s="96">
        <v>109</v>
      </c>
      <c r="F19" s="97">
        <f t="shared" si="0"/>
        <v>9.1519731318219985E-2</v>
      </c>
      <c r="G19" s="96">
        <v>566</v>
      </c>
      <c r="H19" s="122">
        <f t="shared" si="0"/>
        <v>0.1372121212121212</v>
      </c>
      <c r="I19" s="142">
        <v>143</v>
      </c>
      <c r="J19" s="97">
        <v>9.1519729999999994E-2</v>
      </c>
      <c r="K19" s="96">
        <v>503</v>
      </c>
      <c r="L19" s="122">
        <v>9.1519729999999994E-2</v>
      </c>
      <c r="M19" s="85"/>
      <c r="N19" s="85"/>
      <c r="O19" s="85"/>
      <c r="P19" s="88"/>
      <c r="Q19" s="98"/>
    </row>
    <row r="20" spans="1:17" ht="16" thickBot="1" x14ac:dyDescent="0.25">
      <c r="A20" s="98"/>
      <c r="B20" s="571"/>
      <c r="C20" s="95" t="s">
        <v>441</v>
      </c>
      <c r="D20" s="121"/>
      <c r="E20" s="96">
        <v>69</v>
      </c>
      <c r="F20" s="97">
        <f t="shared" si="0"/>
        <v>5.793450881612091E-2</v>
      </c>
      <c r="G20" s="96">
        <v>416</v>
      </c>
      <c r="H20" s="122">
        <f t="shared" si="0"/>
        <v>0.10084848484848485</v>
      </c>
      <c r="I20" s="142">
        <v>111</v>
      </c>
      <c r="J20" s="97">
        <v>5.7934510000000002E-2</v>
      </c>
      <c r="K20" s="96">
        <v>344</v>
      </c>
      <c r="L20" s="122">
        <v>5.7934510000000002E-2</v>
      </c>
      <c r="M20" s="85"/>
      <c r="N20" s="85"/>
      <c r="O20" s="85"/>
      <c r="P20" s="88"/>
      <c r="Q20" s="98"/>
    </row>
    <row r="21" spans="1:17" x14ac:dyDescent="0.2">
      <c r="A21" s="98"/>
      <c r="B21" s="572" t="s">
        <v>427</v>
      </c>
      <c r="C21" s="99" t="s">
        <v>436</v>
      </c>
      <c r="D21" s="125"/>
      <c r="E21" s="100">
        <v>332</v>
      </c>
      <c r="F21" s="101">
        <f t="shared" si="0"/>
        <v>0.27875734676742231</v>
      </c>
      <c r="G21" s="100">
        <v>774</v>
      </c>
      <c r="H21" s="124">
        <f t="shared" si="0"/>
        <v>0.18763636363636363</v>
      </c>
      <c r="I21" s="143">
        <v>438</v>
      </c>
      <c r="J21" s="101">
        <v>0.27875735000000001</v>
      </c>
      <c r="K21" s="100">
        <v>714</v>
      </c>
      <c r="L21" s="124">
        <v>0.27875735000000001</v>
      </c>
      <c r="M21" s="86"/>
      <c r="N21" s="86"/>
      <c r="O21" s="86"/>
      <c r="P21" s="87"/>
      <c r="Q21" s="98"/>
    </row>
    <row r="22" spans="1:17" ht="16" thickBot="1" x14ac:dyDescent="0.25">
      <c r="A22" s="98"/>
      <c r="B22" s="571"/>
      <c r="C22" s="95" t="s">
        <v>437</v>
      </c>
      <c r="D22" s="126"/>
      <c r="E22" s="102">
        <v>847</v>
      </c>
      <c r="F22" s="97">
        <f t="shared" si="0"/>
        <v>0.71116708648194793</v>
      </c>
      <c r="G22" s="102">
        <v>3120</v>
      </c>
      <c r="H22" s="122">
        <f t="shared" si="0"/>
        <v>0.75636363636363635</v>
      </c>
      <c r="I22" s="144">
        <v>1008</v>
      </c>
      <c r="J22" s="97">
        <v>0.71116709</v>
      </c>
      <c r="K22" s="102">
        <v>2760</v>
      </c>
      <c r="L22" s="122">
        <v>0.71116709</v>
      </c>
      <c r="M22" s="85"/>
      <c r="N22" s="85"/>
      <c r="O22" s="85"/>
      <c r="P22" s="88"/>
      <c r="Q22" s="98"/>
    </row>
    <row r="23" spans="1:17" ht="15" hidden="1" customHeight="1" x14ac:dyDescent="0.2">
      <c r="A23" s="98"/>
      <c r="B23" s="573" t="s">
        <v>478</v>
      </c>
      <c r="C23" s="99" t="s">
        <v>490</v>
      </c>
      <c r="D23" s="127"/>
      <c r="E23" s="104">
        <v>355</v>
      </c>
      <c r="F23" s="101">
        <f t="shared" si="0"/>
        <v>0.29806884970612929</v>
      </c>
      <c r="G23" s="104">
        <v>789</v>
      </c>
      <c r="H23" s="124">
        <f t="shared" si="0"/>
        <v>0.19127272727272726</v>
      </c>
      <c r="I23" s="146">
        <v>445</v>
      </c>
      <c r="J23" s="101">
        <f t="shared" ref="J23:J34" si="1">I23/I$6</f>
        <v>0.29825737265415547</v>
      </c>
      <c r="K23" s="104">
        <v>728</v>
      </c>
      <c r="L23" s="124">
        <f t="shared" ref="L23:L34" si="2">K23/K$6</f>
        <v>0.20284201727500697</v>
      </c>
      <c r="M23" s="86"/>
      <c r="N23" s="86"/>
      <c r="O23" s="86"/>
      <c r="P23" s="87"/>
      <c r="Q23" s="98"/>
    </row>
    <row r="24" spans="1:17" hidden="1" x14ac:dyDescent="0.2">
      <c r="A24" s="98"/>
      <c r="B24" s="574"/>
      <c r="C24" s="95" t="s">
        <v>491</v>
      </c>
      <c r="D24" s="128"/>
      <c r="E24" s="105">
        <v>169</v>
      </c>
      <c r="F24" s="97">
        <f t="shared" ref="F24" si="3">E24/E$6</f>
        <v>0.14189756507136861</v>
      </c>
      <c r="G24" s="105">
        <v>387</v>
      </c>
      <c r="H24" s="122">
        <f t="shared" ref="H24" si="4">G24/G$6</f>
        <v>9.3818181818181814E-2</v>
      </c>
      <c r="I24" s="147">
        <v>199</v>
      </c>
      <c r="J24" s="97">
        <f t="shared" si="1"/>
        <v>0.13337801608579089</v>
      </c>
      <c r="K24" s="105">
        <v>338</v>
      </c>
      <c r="L24" s="122">
        <f t="shared" si="2"/>
        <v>9.4176650877681803E-2</v>
      </c>
      <c r="M24" s="85"/>
      <c r="N24" s="85"/>
      <c r="O24" s="85"/>
      <c r="P24" s="88"/>
      <c r="Q24" s="98"/>
    </row>
    <row r="25" spans="1:17" hidden="1" x14ac:dyDescent="0.2">
      <c r="A25" s="98"/>
      <c r="B25" s="574"/>
      <c r="C25" s="95" t="s">
        <v>493</v>
      </c>
      <c r="D25" s="128"/>
      <c r="E25" s="105">
        <v>198</v>
      </c>
      <c r="F25" s="97">
        <f t="shared" ref="F25" si="5">E25/E$6</f>
        <v>0.16624685138539042</v>
      </c>
      <c r="G25" s="105">
        <v>642</v>
      </c>
      <c r="H25" s="122">
        <f t="shared" ref="H25" si="6">G25/G$6</f>
        <v>0.15563636363636363</v>
      </c>
      <c r="I25" s="147">
        <v>278</v>
      </c>
      <c r="J25" s="97">
        <f t="shared" si="1"/>
        <v>0.18632707774798929</v>
      </c>
      <c r="K25" s="105">
        <v>601</v>
      </c>
      <c r="L25" s="122">
        <f t="shared" si="2"/>
        <v>0.16745611590972415</v>
      </c>
      <c r="M25" s="85"/>
      <c r="N25" s="85"/>
      <c r="O25" s="85"/>
      <c r="P25" s="88"/>
      <c r="Q25" s="98"/>
    </row>
    <row r="26" spans="1:17" hidden="1" x14ac:dyDescent="0.2">
      <c r="A26" s="98"/>
      <c r="B26" s="574"/>
      <c r="C26" s="95" t="s">
        <v>492</v>
      </c>
      <c r="D26" s="128"/>
      <c r="E26" s="105">
        <v>46</v>
      </c>
      <c r="F26" s="97">
        <f t="shared" ref="F26" si="7">E26/E$6</f>
        <v>3.8623005877413935E-2</v>
      </c>
      <c r="G26" s="105">
        <v>129</v>
      </c>
      <c r="H26" s="122">
        <f t="shared" ref="H26" si="8">G26/G$6</f>
        <v>3.1272727272727271E-2</v>
      </c>
      <c r="I26" s="147">
        <v>64</v>
      </c>
      <c r="J26" s="97">
        <f t="shared" si="1"/>
        <v>4.2895442359249331E-2</v>
      </c>
      <c r="K26" s="105">
        <v>121</v>
      </c>
      <c r="L26" s="122">
        <f t="shared" si="2"/>
        <v>3.3714126497631655E-2</v>
      </c>
      <c r="M26" s="85"/>
      <c r="N26" s="85"/>
      <c r="O26" s="85"/>
      <c r="P26" s="88"/>
      <c r="Q26" s="98"/>
    </row>
    <row r="27" spans="1:17" hidden="1" x14ac:dyDescent="0.2">
      <c r="A27" s="98"/>
      <c r="B27" s="574"/>
      <c r="C27" s="95" t="s">
        <v>494</v>
      </c>
      <c r="D27" s="128"/>
      <c r="E27" s="105">
        <v>47</v>
      </c>
      <c r="F27" s="97">
        <f t="shared" ref="F27" si="9">E27/E$6</f>
        <v>3.9462636439966413E-2</v>
      </c>
      <c r="G27" s="105">
        <v>97</v>
      </c>
      <c r="H27" s="122">
        <f t="shared" ref="H27" si="10">G27/G$6</f>
        <v>2.3515151515151517E-2</v>
      </c>
      <c r="I27" s="147">
        <v>51</v>
      </c>
      <c r="J27" s="97">
        <f t="shared" si="1"/>
        <v>3.4182305630026812E-2</v>
      </c>
      <c r="K27" s="105">
        <v>90</v>
      </c>
      <c r="L27" s="122">
        <f t="shared" si="2"/>
        <v>2.5076623014767346E-2</v>
      </c>
      <c r="M27" s="85"/>
      <c r="N27" s="85"/>
      <c r="O27" s="85"/>
      <c r="P27" s="88"/>
      <c r="Q27" s="98"/>
    </row>
    <row r="28" spans="1:17" hidden="1" x14ac:dyDescent="0.2">
      <c r="A28" s="98"/>
      <c r="B28" s="574"/>
      <c r="C28" s="95" t="s">
        <v>495</v>
      </c>
      <c r="D28" s="128"/>
      <c r="E28" s="105">
        <v>5</v>
      </c>
      <c r="F28" s="97">
        <f t="shared" ref="F28" si="11">E28/E$6</f>
        <v>4.1981528127623844E-3</v>
      </c>
      <c r="G28" s="105">
        <v>25</v>
      </c>
      <c r="H28" s="122">
        <f t="shared" ref="H28" si="12">G28/G$6</f>
        <v>6.0606060606060606E-3</v>
      </c>
      <c r="I28" s="147">
        <v>12</v>
      </c>
      <c r="J28" s="97">
        <f t="shared" si="1"/>
        <v>8.0428954423592495E-3</v>
      </c>
      <c r="K28" s="105">
        <v>24</v>
      </c>
      <c r="L28" s="122">
        <f t="shared" si="2"/>
        <v>6.6870994706046249E-3</v>
      </c>
      <c r="M28" s="85"/>
      <c r="N28" s="85"/>
      <c r="O28" s="85"/>
      <c r="P28" s="88"/>
      <c r="Q28" s="98"/>
    </row>
    <row r="29" spans="1:17" hidden="1" x14ac:dyDescent="0.2">
      <c r="A29" s="98"/>
      <c r="B29" s="574"/>
      <c r="C29" s="95" t="s">
        <v>496</v>
      </c>
      <c r="D29" s="128"/>
      <c r="E29" s="105">
        <v>17</v>
      </c>
      <c r="F29" s="97">
        <f t="shared" ref="F29" si="13">E29/E$6</f>
        <v>1.4273719563392108E-2</v>
      </c>
      <c r="G29" s="105">
        <v>40</v>
      </c>
      <c r="H29" s="122">
        <f t="shared" ref="H29" si="14">G29/G$6</f>
        <v>9.696969696969697E-3</v>
      </c>
      <c r="I29" s="147">
        <v>19</v>
      </c>
      <c r="J29" s="97">
        <f t="shared" si="1"/>
        <v>1.2734584450402145E-2</v>
      </c>
      <c r="K29" s="105">
        <v>38</v>
      </c>
      <c r="L29" s="122">
        <f t="shared" si="2"/>
        <v>1.0587907495123989E-2</v>
      </c>
      <c r="M29" s="85"/>
      <c r="N29" s="85"/>
      <c r="O29" s="85"/>
      <c r="P29" s="88"/>
      <c r="Q29" s="98"/>
    </row>
    <row r="30" spans="1:17" hidden="1" x14ac:dyDescent="0.2">
      <c r="A30" s="98"/>
      <c r="B30" s="574"/>
      <c r="C30" s="95" t="s">
        <v>497</v>
      </c>
      <c r="D30" s="128"/>
      <c r="E30" s="105">
        <v>15</v>
      </c>
      <c r="F30" s="97">
        <f t="shared" ref="F30" si="15">E30/E$6</f>
        <v>1.2594458438287154E-2</v>
      </c>
      <c r="G30" s="105">
        <v>58</v>
      </c>
      <c r="H30" s="122">
        <f t="shared" ref="H30" si="16">G30/G$6</f>
        <v>1.406060606060606E-2</v>
      </c>
      <c r="I30" s="147">
        <v>18</v>
      </c>
      <c r="J30" s="97">
        <f t="shared" si="1"/>
        <v>1.2064343163538873E-2</v>
      </c>
      <c r="K30" s="105">
        <v>47</v>
      </c>
      <c r="L30" s="122">
        <f t="shared" si="2"/>
        <v>1.3095569796600724E-2</v>
      </c>
      <c r="M30" s="85"/>
      <c r="N30" s="85"/>
      <c r="O30" s="85"/>
      <c r="P30" s="88"/>
      <c r="Q30" s="98"/>
    </row>
    <row r="31" spans="1:17" hidden="1" x14ac:dyDescent="0.2">
      <c r="A31" s="98"/>
      <c r="B31" s="574"/>
      <c r="C31" s="95" t="s">
        <v>498</v>
      </c>
      <c r="D31" s="128"/>
      <c r="E31" s="105">
        <v>28</v>
      </c>
      <c r="F31" s="97">
        <f t="shared" ref="F31" si="17">E31/E$6</f>
        <v>2.3509655751469353E-2</v>
      </c>
      <c r="G31" s="105">
        <v>89</v>
      </c>
      <c r="H31" s="122">
        <f t="shared" ref="H31" si="18">G31/G$6</f>
        <v>2.1575757575757575E-2</v>
      </c>
      <c r="I31" s="147">
        <v>33</v>
      </c>
      <c r="J31" s="97">
        <f t="shared" si="1"/>
        <v>2.2117962466487937E-2</v>
      </c>
      <c r="K31" s="105">
        <v>82</v>
      </c>
      <c r="L31" s="122">
        <f t="shared" si="2"/>
        <v>2.2847589857899135E-2</v>
      </c>
      <c r="M31" s="85"/>
      <c r="N31" s="85"/>
      <c r="O31" s="85"/>
      <c r="P31" s="88"/>
      <c r="Q31" s="98"/>
    </row>
    <row r="32" spans="1:17" hidden="1" x14ac:dyDescent="0.2">
      <c r="A32" s="98"/>
      <c r="B32" s="574"/>
      <c r="C32" s="95" t="s">
        <v>499</v>
      </c>
      <c r="D32" s="128"/>
      <c r="E32" s="105">
        <v>64</v>
      </c>
      <c r="F32" s="97">
        <f t="shared" ref="F32" si="19">E32/E$6</f>
        <v>5.3736356003358521E-2</v>
      </c>
      <c r="G32" s="105">
        <v>147</v>
      </c>
      <c r="H32" s="122">
        <f t="shared" ref="H32" si="20">G32/G$6</f>
        <v>3.563636363636364E-2</v>
      </c>
      <c r="I32" s="147">
        <v>79</v>
      </c>
      <c r="J32" s="97">
        <f t="shared" si="1"/>
        <v>5.2949061662198392E-2</v>
      </c>
      <c r="K32" s="105">
        <v>130</v>
      </c>
      <c r="L32" s="122">
        <f t="shared" si="2"/>
        <v>3.6221788799108388E-2</v>
      </c>
      <c r="M32" s="85"/>
      <c r="N32" s="85"/>
      <c r="O32" s="85"/>
      <c r="P32" s="88"/>
      <c r="Q32" s="98"/>
    </row>
    <row r="33" spans="1:17" ht="16" hidden="1" thickBot="1" x14ac:dyDescent="0.25">
      <c r="A33" s="98"/>
      <c r="B33" s="575"/>
      <c r="C33" s="106" t="s">
        <v>500</v>
      </c>
      <c r="D33" s="129"/>
      <c r="E33" s="107">
        <v>80</v>
      </c>
      <c r="F33" s="108">
        <f t="shared" ref="F33" si="21">E33/E$6</f>
        <v>6.7170445004198151E-2</v>
      </c>
      <c r="G33" s="107">
        <v>255</v>
      </c>
      <c r="H33" s="130">
        <f t="shared" ref="H33" si="22">G33/G$6</f>
        <v>6.1818181818181821E-2</v>
      </c>
      <c r="I33" s="148">
        <v>105</v>
      </c>
      <c r="J33" s="108">
        <f t="shared" si="1"/>
        <v>7.0375335120643437E-2</v>
      </c>
      <c r="K33" s="107">
        <v>232</v>
      </c>
      <c r="L33" s="130">
        <f t="shared" si="2"/>
        <v>6.4641961549178048E-2</v>
      </c>
      <c r="M33" s="89"/>
      <c r="N33" s="89"/>
      <c r="O33" s="89"/>
      <c r="P33" s="90"/>
      <c r="Q33" s="98"/>
    </row>
    <row r="34" spans="1:17" hidden="1" x14ac:dyDescent="0.2">
      <c r="A34" s="98"/>
      <c r="B34" s="574" t="s">
        <v>428</v>
      </c>
      <c r="C34" s="95" t="s">
        <v>446</v>
      </c>
      <c r="D34" s="131"/>
      <c r="E34" s="96">
        <v>422</v>
      </c>
      <c r="F34" s="97">
        <f>E34/E$6</f>
        <v>0.35432409739714527</v>
      </c>
      <c r="G34" s="96">
        <v>1492</v>
      </c>
      <c r="H34" s="122">
        <f>G34/G$6</f>
        <v>0.36169696969696968</v>
      </c>
      <c r="I34" s="142">
        <v>516</v>
      </c>
      <c r="J34" s="97">
        <f t="shared" si="1"/>
        <v>0.34584450402144773</v>
      </c>
      <c r="K34" s="96">
        <v>1286</v>
      </c>
      <c r="L34" s="122">
        <f t="shared" si="2"/>
        <v>0.35831707996656448</v>
      </c>
      <c r="M34" s="85"/>
      <c r="N34" s="85"/>
      <c r="O34" s="85"/>
      <c r="P34" s="88"/>
      <c r="Q34" s="98"/>
    </row>
    <row r="35" spans="1:17" hidden="1" x14ac:dyDescent="0.2">
      <c r="A35" s="98"/>
      <c r="B35" s="574"/>
      <c r="C35" s="95" t="s">
        <v>463</v>
      </c>
      <c r="D35" s="131"/>
      <c r="E35" s="96">
        <v>499</v>
      </c>
      <c r="F35" s="97">
        <f t="shared" ref="F35" si="23">E35/E$6</f>
        <v>0.41897565071368598</v>
      </c>
      <c r="G35" s="96">
        <v>1797</v>
      </c>
      <c r="H35" s="122">
        <f t="shared" ref="H35" si="24">G35/G$6</f>
        <v>0.43563636363636365</v>
      </c>
      <c r="I35" s="142">
        <v>652</v>
      </c>
      <c r="J35" s="97">
        <f t="shared" ref="J35" si="25">I35/I$6</f>
        <v>0.43699731903485256</v>
      </c>
      <c r="K35" s="96">
        <v>1608</v>
      </c>
      <c r="L35" s="122">
        <f t="shared" ref="L35" si="26">K35/K$6</f>
        <v>0.44803566453050991</v>
      </c>
      <c r="M35" s="85"/>
      <c r="N35" s="85"/>
      <c r="O35" s="85"/>
      <c r="P35" s="88"/>
      <c r="Q35" s="98"/>
    </row>
    <row r="36" spans="1:17" hidden="1" x14ac:dyDescent="0.2">
      <c r="A36" s="98"/>
      <c r="B36" s="574"/>
      <c r="C36" s="95" t="s">
        <v>448</v>
      </c>
      <c r="D36" s="132"/>
      <c r="E36" s="96">
        <v>161</v>
      </c>
      <c r="F36" s="97">
        <f t="shared" ref="F36" si="27">E36/E$6</f>
        <v>0.13518052057094879</v>
      </c>
      <c r="G36" s="96">
        <v>492</v>
      </c>
      <c r="H36" s="122">
        <f t="shared" ref="H36" si="28">G36/G$6</f>
        <v>0.11927272727272727</v>
      </c>
      <c r="I36" s="142">
        <v>193</v>
      </c>
      <c r="J36" s="97">
        <f t="shared" ref="J36" si="29">I36/I$6</f>
        <v>0.12935656836461126</v>
      </c>
      <c r="K36" s="96">
        <v>412</v>
      </c>
      <c r="L36" s="122">
        <f t="shared" ref="L36" si="30">K36/K$6</f>
        <v>0.11479520757871273</v>
      </c>
      <c r="M36" s="85"/>
      <c r="N36" s="85"/>
      <c r="O36" s="85"/>
      <c r="P36" s="88"/>
      <c r="Q36" s="98"/>
    </row>
    <row r="37" spans="1:17" hidden="1" x14ac:dyDescent="0.2">
      <c r="A37" s="98"/>
      <c r="B37" s="574"/>
      <c r="C37" s="95" t="s">
        <v>447</v>
      </c>
      <c r="D37" s="131"/>
      <c r="E37" s="96">
        <v>88</v>
      </c>
      <c r="F37" s="97">
        <f t="shared" ref="F37" si="31">E37/E$6</f>
        <v>7.3887489504617973E-2</v>
      </c>
      <c r="G37" s="96">
        <v>282</v>
      </c>
      <c r="H37" s="122">
        <f t="shared" ref="H37" si="32">G37/G$6</f>
        <v>6.8363636363636363E-2</v>
      </c>
      <c r="I37" s="142">
        <v>105</v>
      </c>
      <c r="J37" s="97">
        <f t="shared" ref="J37" si="33">I37/I$6</f>
        <v>7.0375335120643437E-2</v>
      </c>
      <c r="K37" s="96">
        <v>231</v>
      </c>
      <c r="L37" s="122">
        <f t="shared" ref="L37" si="34">K37/K$6</f>
        <v>6.4363332404569512E-2</v>
      </c>
      <c r="M37" s="85"/>
      <c r="N37" s="85"/>
      <c r="O37" s="85"/>
      <c r="P37" s="88"/>
      <c r="Q37" s="98"/>
    </row>
    <row r="38" spans="1:17" hidden="1" x14ac:dyDescent="0.2">
      <c r="A38" s="98"/>
      <c r="B38" s="574"/>
      <c r="C38" s="95" t="s">
        <v>449</v>
      </c>
      <c r="D38" s="131"/>
      <c r="E38" s="96">
        <v>14</v>
      </c>
      <c r="F38" s="97">
        <f t="shared" ref="F38" si="35">E38/E$6</f>
        <v>1.1754827875734676E-2</v>
      </c>
      <c r="G38" s="96">
        <v>35</v>
      </c>
      <c r="H38" s="122">
        <f t="shared" ref="H38" si="36">G38/G$6</f>
        <v>8.4848484848484857E-3</v>
      </c>
      <c r="I38" s="142">
        <v>19</v>
      </c>
      <c r="J38" s="97">
        <f t="shared" ref="J38" si="37">I38/I$6</f>
        <v>1.2734584450402145E-2</v>
      </c>
      <c r="K38" s="96">
        <v>29</v>
      </c>
      <c r="L38" s="122">
        <f t="shared" ref="L38" si="38">K38/K$6</f>
        <v>8.080245193647256E-3</v>
      </c>
      <c r="M38" s="85"/>
      <c r="N38" s="85"/>
      <c r="O38" s="85"/>
      <c r="P38" s="88"/>
      <c r="Q38" s="98"/>
    </row>
    <row r="39" spans="1:17" ht="16" hidden="1" thickBot="1" x14ac:dyDescent="0.25">
      <c r="A39" s="98"/>
      <c r="B39" s="574"/>
      <c r="C39" s="95" t="s">
        <v>450</v>
      </c>
      <c r="D39" s="131"/>
      <c r="E39" s="96">
        <v>7</v>
      </c>
      <c r="F39" s="97">
        <f t="shared" ref="F39" si="39">E39/E$6</f>
        <v>5.8774139378673382E-3</v>
      </c>
      <c r="G39" s="96">
        <v>27</v>
      </c>
      <c r="H39" s="122">
        <f t="shared" ref="H39" si="40">G39/G$6</f>
        <v>6.5454545454545453E-3</v>
      </c>
      <c r="I39" s="142">
        <v>7</v>
      </c>
      <c r="J39" s="97">
        <f t="shared" ref="J39" si="41">I39/I$6</f>
        <v>4.6916890080428951E-3</v>
      </c>
      <c r="K39" s="96">
        <v>23</v>
      </c>
      <c r="L39" s="122">
        <f t="shared" ref="L39" si="42">K39/K$6</f>
        <v>6.4084703259960994E-3</v>
      </c>
      <c r="M39" s="85"/>
      <c r="N39" s="85"/>
      <c r="O39" s="85"/>
      <c r="P39" s="88"/>
      <c r="Q39" s="98"/>
    </row>
    <row r="40" spans="1:17" hidden="1" x14ac:dyDescent="0.2">
      <c r="A40" s="98"/>
      <c r="B40" s="573" t="s">
        <v>430</v>
      </c>
      <c r="C40" s="99" t="s">
        <v>436</v>
      </c>
      <c r="D40" s="133"/>
      <c r="E40" s="104">
        <v>704</v>
      </c>
      <c r="F40" s="101">
        <f>E40/E$6</f>
        <v>0.59109991603694378</v>
      </c>
      <c r="G40" s="104">
        <v>4008</v>
      </c>
      <c r="H40" s="124">
        <f>G40/G$6</f>
        <v>0.97163636363636363</v>
      </c>
      <c r="I40" s="146" t="s">
        <v>487</v>
      </c>
      <c r="J40" s="101" t="s">
        <v>487</v>
      </c>
      <c r="K40" s="104" t="s">
        <v>487</v>
      </c>
      <c r="L40" s="124" t="s">
        <v>487</v>
      </c>
      <c r="M40" s="86"/>
      <c r="N40" s="86"/>
      <c r="O40" s="86"/>
      <c r="P40" s="87"/>
      <c r="Q40" s="98"/>
    </row>
    <row r="41" spans="1:17" ht="16" hidden="1" thickBot="1" x14ac:dyDescent="0.25">
      <c r="A41" s="98"/>
      <c r="B41" s="575"/>
      <c r="C41" s="106" t="s">
        <v>437</v>
      </c>
      <c r="D41" s="134"/>
      <c r="E41" s="107">
        <v>487</v>
      </c>
      <c r="F41" s="108">
        <f t="shared" ref="F41:F43" si="43">E41/E$6</f>
        <v>0.40890008396305627</v>
      </c>
      <c r="G41" s="107">
        <v>114</v>
      </c>
      <c r="H41" s="130">
        <f t="shared" ref="H41:H43" si="44">G41/G$6</f>
        <v>2.7636363636363636E-2</v>
      </c>
      <c r="I41" s="148" t="s">
        <v>487</v>
      </c>
      <c r="J41" s="108" t="s">
        <v>487</v>
      </c>
      <c r="K41" s="107" t="s">
        <v>487</v>
      </c>
      <c r="L41" s="130" t="s">
        <v>487</v>
      </c>
      <c r="M41" s="89"/>
      <c r="N41" s="89"/>
      <c r="O41" s="89"/>
      <c r="P41" s="90"/>
      <c r="Q41" s="98"/>
    </row>
    <row r="42" spans="1:17" hidden="1" x14ac:dyDescent="0.2">
      <c r="A42" s="98"/>
      <c r="B42" s="573" t="s">
        <v>445</v>
      </c>
      <c r="C42" s="99" t="s">
        <v>436</v>
      </c>
      <c r="D42" s="133"/>
      <c r="E42" s="104">
        <v>155</v>
      </c>
      <c r="F42" s="101">
        <f t="shared" si="43"/>
        <v>0.13014273719563393</v>
      </c>
      <c r="G42" s="104">
        <v>3845</v>
      </c>
      <c r="H42" s="124">
        <f t="shared" si="44"/>
        <v>0.93212121212121213</v>
      </c>
      <c r="I42" s="146">
        <v>554</v>
      </c>
      <c r="J42" s="101">
        <f t="shared" ref="J42:J45" si="45">I42/I$6</f>
        <v>0.37131367292225204</v>
      </c>
      <c r="K42" s="104">
        <v>3342</v>
      </c>
      <c r="L42" s="124">
        <f t="shared" ref="L42:L45" si="46">K42/K$6</f>
        <v>0.93117860128169405</v>
      </c>
      <c r="M42" s="86"/>
      <c r="N42" s="86"/>
      <c r="O42" s="86"/>
      <c r="P42" s="87"/>
      <c r="Q42" s="98"/>
    </row>
    <row r="43" spans="1:17" ht="16" hidden="1" thickBot="1" x14ac:dyDescent="0.25">
      <c r="A43" s="98"/>
      <c r="B43" s="575"/>
      <c r="C43" s="106" t="s">
        <v>437</v>
      </c>
      <c r="D43" s="134"/>
      <c r="E43" s="107">
        <v>1034</v>
      </c>
      <c r="F43" s="108">
        <f t="shared" si="43"/>
        <v>0.86817800167926118</v>
      </c>
      <c r="G43" s="107">
        <v>280</v>
      </c>
      <c r="H43" s="130">
        <f t="shared" si="44"/>
        <v>6.7878787878787886E-2</v>
      </c>
      <c r="I43" s="148">
        <v>938</v>
      </c>
      <c r="J43" s="108">
        <f t="shared" si="45"/>
        <v>0.62868632707774796</v>
      </c>
      <c r="K43" s="107">
        <v>247</v>
      </c>
      <c r="L43" s="130">
        <f t="shared" si="46"/>
        <v>6.8821398718305934E-2</v>
      </c>
      <c r="M43" s="89"/>
      <c r="N43" s="89"/>
      <c r="O43" s="89"/>
      <c r="P43" s="90"/>
      <c r="Q43" s="98"/>
    </row>
    <row r="44" spans="1:17" hidden="1" x14ac:dyDescent="0.2">
      <c r="A44" s="98"/>
      <c r="B44" s="573" t="s">
        <v>464</v>
      </c>
      <c r="C44" s="99" t="s">
        <v>436</v>
      </c>
      <c r="D44" s="133"/>
      <c r="E44" s="109" t="s">
        <v>487</v>
      </c>
      <c r="F44" s="110" t="s">
        <v>487</v>
      </c>
      <c r="G44" s="109" t="s">
        <v>487</v>
      </c>
      <c r="H44" s="135" t="s">
        <v>487</v>
      </c>
      <c r="I44" s="149">
        <v>956</v>
      </c>
      <c r="J44" s="110">
        <f t="shared" si="45"/>
        <v>0.64075067024128685</v>
      </c>
      <c r="K44" s="109">
        <v>3180</v>
      </c>
      <c r="L44" s="135">
        <f t="shared" si="46"/>
        <v>0.88604067985511281</v>
      </c>
      <c r="M44" s="86"/>
      <c r="N44" s="86"/>
      <c r="O44" s="86"/>
      <c r="P44" s="87"/>
      <c r="Q44" s="98"/>
    </row>
    <row r="45" spans="1:17" ht="16" hidden="1" thickBot="1" x14ac:dyDescent="0.25">
      <c r="A45" s="98"/>
      <c r="B45" s="575"/>
      <c r="C45" s="106" t="s">
        <v>437</v>
      </c>
      <c r="D45" s="134"/>
      <c r="E45" s="111" t="s">
        <v>487</v>
      </c>
      <c r="F45" s="112" t="s">
        <v>487</v>
      </c>
      <c r="G45" s="111" t="s">
        <v>487</v>
      </c>
      <c r="H45" s="136" t="s">
        <v>487</v>
      </c>
      <c r="I45" s="150">
        <v>536</v>
      </c>
      <c r="J45" s="112">
        <f t="shared" si="45"/>
        <v>0.35924932975871315</v>
      </c>
      <c r="K45" s="111">
        <v>409</v>
      </c>
      <c r="L45" s="136">
        <f t="shared" si="46"/>
        <v>0.11395932014488716</v>
      </c>
      <c r="M45" s="89"/>
      <c r="N45" s="89"/>
      <c r="O45" s="89"/>
      <c r="P45" s="90"/>
      <c r="Q45" s="98"/>
    </row>
    <row r="46" spans="1:17" hidden="1" x14ac:dyDescent="0.2">
      <c r="A46" s="98"/>
      <c r="B46" s="573" t="s">
        <v>457</v>
      </c>
      <c r="C46" s="113" t="s">
        <v>459</v>
      </c>
      <c r="D46" s="137"/>
      <c r="E46" s="151">
        <v>18100</v>
      </c>
      <c r="F46" s="152" t="s">
        <v>487</v>
      </c>
      <c r="G46" s="151">
        <v>19556</v>
      </c>
      <c r="H46" s="153" t="s">
        <v>487</v>
      </c>
      <c r="I46" s="154">
        <v>20011</v>
      </c>
      <c r="J46" s="152" t="s">
        <v>487</v>
      </c>
      <c r="K46" s="151">
        <v>19403</v>
      </c>
      <c r="L46" s="153" t="s">
        <v>487</v>
      </c>
      <c r="M46" s="86"/>
      <c r="N46" s="86"/>
      <c r="O46" s="86"/>
      <c r="P46" s="87"/>
      <c r="Q46" s="98"/>
    </row>
    <row r="47" spans="1:17" hidden="1" x14ac:dyDescent="0.2">
      <c r="A47" s="98"/>
      <c r="B47" s="574"/>
      <c r="C47" s="114" t="s">
        <v>460</v>
      </c>
      <c r="D47" s="138"/>
      <c r="E47" s="155">
        <v>15073</v>
      </c>
      <c r="F47" s="156" t="s">
        <v>487</v>
      </c>
      <c r="G47" s="155">
        <v>13782</v>
      </c>
      <c r="H47" s="157" t="s">
        <v>487</v>
      </c>
      <c r="I47" s="158">
        <v>16847</v>
      </c>
      <c r="J47" s="156" t="s">
        <v>487</v>
      </c>
      <c r="K47" s="155">
        <v>16187</v>
      </c>
      <c r="L47" s="157" t="s">
        <v>487</v>
      </c>
      <c r="M47" s="85"/>
      <c r="N47" s="85"/>
      <c r="O47" s="85"/>
      <c r="P47" s="88"/>
      <c r="Q47" s="98"/>
    </row>
    <row r="48" spans="1:17" hidden="1" x14ac:dyDescent="0.2">
      <c r="A48" s="98"/>
      <c r="B48" s="574"/>
      <c r="C48" s="95" t="s">
        <v>461</v>
      </c>
      <c r="D48" s="138"/>
      <c r="E48" s="155">
        <v>15039</v>
      </c>
      <c r="F48" s="156" t="s">
        <v>487</v>
      </c>
      <c r="G48" s="155">
        <v>12173</v>
      </c>
      <c r="H48" s="157" t="s">
        <v>487</v>
      </c>
      <c r="I48" s="158">
        <v>10657</v>
      </c>
      <c r="J48" s="156" t="s">
        <v>487</v>
      </c>
      <c r="K48" s="155">
        <v>11175</v>
      </c>
      <c r="L48" s="157" t="s">
        <v>487</v>
      </c>
      <c r="M48" s="85"/>
      <c r="N48" s="85"/>
      <c r="O48" s="85"/>
      <c r="P48" s="88"/>
      <c r="Q48" s="98"/>
    </row>
    <row r="49" spans="1:17" ht="16" hidden="1" thickBot="1" x14ac:dyDescent="0.25">
      <c r="A49" s="98"/>
      <c r="B49" s="575"/>
      <c r="C49" s="106" t="s">
        <v>462</v>
      </c>
      <c r="D49" s="139"/>
      <c r="E49" s="159">
        <v>15232</v>
      </c>
      <c r="F49" s="168" t="s">
        <v>487</v>
      </c>
      <c r="G49" s="159">
        <v>12770</v>
      </c>
      <c r="H49" s="169" t="s">
        <v>487</v>
      </c>
      <c r="I49" s="160">
        <v>10173</v>
      </c>
      <c r="J49" s="168" t="s">
        <v>487</v>
      </c>
      <c r="K49" s="159">
        <v>11771</v>
      </c>
      <c r="L49" s="169" t="s">
        <v>487</v>
      </c>
      <c r="M49" s="89"/>
      <c r="N49" s="89"/>
      <c r="O49" s="89"/>
      <c r="P49" s="90"/>
      <c r="Q49" s="98"/>
    </row>
    <row r="50" spans="1:17" hidden="1" x14ac:dyDescent="0.2">
      <c r="A50" s="98"/>
      <c r="B50" s="573" t="s">
        <v>458</v>
      </c>
      <c r="C50" s="113" t="s">
        <v>459</v>
      </c>
      <c r="D50" s="137"/>
      <c r="E50" s="151">
        <v>47</v>
      </c>
      <c r="F50" s="152" t="s">
        <v>487</v>
      </c>
      <c r="G50" s="151">
        <v>30</v>
      </c>
      <c r="H50" s="153" t="s">
        <v>487</v>
      </c>
      <c r="I50" s="154" t="s">
        <v>487</v>
      </c>
      <c r="J50" s="152" t="s">
        <v>487</v>
      </c>
      <c r="K50" s="151">
        <v>32</v>
      </c>
      <c r="L50" s="153" t="s">
        <v>487</v>
      </c>
      <c r="M50" s="86"/>
      <c r="N50" s="86"/>
      <c r="O50" s="86"/>
      <c r="P50" s="87"/>
      <c r="Q50" s="98"/>
    </row>
    <row r="51" spans="1:17" hidden="1" x14ac:dyDescent="0.2">
      <c r="A51" s="98"/>
      <c r="B51" s="574"/>
      <c r="C51" s="114" t="s">
        <v>460</v>
      </c>
      <c r="D51" s="138"/>
      <c r="E51" s="155">
        <v>34</v>
      </c>
      <c r="F51" s="156" t="s">
        <v>487</v>
      </c>
      <c r="G51" s="155">
        <v>35</v>
      </c>
      <c r="H51" s="157" t="s">
        <v>487</v>
      </c>
      <c r="I51" s="158">
        <v>30</v>
      </c>
      <c r="J51" s="156" t="s">
        <v>487</v>
      </c>
      <c r="K51" s="155">
        <v>30</v>
      </c>
      <c r="L51" s="157" t="s">
        <v>487</v>
      </c>
      <c r="M51" s="85"/>
      <c r="N51" s="85"/>
      <c r="O51" s="85"/>
      <c r="P51" s="88"/>
      <c r="Q51" s="98"/>
    </row>
    <row r="52" spans="1:17" hidden="1" x14ac:dyDescent="0.2">
      <c r="A52" s="98"/>
      <c r="B52" s="574"/>
      <c r="C52" s="95" t="s">
        <v>461</v>
      </c>
      <c r="D52" s="138"/>
      <c r="E52" s="155">
        <v>41</v>
      </c>
      <c r="F52" s="156" t="s">
        <v>487</v>
      </c>
      <c r="G52" s="155">
        <v>34</v>
      </c>
      <c r="H52" s="157" t="s">
        <v>487</v>
      </c>
      <c r="I52" s="158">
        <v>25</v>
      </c>
      <c r="J52" s="156" t="s">
        <v>487</v>
      </c>
      <c r="K52" s="155">
        <v>24</v>
      </c>
      <c r="L52" s="157" t="s">
        <v>487</v>
      </c>
      <c r="M52" s="85"/>
      <c r="N52" s="85"/>
      <c r="O52" s="85"/>
      <c r="P52" s="88"/>
      <c r="Q52" s="98"/>
    </row>
    <row r="53" spans="1:17" ht="16" hidden="1" thickBot="1" x14ac:dyDescent="0.25">
      <c r="A53" s="98"/>
      <c r="B53" s="575"/>
      <c r="C53" s="106" t="s">
        <v>462</v>
      </c>
      <c r="D53" s="138"/>
      <c r="E53" s="155">
        <v>59</v>
      </c>
      <c r="F53" s="156" t="s">
        <v>487</v>
      </c>
      <c r="G53" s="155">
        <v>36</v>
      </c>
      <c r="H53" s="157" t="s">
        <v>487</v>
      </c>
      <c r="I53" s="158">
        <v>28</v>
      </c>
      <c r="J53" s="156" t="s">
        <v>487</v>
      </c>
      <c r="K53" s="155">
        <v>31</v>
      </c>
      <c r="L53" s="157" t="s">
        <v>487</v>
      </c>
      <c r="M53" s="85"/>
      <c r="N53" s="85"/>
      <c r="O53" s="85"/>
      <c r="P53" s="88"/>
      <c r="Q53" s="98"/>
    </row>
    <row r="54" spans="1:17" x14ac:dyDescent="0.2">
      <c r="A54" s="98"/>
      <c r="B54" s="576" t="s">
        <v>469</v>
      </c>
      <c r="C54" s="115" t="s">
        <v>436</v>
      </c>
      <c r="D54" s="116"/>
      <c r="E54" s="104">
        <v>1118</v>
      </c>
      <c r="F54" s="101">
        <f>E54/E$6</f>
        <v>0.93870696893366923</v>
      </c>
      <c r="G54" s="104">
        <v>3585</v>
      </c>
      <c r="H54" s="124">
        <f>G54/G$6</f>
        <v>0.86909090909090914</v>
      </c>
      <c r="I54" s="146">
        <v>1416</v>
      </c>
      <c r="J54" s="101">
        <f>I54/I$6</f>
        <v>0.94906166219839139</v>
      </c>
      <c r="K54" s="104">
        <v>3242</v>
      </c>
      <c r="L54" s="124">
        <f>K54/K$6</f>
        <v>0.90331568682084151</v>
      </c>
      <c r="M54" s="86"/>
      <c r="N54" s="86"/>
      <c r="O54" s="86"/>
      <c r="P54" s="87"/>
      <c r="Q54" s="98"/>
    </row>
    <row r="55" spans="1:17" ht="16" thickBot="1" x14ac:dyDescent="0.25">
      <c r="A55" s="98"/>
      <c r="B55" s="577"/>
      <c r="C55" s="117" t="s">
        <v>437</v>
      </c>
      <c r="D55" s="118"/>
      <c r="E55" s="107">
        <v>71</v>
      </c>
      <c r="F55" s="108">
        <f t="shared" ref="F55" si="47">E55/E$6</f>
        <v>5.9613769941225858E-2</v>
      </c>
      <c r="G55" s="107">
        <v>535</v>
      </c>
      <c r="H55" s="130">
        <f t="shared" ref="H55" si="48">G55/G$6</f>
        <v>0.1296969696969697</v>
      </c>
      <c r="I55" s="148">
        <v>76</v>
      </c>
      <c r="J55" s="108">
        <f t="shared" ref="J55" si="49">I55/I$6</f>
        <v>5.0938337801608578E-2</v>
      </c>
      <c r="K55" s="107">
        <v>347</v>
      </c>
      <c r="L55" s="130">
        <f t="shared" ref="L55" si="50">K55/K$6</f>
        <v>9.6684313179158543E-2</v>
      </c>
      <c r="M55" s="89"/>
      <c r="N55" s="89"/>
      <c r="O55" s="89"/>
      <c r="P55" s="90"/>
      <c r="Q55" s="98"/>
    </row>
    <row r="56" spans="1:17" ht="15" customHeight="1" x14ac:dyDescent="0.2">
      <c r="A56" s="98"/>
      <c r="B56" s="573" t="s">
        <v>475</v>
      </c>
      <c r="C56" s="99" t="s">
        <v>484</v>
      </c>
      <c r="D56" s="138"/>
      <c r="E56" s="105">
        <v>88</v>
      </c>
      <c r="F56" s="97">
        <f>E56/E$6</f>
        <v>7.3887489504617973E-2</v>
      </c>
      <c r="G56" s="105">
        <v>560</v>
      </c>
      <c r="H56" s="122">
        <f>G56/G$6</f>
        <v>0.13575757575757577</v>
      </c>
      <c r="I56" s="147">
        <v>84</v>
      </c>
      <c r="J56" s="97">
        <f>I56/I$6</f>
        <v>5.6300268096514748E-2</v>
      </c>
      <c r="K56" s="105">
        <v>366</v>
      </c>
      <c r="L56" s="122">
        <f>K56/K$6</f>
        <v>0.10197826692672053</v>
      </c>
      <c r="M56" s="85"/>
      <c r="N56" s="85"/>
      <c r="O56" s="85"/>
      <c r="P56" s="88"/>
      <c r="Q56" s="98"/>
    </row>
    <row r="57" spans="1:17" ht="15" customHeight="1" x14ac:dyDescent="0.2">
      <c r="A57" s="98"/>
      <c r="B57" s="574"/>
      <c r="C57" s="95" t="s">
        <v>479</v>
      </c>
      <c r="D57" s="138"/>
      <c r="E57" s="105">
        <v>7</v>
      </c>
      <c r="F57" s="97">
        <f t="shared" ref="F57:F60" si="51">E57/E$6</f>
        <v>5.8774139378673382E-3</v>
      </c>
      <c r="G57" s="105">
        <v>29</v>
      </c>
      <c r="H57" s="122">
        <f t="shared" ref="H57:H60" si="52">G57/G$6</f>
        <v>7.0303030303030299E-3</v>
      </c>
      <c r="I57" s="147">
        <v>6</v>
      </c>
      <c r="J57" s="97">
        <f t="shared" ref="J57:L61" si="53">I57/I$6</f>
        <v>4.0214477211796247E-3</v>
      </c>
      <c r="K57" s="105">
        <v>23</v>
      </c>
      <c r="L57" s="122">
        <f t="shared" si="53"/>
        <v>6.4084703259960994E-3</v>
      </c>
      <c r="M57" s="85"/>
      <c r="N57" s="85"/>
      <c r="O57" s="85"/>
      <c r="P57" s="88"/>
      <c r="Q57" s="98"/>
    </row>
    <row r="58" spans="1:17" x14ac:dyDescent="0.2">
      <c r="A58" s="98"/>
      <c r="B58" s="574"/>
      <c r="C58" s="95" t="s">
        <v>480</v>
      </c>
      <c r="D58" s="138"/>
      <c r="E58" s="105">
        <v>139</v>
      </c>
      <c r="F58" s="97">
        <f t="shared" si="51"/>
        <v>0.11670864819479429</v>
      </c>
      <c r="G58" s="105">
        <v>892</v>
      </c>
      <c r="H58" s="122">
        <f t="shared" si="52"/>
        <v>0.21624242424242424</v>
      </c>
      <c r="I58" s="147">
        <v>159</v>
      </c>
      <c r="J58" s="97">
        <f t="shared" si="53"/>
        <v>0.10656836461126006</v>
      </c>
      <c r="K58" s="105">
        <v>742</v>
      </c>
      <c r="L58" s="122">
        <f t="shared" si="53"/>
        <v>0.20674282529952634</v>
      </c>
      <c r="M58" s="85"/>
      <c r="N58" s="85"/>
      <c r="O58" s="85" t="s">
        <v>488</v>
      </c>
      <c r="P58" s="88"/>
      <c r="Q58" s="98"/>
    </row>
    <row r="59" spans="1:17" x14ac:dyDescent="0.2">
      <c r="A59" s="98"/>
      <c r="B59" s="574"/>
      <c r="C59" s="95" t="s">
        <v>481</v>
      </c>
      <c r="D59" s="138"/>
      <c r="E59" s="105">
        <v>596</v>
      </c>
      <c r="F59" s="97">
        <f t="shared" si="51"/>
        <v>0.50041981528127621</v>
      </c>
      <c r="G59" s="105">
        <v>2088</v>
      </c>
      <c r="H59" s="122">
        <f t="shared" si="52"/>
        <v>0.50618181818181818</v>
      </c>
      <c r="I59" s="147">
        <v>676</v>
      </c>
      <c r="J59" s="97">
        <f t="shared" si="53"/>
        <v>0.45308310991957107</v>
      </c>
      <c r="K59" s="105">
        <v>1691</v>
      </c>
      <c r="L59" s="122">
        <f t="shared" si="53"/>
        <v>0.47116188353301758</v>
      </c>
      <c r="M59" s="85"/>
      <c r="N59" s="85"/>
      <c r="O59" s="85"/>
      <c r="P59" s="88"/>
      <c r="Q59" s="98"/>
    </row>
    <row r="60" spans="1:17" x14ac:dyDescent="0.2">
      <c r="A60" s="98"/>
      <c r="B60" s="574"/>
      <c r="C60" s="95" t="s">
        <v>482</v>
      </c>
      <c r="D60" s="138"/>
      <c r="E60" s="105">
        <v>361</v>
      </c>
      <c r="F60" s="97">
        <f t="shared" si="51"/>
        <v>0.30310663308144414</v>
      </c>
      <c r="G60" s="105">
        <v>536</v>
      </c>
      <c r="H60" s="122">
        <f t="shared" si="52"/>
        <v>0.12993939393939394</v>
      </c>
      <c r="I60" s="147">
        <v>359</v>
      </c>
      <c r="J60" s="97">
        <f t="shared" si="53"/>
        <v>0.2406166219839142</v>
      </c>
      <c r="K60" s="105">
        <v>593</v>
      </c>
      <c r="L60" s="122">
        <f t="shared" si="53"/>
        <v>0.16522708275285594</v>
      </c>
      <c r="M60" s="85"/>
      <c r="N60" s="85"/>
      <c r="O60" s="85"/>
      <c r="P60" s="88"/>
      <c r="Q60" s="98"/>
    </row>
    <row r="61" spans="1:17" ht="16" thickBot="1" x14ac:dyDescent="0.25">
      <c r="A61" s="98"/>
      <c r="B61" s="575"/>
      <c r="C61" s="106" t="s">
        <v>483</v>
      </c>
      <c r="D61" s="139"/>
      <c r="E61" s="111" t="s">
        <v>487</v>
      </c>
      <c r="F61" s="112" t="s">
        <v>487</v>
      </c>
      <c r="G61" s="111" t="s">
        <v>487</v>
      </c>
      <c r="H61" s="136" t="s">
        <v>487</v>
      </c>
      <c r="I61" s="150">
        <v>208</v>
      </c>
      <c r="J61" s="112">
        <f t="shared" si="53"/>
        <v>0.13941018766756033</v>
      </c>
      <c r="K61" s="111">
        <v>184</v>
      </c>
      <c r="L61" s="136">
        <f t="shared" si="53"/>
        <v>5.1267762607968795E-2</v>
      </c>
      <c r="M61" s="89"/>
      <c r="N61" s="89"/>
      <c r="O61" s="89"/>
      <c r="P61" s="90"/>
      <c r="Q61" s="98"/>
    </row>
    <row r="62" spans="1:17" hidden="1" x14ac:dyDescent="0.2">
      <c r="A62" s="98"/>
      <c r="B62" s="576" t="s">
        <v>476</v>
      </c>
      <c r="C62" s="95"/>
      <c r="D62" s="138"/>
      <c r="E62" s="105"/>
      <c r="F62" s="97"/>
      <c r="G62" s="105"/>
      <c r="H62" s="122"/>
      <c r="I62" s="147"/>
      <c r="J62" s="97"/>
      <c r="K62" s="105"/>
      <c r="L62" s="122"/>
      <c r="M62" s="85"/>
      <c r="N62" s="85"/>
      <c r="O62" s="85"/>
      <c r="P62" s="88"/>
      <c r="Q62" s="98"/>
    </row>
    <row r="63" spans="1:17" hidden="1" x14ac:dyDescent="0.2">
      <c r="A63" s="98"/>
      <c r="B63" s="577"/>
      <c r="C63" s="95"/>
      <c r="D63" s="138"/>
      <c r="E63" s="105"/>
      <c r="F63" s="97"/>
      <c r="G63" s="105"/>
      <c r="H63" s="122"/>
      <c r="I63" s="147"/>
      <c r="J63" s="97"/>
      <c r="K63" s="105"/>
      <c r="L63" s="122"/>
      <c r="M63" s="85"/>
      <c r="N63" s="85"/>
      <c r="O63" s="85"/>
      <c r="P63" s="88"/>
      <c r="Q63" s="98"/>
    </row>
    <row r="64" spans="1:17" ht="16" hidden="1" thickBot="1" x14ac:dyDescent="0.25">
      <c r="A64" s="98"/>
      <c r="B64" s="578"/>
      <c r="C64" s="95"/>
      <c r="D64" s="138"/>
      <c r="E64" s="105"/>
      <c r="F64" s="97"/>
      <c r="G64" s="105"/>
      <c r="H64" s="122"/>
      <c r="I64" s="147"/>
      <c r="J64" s="97"/>
      <c r="K64" s="105"/>
      <c r="L64" s="122"/>
      <c r="M64" s="85"/>
      <c r="N64" s="85"/>
      <c r="O64" s="85"/>
      <c r="P64" s="88"/>
      <c r="Q64" s="98"/>
    </row>
    <row r="65" spans="1:17" x14ac:dyDescent="0.2">
      <c r="A65" s="98"/>
      <c r="B65" s="573" t="s">
        <v>477</v>
      </c>
      <c r="C65" s="113" t="s">
        <v>459</v>
      </c>
      <c r="D65" s="137"/>
      <c r="E65" s="104">
        <v>28</v>
      </c>
      <c r="F65" s="101">
        <f t="shared" ref="F65" si="54">E65/E$6</f>
        <v>2.3509655751469353E-2</v>
      </c>
      <c r="G65" s="104">
        <v>548</v>
      </c>
      <c r="H65" s="124">
        <f t="shared" ref="H65" si="55">G65/G$6</f>
        <v>0.13284848484848485</v>
      </c>
      <c r="I65" s="146">
        <v>39</v>
      </c>
      <c r="J65" s="101">
        <f t="shared" ref="J65" si="56">I65/I$6</f>
        <v>2.613941018766756E-2</v>
      </c>
      <c r="K65" s="104">
        <v>407</v>
      </c>
      <c r="L65" s="124">
        <f t="shared" ref="L65" si="57">K65/K$6</f>
        <v>0.1134020618556701</v>
      </c>
      <c r="M65" s="86"/>
      <c r="N65" s="86"/>
      <c r="O65" s="86"/>
      <c r="P65" s="87"/>
      <c r="Q65" s="98"/>
    </row>
    <row r="66" spans="1:17" x14ac:dyDescent="0.2">
      <c r="A66" s="98"/>
      <c r="B66" s="574"/>
      <c r="C66" s="114" t="s">
        <v>460</v>
      </c>
      <c r="D66" s="138"/>
      <c r="E66" s="105">
        <v>174</v>
      </c>
      <c r="F66" s="97">
        <f t="shared" ref="F66" si="58">E66/E$6</f>
        <v>0.14609571788413098</v>
      </c>
      <c r="G66" s="105">
        <v>2738</v>
      </c>
      <c r="H66" s="122">
        <f t="shared" ref="H66" si="59">G66/G$6</f>
        <v>0.66375757575757577</v>
      </c>
      <c r="I66" s="147">
        <v>95</v>
      </c>
      <c r="J66" s="97">
        <f t="shared" ref="J66" si="60">I66/I$6</f>
        <v>6.3672922252010725E-2</v>
      </c>
      <c r="K66" s="105">
        <v>699</v>
      </c>
      <c r="L66" s="122">
        <f t="shared" ref="L66" si="61">K66/K$6</f>
        <v>0.1947617720813597</v>
      </c>
      <c r="M66" s="85"/>
      <c r="N66" s="85"/>
      <c r="O66" s="85"/>
      <c r="P66" s="88"/>
      <c r="Q66" s="98"/>
    </row>
    <row r="67" spans="1:17" x14ac:dyDescent="0.2">
      <c r="A67" s="98"/>
      <c r="B67" s="574"/>
      <c r="C67" s="95" t="s">
        <v>461</v>
      </c>
      <c r="D67" s="138"/>
      <c r="E67" s="105">
        <v>14</v>
      </c>
      <c r="F67" s="97">
        <f t="shared" ref="F67" si="62">E67/E$6</f>
        <v>1.1754827875734676E-2</v>
      </c>
      <c r="G67" s="105">
        <v>259</v>
      </c>
      <c r="H67" s="122">
        <f t="shared" ref="H67" si="63">G67/G$6</f>
        <v>6.2787878787878781E-2</v>
      </c>
      <c r="I67" s="147">
        <v>242</v>
      </c>
      <c r="J67" s="97">
        <f t="shared" ref="J67" si="64">I67/I$6</f>
        <v>0.16219839142091153</v>
      </c>
      <c r="K67" s="105">
        <v>1265</v>
      </c>
      <c r="L67" s="122">
        <f t="shared" ref="L67" si="65">K67/K$6</f>
        <v>0.35246586792978546</v>
      </c>
      <c r="M67" s="85"/>
      <c r="N67" s="85"/>
      <c r="O67" s="85"/>
      <c r="P67" s="88"/>
      <c r="Q67" s="98"/>
    </row>
    <row r="68" spans="1:17" ht="16" thickBot="1" x14ac:dyDescent="0.25">
      <c r="A68" s="98"/>
      <c r="B68" s="575"/>
      <c r="C68" s="106" t="s">
        <v>462</v>
      </c>
      <c r="D68" s="139"/>
      <c r="E68" s="107">
        <v>3</v>
      </c>
      <c r="F68" s="97">
        <f t="shared" ref="F68" si="66">E68/E$6</f>
        <v>2.5188916876574307E-3</v>
      </c>
      <c r="G68" s="107">
        <v>34</v>
      </c>
      <c r="H68" s="122">
        <f t="shared" ref="H68" si="67">G68/G$6</f>
        <v>8.2424242424242421E-3</v>
      </c>
      <c r="I68" s="148">
        <v>164</v>
      </c>
      <c r="J68" s="97">
        <f t="shared" ref="J68" si="68">I68/I$6</f>
        <v>0.10991957104557641</v>
      </c>
      <c r="K68" s="107">
        <v>752</v>
      </c>
      <c r="L68" s="122">
        <f t="shared" ref="L68" si="69">K68/K$6</f>
        <v>0.20952911674561159</v>
      </c>
      <c r="M68" s="89"/>
      <c r="N68" s="89"/>
      <c r="O68" s="89"/>
      <c r="P68" s="90"/>
      <c r="Q68" s="98"/>
    </row>
    <row r="69" spans="1:17" x14ac:dyDescent="0.2">
      <c r="A69" s="98"/>
      <c r="B69" s="573" t="s">
        <v>489</v>
      </c>
      <c r="C69" s="113" t="s">
        <v>459</v>
      </c>
      <c r="D69" s="137"/>
      <c r="E69" s="104">
        <v>135</v>
      </c>
      <c r="F69" s="101">
        <f t="shared" ref="F69" si="70">E69/E$6</f>
        <v>0.11335012594458438</v>
      </c>
      <c r="G69" s="104">
        <v>311</v>
      </c>
      <c r="H69" s="124">
        <f t="shared" ref="H69" si="71">G69/G$6</f>
        <v>7.5393939393939388E-2</v>
      </c>
      <c r="I69" s="146">
        <v>299</v>
      </c>
      <c r="J69" s="101">
        <f t="shared" ref="J69" si="72">I69/I$6</f>
        <v>0.20040214477211796</v>
      </c>
      <c r="K69" s="104">
        <v>354</v>
      </c>
      <c r="L69" s="124">
        <f t="shared" ref="L69" si="73">K69/K$6</f>
        <v>9.8634717191418225E-2</v>
      </c>
      <c r="M69" s="86"/>
      <c r="N69" s="86"/>
      <c r="O69" s="86"/>
      <c r="P69" s="87"/>
      <c r="Q69" s="98"/>
    </row>
    <row r="70" spans="1:17" x14ac:dyDescent="0.2">
      <c r="A70" s="98"/>
      <c r="B70" s="574"/>
      <c r="C70" s="114" t="s">
        <v>460</v>
      </c>
      <c r="D70" s="126"/>
      <c r="E70" s="105">
        <v>274</v>
      </c>
      <c r="F70" s="97">
        <f t="shared" ref="F70" si="74">E70/E$6</f>
        <v>0.23005877413937867</v>
      </c>
      <c r="G70" s="105">
        <v>422</v>
      </c>
      <c r="H70" s="122">
        <f t="shared" ref="H70" si="75">G70/G$6</f>
        <v>0.1023030303030303</v>
      </c>
      <c r="I70" s="147">
        <v>112</v>
      </c>
      <c r="J70" s="97">
        <f t="shared" ref="J70" si="76">I70/I$6</f>
        <v>7.5067024128686322E-2</v>
      </c>
      <c r="K70" s="105">
        <v>240</v>
      </c>
      <c r="L70" s="122">
        <f t="shared" ref="L70" si="77">K70/K$6</f>
        <v>6.6870994706046252E-2</v>
      </c>
      <c r="M70" s="85"/>
      <c r="N70" s="85"/>
      <c r="O70" s="85"/>
      <c r="P70" s="88"/>
      <c r="Q70" s="98"/>
    </row>
    <row r="71" spans="1:17" x14ac:dyDescent="0.2">
      <c r="A71" s="98"/>
      <c r="B71" s="574"/>
      <c r="C71" s="95" t="s">
        <v>461</v>
      </c>
      <c r="D71" s="138"/>
      <c r="E71" s="105">
        <v>579</v>
      </c>
      <c r="F71" s="97">
        <f t="shared" ref="F71" si="78">E71/E$6</f>
        <v>0.48614609571788414</v>
      </c>
      <c r="G71" s="105">
        <v>2116</v>
      </c>
      <c r="H71" s="122">
        <f t="shared" ref="H71" si="79">G71/G$6</f>
        <v>0.51296969696969696</v>
      </c>
      <c r="I71" s="147">
        <v>182</v>
      </c>
      <c r="J71" s="97">
        <f t="shared" ref="J71" si="80">I71/I$6</f>
        <v>0.12198391420911528</v>
      </c>
      <c r="K71" s="105">
        <v>256</v>
      </c>
      <c r="L71" s="122">
        <f t="shared" ref="L71" si="81">K71/K$6</f>
        <v>7.1329061019782675E-2</v>
      </c>
      <c r="M71" s="85"/>
      <c r="N71" s="85"/>
      <c r="O71" s="85"/>
      <c r="P71" s="88"/>
      <c r="Q71" s="98"/>
    </row>
    <row r="72" spans="1:17" ht="16" thickBot="1" x14ac:dyDescent="0.25">
      <c r="A72" s="98"/>
      <c r="B72" s="575"/>
      <c r="C72" s="106" t="s">
        <v>462</v>
      </c>
      <c r="D72" s="139"/>
      <c r="E72" s="107">
        <v>111</v>
      </c>
      <c r="F72" s="108">
        <f t="shared" ref="F72" si="82">E72/E$6</f>
        <v>9.3198992443324941E-2</v>
      </c>
      <c r="G72" s="107">
        <v>711</v>
      </c>
      <c r="H72" s="130">
        <f t="shared" ref="H72" si="83">G72/G$6</f>
        <v>0.17236363636363636</v>
      </c>
      <c r="I72" s="148">
        <v>795</v>
      </c>
      <c r="J72" s="108">
        <f t="shared" ref="J72" si="84">I72/I$6</f>
        <v>0.53284182305630023</v>
      </c>
      <c r="K72" s="107">
        <v>2349</v>
      </c>
      <c r="L72" s="130">
        <f t="shared" ref="L72" si="85">K72/K$6</f>
        <v>0.65449986068542765</v>
      </c>
      <c r="M72" s="89"/>
      <c r="N72" s="89"/>
      <c r="O72" s="89"/>
      <c r="P72" s="90"/>
      <c r="Q72" s="98"/>
    </row>
    <row r="73" spans="1:17" x14ac:dyDescent="0.2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</sheetData>
  <mergeCells count="33">
    <mergeCell ref="B69:B72"/>
    <mergeCell ref="B65:B68"/>
    <mergeCell ref="B56:B61"/>
    <mergeCell ref="B23:B33"/>
    <mergeCell ref="B34:B39"/>
    <mergeCell ref="B40:B41"/>
    <mergeCell ref="B62:B64"/>
    <mergeCell ref="B42:B43"/>
    <mergeCell ref="B44:B45"/>
    <mergeCell ref="B46:B49"/>
    <mergeCell ref="B50:B53"/>
    <mergeCell ref="B54:B55"/>
    <mergeCell ref="B7:B11"/>
    <mergeCell ref="B12:B13"/>
    <mergeCell ref="B14:B16"/>
    <mergeCell ref="B17:B20"/>
    <mergeCell ref="B21:B22"/>
    <mergeCell ref="B5:C6"/>
    <mergeCell ref="D5:D6"/>
    <mergeCell ref="I2:L2"/>
    <mergeCell ref="I3:L3"/>
    <mergeCell ref="M2:P2"/>
    <mergeCell ref="M3:P3"/>
    <mergeCell ref="I4:J4"/>
    <mergeCell ref="K4:L4"/>
    <mergeCell ref="M4:N4"/>
    <mergeCell ref="O4:P4"/>
    <mergeCell ref="D2:D4"/>
    <mergeCell ref="E4:F4"/>
    <mergeCell ref="G4:H4"/>
    <mergeCell ref="E3:H3"/>
    <mergeCell ref="E2:H2"/>
    <mergeCell ref="B2:C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BE45-0338-D344-94C2-B1EFFF88CD54}">
  <dimension ref="A1:M29"/>
  <sheetViews>
    <sheetView zoomScale="125" workbookViewId="0">
      <selection activeCell="B3" sqref="B3:G28"/>
    </sheetView>
  </sheetViews>
  <sheetFormatPr baseColWidth="10" defaultColWidth="11.5" defaultRowHeight="15" x14ac:dyDescent="0.2"/>
  <cols>
    <col min="3" max="3" width="16.83203125" bestFit="1" customWidth="1"/>
    <col min="4" max="7" width="16.83203125" customWidth="1"/>
  </cols>
  <sheetData>
    <row r="1" spans="1:13" x14ac:dyDescent="0.2">
      <c r="A1" s="98"/>
      <c r="B1" s="98"/>
      <c r="C1" s="98"/>
      <c r="D1" s="98"/>
      <c r="E1" s="98"/>
      <c r="F1" s="98"/>
      <c r="G1" s="98"/>
      <c r="H1" s="98"/>
      <c r="I1" s="98"/>
    </row>
    <row r="2" spans="1:13" ht="16" thickBot="1" x14ac:dyDescent="0.25">
      <c r="A2" s="98"/>
      <c r="B2" s="98"/>
      <c r="C2" s="98"/>
      <c r="D2" s="98"/>
      <c r="E2" s="98"/>
      <c r="F2" s="98"/>
      <c r="G2" s="98"/>
      <c r="H2" s="98"/>
      <c r="I2" s="98"/>
    </row>
    <row r="3" spans="1:13" x14ac:dyDescent="0.2">
      <c r="A3" s="98"/>
      <c r="B3" s="567"/>
      <c r="C3" s="579"/>
      <c r="D3" s="567" t="s">
        <v>456</v>
      </c>
      <c r="E3" s="557"/>
      <c r="F3" s="557"/>
      <c r="G3" s="559"/>
      <c r="H3" s="98"/>
      <c r="I3" s="98"/>
      <c r="J3" s="558"/>
      <c r="K3" s="558"/>
      <c r="L3" s="558"/>
      <c r="M3" s="560"/>
    </row>
    <row r="4" spans="1:13" ht="16" x14ac:dyDescent="0.2">
      <c r="A4" s="98"/>
      <c r="B4" s="568"/>
      <c r="C4" s="580"/>
      <c r="D4" s="568" t="s">
        <v>509</v>
      </c>
      <c r="E4" s="558"/>
      <c r="F4" s="558"/>
      <c r="G4" s="560"/>
      <c r="H4" s="98"/>
      <c r="I4" s="98"/>
    </row>
    <row r="5" spans="1:13" ht="16" thickBot="1" x14ac:dyDescent="0.25">
      <c r="A5" s="98"/>
      <c r="B5" s="569"/>
      <c r="C5" s="581"/>
      <c r="D5" s="582" t="s">
        <v>501</v>
      </c>
      <c r="E5" s="583"/>
      <c r="F5" s="584" t="s">
        <v>502</v>
      </c>
      <c r="G5" s="585"/>
      <c r="H5" s="98"/>
      <c r="I5" s="98"/>
    </row>
    <row r="6" spans="1:13" x14ac:dyDescent="0.2">
      <c r="A6" s="98"/>
      <c r="B6" s="551" t="s">
        <v>467</v>
      </c>
      <c r="C6" s="552"/>
      <c r="D6" s="170" t="s">
        <v>153</v>
      </c>
      <c r="E6" s="170" t="s">
        <v>486</v>
      </c>
      <c r="F6" s="171" t="s">
        <v>153</v>
      </c>
      <c r="G6" s="172" t="s">
        <v>486</v>
      </c>
      <c r="H6" s="98"/>
      <c r="I6" s="98"/>
    </row>
    <row r="7" spans="1:13" ht="16" thickBot="1" x14ac:dyDescent="0.25">
      <c r="A7" s="98"/>
      <c r="B7" s="553"/>
      <c r="C7" s="554"/>
      <c r="D7" s="93">
        <v>694</v>
      </c>
      <c r="E7" s="93"/>
      <c r="F7" s="141">
        <v>3343</v>
      </c>
      <c r="G7" s="94"/>
      <c r="H7" s="98"/>
      <c r="I7" s="98"/>
    </row>
    <row r="8" spans="1:13" x14ac:dyDescent="0.2">
      <c r="A8" s="98"/>
      <c r="B8" s="574" t="s">
        <v>422</v>
      </c>
      <c r="C8" s="95" t="s">
        <v>431</v>
      </c>
      <c r="D8" s="96">
        <v>96</v>
      </c>
      <c r="E8" s="97">
        <f>D8/D$7</f>
        <v>0.13832853025936601</v>
      </c>
      <c r="F8" s="142">
        <v>214</v>
      </c>
      <c r="G8" s="161">
        <f>F8/F$7</f>
        <v>6.4014358360753809E-2</v>
      </c>
      <c r="H8" s="98"/>
      <c r="I8" s="98"/>
    </row>
    <row r="9" spans="1:13" x14ac:dyDescent="0.2">
      <c r="A9" s="98"/>
      <c r="B9" s="574"/>
      <c r="C9" s="95" t="s">
        <v>432</v>
      </c>
      <c r="D9" s="96">
        <v>103</v>
      </c>
      <c r="E9" s="97">
        <f t="shared" ref="E9:G25" si="0">D9/D$7</f>
        <v>0.14841498559077809</v>
      </c>
      <c r="F9" s="142">
        <v>717</v>
      </c>
      <c r="G9" s="161">
        <f t="shared" si="0"/>
        <v>0.21447801376009573</v>
      </c>
      <c r="H9" s="98"/>
      <c r="I9" s="98"/>
    </row>
    <row r="10" spans="1:13" x14ac:dyDescent="0.2">
      <c r="A10" s="98"/>
      <c r="B10" s="574"/>
      <c r="C10" s="95" t="s">
        <v>433</v>
      </c>
      <c r="D10" s="96">
        <v>204</v>
      </c>
      <c r="E10" s="97">
        <f t="shared" si="0"/>
        <v>0.29394812680115273</v>
      </c>
      <c r="F10" s="142">
        <v>1255</v>
      </c>
      <c r="G10" s="161">
        <f t="shared" si="0"/>
        <v>0.3754113072090936</v>
      </c>
      <c r="H10" s="98"/>
      <c r="I10" s="98"/>
    </row>
    <row r="11" spans="1:13" x14ac:dyDescent="0.2">
      <c r="A11" s="98"/>
      <c r="B11" s="574"/>
      <c r="C11" s="95" t="s">
        <v>434</v>
      </c>
      <c r="D11" s="96">
        <v>253</v>
      </c>
      <c r="E11" s="97">
        <f t="shared" si="0"/>
        <v>0.36455331412103748</v>
      </c>
      <c r="F11" s="142">
        <v>1049</v>
      </c>
      <c r="G11" s="161">
        <f t="shared" si="0"/>
        <v>0.31379000897397546</v>
      </c>
      <c r="H11" s="98"/>
      <c r="I11" s="98"/>
    </row>
    <row r="12" spans="1:13" ht="16" thickBot="1" x14ac:dyDescent="0.25">
      <c r="A12" s="98"/>
      <c r="B12" s="574"/>
      <c r="C12" s="95" t="s">
        <v>435</v>
      </c>
      <c r="D12" s="96">
        <v>38</v>
      </c>
      <c r="E12" s="97">
        <f t="shared" si="0"/>
        <v>5.4755043227665709E-2</v>
      </c>
      <c r="F12" s="142">
        <v>108</v>
      </c>
      <c r="G12" s="161">
        <f t="shared" si="0"/>
        <v>3.2306311696081363E-2</v>
      </c>
      <c r="H12" s="98"/>
      <c r="I12" s="98"/>
    </row>
    <row r="13" spans="1:13" x14ac:dyDescent="0.2">
      <c r="A13" s="98"/>
      <c r="B13" s="573" t="s">
        <v>423</v>
      </c>
      <c r="C13" s="99" t="s">
        <v>473</v>
      </c>
      <c r="D13" s="100">
        <v>266</v>
      </c>
      <c r="E13" s="101">
        <f t="shared" si="0"/>
        <v>0.38328530259365995</v>
      </c>
      <c r="F13" s="143">
        <v>1459</v>
      </c>
      <c r="G13" s="162">
        <f t="shared" si="0"/>
        <v>0.43643434041280288</v>
      </c>
      <c r="H13" s="98"/>
      <c r="I13" s="98"/>
    </row>
    <row r="14" spans="1:13" ht="16" thickBot="1" x14ac:dyDescent="0.25">
      <c r="A14" s="98"/>
      <c r="B14" s="574"/>
      <c r="C14" s="95" t="s">
        <v>474</v>
      </c>
      <c r="D14" s="102">
        <v>428</v>
      </c>
      <c r="E14" s="97">
        <f t="shared" si="0"/>
        <v>0.61671469740634011</v>
      </c>
      <c r="F14" s="144">
        <v>1884</v>
      </c>
      <c r="G14" s="161">
        <f t="shared" si="0"/>
        <v>0.56356565958719718</v>
      </c>
      <c r="H14" s="98"/>
      <c r="I14" s="98"/>
    </row>
    <row r="15" spans="1:13" x14ac:dyDescent="0.2">
      <c r="A15" s="98"/>
      <c r="B15" s="573" t="s">
        <v>425</v>
      </c>
      <c r="C15" s="99" t="s">
        <v>444</v>
      </c>
      <c r="D15" s="103">
        <v>148</v>
      </c>
      <c r="E15" s="101">
        <f t="shared" si="0"/>
        <v>0.2132564841498559</v>
      </c>
      <c r="F15" s="145">
        <v>384</v>
      </c>
      <c r="G15" s="162">
        <f t="shared" si="0"/>
        <v>0.11486688603051151</v>
      </c>
      <c r="H15" s="98"/>
      <c r="I15" s="98"/>
    </row>
    <row r="16" spans="1:13" x14ac:dyDescent="0.2">
      <c r="A16" s="98"/>
      <c r="B16" s="574"/>
      <c r="C16" s="95" t="s">
        <v>443</v>
      </c>
      <c r="D16" s="96">
        <v>293</v>
      </c>
      <c r="E16" s="97">
        <f t="shared" si="0"/>
        <v>0.42219020172910665</v>
      </c>
      <c r="F16" s="142">
        <v>1452</v>
      </c>
      <c r="G16" s="161">
        <f t="shared" si="0"/>
        <v>0.43434041280287167</v>
      </c>
      <c r="H16" s="98"/>
      <c r="I16" s="98"/>
    </row>
    <row r="17" spans="1:9" ht="16" thickBot="1" x14ac:dyDescent="0.25">
      <c r="A17" s="98"/>
      <c r="B17" s="574"/>
      <c r="C17" s="95" t="s">
        <v>442</v>
      </c>
      <c r="D17" s="96">
        <v>248</v>
      </c>
      <c r="E17" s="97">
        <f t="shared" si="0"/>
        <v>0.35734870317002881</v>
      </c>
      <c r="F17" s="142">
        <v>1458</v>
      </c>
      <c r="G17" s="161">
        <f t="shared" si="0"/>
        <v>0.43613520789709842</v>
      </c>
      <c r="H17" s="98"/>
      <c r="I17" s="98"/>
    </row>
    <row r="18" spans="1:9" x14ac:dyDescent="0.2">
      <c r="A18" s="98"/>
      <c r="B18" s="573" t="s">
        <v>426</v>
      </c>
      <c r="C18" s="99" t="s">
        <v>440</v>
      </c>
      <c r="D18" s="103">
        <v>180</v>
      </c>
      <c r="E18" s="101">
        <f t="shared" si="0"/>
        <v>0.25936599423631124</v>
      </c>
      <c r="F18" s="145">
        <v>824</v>
      </c>
      <c r="G18" s="162">
        <f t="shared" si="0"/>
        <v>0.24648519294047264</v>
      </c>
      <c r="H18" s="98"/>
      <c r="I18" s="98"/>
    </row>
    <row r="19" spans="1:9" x14ac:dyDescent="0.2">
      <c r="A19" s="98"/>
      <c r="B19" s="574"/>
      <c r="C19" s="95" t="s">
        <v>439</v>
      </c>
      <c r="D19" s="96">
        <v>193</v>
      </c>
      <c r="E19" s="97">
        <f t="shared" si="0"/>
        <v>0.27809798270893371</v>
      </c>
      <c r="F19" s="142">
        <v>948</v>
      </c>
      <c r="G19" s="161">
        <f t="shared" si="0"/>
        <v>0.28357762488782529</v>
      </c>
      <c r="H19" s="98"/>
      <c r="I19" s="98"/>
    </row>
    <row r="20" spans="1:9" x14ac:dyDescent="0.2">
      <c r="A20" s="98"/>
      <c r="B20" s="574"/>
      <c r="C20" s="95" t="s">
        <v>438</v>
      </c>
      <c r="D20" s="96">
        <v>168</v>
      </c>
      <c r="E20" s="97">
        <f t="shared" si="0"/>
        <v>0.24207492795389049</v>
      </c>
      <c r="F20" s="142">
        <v>747</v>
      </c>
      <c r="G20" s="161">
        <f t="shared" si="0"/>
        <v>0.22345198923122944</v>
      </c>
      <c r="H20" s="98"/>
      <c r="I20" s="98"/>
    </row>
    <row r="21" spans="1:9" ht="16" thickBot="1" x14ac:dyDescent="0.25">
      <c r="A21" s="98"/>
      <c r="B21" s="574"/>
      <c r="C21" s="95" t="s">
        <v>441</v>
      </c>
      <c r="D21" s="96">
        <v>48</v>
      </c>
      <c r="E21" s="97">
        <f t="shared" si="0"/>
        <v>6.9164265129683003E-2</v>
      </c>
      <c r="F21" s="142">
        <v>368</v>
      </c>
      <c r="G21" s="161">
        <f t="shared" si="0"/>
        <v>0.1100807657792402</v>
      </c>
      <c r="H21" s="98"/>
      <c r="I21" s="98"/>
    </row>
    <row r="22" spans="1:9" x14ac:dyDescent="0.2">
      <c r="A22" s="98"/>
      <c r="B22" s="573" t="s">
        <v>427</v>
      </c>
      <c r="C22" s="115" t="s">
        <v>436</v>
      </c>
      <c r="D22" s="127">
        <v>294</v>
      </c>
      <c r="E22" s="101">
        <f t="shared" si="0"/>
        <v>0.42363112391930835</v>
      </c>
      <c r="F22" s="143">
        <v>1329</v>
      </c>
      <c r="G22" s="162">
        <f t="shared" si="0"/>
        <v>0.39754711337122345</v>
      </c>
      <c r="H22" s="98"/>
      <c r="I22" s="98"/>
    </row>
    <row r="23" spans="1:9" ht="16" thickBot="1" x14ac:dyDescent="0.25">
      <c r="A23" s="98"/>
      <c r="B23" s="574"/>
      <c r="C23" s="117" t="s">
        <v>437</v>
      </c>
      <c r="D23" s="129">
        <v>388</v>
      </c>
      <c r="E23" s="108">
        <f t="shared" si="0"/>
        <v>0.55907780979827093</v>
      </c>
      <c r="F23" s="165">
        <v>1929</v>
      </c>
      <c r="G23" s="163">
        <f t="shared" si="0"/>
        <v>0.57702662279389771</v>
      </c>
      <c r="H23" s="98"/>
      <c r="I23" s="98"/>
    </row>
    <row r="24" spans="1:9" x14ac:dyDescent="0.2">
      <c r="A24" s="98"/>
      <c r="B24" s="573" t="s">
        <v>503</v>
      </c>
      <c r="C24" s="113" t="s">
        <v>504</v>
      </c>
      <c r="D24" s="98">
        <v>44</v>
      </c>
      <c r="E24" s="97">
        <f t="shared" si="0"/>
        <v>6.3400576368876083E-2</v>
      </c>
      <c r="F24" s="166">
        <v>503</v>
      </c>
      <c r="G24" s="161">
        <f t="shared" si="0"/>
        <v>0.15046365539934189</v>
      </c>
      <c r="H24" s="98"/>
      <c r="I24" s="98"/>
    </row>
    <row r="25" spans="1:9" x14ac:dyDescent="0.2">
      <c r="A25" s="98"/>
      <c r="B25" s="574"/>
      <c r="C25" s="114" t="s">
        <v>505</v>
      </c>
      <c r="D25" s="98">
        <v>233</v>
      </c>
      <c r="E25" s="97">
        <f t="shared" si="0"/>
        <v>0.33573487031700289</v>
      </c>
      <c r="F25" s="166">
        <v>2060</v>
      </c>
      <c r="G25" s="161">
        <f t="shared" si="0"/>
        <v>0.6162129823511816</v>
      </c>
      <c r="H25" s="98"/>
      <c r="I25" s="98"/>
    </row>
    <row r="26" spans="1:9" x14ac:dyDescent="0.2">
      <c r="A26" s="98"/>
      <c r="B26" s="574"/>
      <c r="C26" s="95" t="s">
        <v>506</v>
      </c>
      <c r="D26" s="98">
        <v>383</v>
      </c>
      <c r="E26" s="97">
        <f t="shared" ref="E26:G28" si="1">D26/D$7</f>
        <v>0.55187319884726227</v>
      </c>
      <c r="F26" s="166">
        <v>777</v>
      </c>
      <c r="G26" s="161">
        <f t="shared" si="1"/>
        <v>0.23242596470236315</v>
      </c>
      <c r="H26" s="98"/>
      <c r="I26" s="98"/>
    </row>
    <row r="27" spans="1:9" x14ac:dyDescent="0.2">
      <c r="A27" s="98"/>
      <c r="B27" s="574"/>
      <c r="C27" s="95" t="s">
        <v>507</v>
      </c>
      <c r="D27" s="98">
        <v>3</v>
      </c>
      <c r="E27" s="97">
        <f t="shared" si="1"/>
        <v>4.3227665706051877E-3</v>
      </c>
      <c r="F27" s="166">
        <v>3</v>
      </c>
      <c r="G27" s="161">
        <f t="shared" si="1"/>
        <v>8.9739754711337118E-4</v>
      </c>
      <c r="H27" s="98"/>
      <c r="I27" s="98"/>
    </row>
    <row r="28" spans="1:9" ht="16" thickBot="1" x14ac:dyDescent="0.25">
      <c r="A28" s="98"/>
      <c r="B28" s="575"/>
      <c r="C28" s="106" t="s">
        <v>508</v>
      </c>
      <c r="D28" s="164">
        <v>31</v>
      </c>
      <c r="E28" s="108">
        <f t="shared" si="1"/>
        <v>4.4668587896253602E-2</v>
      </c>
      <c r="F28" s="167">
        <v>0</v>
      </c>
      <c r="G28" s="163">
        <f t="shared" si="1"/>
        <v>0</v>
      </c>
      <c r="H28" s="98"/>
      <c r="I28" s="98"/>
    </row>
    <row r="29" spans="1:9" x14ac:dyDescent="0.2">
      <c r="A29" s="98"/>
      <c r="B29" s="98"/>
      <c r="C29" s="98"/>
      <c r="D29" s="98"/>
      <c r="E29" s="98"/>
      <c r="F29" s="98"/>
      <c r="G29" s="98"/>
      <c r="H29" s="98"/>
      <c r="I29" s="98"/>
    </row>
  </sheetData>
  <mergeCells count="13">
    <mergeCell ref="J3:M3"/>
    <mergeCell ref="B24:B28"/>
    <mergeCell ref="B6:C7"/>
    <mergeCell ref="B3:C5"/>
    <mergeCell ref="D3:G3"/>
    <mergeCell ref="D4:G4"/>
    <mergeCell ref="D5:E5"/>
    <mergeCell ref="F5:G5"/>
    <mergeCell ref="B8:B12"/>
    <mergeCell ref="B13:B14"/>
    <mergeCell ref="B15:B17"/>
    <mergeCell ref="B18:B21"/>
    <mergeCell ref="B22:B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9B0D-463C-4048-97C4-6F5DCFC675C2}">
  <dimension ref="A1:O43"/>
  <sheetViews>
    <sheetView topLeftCell="A18" zoomScale="118" zoomScaleNormal="100" workbookViewId="0">
      <selection activeCell="F50" sqref="F50"/>
    </sheetView>
  </sheetViews>
  <sheetFormatPr baseColWidth="10" defaultColWidth="11.5" defaultRowHeight="15" x14ac:dyDescent="0.2"/>
  <cols>
    <col min="1" max="2" width="10.83203125" style="98"/>
    <col min="4" max="4" width="15.83203125" customWidth="1"/>
    <col min="5" max="5" width="12.83203125" customWidth="1"/>
    <col min="6" max="6" width="12.83203125" style="174" customWidth="1"/>
    <col min="7" max="13" width="12.83203125" customWidth="1"/>
    <col min="14" max="14" width="12.83203125" style="98" customWidth="1"/>
    <col min="15" max="15" width="10.83203125" style="98"/>
  </cols>
  <sheetData>
    <row r="1" spans="3:14" s="98" customFormat="1" ht="16" thickBot="1" x14ac:dyDescent="0.25">
      <c r="F1" s="173"/>
    </row>
    <row r="2" spans="3:14" s="98" customFormat="1" ht="16" thickBot="1" x14ac:dyDescent="0.25">
      <c r="C2" s="133"/>
      <c r="D2" s="239"/>
      <c r="E2" s="239"/>
      <c r="F2" s="240"/>
      <c r="G2" s="239"/>
      <c r="H2" s="239"/>
      <c r="I2" s="239"/>
      <c r="J2" s="239"/>
      <c r="K2" s="239"/>
      <c r="L2" s="239"/>
      <c r="M2" s="239"/>
      <c r="N2" s="241"/>
    </row>
    <row r="3" spans="3:14" ht="16" x14ac:dyDescent="0.2">
      <c r="C3" s="604"/>
      <c r="D3" s="605"/>
      <c r="E3" s="612" t="s">
        <v>520</v>
      </c>
      <c r="F3" s="613"/>
      <c r="G3" s="613"/>
      <c r="H3" s="613"/>
      <c r="I3" s="614"/>
      <c r="J3" s="618" t="s">
        <v>521</v>
      </c>
      <c r="K3" s="618"/>
      <c r="L3" s="618"/>
      <c r="M3" s="618"/>
      <c r="N3" s="619"/>
    </row>
    <row r="4" spans="3:14" ht="16" x14ac:dyDescent="0.2">
      <c r="C4" s="606"/>
      <c r="D4" s="607"/>
      <c r="E4" s="615" t="s">
        <v>511</v>
      </c>
      <c r="F4" s="616"/>
      <c r="G4" s="616"/>
      <c r="H4" s="616"/>
      <c r="I4" s="617"/>
      <c r="J4" s="616" t="s">
        <v>511</v>
      </c>
      <c r="K4" s="616"/>
      <c r="L4" s="616"/>
      <c r="M4" s="616"/>
      <c r="N4" s="617"/>
    </row>
    <row r="5" spans="3:14" ht="16" thickBot="1" x14ac:dyDescent="0.25">
      <c r="C5" s="608"/>
      <c r="D5" s="609"/>
      <c r="E5" s="608" t="s">
        <v>523</v>
      </c>
      <c r="F5" s="611"/>
      <c r="G5" s="598" t="s">
        <v>522</v>
      </c>
      <c r="H5" s="598"/>
      <c r="I5" s="252" t="s">
        <v>515</v>
      </c>
      <c r="J5" s="623" t="s">
        <v>524</v>
      </c>
      <c r="K5" s="598"/>
      <c r="L5" s="623" t="s">
        <v>525</v>
      </c>
      <c r="M5" s="598"/>
      <c r="N5" s="218" t="s">
        <v>515</v>
      </c>
    </row>
    <row r="6" spans="3:14" x14ac:dyDescent="0.2">
      <c r="C6" s="600" t="s">
        <v>467</v>
      </c>
      <c r="D6" s="601"/>
      <c r="E6" s="195" t="s">
        <v>153</v>
      </c>
      <c r="F6" s="253" t="s">
        <v>510</v>
      </c>
      <c r="G6" s="196" t="s">
        <v>153</v>
      </c>
      <c r="H6" s="215" t="s">
        <v>510</v>
      </c>
      <c r="I6" s="620" t="s">
        <v>516</v>
      </c>
      <c r="J6" s="217" t="s">
        <v>153</v>
      </c>
      <c r="K6" s="215" t="s">
        <v>510</v>
      </c>
      <c r="L6" s="217" t="s">
        <v>153</v>
      </c>
      <c r="M6" s="215" t="s">
        <v>510</v>
      </c>
      <c r="N6" s="620" t="s">
        <v>516</v>
      </c>
    </row>
    <row r="7" spans="3:14" ht="16" thickBot="1" x14ac:dyDescent="0.25">
      <c r="C7" s="602"/>
      <c r="D7" s="603"/>
      <c r="E7" s="197">
        <v>4200</v>
      </c>
      <c r="F7" s="198"/>
      <c r="G7" s="206">
        <v>668</v>
      </c>
      <c r="H7" s="198"/>
      <c r="I7" s="603"/>
      <c r="J7" s="199">
        <v>48</v>
      </c>
      <c r="K7" s="198" t="s">
        <v>487</v>
      </c>
      <c r="L7" s="199">
        <v>506</v>
      </c>
      <c r="M7" s="198" t="s">
        <v>487</v>
      </c>
      <c r="N7" s="603"/>
    </row>
    <row r="8" spans="3:14" x14ac:dyDescent="0.2">
      <c r="C8" s="593" t="s">
        <v>422</v>
      </c>
      <c r="D8" s="204" t="s">
        <v>431</v>
      </c>
      <c r="E8" s="175">
        <v>305</v>
      </c>
      <c r="F8" s="176">
        <f>E8/E$7</f>
        <v>7.2619047619047625E-2</v>
      </c>
      <c r="G8" s="207">
        <v>90</v>
      </c>
      <c r="H8" s="176">
        <f>G8/G$7</f>
        <v>0.1347305389221557</v>
      </c>
      <c r="I8" s="622" t="s">
        <v>544</v>
      </c>
      <c r="J8" s="177">
        <v>6</v>
      </c>
      <c r="K8" s="176">
        <f>J8/J$7</f>
        <v>0.125</v>
      </c>
      <c r="L8" s="177">
        <v>40</v>
      </c>
      <c r="M8" s="176">
        <f>L8/L$7</f>
        <v>7.9051383399209488E-2</v>
      </c>
      <c r="N8" s="621">
        <v>0.99</v>
      </c>
    </row>
    <row r="9" spans="3:14" x14ac:dyDescent="0.2">
      <c r="C9" s="593"/>
      <c r="D9" s="204" t="s">
        <v>432</v>
      </c>
      <c r="E9" s="175">
        <v>854</v>
      </c>
      <c r="F9" s="176">
        <f t="shared" ref="F9:F39" si="0">E9/E$7</f>
        <v>0.20333333333333334</v>
      </c>
      <c r="G9" s="207">
        <v>91</v>
      </c>
      <c r="H9" s="176">
        <f t="shared" ref="H9:H39" si="1">G9/G$7</f>
        <v>0.13622754491017963</v>
      </c>
      <c r="I9" s="587"/>
      <c r="J9" s="177">
        <v>5</v>
      </c>
      <c r="K9" s="176">
        <f t="shared" ref="K9:K39" si="2">J9/J$7</f>
        <v>0.10416666666666667</v>
      </c>
      <c r="L9" s="177">
        <v>81</v>
      </c>
      <c r="M9" s="176">
        <f t="shared" ref="M9:M23" si="3">L9/L$7</f>
        <v>0.1600790513833992</v>
      </c>
      <c r="N9" s="590"/>
    </row>
    <row r="10" spans="3:14" x14ac:dyDescent="0.2">
      <c r="C10" s="593"/>
      <c r="D10" s="204" t="s">
        <v>433</v>
      </c>
      <c r="E10" s="175">
        <v>1523</v>
      </c>
      <c r="F10" s="176">
        <f t="shared" si="0"/>
        <v>0.36261904761904762</v>
      </c>
      <c r="G10" s="207">
        <v>202</v>
      </c>
      <c r="H10" s="176">
        <f t="shared" si="1"/>
        <v>0.30239520958083832</v>
      </c>
      <c r="I10" s="587"/>
      <c r="J10" s="177">
        <v>10</v>
      </c>
      <c r="K10" s="176">
        <f t="shared" si="2"/>
        <v>0.20833333333333334</v>
      </c>
      <c r="L10" s="177">
        <v>168</v>
      </c>
      <c r="M10" s="176">
        <f t="shared" si="3"/>
        <v>0.33201581027667987</v>
      </c>
      <c r="N10" s="590"/>
    </row>
    <row r="11" spans="3:14" x14ac:dyDescent="0.2">
      <c r="C11" s="593"/>
      <c r="D11" s="204" t="s">
        <v>434</v>
      </c>
      <c r="E11" s="175">
        <v>1346</v>
      </c>
      <c r="F11" s="176">
        <f t="shared" si="0"/>
        <v>0.32047619047619047</v>
      </c>
      <c r="G11" s="207">
        <v>236</v>
      </c>
      <c r="H11" s="176">
        <f t="shared" si="1"/>
        <v>0.3532934131736527</v>
      </c>
      <c r="I11" s="587"/>
      <c r="J11" s="177">
        <v>23</v>
      </c>
      <c r="K11" s="176">
        <f t="shared" si="2"/>
        <v>0.47916666666666669</v>
      </c>
      <c r="L11" s="177">
        <v>187</v>
      </c>
      <c r="M11" s="176">
        <f t="shared" si="3"/>
        <v>0.36956521739130432</v>
      </c>
      <c r="N11" s="590"/>
    </row>
    <row r="12" spans="3:14" x14ac:dyDescent="0.2">
      <c r="C12" s="599"/>
      <c r="D12" s="200" t="s">
        <v>435</v>
      </c>
      <c r="E12" s="179">
        <v>172</v>
      </c>
      <c r="F12" s="176">
        <f t="shared" si="0"/>
        <v>4.0952380952380955E-2</v>
      </c>
      <c r="G12" s="208">
        <v>49</v>
      </c>
      <c r="H12" s="180">
        <f t="shared" si="1"/>
        <v>7.3353293413173648E-2</v>
      </c>
      <c r="I12" s="588"/>
      <c r="J12" s="181">
        <v>4</v>
      </c>
      <c r="K12" s="180">
        <f t="shared" si="2"/>
        <v>8.3333333333333329E-2</v>
      </c>
      <c r="L12" s="181">
        <v>30</v>
      </c>
      <c r="M12" s="180">
        <f t="shared" si="3"/>
        <v>5.9288537549407112E-2</v>
      </c>
      <c r="N12" s="591"/>
    </row>
    <row r="13" spans="3:14" x14ac:dyDescent="0.2">
      <c r="C13" s="592" t="s">
        <v>423</v>
      </c>
      <c r="D13" s="251" t="s">
        <v>473</v>
      </c>
      <c r="E13" s="183">
        <v>1852</v>
      </c>
      <c r="F13" s="184">
        <f t="shared" si="0"/>
        <v>0.44095238095238093</v>
      </c>
      <c r="G13" s="209">
        <v>254</v>
      </c>
      <c r="H13" s="176">
        <f t="shared" si="1"/>
        <v>0.38023952095808383</v>
      </c>
      <c r="I13" s="586" t="s">
        <v>545</v>
      </c>
      <c r="J13" s="185">
        <v>19</v>
      </c>
      <c r="K13" s="184">
        <f t="shared" si="2"/>
        <v>0.39583333333333331</v>
      </c>
      <c r="L13" s="185">
        <v>200</v>
      </c>
      <c r="M13" s="184">
        <f t="shared" si="3"/>
        <v>0.39525691699604742</v>
      </c>
      <c r="N13" s="589">
        <v>1</v>
      </c>
    </row>
    <row r="14" spans="3:14" x14ac:dyDescent="0.2">
      <c r="C14" s="599"/>
      <c r="D14" s="200" t="s">
        <v>474</v>
      </c>
      <c r="E14" s="186">
        <v>2348</v>
      </c>
      <c r="F14" s="180">
        <f t="shared" si="0"/>
        <v>0.55904761904761902</v>
      </c>
      <c r="G14" s="210">
        <v>414</v>
      </c>
      <c r="H14" s="176">
        <f t="shared" si="1"/>
        <v>0.61976047904191611</v>
      </c>
      <c r="I14" s="588"/>
      <c r="J14" s="187">
        <v>29</v>
      </c>
      <c r="K14" s="180">
        <f t="shared" si="2"/>
        <v>0.60416666666666663</v>
      </c>
      <c r="L14" s="187">
        <v>306</v>
      </c>
      <c r="M14" s="180">
        <f t="shared" si="3"/>
        <v>0.60474308300395252</v>
      </c>
      <c r="N14" s="591"/>
    </row>
    <row r="15" spans="3:14" x14ac:dyDescent="0.2">
      <c r="C15" s="592" t="s">
        <v>425</v>
      </c>
      <c r="D15" s="251" t="s">
        <v>444</v>
      </c>
      <c r="E15" s="188">
        <v>522</v>
      </c>
      <c r="F15" s="176">
        <f t="shared" si="0"/>
        <v>0.12428571428571429</v>
      </c>
      <c r="G15" s="211">
        <v>138</v>
      </c>
      <c r="H15" s="184">
        <f t="shared" si="1"/>
        <v>0.20658682634730538</v>
      </c>
      <c r="I15" s="586" t="s">
        <v>546</v>
      </c>
      <c r="J15" s="189">
        <v>13</v>
      </c>
      <c r="K15" s="184">
        <f t="shared" si="2"/>
        <v>0.27083333333333331</v>
      </c>
      <c r="L15" s="189">
        <v>81</v>
      </c>
      <c r="M15" s="184">
        <f t="shared" si="3"/>
        <v>0.1600790513833992</v>
      </c>
      <c r="N15" s="589" t="s">
        <v>518</v>
      </c>
    </row>
    <row r="16" spans="3:14" x14ac:dyDescent="0.2">
      <c r="C16" s="593"/>
      <c r="D16" s="204" t="s">
        <v>443</v>
      </c>
      <c r="E16" s="175">
        <v>1783</v>
      </c>
      <c r="F16" s="176">
        <f t="shared" si="0"/>
        <v>0.42452380952380953</v>
      </c>
      <c r="G16" s="207">
        <v>283</v>
      </c>
      <c r="H16" s="176">
        <f t="shared" si="1"/>
        <v>0.42365269461077842</v>
      </c>
      <c r="I16" s="587"/>
      <c r="J16" s="177">
        <v>28</v>
      </c>
      <c r="K16" s="176">
        <f t="shared" si="2"/>
        <v>0.58333333333333337</v>
      </c>
      <c r="L16" s="177">
        <v>221</v>
      </c>
      <c r="M16" s="176">
        <f t="shared" si="3"/>
        <v>0.43675889328063239</v>
      </c>
      <c r="N16" s="590"/>
    </row>
    <row r="17" spans="3:14" x14ac:dyDescent="0.2">
      <c r="C17" s="599"/>
      <c r="D17" s="200" t="s">
        <v>442</v>
      </c>
      <c r="E17" s="179">
        <v>1837</v>
      </c>
      <c r="F17" s="180">
        <f t="shared" si="0"/>
        <v>0.43738095238095237</v>
      </c>
      <c r="G17" s="208">
        <v>242</v>
      </c>
      <c r="H17" s="180">
        <f t="shared" si="1"/>
        <v>0.36227544910179643</v>
      </c>
      <c r="I17" s="588"/>
      <c r="J17" s="181">
        <v>7</v>
      </c>
      <c r="K17" s="180">
        <f t="shared" si="2"/>
        <v>0.14583333333333334</v>
      </c>
      <c r="L17" s="181">
        <v>203</v>
      </c>
      <c r="M17" s="180">
        <f t="shared" si="3"/>
        <v>0.40118577075098816</v>
      </c>
      <c r="N17" s="591"/>
    </row>
    <row r="18" spans="3:14" x14ac:dyDescent="0.2">
      <c r="C18" s="592" t="s">
        <v>426</v>
      </c>
      <c r="D18" s="251" t="s">
        <v>440</v>
      </c>
      <c r="E18" s="188">
        <v>1039</v>
      </c>
      <c r="F18" s="176">
        <f t="shared" si="0"/>
        <v>0.24738095238095237</v>
      </c>
      <c r="G18" s="211">
        <v>168</v>
      </c>
      <c r="H18" s="176">
        <f t="shared" si="1"/>
        <v>0.25149700598802394</v>
      </c>
      <c r="I18" s="586" t="s">
        <v>547</v>
      </c>
      <c r="J18" s="189">
        <v>16</v>
      </c>
      <c r="K18" s="184">
        <f t="shared" si="2"/>
        <v>0.33333333333333331</v>
      </c>
      <c r="L18" s="189">
        <v>132</v>
      </c>
      <c r="M18" s="184">
        <f t="shared" si="3"/>
        <v>0.2608695652173913</v>
      </c>
      <c r="N18" s="589" t="s">
        <v>519</v>
      </c>
    </row>
    <row r="19" spans="3:14" x14ac:dyDescent="0.2">
      <c r="C19" s="593"/>
      <c r="D19" s="204" t="s">
        <v>439</v>
      </c>
      <c r="E19" s="175">
        <v>1212</v>
      </c>
      <c r="F19" s="176">
        <f t="shared" si="0"/>
        <v>0.28857142857142859</v>
      </c>
      <c r="G19" s="207">
        <v>186</v>
      </c>
      <c r="H19" s="176">
        <f t="shared" si="1"/>
        <v>0.27844311377245506</v>
      </c>
      <c r="I19" s="587"/>
      <c r="J19" s="177">
        <v>12</v>
      </c>
      <c r="K19" s="176">
        <f t="shared" si="2"/>
        <v>0.25</v>
      </c>
      <c r="L19" s="177">
        <v>148</v>
      </c>
      <c r="M19" s="176">
        <f t="shared" si="3"/>
        <v>0.29249011857707508</v>
      </c>
      <c r="N19" s="590"/>
    </row>
    <row r="20" spans="3:14" x14ac:dyDescent="0.2">
      <c r="C20" s="593"/>
      <c r="D20" s="204" t="s">
        <v>438</v>
      </c>
      <c r="E20" s="175">
        <v>928</v>
      </c>
      <c r="F20" s="176">
        <f t="shared" si="0"/>
        <v>0.22095238095238096</v>
      </c>
      <c r="G20" s="207">
        <v>165</v>
      </c>
      <c r="H20" s="176">
        <f t="shared" si="1"/>
        <v>0.2470059880239521</v>
      </c>
      <c r="I20" s="587"/>
      <c r="J20" s="177">
        <v>6</v>
      </c>
      <c r="K20" s="176">
        <f t="shared" si="2"/>
        <v>0.125</v>
      </c>
      <c r="L20" s="177">
        <v>119</v>
      </c>
      <c r="M20" s="176">
        <f t="shared" si="3"/>
        <v>0.23517786561264822</v>
      </c>
      <c r="N20" s="590"/>
    </row>
    <row r="21" spans="3:14" x14ac:dyDescent="0.2">
      <c r="C21" s="599"/>
      <c r="D21" s="200" t="s">
        <v>441</v>
      </c>
      <c r="E21" s="179">
        <v>452</v>
      </c>
      <c r="F21" s="180">
        <f t="shared" si="0"/>
        <v>0.10761904761904761</v>
      </c>
      <c r="G21" s="208">
        <v>48</v>
      </c>
      <c r="H21" s="180">
        <f t="shared" si="1"/>
        <v>7.1856287425149698E-2</v>
      </c>
      <c r="I21" s="588"/>
      <c r="J21" s="181">
        <v>3</v>
      </c>
      <c r="K21" s="180">
        <f t="shared" si="2"/>
        <v>6.25E-2</v>
      </c>
      <c r="L21" s="181">
        <v>38</v>
      </c>
      <c r="M21" s="180">
        <f t="shared" si="3"/>
        <v>7.5098814229249009E-2</v>
      </c>
      <c r="N21" s="591"/>
    </row>
    <row r="22" spans="3:14" x14ac:dyDescent="0.2">
      <c r="C22" s="592" t="s">
        <v>427</v>
      </c>
      <c r="D22" s="251" t="s">
        <v>436</v>
      </c>
      <c r="E22" s="183">
        <v>1623</v>
      </c>
      <c r="F22" s="176">
        <f t="shared" si="0"/>
        <v>0.38642857142857145</v>
      </c>
      <c r="G22" s="209">
        <v>278</v>
      </c>
      <c r="H22" s="176">
        <f t="shared" si="1"/>
        <v>0.41616766467065869</v>
      </c>
      <c r="I22" s="586">
        <v>0.2</v>
      </c>
      <c r="J22" s="185">
        <v>25</v>
      </c>
      <c r="K22" s="184">
        <f t="shared" si="2"/>
        <v>0.52083333333333337</v>
      </c>
      <c r="L22" s="185">
        <v>226</v>
      </c>
      <c r="M22" s="184">
        <f t="shared" si="3"/>
        <v>0.44664031620553357</v>
      </c>
      <c r="N22" s="589">
        <v>0.36</v>
      </c>
    </row>
    <row r="23" spans="3:14" x14ac:dyDescent="0.2">
      <c r="C23" s="599"/>
      <c r="D23" s="200" t="s">
        <v>437</v>
      </c>
      <c r="E23" s="186">
        <v>2473</v>
      </c>
      <c r="F23" s="176">
        <f t="shared" si="0"/>
        <v>0.58880952380952378</v>
      </c>
      <c r="G23" s="210">
        <v>379</v>
      </c>
      <c r="H23" s="176">
        <f t="shared" si="1"/>
        <v>0.56736526946107779</v>
      </c>
      <c r="I23" s="588"/>
      <c r="J23" s="187">
        <v>21</v>
      </c>
      <c r="K23" s="180">
        <f t="shared" si="2"/>
        <v>0.4375</v>
      </c>
      <c r="L23" s="187">
        <v>277</v>
      </c>
      <c r="M23" s="180">
        <f t="shared" si="3"/>
        <v>0.54743083003952564</v>
      </c>
      <c r="N23" s="591"/>
    </row>
    <row r="24" spans="3:14" x14ac:dyDescent="0.2">
      <c r="C24" s="592" t="s">
        <v>512</v>
      </c>
      <c r="D24" s="202" t="s">
        <v>504</v>
      </c>
      <c r="E24" s="230">
        <v>472</v>
      </c>
      <c r="F24" s="184">
        <f t="shared" si="0"/>
        <v>0.11238095238095239</v>
      </c>
      <c r="G24" s="234">
        <v>39</v>
      </c>
      <c r="H24" s="184">
        <f t="shared" si="1"/>
        <v>5.8383233532934134E-2</v>
      </c>
      <c r="I24" s="586" t="s">
        <v>517</v>
      </c>
      <c r="J24" s="242">
        <v>1</v>
      </c>
      <c r="K24" s="176">
        <f t="shared" si="2"/>
        <v>2.0833333333333332E-2</v>
      </c>
      <c r="L24" s="242">
        <v>37</v>
      </c>
      <c r="M24" s="176">
        <f>L24/L$7</f>
        <v>7.3122529644268769E-2</v>
      </c>
      <c r="N24" s="589">
        <v>0.13800000000000001</v>
      </c>
    </row>
    <row r="25" spans="3:14" x14ac:dyDescent="0.2">
      <c r="C25" s="593"/>
      <c r="D25" s="203" t="s">
        <v>505</v>
      </c>
      <c r="E25" s="231">
        <v>14</v>
      </c>
      <c r="F25" s="176">
        <f t="shared" si="0"/>
        <v>3.3333333333333335E-3</v>
      </c>
      <c r="G25" s="235">
        <v>3</v>
      </c>
      <c r="H25" s="176">
        <f t="shared" si="1"/>
        <v>4.4910179640718561E-3</v>
      </c>
      <c r="I25" s="587"/>
      <c r="J25" s="242">
        <v>18</v>
      </c>
      <c r="K25" s="176">
        <f t="shared" si="2"/>
        <v>0.375</v>
      </c>
      <c r="L25" s="242">
        <v>148</v>
      </c>
      <c r="M25" s="176">
        <f t="shared" ref="M25:M39" si="4">L25/L$7</f>
        <v>0.29249011857707508</v>
      </c>
      <c r="N25" s="590"/>
    </row>
    <row r="26" spans="3:14" x14ac:dyDescent="0.2">
      <c r="C26" s="593"/>
      <c r="D26" s="204" t="s">
        <v>506</v>
      </c>
      <c r="E26" s="231">
        <v>2114</v>
      </c>
      <c r="F26" s="176">
        <f t="shared" si="0"/>
        <v>0.5033333333333333</v>
      </c>
      <c r="G26" s="235">
        <v>219</v>
      </c>
      <c r="H26" s="176">
        <f t="shared" si="1"/>
        <v>0.32784431137724551</v>
      </c>
      <c r="I26" s="587"/>
      <c r="J26" s="242">
        <v>29</v>
      </c>
      <c r="K26" s="176">
        <f t="shared" si="2"/>
        <v>0.60416666666666663</v>
      </c>
      <c r="L26" s="242">
        <v>318</v>
      </c>
      <c r="M26" s="176">
        <f t="shared" si="4"/>
        <v>0.62845849802371545</v>
      </c>
      <c r="N26" s="590"/>
    </row>
    <row r="27" spans="3:14" x14ac:dyDescent="0.2">
      <c r="C27" s="593"/>
      <c r="D27" s="204" t="s">
        <v>507</v>
      </c>
      <c r="E27" s="231">
        <v>1575</v>
      </c>
      <c r="F27" s="176">
        <f t="shared" si="0"/>
        <v>0.375</v>
      </c>
      <c r="G27" s="235">
        <v>376</v>
      </c>
      <c r="H27" s="176">
        <f t="shared" si="1"/>
        <v>0.56287425149700598</v>
      </c>
      <c r="I27" s="587"/>
      <c r="J27" s="242">
        <v>0</v>
      </c>
      <c r="K27" s="176">
        <f t="shared" si="2"/>
        <v>0</v>
      </c>
      <c r="L27" s="242">
        <v>3</v>
      </c>
      <c r="M27" s="176">
        <f t="shared" si="4"/>
        <v>5.9288537549407111E-3</v>
      </c>
      <c r="N27" s="590"/>
    </row>
    <row r="28" spans="3:14" x14ac:dyDescent="0.2">
      <c r="C28" s="599"/>
      <c r="D28" s="200" t="s">
        <v>508</v>
      </c>
      <c r="E28" s="236">
        <v>25</v>
      </c>
      <c r="F28" s="180">
        <f t="shared" si="0"/>
        <v>5.9523809523809521E-3</v>
      </c>
      <c r="G28" s="232">
        <v>31</v>
      </c>
      <c r="H28" s="180">
        <f t="shared" si="1"/>
        <v>4.6407185628742513E-2</v>
      </c>
      <c r="I28" s="588"/>
      <c r="J28" s="237">
        <v>0</v>
      </c>
      <c r="K28" s="180">
        <f t="shared" si="2"/>
        <v>0</v>
      </c>
      <c r="L28" s="237">
        <v>0</v>
      </c>
      <c r="M28" s="180">
        <f t="shared" si="4"/>
        <v>0</v>
      </c>
      <c r="N28" s="591"/>
    </row>
    <row r="29" spans="3:14" s="98" customFormat="1" x14ac:dyDescent="0.2">
      <c r="C29" s="593" t="s">
        <v>513</v>
      </c>
      <c r="D29" s="202" t="s">
        <v>514</v>
      </c>
      <c r="E29" s="231">
        <v>119</v>
      </c>
      <c r="F29" s="176">
        <f t="shared" si="0"/>
        <v>2.8333333333333332E-2</v>
      </c>
      <c r="G29" s="235">
        <v>54</v>
      </c>
      <c r="H29" s="176">
        <f t="shared" si="1"/>
        <v>8.0838323353293412E-2</v>
      </c>
      <c r="I29" s="586" t="s">
        <v>517</v>
      </c>
      <c r="J29" s="242">
        <v>0</v>
      </c>
      <c r="K29" s="184">
        <f t="shared" si="2"/>
        <v>0</v>
      </c>
      <c r="L29" s="242">
        <v>0</v>
      </c>
      <c r="M29" s="184">
        <f t="shared" si="4"/>
        <v>0</v>
      </c>
      <c r="N29" s="589">
        <v>0.86</v>
      </c>
    </row>
    <row r="30" spans="3:14" s="98" customFormat="1" x14ac:dyDescent="0.2">
      <c r="C30" s="593"/>
      <c r="D30" s="203" t="s">
        <v>479</v>
      </c>
      <c r="E30" s="231">
        <v>26</v>
      </c>
      <c r="F30" s="176">
        <f t="shared" si="0"/>
        <v>6.1904761904761907E-3</v>
      </c>
      <c r="G30" s="235">
        <v>5</v>
      </c>
      <c r="H30" s="176">
        <f t="shared" si="1"/>
        <v>7.4850299401197605E-3</v>
      </c>
      <c r="I30" s="587"/>
      <c r="J30" s="242">
        <v>0</v>
      </c>
      <c r="K30" s="176">
        <f t="shared" si="2"/>
        <v>0</v>
      </c>
      <c r="L30" s="242">
        <v>5</v>
      </c>
      <c r="M30" s="176">
        <f t="shared" si="4"/>
        <v>9.881422924901186E-3</v>
      </c>
      <c r="N30" s="590"/>
    </row>
    <row r="31" spans="3:14" s="98" customFormat="1" x14ac:dyDescent="0.2">
      <c r="C31" s="593"/>
      <c r="D31" s="204" t="s">
        <v>480</v>
      </c>
      <c r="E31" s="231">
        <v>916</v>
      </c>
      <c r="F31" s="176">
        <f t="shared" si="0"/>
        <v>0.21809523809523809</v>
      </c>
      <c r="G31" s="235">
        <v>102</v>
      </c>
      <c r="H31" s="176">
        <f t="shared" si="1"/>
        <v>0.15269461077844312</v>
      </c>
      <c r="I31" s="587"/>
      <c r="J31" s="242">
        <v>8</v>
      </c>
      <c r="K31" s="176">
        <f t="shared" si="2"/>
        <v>0.16666666666666666</v>
      </c>
      <c r="L31" s="242">
        <v>88</v>
      </c>
      <c r="M31" s="176">
        <f t="shared" si="4"/>
        <v>0.17391304347826086</v>
      </c>
      <c r="N31" s="590"/>
    </row>
    <row r="32" spans="3:14" s="98" customFormat="1" x14ac:dyDescent="0.2">
      <c r="C32" s="593"/>
      <c r="D32" s="204" t="s">
        <v>481</v>
      </c>
      <c r="E32" s="231">
        <v>2400</v>
      </c>
      <c r="F32" s="176">
        <f t="shared" si="0"/>
        <v>0.5714285714285714</v>
      </c>
      <c r="G32" s="235">
        <v>333</v>
      </c>
      <c r="H32" s="176">
        <f t="shared" si="1"/>
        <v>0.49850299401197606</v>
      </c>
      <c r="I32" s="587"/>
      <c r="J32" s="242">
        <v>24</v>
      </c>
      <c r="K32" s="176">
        <f t="shared" si="2"/>
        <v>0.5</v>
      </c>
      <c r="L32" s="242">
        <v>266</v>
      </c>
      <c r="M32" s="176">
        <f t="shared" si="4"/>
        <v>0.52569169960474305</v>
      </c>
      <c r="N32" s="590"/>
    </row>
    <row r="33" spans="3:14" x14ac:dyDescent="0.2">
      <c r="C33" s="599"/>
      <c r="D33" s="200" t="s">
        <v>482</v>
      </c>
      <c r="E33" s="236">
        <v>739</v>
      </c>
      <c r="F33" s="180">
        <f t="shared" si="0"/>
        <v>0.17595238095238094</v>
      </c>
      <c r="G33" s="232">
        <v>174</v>
      </c>
      <c r="H33" s="176">
        <f t="shared" si="1"/>
        <v>0.26047904191616766</v>
      </c>
      <c r="I33" s="588"/>
      <c r="J33" s="237">
        <v>16</v>
      </c>
      <c r="K33" s="180">
        <f t="shared" si="2"/>
        <v>0.33333333333333331</v>
      </c>
      <c r="L33" s="237">
        <v>147</v>
      </c>
      <c r="M33" s="180">
        <f t="shared" si="4"/>
        <v>0.29051383399209485</v>
      </c>
      <c r="N33" s="591"/>
    </row>
    <row r="34" spans="3:14" s="98" customFormat="1" x14ac:dyDescent="0.2">
      <c r="C34" s="593" t="s">
        <v>529</v>
      </c>
      <c r="D34" s="204" t="s">
        <v>530</v>
      </c>
      <c r="E34" s="231">
        <v>2117</v>
      </c>
      <c r="F34" s="176">
        <f t="shared" si="0"/>
        <v>0.50404761904761908</v>
      </c>
      <c r="G34" s="235">
        <v>57</v>
      </c>
      <c r="H34" s="184">
        <f t="shared" si="1"/>
        <v>8.5329341317365276E-2</v>
      </c>
      <c r="I34" s="595" t="s">
        <v>517</v>
      </c>
      <c r="J34" s="242">
        <v>3</v>
      </c>
      <c r="K34" s="176">
        <f t="shared" si="2"/>
        <v>6.25E-2</v>
      </c>
      <c r="L34" s="242">
        <v>4</v>
      </c>
      <c r="M34" s="176">
        <f t="shared" si="4"/>
        <v>7.9051383399209481E-3</v>
      </c>
      <c r="N34" s="589" t="s">
        <v>532</v>
      </c>
    </row>
    <row r="35" spans="3:14" s="98" customFormat="1" x14ac:dyDescent="0.2">
      <c r="C35" s="593"/>
      <c r="D35" s="204" t="s">
        <v>531</v>
      </c>
      <c r="E35" s="236">
        <v>2083</v>
      </c>
      <c r="F35" s="180">
        <f t="shared" si="0"/>
        <v>0.49595238095238098</v>
      </c>
      <c r="G35" s="232">
        <v>611</v>
      </c>
      <c r="H35" s="180">
        <f t="shared" si="1"/>
        <v>0.91467065868263475</v>
      </c>
      <c r="I35" s="610"/>
      <c r="J35" s="237">
        <v>45</v>
      </c>
      <c r="K35" s="180">
        <f t="shared" si="2"/>
        <v>0.9375</v>
      </c>
      <c r="L35" s="237">
        <v>502</v>
      </c>
      <c r="M35" s="180">
        <f t="shared" si="4"/>
        <v>0.9920948616600791</v>
      </c>
      <c r="N35" s="591"/>
    </row>
    <row r="36" spans="3:14" s="98" customFormat="1" x14ac:dyDescent="0.2">
      <c r="C36" s="592" t="s">
        <v>536</v>
      </c>
      <c r="D36" s="251" t="s">
        <v>537</v>
      </c>
      <c r="E36" s="231">
        <v>1447</v>
      </c>
      <c r="F36" s="176">
        <f t="shared" si="0"/>
        <v>0.34452380952380951</v>
      </c>
      <c r="G36" s="242">
        <v>532</v>
      </c>
      <c r="H36" s="176">
        <f t="shared" si="1"/>
        <v>0.79640718562874246</v>
      </c>
      <c r="I36" s="595" t="s">
        <v>517</v>
      </c>
      <c r="J36" s="231">
        <v>47</v>
      </c>
      <c r="K36" s="184">
        <f t="shared" si="2"/>
        <v>0.97916666666666663</v>
      </c>
      <c r="L36" s="242">
        <v>504</v>
      </c>
      <c r="M36" s="184">
        <f t="shared" si="4"/>
        <v>0.99604743083003955</v>
      </c>
      <c r="N36" s="595">
        <v>0.85</v>
      </c>
    </row>
    <row r="37" spans="3:14" s="98" customFormat="1" x14ac:dyDescent="0.2">
      <c r="C37" s="593"/>
      <c r="D37" s="204" t="s">
        <v>538</v>
      </c>
      <c r="E37" s="231">
        <v>1201</v>
      </c>
      <c r="F37" s="176">
        <f t="shared" si="0"/>
        <v>0.28595238095238096</v>
      </c>
      <c r="G37" s="242">
        <v>81</v>
      </c>
      <c r="H37" s="176">
        <f t="shared" si="1"/>
        <v>0.12125748502994012</v>
      </c>
      <c r="I37" s="596"/>
      <c r="J37" s="231">
        <v>8</v>
      </c>
      <c r="K37" s="176">
        <f t="shared" si="2"/>
        <v>0.16666666666666666</v>
      </c>
      <c r="L37" s="242">
        <v>79</v>
      </c>
      <c r="M37" s="176">
        <f t="shared" si="4"/>
        <v>0.15612648221343872</v>
      </c>
      <c r="N37" s="596"/>
    </row>
    <row r="38" spans="3:14" s="98" customFormat="1" x14ac:dyDescent="0.2">
      <c r="C38" s="593"/>
      <c r="D38" s="204" t="s">
        <v>542</v>
      </c>
      <c r="E38" s="231">
        <v>783</v>
      </c>
      <c r="F38" s="176">
        <f t="shared" si="0"/>
        <v>0.18642857142857142</v>
      </c>
      <c r="G38" s="242">
        <v>32</v>
      </c>
      <c r="H38" s="176">
        <f t="shared" si="1"/>
        <v>4.790419161676647E-2</v>
      </c>
      <c r="I38" s="596"/>
      <c r="J38" s="231"/>
      <c r="K38" s="176"/>
      <c r="L38" s="242"/>
      <c r="M38" s="176"/>
      <c r="N38" s="596"/>
    </row>
    <row r="39" spans="3:14" s="98" customFormat="1" ht="16" thickBot="1" x14ac:dyDescent="0.25">
      <c r="C39" s="594"/>
      <c r="D39" s="193" t="s">
        <v>543</v>
      </c>
      <c r="E39" s="233">
        <v>769</v>
      </c>
      <c r="F39" s="194">
        <f t="shared" si="0"/>
        <v>0.18309523809523809</v>
      </c>
      <c r="G39" s="238">
        <v>23</v>
      </c>
      <c r="H39" s="194">
        <f t="shared" si="1"/>
        <v>3.4431137724550899E-2</v>
      </c>
      <c r="I39" s="597"/>
      <c r="J39" s="233">
        <v>6</v>
      </c>
      <c r="K39" s="194">
        <f t="shared" si="2"/>
        <v>0.125</v>
      </c>
      <c r="L39" s="238">
        <v>50</v>
      </c>
      <c r="M39" s="194">
        <f t="shared" si="4"/>
        <v>9.8814229249011856E-2</v>
      </c>
      <c r="N39" s="597"/>
    </row>
    <row r="40" spans="3:14" s="98" customFormat="1" x14ac:dyDescent="0.2">
      <c r="C40" s="249"/>
      <c r="D40" s="249"/>
      <c r="E40" s="249"/>
      <c r="F40" s="250"/>
      <c r="G40" s="249"/>
      <c r="H40" s="249"/>
      <c r="I40" s="249"/>
      <c r="J40" s="249"/>
      <c r="K40" s="249"/>
      <c r="L40" s="249"/>
      <c r="M40" s="249"/>
      <c r="N40" s="249"/>
    </row>
    <row r="41" spans="3:14" s="98" customFormat="1" x14ac:dyDescent="0.2">
      <c r="F41" s="173"/>
    </row>
    <row r="42" spans="3:14" s="98" customFormat="1" x14ac:dyDescent="0.2">
      <c r="F42" s="173"/>
    </row>
    <row r="43" spans="3:14" s="98" customFormat="1" x14ac:dyDescent="0.2">
      <c r="F43" s="173"/>
    </row>
  </sheetData>
  <mergeCells count="39">
    <mergeCell ref="E5:F5"/>
    <mergeCell ref="C22:C23"/>
    <mergeCell ref="E3:I3"/>
    <mergeCell ref="E4:I4"/>
    <mergeCell ref="J3:N3"/>
    <mergeCell ref="J4:N4"/>
    <mergeCell ref="N6:N7"/>
    <mergeCell ref="N8:N12"/>
    <mergeCell ref="I8:I12"/>
    <mergeCell ref="I13:I14"/>
    <mergeCell ref="N13:N14"/>
    <mergeCell ref="J5:K5"/>
    <mergeCell ref="L5:M5"/>
    <mergeCell ref="I6:I7"/>
    <mergeCell ref="C36:C39"/>
    <mergeCell ref="I36:I39"/>
    <mergeCell ref="N36:N39"/>
    <mergeCell ref="G5:H5"/>
    <mergeCell ref="C8:C12"/>
    <mergeCell ref="C13:C14"/>
    <mergeCell ref="C15:C17"/>
    <mergeCell ref="C18:C21"/>
    <mergeCell ref="C6:D7"/>
    <mergeCell ref="C29:C33"/>
    <mergeCell ref="C24:C28"/>
    <mergeCell ref="C3:D5"/>
    <mergeCell ref="I24:I28"/>
    <mergeCell ref="C34:C35"/>
    <mergeCell ref="I34:I35"/>
    <mergeCell ref="N34:N35"/>
    <mergeCell ref="I29:I33"/>
    <mergeCell ref="N15:N17"/>
    <mergeCell ref="N18:N21"/>
    <mergeCell ref="N22:N23"/>
    <mergeCell ref="N24:N28"/>
    <mergeCell ref="N29:N33"/>
    <mergeCell ref="I15:I17"/>
    <mergeCell ref="I18:I21"/>
    <mergeCell ref="I22:I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4585-044E-9149-9F79-93393F879964}">
  <dimension ref="A1:J33"/>
  <sheetViews>
    <sheetView zoomScale="82" workbookViewId="0">
      <selection activeCell="H26" sqref="H26:I30"/>
    </sheetView>
  </sheetViews>
  <sheetFormatPr baseColWidth="10" defaultColWidth="11.5" defaultRowHeight="15" x14ac:dyDescent="0.2"/>
  <cols>
    <col min="1" max="1" width="10.83203125" style="98"/>
    <col min="2" max="2" width="15.33203125" customWidth="1"/>
    <col min="3" max="3" width="17.1640625" bestFit="1" customWidth="1"/>
    <col min="4" max="7" width="15.83203125" customWidth="1"/>
    <col min="8" max="8" width="15.83203125" style="98" customWidth="1"/>
    <col min="9" max="9" width="15.83203125" customWidth="1"/>
    <col min="10" max="10" width="10.83203125" style="98"/>
  </cols>
  <sheetData>
    <row r="1" spans="2:9" ht="16" thickBot="1" x14ac:dyDescent="0.25">
      <c r="B1" s="98"/>
      <c r="C1" s="98"/>
      <c r="D1" s="98"/>
      <c r="E1" s="98"/>
      <c r="F1" s="98"/>
      <c r="G1" s="98"/>
      <c r="I1" s="98"/>
    </row>
    <row r="2" spans="2:9" ht="16" thickBot="1" x14ac:dyDescent="0.25">
      <c r="B2" s="631" t="s">
        <v>541</v>
      </c>
      <c r="C2" s="632"/>
      <c r="D2" s="631" t="s">
        <v>539</v>
      </c>
      <c r="E2" s="632"/>
      <c r="F2" s="633" t="s">
        <v>540</v>
      </c>
      <c r="G2" s="633"/>
      <c r="H2" s="634" t="s">
        <v>533</v>
      </c>
      <c r="I2" s="635"/>
    </row>
    <row r="3" spans="2:9" x14ac:dyDescent="0.2">
      <c r="B3" s="636" t="s">
        <v>467</v>
      </c>
      <c r="C3" s="637"/>
      <c r="D3" s="225" t="s">
        <v>153</v>
      </c>
      <c r="E3" s="243" t="s">
        <v>510</v>
      </c>
      <c r="F3" s="226" t="s">
        <v>153</v>
      </c>
      <c r="G3" s="246" t="s">
        <v>510</v>
      </c>
      <c r="H3" s="640" t="s">
        <v>516</v>
      </c>
      <c r="I3" s="641"/>
    </row>
    <row r="4" spans="2:9" ht="16" thickBot="1" x14ac:dyDescent="0.25">
      <c r="B4" s="638"/>
      <c r="C4" s="639"/>
      <c r="D4" s="227">
        <v>532</v>
      </c>
      <c r="E4" s="228" t="s">
        <v>487</v>
      </c>
      <c r="F4" s="229">
        <v>1797</v>
      </c>
      <c r="G4" s="228" t="s">
        <v>487</v>
      </c>
      <c r="H4" s="638"/>
      <c r="I4" s="642"/>
    </row>
    <row r="5" spans="2:9" x14ac:dyDescent="0.2">
      <c r="B5" s="593" t="s">
        <v>422</v>
      </c>
      <c r="C5" s="244" t="s">
        <v>431</v>
      </c>
      <c r="D5" s="220">
        <v>42</v>
      </c>
      <c r="E5" s="221">
        <f>D5/D$4</f>
        <v>7.8947368421052627E-2</v>
      </c>
      <c r="F5" s="207">
        <v>66</v>
      </c>
      <c r="G5" s="176">
        <f>F5/F$4</f>
        <v>3.6727879799666109E-2</v>
      </c>
      <c r="H5" s="630">
        <v>1.9970000000000001E-3</v>
      </c>
      <c r="I5" s="590"/>
    </row>
    <row r="6" spans="2:9" x14ac:dyDescent="0.2">
      <c r="B6" s="593"/>
      <c r="C6" s="244" t="s">
        <v>432</v>
      </c>
      <c r="D6" s="175">
        <v>80</v>
      </c>
      <c r="E6" s="176">
        <f t="shared" ref="E6:E30" si="0">D6/D$4</f>
        <v>0.15037593984962405</v>
      </c>
      <c r="F6" s="207">
        <v>298</v>
      </c>
      <c r="G6" s="176">
        <f t="shared" ref="G6:G30" si="1">F6/F$4</f>
        <v>0.16583194212576516</v>
      </c>
      <c r="H6" s="625"/>
      <c r="I6" s="590"/>
    </row>
    <row r="7" spans="2:9" x14ac:dyDescent="0.2">
      <c r="B7" s="593"/>
      <c r="C7" s="244" t="s">
        <v>433</v>
      </c>
      <c r="D7" s="175">
        <v>176</v>
      </c>
      <c r="E7" s="176">
        <f t="shared" si="0"/>
        <v>0.33082706766917291</v>
      </c>
      <c r="F7" s="207">
        <v>599</v>
      </c>
      <c r="G7" s="176">
        <f t="shared" si="1"/>
        <v>0.33333333333333331</v>
      </c>
      <c r="H7" s="625"/>
      <c r="I7" s="590"/>
    </row>
    <row r="8" spans="2:9" x14ac:dyDescent="0.2">
      <c r="B8" s="593"/>
      <c r="C8" s="244" t="s">
        <v>434</v>
      </c>
      <c r="D8" s="175">
        <v>199</v>
      </c>
      <c r="E8" s="176">
        <f t="shared" si="0"/>
        <v>0.37406015037593987</v>
      </c>
      <c r="F8" s="207">
        <v>707</v>
      </c>
      <c r="G8" s="176">
        <f t="shared" si="1"/>
        <v>0.39343350027824153</v>
      </c>
      <c r="H8" s="625"/>
      <c r="I8" s="590"/>
    </row>
    <row r="9" spans="2:9" x14ac:dyDescent="0.2">
      <c r="B9" s="599"/>
      <c r="C9" s="178" t="s">
        <v>435</v>
      </c>
      <c r="D9" s="179">
        <v>35</v>
      </c>
      <c r="E9" s="180">
        <f t="shared" si="0"/>
        <v>6.5789473684210523E-2</v>
      </c>
      <c r="F9" s="208">
        <v>127</v>
      </c>
      <c r="G9" s="180">
        <f t="shared" si="1"/>
        <v>7.0673344462993878E-2</v>
      </c>
      <c r="H9" s="629"/>
      <c r="I9" s="591"/>
    </row>
    <row r="10" spans="2:9" x14ac:dyDescent="0.2">
      <c r="B10" s="592" t="s">
        <v>423</v>
      </c>
      <c r="C10" s="182" t="s">
        <v>473</v>
      </c>
      <c r="D10" s="219">
        <v>205</v>
      </c>
      <c r="E10" s="176">
        <f t="shared" si="0"/>
        <v>0.38533834586466165</v>
      </c>
      <c r="F10" s="209">
        <v>833</v>
      </c>
      <c r="G10" s="176">
        <f t="shared" si="1"/>
        <v>0.46355036171396774</v>
      </c>
      <c r="H10" s="628">
        <v>1.699E-3</v>
      </c>
      <c r="I10" s="589"/>
    </row>
    <row r="11" spans="2:9" x14ac:dyDescent="0.2">
      <c r="B11" s="599"/>
      <c r="C11" s="178" t="s">
        <v>474</v>
      </c>
      <c r="D11" s="186">
        <v>327</v>
      </c>
      <c r="E11" s="180">
        <f t="shared" si="0"/>
        <v>0.61466165413533835</v>
      </c>
      <c r="F11" s="210">
        <v>964</v>
      </c>
      <c r="G11" s="180">
        <f t="shared" si="1"/>
        <v>0.53644963828603232</v>
      </c>
      <c r="H11" s="629"/>
      <c r="I11" s="591"/>
    </row>
    <row r="12" spans="2:9" x14ac:dyDescent="0.2">
      <c r="B12" s="592" t="s">
        <v>425</v>
      </c>
      <c r="C12" s="182" t="s">
        <v>444</v>
      </c>
      <c r="D12" s="188">
        <v>75</v>
      </c>
      <c r="E12" s="176">
        <f t="shared" si="0"/>
        <v>0.14097744360902256</v>
      </c>
      <c r="F12" s="211">
        <v>270</v>
      </c>
      <c r="G12" s="247">
        <f t="shared" si="1"/>
        <v>0.15025041736227046</v>
      </c>
      <c r="H12" s="625">
        <v>0.82840000000000003</v>
      </c>
      <c r="I12" s="590"/>
    </row>
    <row r="13" spans="2:9" x14ac:dyDescent="0.2">
      <c r="B13" s="593"/>
      <c r="C13" s="244" t="s">
        <v>443</v>
      </c>
      <c r="D13" s="175">
        <v>239</v>
      </c>
      <c r="E13" s="176">
        <f t="shared" si="0"/>
        <v>0.4492481203007519</v>
      </c>
      <c r="F13" s="207">
        <v>785</v>
      </c>
      <c r="G13" s="176">
        <f t="shared" si="1"/>
        <v>0.43683917640511966</v>
      </c>
      <c r="H13" s="625"/>
      <c r="I13" s="590"/>
    </row>
    <row r="14" spans="2:9" x14ac:dyDescent="0.2">
      <c r="B14" s="599"/>
      <c r="C14" s="178" t="s">
        <v>442</v>
      </c>
      <c r="D14" s="179">
        <v>213</v>
      </c>
      <c r="E14" s="180">
        <f t="shared" si="0"/>
        <v>0.40037593984962405</v>
      </c>
      <c r="F14" s="208">
        <v>719</v>
      </c>
      <c r="G14" s="180">
        <f t="shared" si="1"/>
        <v>0.40011129660545353</v>
      </c>
      <c r="H14" s="625"/>
      <c r="I14" s="590"/>
    </row>
    <row r="15" spans="2:9" ht="15" customHeight="1" x14ac:dyDescent="0.2">
      <c r="B15" s="592" t="s">
        <v>426</v>
      </c>
      <c r="C15" s="182" t="s">
        <v>440</v>
      </c>
      <c r="D15" s="188">
        <v>130</v>
      </c>
      <c r="E15" s="176">
        <f t="shared" si="0"/>
        <v>0.24436090225563908</v>
      </c>
      <c r="F15" s="211">
        <v>567</v>
      </c>
      <c r="G15" s="176">
        <f t="shared" si="1"/>
        <v>0.31552587646076796</v>
      </c>
      <c r="H15" s="628">
        <v>9.2230000000000003E-3</v>
      </c>
      <c r="I15" s="589"/>
    </row>
    <row r="16" spans="2:9" x14ac:dyDescent="0.2">
      <c r="B16" s="593"/>
      <c r="C16" s="244" t="s">
        <v>439</v>
      </c>
      <c r="D16" s="175">
        <v>156</v>
      </c>
      <c r="E16" s="176">
        <f t="shared" si="0"/>
        <v>0.2932330827067669</v>
      </c>
      <c r="F16" s="207">
        <v>497</v>
      </c>
      <c r="G16" s="176">
        <f t="shared" si="1"/>
        <v>0.27657206455203115</v>
      </c>
      <c r="H16" s="625"/>
      <c r="I16" s="590"/>
    </row>
    <row r="17" spans="2:9" x14ac:dyDescent="0.2">
      <c r="B17" s="593"/>
      <c r="C17" s="244" t="s">
        <v>438</v>
      </c>
      <c r="D17" s="175">
        <v>124</v>
      </c>
      <c r="E17" s="176">
        <f t="shared" si="0"/>
        <v>0.23308270676691728</v>
      </c>
      <c r="F17" s="207">
        <v>342</v>
      </c>
      <c r="G17" s="176">
        <f t="shared" si="1"/>
        <v>0.19031719532554256</v>
      </c>
      <c r="H17" s="625"/>
      <c r="I17" s="590"/>
    </row>
    <row r="18" spans="2:9" x14ac:dyDescent="0.2">
      <c r="B18" s="599"/>
      <c r="C18" s="178" t="s">
        <v>441</v>
      </c>
      <c r="D18" s="179">
        <v>42</v>
      </c>
      <c r="E18" s="180">
        <f t="shared" si="0"/>
        <v>7.8947368421052627E-2</v>
      </c>
      <c r="F18" s="208">
        <v>160</v>
      </c>
      <c r="G18" s="180">
        <f t="shared" si="1"/>
        <v>8.9037284362826929E-2</v>
      </c>
      <c r="H18" s="629"/>
      <c r="I18" s="591"/>
    </row>
    <row r="19" spans="2:9" ht="15" customHeight="1" x14ac:dyDescent="0.2">
      <c r="B19" s="592" t="s">
        <v>427</v>
      </c>
      <c r="C19" s="182" t="s">
        <v>436</v>
      </c>
      <c r="D19" s="183">
        <v>229</v>
      </c>
      <c r="E19" s="176">
        <f t="shared" si="0"/>
        <v>0.43045112781954886</v>
      </c>
      <c r="F19" s="209">
        <v>834</v>
      </c>
      <c r="G19" s="176">
        <f t="shared" si="1"/>
        <v>0.46410684474123537</v>
      </c>
      <c r="H19" s="624">
        <v>0.1492</v>
      </c>
      <c r="I19" s="589"/>
    </row>
    <row r="20" spans="2:9" x14ac:dyDescent="0.2">
      <c r="B20" s="599"/>
      <c r="C20" s="178" t="s">
        <v>437</v>
      </c>
      <c r="D20" s="186">
        <v>294</v>
      </c>
      <c r="E20" s="180">
        <f t="shared" si="0"/>
        <v>0.55263157894736847</v>
      </c>
      <c r="F20" s="210">
        <v>922</v>
      </c>
      <c r="G20" s="180">
        <f t="shared" si="1"/>
        <v>0.51307735114079023</v>
      </c>
      <c r="H20" s="629"/>
      <c r="I20" s="591"/>
    </row>
    <row r="21" spans="2:9" ht="15" customHeight="1" x14ac:dyDescent="0.2">
      <c r="B21" s="592" t="s">
        <v>512</v>
      </c>
      <c r="C21" s="190" t="s">
        <v>504</v>
      </c>
      <c r="D21" s="191">
        <v>34</v>
      </c>
      <c r="E21" s="176">
        <f t="shared" si="0"/>
        <v>6.3909774436090222E-2</v>
      </c>
      <c r="F21" s="212">
        <v>181</v>
      </c>
      <c r="G21" s="176">
        <f t="shared" si="1"/>
        <v>0.10072342793544797</v>
      </c>
      <c r="H21" s="624">
        <v>7.0550000000000002E-2</v>
      </c>
      <c r="I21" s="589"/>
    </row>
    <row r="22" spans="2:9" x14ac:dyDescent="0.2">
      <c r="B22" s="593"/>
      <c r="C22" s="245" t="s">
        <v>505</v>
      </c>
      <c r="D22" s="192">
        <v>136</v>
      </c>
      <c r="E22" s="176">
        <f t="shared" si="0"/>
        <v>0.25563909774436089</v>
      </c>
      <c r="F22" s="213">
        <v>431</v>
      </c>
      <c r="G22" s="176">
        <f t="shared" si="1"/>
        <v>0.23984418475236505</v>
      </c>
      <c r="H22" s="625"/>
      <c r="I22" s="590"/>
    </row>
    <row r="23" spans="2:9" x14ac:dyDescent="0.2">
      <c r="B23" s="593"/>
      <c r="C23" s="244" t="s">
        <v>506</v>
      </c>
      <c r="D23" s="192">
        <v>359</v>
      </c>
      <c r="E23" s="176">
        <f t="shared" si="0"/>
        <v>0.67481203007518797</v>
      </c>
      <c r="F23" s="213">
        <v>1171</v>
      </c>
      <c r="G23" s="176">
        <f t="shared" si="1"/>
        <v>0.65164162493043964</v>
      </c>
      <c r="H23" s="625"/>
      <c r="I23" s="590"/>
    </row>
    <row r="24" spans="2:9" x14ac:dyDescent="0.2">
      <c r="B24" s="593"/>
      <c r="C24" s="244" t="s">
        <v>507</v>
      </c>
      <c r="D24" s="192">
        <v>3</v>
      </c>
      <c r="E24" s="176">
        <f t="shared" si="0"/>
        <v>5.6390977443609019E-3</v>
      </c>
      <c r="F24" s="213">
        <v>14</v>
      </c>
      <c r="G24" s="176">
        <f t="shared" si="1"/>
        <v>7.7907623817473565E-3</v>
      </c>
      <c r="H24" s="625"/>
      <c r="I24" s="590"/>
    </row>
    <row r="25" spans="2:9" x14ac:dyDescent="0.2">
      <c r="B25" s="599"/>
      <c r="C25" s="200" t="s">
        <v>508</v>
      </c>
      <c r="D25" s="216">
        <v>0</v>
      </c>
      <c r="E25" s="180">
        <f t="shared" si="0"/>
        <v>0</v>
      </c>
      <c r="F25" s="201">
        <v>0</v>
      </c>
      <c r="G25" s="180">
        <f t="shared" si="1"/>
        <v>0</v>
      </c>
      <c r="H25" s="629"/>
      <c r="I25" s="591"/>
    </row>
    <row r="26" spans="2:9" x14ac:dyDescent="0.2">
      <c r="B26" s="592" t="s">
        <v>513</v>
      </c>
      <c r="C26" s="202" t="s">
        <v>514</v>
      </c>
      <c r="D26" s="191">
        <v>0</v>
      </c>
      <c r="E26" s="184">
        <f t="shared" si="0"/>
        <v>0</v>
      </c>
      <c r="F26" s="212">
        <v>0</v>
      </c>
      <c r="G26" s="184">
        <f t="shared" si="1"/>
        <v>0</v>
      </c>
      <c r="H26" s="624">
        <v>0.31840000000000002</v>
      </c>
      <c r="I26" s="589"/>
    </row>
    <row r="27" spans="2:9" x14ac:dyDescent="0.2">
      <c r="B27" s="593"/>
      <c r="C27" s="203" t="s">
        <v>479</v>
      </c>
      <c r="D27" s="192">
        <v>5</v>
      </c>
      <c r="E27" s="176">
        <f t="shared" si="0"/>
        <v>9.3984962406015032E-3</v>
      </c>
      <c r="F27" s="213">
        <v>8</v>
      </c>
      <c r="G27" s="176">
        <f t="shared" si="1"/>
        <v>4.4518642181413468E-3</v>
      </c>
      <c r="H27" s="625"/>
      <c r="I27" s="590"/>
    </row>
    <row r="28" spans="2:9" x14ac:dyDescent="0.2">
      <c r="B28" s="593"/>
      <c r="C28" s="204" t="s">
        <v>480</v>
      </c>
      <c r="D28" s="192">
        <v>95</v>
      </c>
      <c r="E28" s="176">
        <f t="shared" si="0"/>
        <v>0.17857142857142858</v>
      </c>
      <c r="F28" s="213">
        <v>282</v>
      </c>
      <c r="G28" s="176">
        <f t="shared" si="1"/>
        <v>0.15692821368948248</v>
      </c>
      <c r="H28" s="625"/>
      <c r="I28" s="590"/>
    </row>
    <row r="29" spans="2:9" x14ac:dyDescent="0.2">
      <c r="B29" s="593"/>
      <c r="C29" s="204" t="s">
        <v>481</v>
      </c>
      <c r="D29" s="192">
        <v>296</v>
      </c>
      <c r="E29" s="176">
        <f t="shared" si="0"/>
        <v>0.55639097744360899</v>
      </c>
      <c r="F29" s="213">
        <v>1016</v>
      </c>
      <c r="G29" s="176">
        <f t="shared" si="1"/>
        <v>0.56538675570395103</v>
      </c>
      <c r="H29" s="625"/>
      <c r="I29" s="590"/>
    </row>
    <row r="30" spans="2:9" ht="16" thickBot="1" x14ac:dyDescent="0.25">
      <c r="B30" s="594"/>
      <c r="C30" s="193" t="s">
        <v>482</v>
      </c>
      <c r="D30" s="205">
        <v>136</v>
      </c>
      <c r="E30" s="194">
        <f t="shared" si="0"/>
        <v>0.25563909774436089</v>
      </c>
      <c r="F30" s="214">
        <v>491</v>
      </c>
      <c r="G30" s="194">
        <f t="shared" si="1"/>
        <v>0.27323316638842515</v>
      </c>
      <c r="H30" s="626"/>
      <c r="I30" s="627"/>
    </row>
    <row r="31" spans="2:9" x14ac:dyDescent="0.2">
      <c r="B31" s="98"/>
      <c r="C31" s="98"/>
      <c r="D31" s="98"/>
      <c r="E31" s="98"/>
      <c r="F31" s="98"/>
      <c r="G31" s="98"/>
      <c r="I31" s="98"/>
    </row>
    <row r="32" spans="2:9" x14ac:dyDescent="0.2">
      <c r="B32" s="98"/>
      <c r="C32" s="98"/>
      <c r="D32" s="98"/>
      <c r="E32" s="98"/>
      <c r="F32" s="98"/>
      <c r="G32" s="98"/>
      <c r="I32" s="98"/>
    </row>
    <row r="33" spans="2:9" x14ac:dyDescent="0.2">
      <c r="B33" s="98"/>
      <c r="C33" s="98"/>
      <c r="D33" s="98"/>
      <c r="E33" s="98"/>
      <c r="F33" s="98"/>
      <c r="G33" s="98"/>
      <c r="I33" s="98"/>
    </row>
  </sheetData>
  <mergeCells count="20">
    <mergeCell ref="B2:C2"/>
    <mergeCell ref="D2:E2"/>
    <mergeCell ref="F2:G2"/>
    <mergeCell ref="H2:I2"/>
    <mergeCell ref="B3:C4"/>
    <mergeCell ref="H3:I4"/>
    <mergeCell ref="B5:B9"/>
    <mergeCell ref="H5:I9"/>
    <mergeCell ref="B10:B11"/>
    <mergeCell ref="H10:I11"/>
    <mergeCell ref="B12:B14"/>
    <mergeCell ref="H12:I14"/>
    <mergeCell ref="B26:B30"/>
    <mergeCell ref="H26:I30"/>
    <mergeCell ref="B15:B18"/>
    <mergeCell ref="H15:I18"/>
    <mergeCell ref="B19:B20"/>
    <mergeCell ref="H19:I20"/>
    <mergeCell ref="B21:B25"/>
    <mergeCell ref="H21:I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9722-53DB-8343-AD9D-6BFCF00D08A1}">
  <dimension ref="A1:P68"/>
  <sheetViews>
    <sheetView topLeftCell="A41" zoomScale="113" workbookViewId="0">
      <selection activeCell="H44" sqref="H44:H62"/>
    </sheetView>
  </sheetViews>
  <sheetFormatPr baseColWidth="10" defaultColWidth="11.5" defaultRowHeight="15" x14ac:dyDescent="0.2"/>
  <cols>
    <col min="1" max="1" width="10.83203125" style="98"/>
    <col min="2" max="2" width="12.5" customWidth="1"/>
    <col min="3" max="3" width="17.1640625" bestFit="1" customWidth="1"/>
    <col min="4" max="4" width="7.5" bestFit="1" customWidth="1"/>
    <col min="5" max="5" width="6.1640625" bestFit="1" customWidth="1"/>
    <col min="6" max="13" width="14.83203125" customWidth="1"/>
    <col min="14" max="14" width="14.83203125" style="98" customWidth="1"/>
    <col min="15" max="15" width="14.83203125" customWidth="1"/>
    <col min="16" max="16" width="10.83203125" style="98"/>
  </cols>
  <sheetData>
    <row r="1" spans="2:15" s="98" customFormat="1" ht="16" thickBot="1" x14ac:dyDescent="0.25"/>
    <row r="2" spans="2:15" ht="16" thickBot="1" x14ac:dyDescent="0.25">
      <c r="B2" s="650"/>
      <c r="C2" s="644"/>
      <c r="D2" s="632"/>
      <c r="E2" s="644"/>
      <c r="F2" s="632" t="s">
        <v>526</v>
      </c>
      <c r="G2" s="644"/>
      <c r="H2" s="632" t="s">
        <v>527</v>
      </c>
      <c r="I2" s="644"/>
      <c r="J2" s="632" t="s">
        <v>606</v>
      </c>
      <c r="K2" s="644"/>
      <c r="L2" s="632" t="s">
        <v>528</v>
      </c>
      <c r="M2" s="647"/>
      <c r="N2" s="651" t="s">
        <v>533</v>
      </c>
      <c r="O2" s="652"/>
    </row>
    <row r="3" spans="2:15" x14ac:dyDescent="0.2">
      <c r="B3" s="643" t="s">
        <v>467</v>
      </c>
      <c r="C3" s="648"/>
      <c r="D3" s="217" t="s">
        <v>556</v>
      </c>
      <c r="E3" s="215" t="s">
        <v>510</v>
      </c>
      <c r="F3" s="217" t="s">
        <v>153</v>
      </c>
      <c r="G3" s="253" t="s">
        <v>510</v>
      </c>
      <c r="H3" s="196" t="s">
        <v>153</v>
      </c>
      <c r="I3" s="215" t="s">
        <v>510</v>
      </c>
      <c r="J3" s="196" t="s">
        <v>153</v>
      </c>
      <c r="K3" s="215" t="s">
        <v>510</v>
      </c>
      <c r="L3" s="217" t="s">
        <v>153</v>
      </c>
      <c r="M3" s="278" t="s">
        <v>510</v>
      </c>
      <c r="N3" s="643" t="s">
        <v>516</v>
      </c>
      <c r="O3" s="620"/>
    </row>
    <row r="4" spans="2:15" ht="16" thickBot="1" x14ac:dyDescent="0.25">
      <c r="B4" s="602"/>
      <c r="C4" s="646"/>
      <c r="D4" s="199">
        <f>F4+H4+L4+J4</f>
        <v>6865</v>
      </c>
      <c r="E4" s="198" t="s">
        <v>487</v>
      </c>
      <c r="F4" s="199">
        <v>3709</v>
      </c>
      <c r="G4" s="198" t="s">
        <v>487</v>
      </c>
      <c r="H4" s="206">
        <v>3019</v>
      </c>
      <c r="I4" s="198" t="s">
        <v>487</v>
      </c>
      <c r="J4" s="206">
        <v>18</v>
      </c>
      <c r="K4" s="198" t="s">
        <v>487</v>
      </c>
      <c r="L4" s="199">
        <v>119</v>
      </c>
      <c r="M4" s="279" t="s">
        <v>487</v>
      </c>
      <c r="N4" s="602"/>
      <c r="O4" s="603"/>
    </row>
    <row r="5" spans="2:15" x14ac:dyDescent="0.2">
      <c r="B5" s="649" t="s">
        <v>422</v>
      </c>
      <c r="C5" s="263" t="s">
        <v>431</v>
      </c>
      <c r="D5" s="264">
        <f t="shared" ref="D5:D34" si="0">F5+H5+L5+J5</f>
        <v>371</v>
      </c>
      <c r="E5" s="392">
        <f>D5/D$4</f>
        <v>5.4042243262927898E-2</v>
      </c>
      <c r="F5" s="264">
        <v>186</v>
      </c>
      <c r="G5" s="391">
        <f>F5/F$4</f>
        <v>5.0148287948234026E-2</v>
      </c>
      <c r="H5" s="207">
        <v>108</v>
      </c>
      <c r="I5" s="392">
        <f>H5/H$4</f>
        <v>3.5773434912222589E-2</v>
      </c>
      <c r="J5" s="207">
        <v>7</v>
      </c>
      <c r="K5" s="392">
        <f>J5/J$4</f>
        <v>0.3888888888888889</v>
      </c>
      <c r="L5" s="177">
        <v>70</v>
      </c>
      <c r="M5" s="398">
        <f>L5/L$4</f>
        <v>0.58823529411764708</v>
      </c>
      <c r="N5" s="653" t="s">
        <v>517</v>
      </c>
      <c r="O5" s="621"/>
    </row>
    <row r="6" spans="2:15" x14ac:dyDescent="0.2">
      <c r="B6" s="593"/>
      <c r="C6" s="254" t="s">
        <v>432</v>
      </c>
      <c r="D6" s="177">
        <f t="shared" si="0"/>
        <v>1097</v>
      </c>
      <c r="E6" s="392">
        <f t="shared" ref="E6:E34" si="1">D6/D$4</f>
        <v>0.15979606700655499</v>
      </c>
      <c r="F6" s="177">
        <v>690</v>
      </c>
      <c r="G6" s="392">
        <f t="shared" ref="G6:G30" si="2">F6/F$4</f>
        <v>0.18603397142086817</v>
      </c>
      <c r="H6" s="207">
        <v>394</v>
      </c>
      <c r="I6" s="392">
        <f t="shared" ref="I6:I30" si="3">H6/H$4</f>
        <v>0.13050679032792314</v>
      </c>
      <c r="J6" s="207">
        <v>2</v>
      </c>
      <c r="K6" s="392">
        <f t="shared" ref="K6:K30" si="4">J6/J$4</f>
        <v>0.1111111111111111</v>
      </c>
      <c r="L6" s="177">
        <v>11</v>
      </c>
      <c r="M6" s="398">
        <f t="shared" ref="M6:M19" si="5">L6/L$4</f>
        <v>9.2436974789915971E-2</v>
      </c>
      <c r="N6" s="625"/>
      <c r="O6" s="590"/>
    </row>
    <row r="7" spans="2:15" x14ac:dyDescent="0.2">
      <c r="B7" s="593"/>
      <c r="C7" s="254" t="s">
        <v>433</v>
      </c>
      <c r="D7" s="177">
        <f t="shared" si="0"/>
        <v>2188</v>
      </c>
      <c r="E7" s="392">
        <f t="shared" si="1"/>
        <v>0.31871813546977423</v>
      </c>
      <c r="F7" s="177">
        <v>1320</v>
      </c>
      <c r="G7" s="392">
        <f t="shared" si="2"/>
        <v>0.35589107576166085</v>
      </c>
      <c r="H7" s="207">
        <v>849</v>
      </c>
      <c r="I7" s="392">
        <f t="shared" si="3"/>
        <v>0.28121894667108316</v>
      </c>
      <c r="J7" s="207">
        <v>4</v>
      </c>
      <c r="K7" s="392">
        <f t="shared" si="4"/>
        <v>0.22222222222222221</v>
      </c>
      <c r="L7" s="177">
        <v>15</v>
      </c>
      <c r="M7" s="398">
        <f t="shared" si="5"/>
        <v>0.12605042016806722</v>
      </c>
      <c r="N7" s="625"/>
      <c r="O7" s="590"/>
    </row>
    <row r="8" spans="2:15" x14ac:dyDescent="0.2">
      <c r="B8" s="593"/>
      <c r="C8" s="254" t="s">
        <v>434</v>
      </c>
      <c r="D8" s="177">
        <f t="shared" si="0"/>
        <v>2728</v>
      </c>
      <c r="E8" s="392">
        <f t="shared" si="1"/>
        <v>0.39737800436999271</v>
      </c>
      <c r="F8" s="177">
        <v>1350</v>
      </c>
      <c r="G8" s="392">
        <f t="shared" si="2"/>
        <v>0.36397950930169859</v>
      </c>
      <c r="H8" s="207">
        <v>1356</v>
      </c>
      <c r="I8" s="392">
        <f t="shared" si="3"/>
        <v>0.44915534945346142</v>
      </c>
      <c r="J8" s="207">
        <v>5</v>
      </c>
      <c r="K8" s="392">
        <f t="shared" si="4"/>
        <v>0.27777777777777779</v>
      </c>
      <c r="L8" s="177">
        <v>17</v>
      </c>
      <c r="M8" s="398">
        <f t="shared" si="5"/>
        <v>0.14285714285714285</v>
      </c>
      <c r="N8" s="625"/>
      <c r="O8" s="590"/>
    </row>
    <row r="9" spans="2:15" x14ac:dyDescent="0.2">
      <c r="B9" s="599"/>
      <c r="C9" s="255" t="s">
        <v>435</v>
      </c>
      <c r="D9" s="181">
        <f t="shared" si="0"/>
        <v>481</v>
      </c>
      <c r="E9" s="393">
        <f t="shared" si="1"/>
        <v>7.0065549890750187E-2</v>
      </c>
      <c r="F9" s="181">
        <v>163</v>
      </c>
      <c r="G9" s="393">
        <f t="shared" si="2"/>
        <v>4.3947155567538421E-2</v>
      </c>
      <c r="H9" s="208">
        <v>312</v>
      </c>
      <c r="I9" s="393">
        <f t="shared" si="3"/>
        <v>0.10334547863530971</v>
      </c>
      <c r="J9" s="208">
        <v>0</v>
      </c>
      <c r="K9" s="393">
        <f t="shared" si="4"/>
        <v>0</v>
      </c>
      <c r="L9" s="181">
        <v>6</v>
      </c>
      <c r="M9" s="399">
        <f t="shared" si="5"/>
        <v>5.0420168067226892E-2</v>
      </c>
      <c r="N9" s="629"/>
      <c r="O9" s="591"/>
    </row>
    <row r="10" spans="2:15" x14ac:dyDescent="0.2">
      <c r="B10" s="592" t="s">
        <v>423</v>
      </c>
      <c r="C10" s="256" t="s">
        <v>473</v>
      </c>
      <c r="D10" s="248">
        <f t="shared" si="0"/>
        <v>3080</v>
      </c>
      <c r="E10" s="392">
        <f t="shared" si="1"/>
        <v>0.44865258557902404</v>
      </c>
      <c r="F10" s="248">
        <v>1621</v>
      </c>
      <c r="G10" s="392">
        <f t="shared" si="2"/>
        <v>0.43704502561337288</v>
      </c>
      <c r="H10" s="209">
        <v>1391</v>
      </c>
      <c r="I10" s="392">
        <f t="shared" si="3"/>
        <v>0.4607485922490891</v>
      </c>
      <c r="J10" s="209">
        <v>9</v>
      </c>
      <c r="K10" s="392">
        <f t="shared" si="4"/>
        <v>0.5</v>
      </c>
      <c r="L10" s="185">
        <v>59</v>
      </c>
      <c r="M10" s="398">
        <f t="shared" si="5"/>
        <v>0.49579831932773111</v>
      </c>
      <c r="N10" s="624" t="s">
        <v>534</v>
      </c>
      <c r="O10" s="589"/>
    </row>
    <row r="11" spans="2:15" x14ac:dyDescent="0.2">
      <c r="B11" s="599"/>
      <c r="C11" s="255" t="s">
        <v>474</v>
      </c>
      <c r="D11" s="187">
        <f t="shared" si="0"/>
        <v>3785</v>
      </c>
      <c r="E11" s="393">
        <f t="shared" si="1"/>
        <v>0.55134741442097601</v>
      </c>
      <c r="F11" s="187">
        <v>2088</v>
      </c>
      <c r="G11" s="393">
        <f t="shared" si="2"/>
        <v>0.56295497438662712</v>
      </c>
      <c r="H11" s="210">
        <v>1628</v>
      </c>
      <c r="I11" s="393">
        <f t="shared" si="3"/>
        <v>0.53925140775091085</v>
      </c>
      <c r="J11" s="210">
        <v>9</v>
      </c>
      <c r="K11" s="393">
        <f t="shared" si="4"/>
        <v>0.5</v>
      </c>
      <c r="L11" s="248">
        <v>60</v>
      </c>
      <c r="M11" s="399">
        <f t="shared" si="5"/>
        <v>0.50420168067226889</v>
      </c>
      <c r="N11" s="629"/>
      <c r="O11" s="591"/>
    </row>
    <row r="12" spans="2:15" x14ac:dyDescent="0.2">
      <c r="B12" s="592" t="s">
        <v>425</v>
      </c>
      <c r="C12" s="256" t="s">
        <v>444</v>
      </c>
      <c r="D12" s="189">
        <f t="shared" si="0"/>
        <v>1118</v>
      </c>
      <c r="E12" s="392">
        <f t="shared" si="1"/>
        <v>0.16285506190823015</v>
      </c>
      <c r="F12" s="189">
        <v>461</v>
      </c>
      <c r="G12" s="392">
        <f t="shared" si="2"/>
        <v>0.1242922620652467</v>
      </c>
      <c r="H12" s="211">
        <v>588</v>
      </c>
      <c r="I12" s="397">
        <f t="shared" si="3"/>
        <v>0.19476647896654523</v>
      </c>
      <c r="J12" s="211">
        <v>6</v>
      </c>
      <c r="K12" s="397">
        <f t="shared" si="4"/>
        <v>0.33333333333333331</v>
      </c>
      <c r="L12" s="211">
        <v>63</v>
      </c>
      <c r="M12" s="398">
        <f t="shared" si="5"/>
        <v>0.52941176470588236</v>
      </c>
      <c r="N12" s="624" t="s">
        <v>517</v>
      </c>
      <c r="O12" s="589"/>
    </row>
    <row r="13" spans="2:15" x14ac:dyDescent="0.2">
      <c r="B13" s="593"/>
      <c r="C13" s="254" t="s">
        <v>443</v>
      </c>
      <c r="D13" s="177">
        <f t="shared" si="0"/>
        <v>3014</v>
      </c>
      <c r="E13" s="392">
        <f t="shared" si="1"/>
        <v>0.43903860160233066</v>
      </c>
      <c r="F13" s="177">
        <v>1650</v>
      </c>
      <c r="G13" s="392">
        <f t="shared" si="2"/>
        <v>0.44486384470207602</v>
      </c>
      <c r="H13" s="207">
        <v>1323</v>
      </c>
      <c r="I13" s="392">
        <f t="shared" si="3"/>
        <v>0.43822457767472672</v>
      </c>
      <c r="J13" s="207">
        <v>8</v>
      </c>
      <c r="K13" s="392">
        <f t="shared" si="4"/>
        <v>0.44444444444444442</v>
      </c>
      <c r="L13" s="177">
        <v>33</v>
      </c>
      <c r="M13" s="398">
        <f t="shared" si="5"/>
        <v>0.27731092436974791</v>
      </c>
      <c r="N13" s="625"/>
      <c r="O13" s="590"/>
    </row>
    <row r="14" spans="2:15" x14ac:dyDescent="0.2">
      <c r="B14" s="599"/>
      <c r="C14" s="255" t="s">
        <v>442</v>
      </c>
      <c r="D14" s="181">
        <f t="shared" si="0"/>
        <v>2640</v>
      </c>
      <c r="E14" s="393">
        <f t="shared" si="1"/>
        <v>0.38455935906773486</v>
      </c>
      <c r="F14" s="181">
        <v>1539</v>
      </c>
      <c r="G14" s="393">
        <f t="shared" si="2"/>
        <v>0.41493664060393637</v>
      </c>
      <c r="H14" s="208">
        <v>1075</v>
      </c>
      <c r="I14" s="393">
        <f t="shared" si="3"/>
        <v>0.35607817157999339</v>
      </c>
      <c r="J14" s="208">
        <v>4</v>
      </c>
      <c r="K14" s="393">
        <f t="shared" si="4"/>
        <v>0.22222222222222221</v>
      </c>
      <c r="L14" s="181">
        <v>22</v>
      </c>
      <c r="M14" s="399">
        <f t="shared" si="5"/>
        <v>0.18487394957983194</v>
      </c>
      <c r="N14" s="629"/>
      <c r="O14" s="591"/>
    </row>
    <row r="15" spans="2:15" x14ac:dyDescent="0.2">
      <c r="B15" s="592" t="s">
        <v>426</v>
      </c>
      <c r="C15" s="256" t="s">
        <v>440</v>
      </c>
      <c r="D15" s="189">
        <f t="shared" si="0"/>
        <v>2066</v>
      </c>
      <c r="E15" s="392">
        <f t="shared" si="1"/>
        <v>0.30094683175528042</v>
      </c>
      <c r="F15" s="189">
        <v>983</v>
      </c>
      <c r="G15" s="392">
        <f t="shared" si="2"/>
        <v>0.26503100566190346</v>
      </c>
      <c r="H15" s="211">
        <v>1056</v>
      </c>
      <c r="I15" s="392">
        <f t="shared" si="3"/>
        <v>0.34978469691950975</v>
      </c>
      <c r="J15" s="211">
        <v>4</v>
      </c>
      <c r="K15" s="392">
        <f t="shared" si="4"/>
        <v>0.22222222222222221</v>
      </c>
      <c r="L15" s="189">
        <v>23</v>
      </c>
      <c r="M15" s="398">
        <f t="shared" si="5"/>
        <v>0.19327731092436976</v>
      </c>
      <c r="N15" s="624" t="s">
        <v>517</v>
      </c>
      <c r="O15" s="589"/>
    </row>
    <row r="16" spans="2:15" x14ac:dyDescent="0.2">
      <c r="B16" s="593"/>
      <c r="C16" s="254" t="s">
        <v>439</v>
      </c>
      <c r="D16" s="177">
        <f t="shared" si="0"/>
        <v>1892</v>
      </c>
      <c r="E16" s="392">
        <f t="shared" si="1"/>
        <v>0.27560087399854333</v>
      </c>
      <c r="F16" s="177">
        <v>1041</v>
      </c>
      <c r="G16" s="392">
        <f t="shared" si="2"/>
        <v>0.28066864383930978</v>
      </c>
      <c r="H16" s="207">
        <v>802</v>
      </c>
      <c r="I16" s="392">
        <f t="shared" si="3"/>
        <v>0.2656508777740974</v>
      </c>
      <c r="J16" s="207">
        <v>8</v>
      </c>
      <c r="K16" s="392">
        <f t="shared" si="4"/>
        <v>0.44444444444444442</v>
      </c>
      <c r="L16" s="177">
        <v>41</v>
      </c>
      <c r="M16" s="398">
        <f t="shared" si="5"/>
        <v>0.34453781512605042</v>
      </c>
      <c r="N16" s="625"/>
      <c r="O16" s="590"/>
    </row>
    <row r="17" spans="2:15" x14ac:dyDescent="0.2">
      <c r="B17" s="593"/>
      <c r="C17" s="254" t="s">
        <v>438</v>
      </c>
      <c r="D17" s="177">
        <f t="shared" si="0"/>
        <v>1383</v>
      </c>
      <c r="E17" s="392">
        <f t="shared" si="1"/>
        <v>0.20145666423889294</v>
      </c>
      <c r="F17" s="177">
        <v>805</v>
      </c>
      <c r="G17" s="392">
        <f t="shared" si="2"/>
        <v>0.2170396333243462</v>
      </c>
      <c r="H17" s="207">
        <v>540</v>
      </c>
      <c r="I17" s="392">
        <f t="shared" si="3"/>
        <v>0.17886717456111295</v>
      </c>
      <c r="J17" s="207">
        <v>3</v>
      </c>
      <c r="K17" s="392">
        <f t="shared" si="4"/>
        <v>0.16666666666666666</v>
      </c>
      <c r="L17" s="177">
        <v>35</v>
      </c>
      <c r="M17" s="398">
        <f t="shared" si="5"/>
        <v>0.29411764705882354</v>
      </c>
      <c r="N17" s="625"/>
      <c r="O17" s="590"/>
    </row>
    <row r="18" spans="2:15" x14ac:dyDescent="0.2">
      <c r="B18" s="599"/>
      <c r="C18" s="255" t="s">
        <v>441</v>
      </c>
      <c r="D18" s="181">
        <f t="shared" si="0"/>
        <v>615</v>
      </c>
      <c r="E18" s="393">
        <f t="shared" si="1"/>
        <v>8.9584850691915519E-2</v>
      </c>
      <c r="F18" s="181">
        <v>379</v>
      </c>
      <c r="G18" s="393">
        <f t="shared" si="2"/>
        <v>0.1021838770558102</v>
      </c>
      <c r="H18" s="208">
        <v>229</v>
      </c>
      <c r="I18" s="393">
        <f t="shared" si="3"/>
        <v>7.5852931434249746E-2</v>
      </c>
      <c r="J18" s="208">
        <v>1</v>
      </c>
      <c r="K18" s="393">
        <f t="shared" si="4"/>
        <v>5.5555555555555552E-2</v>
      </c>
      <c r="L18" s="181">
        <v>6</v>
      </c>
      <c r="M18" s="399">
        <f t="shared" si="5"/>
        <v>5.0420168067226892E-2</v>
      </c>
      <c r="N18" s="629"/>
      <c r="O18" s="591"/>
    </row>
    <row r="19" spans="2:15" ht="15" customHeight="1" x14ac:dyDescent="0.2">
      <c r="B19" s="592" t="s">
        <v>427</v>
      </c>
      <c r="C19" s="256" t="s">
        <v>436</v>
      </c>
      <c r="D19" s="185">
        <f t="shared" si="0"/>
        <v>3187</v>
      </c>
      <c r="E19" s="392">
        <f t="shared" si="1"/>
        <v>0.46423889293517845</v>
      </c>
      <c r="F19" s="185">
        <v>1558</v>
      </c>
      <c r="G19" s="392">
        <f t="shared" si="2"/>
        <v>0.42005931517929362</v>
      </c>
      <c r="H19" s="209">
        <v>1584</v>
      </c>
      <c r="I19" s="392">
        <f t="shared" si="3"/>
        <v>0.52467704537926463</v>
      </c>
      <c r="J19" s="209">
        <v>9</v>
      </c>
      <c r="K19" s="392">
        <f t="shared" si="4"/>
        <v>0.5</v>
      </c>
      <c r="L19" s="185">
        <v>36</v>
      </c>
      <c r="M19" s="398">
        <f t="shared" si="5"/>
        <v>0.30252100840336132</v>
      </c>
      <c r="N19" s="624" t="s">
        <v>535</v>
      </c>
      <c r="O19" s="589"/>
    </row>
    <row r="20" spans="2:15" x14ac:dyDescent="0.2">
      <c r="B20" s="599"/>
      <c r="C20" s="255" t="s">
        <v>437</v>
      </c>
      <c r="D20" s="187">
        <f t="shared" si="0"/>
        <v>3520</v>
      </c>
      <c r="E20" s="393">
        <f t="shared" si="1"/>
        <v>0.51274581209031322</v>
      </c>
      <c r="F20" s="187">
        <v>2057</v>
      </c>
      <c r="G20" s="393">
        <f t="shared" si="2"/>
        <v>0.55459692639525482</v>
      </c>
      <c r="H20" s="210">
        <v>1374</v>
      </c>
      <c r="I20" s="393">
        <f t="shared" si="3"/>
        <v>0.4551175886054985</v>
      </c>
      <c r="J20" s="210">
        <v>9</v>
      </c>
      <c r="K20" s="393">
        <f t="shared" si="4"/>
        <v>0.5</v>
      </c>
      <c r="L20" s="187">
        <v>80</v>
      </c>
      <c r="M20" s="399">
        <f>L20/L$4</f>
        <v>0.67226890756302526</v>
      </c>
      <c r="N20" s="629"/>
      <c r="O20" s="591"/>
    </row>
    <row r="21" spans="2:15" ht="15" customHeight="1" x14ac:dyDescent="0.2">
      <c r="B21" s="592" t="s">
        <v>512</v>
      </c>
      <c r="C21" s="257" t="s">
        <v>504</v>
      </c>
      <c r="D21" s="280">
        <f t="shared" si="0"/>
        <v>686</v>
      </c>
      <c r="E21" s="392">
        <f t="shared" si="1"/>
        <v>9.9927166788055355E-2</v>
      </c>
      <c r="F21" s="280">
        <v>436</v>
      </c>
      <c r="G21" s="392">
        <f t="shared" si="2"/>
        <v>0.11755190078188191</v>
      </c>
      <c r="H21" s="212">
        <v>246</v>
      </c>
      <c r="I21" s="392">
        <f t="shared" si="3"/>
        <v>8.1483935077840339E-2</v>
      </c>
      <c r="J21" s="234">
        <v>4</v>
      </c>
      <c r="K21" s="392">
        <f t="shared" si="4"/>
        <v>0.22222222222222221</v>
      </c>
      <c r="L21" s="177">
        <v>0</v>
      </c>
      <c r="M21" s="398" t="s">
        <v>487</v>
      </c>
      <c r="N21" s="624" t="s">
        <v>517</v>
      </c>
      <c r="O21" s="589"/>
    </row>
    <row r="22" spans="2:15" x14ac:dyDescent="0.2">
      <c r="B22" s="593"/>
      <c r="C22" s="258" t="s">
        <v>505</v>
      </c>
      <c r="D22" s="249">
        <f t="shared" si="0"/>
        <v>3432</v>
      </c>
      <c r="E22" s="392">
        <f t="shared" si="1"/>
        <v>0.49992716678805538</v>
      </c>
      <c r="F22" s="249">
        <v>2407</v>
      </c>
      <c r="G22" s="392">
        <f t="shared" si="2"/>
        <v>0.64896198436236185</v>
      </c>
      <c r="H22" s="213">
        <v>1016</v>
      </c>
      <c r="I22" s="392">
        <f t="shared" si="3"/>
        <v>0.33653527658164956</v>
      </c>
      <c r="J22" s="235">
        <v>9</v>
      </c>
      <c r="K22" s="392">
        <f t="shared" si="4"/>
        <v>0.5</v>
      </c>
      <c r="L22" s="177">
        <v>0</v>
      </c>
      <c r="M22" s="398" t="s">
        <v>487</v>
      </c>
      <c r="N22" s="625"/>
      <c r="O22" s="590"/>
    </row>
    <row r="23" spans="2:15" x14ac:dyDescent="0.2">
      <c r="B23" s="593"/>
      <c r="C23" s="254" t="s">
        <v>506</v>
      </c>
      <c r="D23" s="249">
        <f t="shared" si="0"/>
        <v>2603</v>
      </c>
      <c r="E23" s="392">
        <f t="shared" si="1"/>
        <v>0.37916970138383105</v>
      </c>
      <c r="F23" s="249">
        <v>863</v>
      </c>
      <c r="G23" s="392">
        <f t="shared" si="2"/>
        <v>0.23267727150175249</v>
      </c>
      <c r="H23" s="213">
        <v>1740</v>
      </c>
      <c r="I23" s="392">
        <f t="shared" si="3"/>
        <v>0.57634978469691955</v>
      </c>
      <c r="J23" s="235">
        <v>0</v>
      </c>
      <c r="K23" s="392">
        <f t="shared" si="4"/>
        <v>0</v>
      </c>
      <c r="L23" s="177">
        <v>0</v>
      </c>
      <c r="M23" s="398" t="s">
        <v>487</v>
      </c>
      <c r="N23" s="625"/>
      <c r="O23" s="590"/>
    </row>
    <row r="24" spans="2:15" x14ac:dyDescent="0.2">
      <c r="B24" s="593"/>
      <c r="C24" s="254" t="s">
        <v>507</v>
      </c>
      <c r="D24" s="249">
        <f t="shared" si="0"/>
        <v>20</v>
      </c>
      <c r="E24" s="392">
        <f t="shared" si="1"/>
        <v>2.9133284777858705E-3</v>
      </c>
      <c r="F24" s="249">
        <v>3</v>
      </c>
      <c r="G24" s="392">
        <f t="shared" si="2"/>
        <v>8.088433540037746E-4</v>
      </c>
      <c r="H24" s="213">
        <v>17</v>
      </c>
      <c r="I24" s="392">
        <f t="shared" si="3"/>
        <v>5.631003643590593E-3</v>
      </c>
      <c r="J24" s="235">
        <v>0</v>
      </c>
      <c r="K24" s="392">
        <f t="shared" si="4"/>
        <v>0</v>
      </c>
      <c r="L24" s="177">
        <v>0</v>
      </c>
      <c r="M24" s="398" t="s">
        <v>487</v>
      </c>
      <c r="N24" s="625"/>
      <c r="O24" s="590"/>
    </row>
    <row r="25" spans="2:15" x14ac:dyDescent="0.2">
      <c r="B25" s="599"/>
      <c r="C25" s="255" t="s">
        <v>508</v>
      </c>
      <c r="D25" s="271">
        <f t="shared" si="0"/>
        <v>114</v>
      </c>
      <c r="E25" s="393">
        <f t="shared" si="1"/>
        <v>1.6605972323379462E-2</v>
      </c>
      <c r="F25" s="271">
        <v>0</v>
      </c>
      <c r="G25" s="393">
        <f t="shared" si="2"/>
        <v>0</v>
      </c>
      <c r="H25" s="201">
        <v>0</v>
      </c>
      <c r="I25" s="393">
        <f t="shared" si="3"/>
        <v>0</v>
      </c>
      <c r="J25" s="232">
        <v>5</v>
      </c>
      <c r="K25" s="393">
        <f t="shared" si="4"/>
        <v>0.27777777777777779</v>
      </c>
      <c r="L25" s="222">
        <v>109</v>
      </c>
      <c r="M25" s="399">
        <f>L25/L4</f>
        <v>0.91596638655462181</v>
      </c>
      <c r="N25" s="629"/>
      <c r="O25" s="591"/>
    </row>
    <row r="26" spans="2:15" x14ac:dyDescent="0.2">
      <c r="B26" s="592" t="s">
        <v>513</v>
      </c>
      <c r="C26" s="257" t="s">
        <v>514</v>
      </c>
      <c r="D26" s="280">
        <f t="shared" si="0"/>
        <v>134</v>
      </c>
      <c r="E26" s="392">
        <f t="shared" si="1"/>
        <v>1.9519300801165332E-2</v>
      </c>
      <c r="F26" s="280">
        <v>0</v>
      </c>
      <c r="G26" s="394">
        <f t="shared" si="2"/>
        <v>0</v>
      </c>
      <c r="H26" s="212">
        <v>0</v>
      </c>
      <c r="I26" s="394">
        <f t="shared" si="3"/>
        <v>0</v>
      </c>
      <c r="J26" s="234">
        <v>18</v>
      </c>
      <c r="K26" s="394">
        <f t="shared" si="4"/>
        <v>1</v>
      </c>
      <c r="L26" s="223">
        <v>116</v>
      </c>
      <c r="M26" s="400">
        <f>L26/L4</f>
        <v>0.97478991596638653</v>
      </c>
      <c r="N26" s="624" t="s">
        <v>517</v>
      </c>
      <c r="O26" s="589"/>
    </row>
    <row r="27" spans="2:15" x14ac:dyDescent="0.2">
      <c r="B27" s="593"/>
      <c r="C27" s="258" t="s">
        <v>479</v>
      </c>
      <c r="D27" s="249">
        <f t="shared" si="0"/>
        <v>37</v>
      </c>
      <c r="E27" s="392">
        <f t="shared" si="1"/>
        <v>5.3896576839038606E-3</v>
      </c>
      <c r="F27" s="249">
        <v>24</v>
      </c>
      <c r="G27" s="392">
        <f t="shared" si="2"/>
        <v>6.4707468320301968E-3</v>
      </c>
      <c r="H27" s="213">
        <v>13</v>
      </c>
      <c r="I27" s="392">
        <f t="shared" si="3"/>
        <v>4.3060616098045713E-3</v>
      </c>
      <c r="J27" s="235">
        <v>0</v>
      </c>
      <c r="K27" s="392">
        <f t="shared" si="4"/>
        <v>0</v>
      </c>
      <c r="L27" s="177">
        <v>0</v>
      </c>
      <c r="M27" s="398" t="s">
        <v>487</v>
      </c>
      <c r="N27" s="625"/>
      <c r="O27" s="590"/>
    </row>
    <row r="28" spans="2:15" x14ac:dyDescent="0.2">
      <c r="B28" s="593"/>
      <c r="C28" s="254" t="s">
        <v>480</v>
      </c>
      <c r="D28" s="249">
        <f t="shared" si="0"/>
        <v>1161</v>
      </c>
      <c r="E28" s="392">
        <f t="shared" si="1"/>
        <v>0.16911871813546978</v>
      </c>
      <c r="F28" s="249">
        <v>793</v>
      </c>
      <c r="G28" s="392">
        <f t="shared" si="2"/>
        <v>0.21380425990833107</v>
      </c>
      <c r="H28" s="213">
        <v>368</v>
      </c>
      <c r="I28" s="392">
        <f t="shared" si="3"/>
        <v>0.12189466710831401</v>
      </c>
      <c r="J28" s="235">
        <v>0</v>
      </c>
      <c r="K28" s="392">
        <f t="shared" si="4"/>
        <v>0</v>
      </c>
      <c r="L28" s="177">
        <v>0</v>
      </c>
      <c r="M28" s="398" t="s">
        <v>487</v>
      </c>
      <c r="N28" s="625"/>
      <c r="O28" s="590"/>
    </row>
    <row r="29" spans="2:15" x14ac:dyDescent="0.2">
      <c r="B29" s="593"/>
      <c r="C29" s="254" t="s">
        <v>481</v>
      </c>
      <c r="D29" s="249">
        <f t="shared" si="0"/>
        <v>3645</v>
      </c>
      <c r="E29" s="392">
        <f t="shared" si="1"/>
        <v>0.53095411507647483</v>
      </c>
      <c r="F29" s="249">
        <v>2127</v>
      </c>
      <c r="G29" s="392">
        <f t="shared" si="2"/>
        <v>0.57346993798867618</v>
      </c>
      <c r="H29" s="213">
        <v>1518</v>
      </c>
      <c r="I29" s="392">
        <f t="shared" si="3"/>
        <v>0.50281550182179524</v>
      </c>
      <c r="J29" s="235">
        <v>0</v>
      </c>
      <c r="K29" s="392">
        <f t="shared" si="4"/>
        <v>0</v>
      </c>
      <c r="L29" s="177">
        <v>0</v>
      </c>
      <c r="M29" s="398" t="s">
        <v>487</v>
      </c>
      <c r="N29" s="625"/>
      <c r="O29" s="590"/>
    </row>
    <row r="30" spans="2:15" x14ac:dyDescent="0.2">
      <c r="B30" s="599"/>
      <c r="C30" s="255" t="s">
        <v>482</v>
      </c>
      <c r="D30" s="271">
        <f t="shared" si="0"/>
        <v>1865</v>
      </c>
      <c r="E30" s="393">
        <f t="shared" si="1"/>
        <v>0.27166788055353241</v>
      </c>
      <c r="F30" s="271">
        <v>765</v>
      </c>
      <c r="G30" s="393">
        <f t="shared" si="2"/>
        <v>0.20625505527096252</v>
      </c>
      <c r="H30" s="201">
        <v>1100</v>
      </c>
      <c r="I30" s="393">
        <f t="shared" si="3"/>
        <v>0.36435905929115603</v>
      </c>
      <c r="J30" s="232">
        <v>0</v>
      </c>
      <c r="K30" s="393">
        <f t="shared" si="4"/>
        <v>0</v>
      </c>
      <c r="L30" s="208">
        <v>0</v>
      </c>
      <c r="M30" s="399" t="s">
        <v>487</v>
      </c>
      <c r="N30" s="629"/>
      <c r="O30" s="591"/>
    </row>
    <row r="31" spans="2:15" ht="15" customHeight="1" x14ac:dyDescent="0.2">
      <c r="B31" s="592" t="s">
        <v>563</v>
      </c>
      <c r="C31" s="254" t="s">
        <v>564</v>
      </c>
      <c r="D31" s="249">
        <f t="shared" si="0"/>
        <v>608</v>
      </c>
      <c r="E31" s="392">
        <f t="shared" si="1"/>
        <v>8.8565185724690465E-2</v>
      </c>
      <c r="F31" s="389">
        <v>46</v>
      </c>
      <c r="G31" s="396">
        <f>F31/F$4</f>
        <v>1.240226476139121E-2</v>
      </c>
      <c r="H31" s="390">
        <v>532</v>
      </c>
      <c r="I31" s="396">
        <f>H31/H$4</f>
        <v>0.1762172904935409</v>
      </c>
      <c r="J31" s="235">
        <v>1</v>
      </c>
      <c r="K31" s="392">
        <f>J31/J$4</f>
        <v>5.5555555555555552E-2</v>
      </c>
      <c r="L31" s="177">
        <v>29</v>
      </c>
      <c r="M31" s="398">
        <f>L31/L$4</f>
        <v>0.24369747899159663</v>
      </c>
      <c r="N31" s="624" t="s">
        <v>517</v>
      </c>
      <c r="O31" s="589"/>
    </row>
    <row r="32" spans="2:15" ht="15" customHeight="1" x14ac:dyDescent="0.2">
      <c r="B32" s="593"/>
      <c r="C32" s="254" t="s">
        <v>565</v>
      </c>
      <c r="D32" s="249">
        <f t="shared" si="0"/>
        <v>1331</v>
      </c>
      <c r="E32" s="392">
        <f t="shared" si="1"/>
        <v>0.19388201019664966</v>
      </c>
      <c r="F32" s="249">
        <v>634</v>
      </c>
      <c r="G32" s="392">
        <f>F32/F$4</f>
        <v>0.17093556214613104</v>
      </c>
      <c r="H32" s="213">
        <v>697</v>
      </c>
      <c r="I32" s="392">
        <f>H32/H$4</f>
        <v>0.23087114938721431</v>
      </c>
      <c r="J32" s="235">
        <v>0</v>
      </c>
      <c r="K32" s="392">
        <f>J32/J$4</f>
        <v>0</v>
      </c>
      <c r="L32" s="177">
        <v>0</v>
      </c>
      <c r="M32" s="398" t="s">
        <v>487</v>
      </c>
      <c r="N32" s="625"/>
      <c r="O32" s="590"/>
    </row>
    <row r="33" spans="2:15" x14ac:dyDescent="0.2">
      <c r="B33" s="593"/>
      <c r="C33" s="254" t="s">
        <v>566</v>
      </c>
      <c r="D33" s="249">
        <f t="shared" si="0"/>
        <v>55</v>
      </c>
      <c r="E33" s="392">
        <f t="shared" si="1"/>
        <v>8.0116533139111441E-3</v>
      </c>
      <c r="F33" s="389">
        <v>2</v>
      </c>
      <c r="G33" s="396">
        <f t="shared" ref="G33:G34" si="6">F33/F$4</f>
        <v>5.392289026691831E-4</v>
      </c>
      <c r="H33" s="390">
        <v>53</v>
      </c>
      <c r="I33" s="396">
        <f t="shared" ref="I33:I34" si="7">H33/H$4</f>
        <v>1.7555481947664788E-2</v>
      </c>
      <c r="J33" s="235">
        <v>0</v>
      </c>
      <c r="K33" s="392">
        <f t="shared" ref="K33:K34" si="8">J33/J$4</f>
        <v>0</v>
      </c>
      <c r="L33" s="177">
        <v>0</v>
      </c>
      <c r="M33" s="398" t="s">
        <v>487</v>
      </c>
      <c r="N33" s="625"/>
      <c r="O33" s="590"/>
    </row>
    <row r="34" spans="2:15" ht="16" thickBot="1" x14ac:dyDescent="0.25">
      <c r="B34" s="594"/>
      <c r="C34" s="259" t="s">
        <v>508</v>
      </c>
      <c r="D34" s="277">
        <f t="shared" si="0"/>
        <v>4871</v>
      </c>
      <c r="E34" s="395">
        <f t="shared" si="1"/>
        <v>0.70954115076474877</v>
      </c>
      <c r="F34" s="277">
        <v>3027</v>
      </c>
      <c r="G34" s="395">
        <f t="shared" si="6"/>
        <v>0.81612294418980857</v>
      </c>
      <c r="H34" s="214">
        <v>1737</v>
      </c>
      <c r="I34" s="395">
        <f t="shared" si="7"/>
        <v>0.57535607817157997</v>
      </c>
      <c r="J34" s="349">
        <v>17</v>
      </c>
      <c r="K34" s="395">
        <f t="shared" si="8"/>
        <v>0.94444444444444442</v>
      </c>
      <c r="L34" s="224">
        <v>90</v>
      </c>
      <c r="M34" s="401">
        <f t="shared" ref="M34" si="9">L34/L$4</f>
        <v>0.75630252100840334</v>
      </c>
      <c r="N34" s="626"/>
      <c r="O34" s="627"/>
    </row>
    <row r="35" spans="2:15" s="98" customFormat="1" x14ac:dyDescent="0.2"/>
    <row r="36" spans="2:15" s="98" customFormat="1" x14ac:dyDescent="0.2"/>
    <row r="37" spans="2:15" s="98" customFormat="1" x14ac:dyDescent="0.2"/>
    <row r="38" spans="2:15" s="98" customFormat="1" x14ac:dyDescent="0.2"/>
    <row r="39" spans="2:15" s="98" customFormat="1" x14ac:dyDescent="0.2"/>
    <row r="40" spans="2:15" s="98" customFormat="1" ht="16" thickBot="1" x14ac:dyDescent="0.25"/>
    <row r="41" spans="2:15" ht="16" thickBot="1" x14ac:dyDescent="0.25">
      <c r="B41" s="631"/>
      <c r="C41" s="633"/>
      <c r="D41" s="644"/>
      <c r="E41" s="633"/>
      <c r="F41" s="644" t="s">
        <v>526</v>
      </c>
      <c r="G41" s="632"/>
      <c r="H41" s="633" t="s">
        <v>527</v>
      </c>
      <c r="I41" s="633"/>
      <c r="J41" s="634" t="s">
        <v>533</v>
      </c>
      <c r="K41" s="635"/>
      <c r="L41" s="98"/>
    </row>
    <row r="42" spans="2:15" x14ac:dyDescent="0.2">
      <c r="B42" s="600" t="s">
        <v>467</v>
      </c>
      <c r="C42" s="645"/>
      <c r="D42" s="217" t="s">
        <v>556</v>
      </c>
      <c r="E42" s="215" t="s">
        <v>510</v>
      </c>
      <c r="F42" s="217" t="s">
        <v>153</v>
      </c>
      <c r="G42" s="253" t="s">
        <v>510</v>
      </c>
      <c r="H42" s="196" t="s">
        <v>153</v>
      </c>
      <c r="I42" s="215" t="s">
        <v>510</v>
      </c>
      <c r="J42" s="643" t="s">
        <v>516</v>
      </c>
      <c r="K42" s="620"/>
      <c r="L42" s="98"/>
    </row>
    <row r="43" spans="2:15" ht="16" thickBot="1" x14ac:dyDescent="0.25">
      <c r="B43" s="602"/>
      <c r="C43" s="646"/>
      <c r="D43" s="199">
        <f>F43+H43+L43+J43</f>
        <v>6801</v>
      </c>
      <c r="E43" s="198" t="s">
        <v>487</v>
      </c>
      <c r="F43" s="199">
        <v>3709</v>
      </c>
      <c r="G43" s="198" t="s">
        <v>487</v>
      </c>
      <c r="H43" s="206">
        <v>3092</v>
      </c>
      <c r="I43" s="198" t="s">
        <v>487</v>
      </c>
      <c r="J43" s="602"/>
      <c r="K43" s="603"/>
      <c r="L43" s="98"/>
    </row>
    <row r="44" spans="2:15" x14ac:dyDescent="0.2">
      <c r="B44" s="593" t="s">
        <v>422</v>
      </c>
      <c r="C44" s="263" t="s">
        <v>431</v>
      </c>
      <c r="D44" s="264">
        <v>371</v>
      </c>
      <c r="E44" s="392">
        <f>D44/D$4</f>
        <v>5.4042243262927898E-2</v>
      </c>
      <c r="F44" s="264">
        <v>186</v>
      </c>
      <c r="G44" s="391">
        <f>F44/F$4</f>
        <v>5.0148287948234026E-2</v>
      </c>
      <c r="H44" s="207">
        <v>110</v>
      </c>
      <c r="I44" s="392">
        <f>H44/H$4</f>
        <v>3.6435905929115601E-2</v>
      </c>
      <c r="J44" s="625" t="s">
        <v>517</v>
      </c>
      <c r="K44" s="590"/>
      <c r="L44" s="98"/>
    </row>
    <row r="45" spans="2:15" x14ac:dyDescent="0.2">
      <c r="B45" s="593"/>
      <c r="C45" s="254" t="s">
        <v>432</v>
      </c>
      <c r="D45" s="177">
        <f t="shared" ref="D45:D66" si="10">F45+H45+L45+J45</f>
        <v>1093</v>
      </c>
      <c r="E45" s="392">
        <f t="shared" ref="E45:E66" si="11">D45/D$4</f>
        <v>0.15921340131099782</v>
      </c>
      <c r="F45" s="177">
        <v>690</v>
      </c>
      <c r="G45" s="392">
        <f t="shared" ref="G45:G62" si="12">F45/F$4</f>
        <v>0.18603397142086817</v>
      </c>
      <c r="H45" s="207">
        <v>403</v>
      </c>
      <c r="I45" s="392">
        <f t="shared" ref="I45:I62" si="13">H45/H$4</f>
        <v>0.13348790990394171</v>
      </c>
      <c r="J45" s="625"/>
      <c r="K45" s="590"/>
      <c r="L45" s="98"/>
    </row>
    <row r="46" spans="2:15" x14ac:dyDescent="0.2">
      <c r="B46" s="593"/>
      <c r="C46" s="254" t="s">
        <v>433</v>
      </c>
      <c r="D46" s="177">
        <f t="shared" si="10"/>
        <v>2188</v>
      </c>
      <c r="E46" s="392">
        <f t="shared" si="11"/>
        <v>0.31871813546977423</v>
      </c>
      <c r="F46" s="177">
        <v>1320</v>
      </c>
      <c r="G46" s="392">
        <f t="shared" si="12"/>
        <v>0.35589107576166085</v>
      </c>
      <c r="H46" s="207">
        <v>868</v>
      </c>
      <c r="I46" s="392">
        <f t="shared" si="13"/>
        <v>0.28751242133156674</v>
      </c>
      <c r="J46" s="625"/>
      <c r="K46" s="590"/>
      <c r="L46" s="98"/>
    </row>
    <row r="47" spans="2:15" x14ac:dyDescent="0.2">
      <c r="B47" s="593"/>
      <c r="C47" s="254" t="s">
        <v>434</v>
      </c>
      <c r="D47" s="177">
        <f t="shared" si="10"/>
        <v>2740</v>
      </c>
      <c r="E47" s="392">
        <f t="shared" si="11"/>
        <v>0.39912600145666421</v>
      </c>
      <c r="F47" s="177">
        <v>1350</v>
      </c>
      <c r="G47" s="392">
        <f t="shared" si="12"/>
        <v>0.36397950930169859</v>
      </c>
      <c r="H47" s="207">
        <v>1390</v>
      </c>
      <c r="I47" s="392">
        <f t="shared" si="13"/>
        <v>0.4604173567406426</v>
      </c>
      <c r="J47" s="625"/>
      <c r="K47" s="590"/>
      <c r="L47" s="98"/>
    </row>
    <row r="48" spans="2:15" x14ac:dyDescent="0.2">
      <c r="B48" s="599"/>
      <c r="C48" s="255" t="s">
        <v>435</v>
      </c>
      <c r="D48" s="181">
        <f t="shared" si="10"/>
        <v>484</v>
      </c>
      <c r="E48" s="393">
        <f t="shared" si="11"/>
        <v>7.0502549162418063E-2</v>
      </c>
      <c r="F48" s="181">
        <v>163</v>
      </c>
      <c r="G48" s="393">
        <f t="shared" si="12"/>
        <v>4.3947155567538421E-2</v>
      </c>
      <c r="H48" s="208">
        <v>321</v>
      </c>
      <c r="I48" s="393">
        <f t="shared" si="13"/>
        <v>0.10632659821132825</v>
      </c>
      <c r="J48" s="629"/>
      <c r="K48" s="591"/>
      <c r="L48" s="98"/>
    </row>
    <row r="49" spans="2:12" x14ac:dyDescent="0.2">
      <c r="B49" s="592" t="s">
        <v>423</v>
      </c>
      <c r="C49" s="256" t="s">
        <v>473</v>
      </c>
      <c r="D49" s="248">
        <v>3080</v>
      </c>
      <c r="E49" s="392">
        <f t="shared" si="11"/>
        <v>0.44865258557902404</v>
      </c>
      <c r="F49" s="248">
        <v>1621</v>
      </c>
      <c r="G49" s="392">
        <f t="shared" si="12"/>
        <v>0.43704502561337288</v>
      </c>
      <c r="H49" s="209">
        <v>1424</v>
      </c>
      <c r="I49" s="392">
        <f t="shared" si="13"/>
        <v>0.47167936402782379</v>
      </c>
      <c r="J49" s="624" t="s">
        <v>534</v>
      </c>
      <c r="K49" s="589"/>
      <c r="L49" s="98"/>
    </row>
    <row r="50" spans="2:12" x14ac:dyDescent="0.2">
      <c r="B50" s="599"/>
      <c r="C50" s="255" t="s">
        <v>474</v>
      </c>
      <c r="D50" s="187">
        <f t="shared" si="10"/>
        <v>3756</v>
      </c>
      <c r="E50" s="393">
        <f t="shared" si="11"/>
        <v>0.54712308812818644</v>
      </c>
      <c r="F50" s="187">
        <v>2088</v>
      </c>
      <c r="G50" s="393">
        <f t="shared" si="12"/>
        <v>0.56295497438662712</v>
      </c>
      <c r="H50" s="210">
        <v>1668</v>
      </c>
      <c r="I50" s="393">
        <f t="shared" si="13"/>
        <v>0.5525008280887711</v>
      </c>
      <c r="J50" s="629"/>
      <c r="K50" s="591"/>
      <c r="L50" s="98"/>
    </row>
    <row r="51" spans="2:12" x14ac:dyDescent="0.2">
      <c r="B51" s="592" t="s">
        <v>427</v>
      </c>
      <c r="C51" s="256" t="s">
        <v>436</v>
      </c>
      <c r="D51" s="185">
        <v>3187</v>
      </c>
      <c r="E51" s="392">
        <f t="shared" si="11"/>
        <v>0.46423889293517845</v>
      </c>
      <c r="F51" s="185">
        <v>1558</v>
      </c>
      <c r="G51" s="392">
        <f t="shared" si="12"/>
        <v>0.42005931517929362</v>
      </c>
      <c r="H51" s="209">
        <v>1623</v>
      </c>
      <c r="I51" s="392">
        <f t="shared" si="13"/>
        <v>0.53759523020867839</v>
      </c>
      <c r="J51" s="624" t="s">
        <v>535</v>
      </c>
      <c r="K51" s="589"/>
      <c r="L51" s="98"/>
    </row>
    <row r="52" spans="2:12" x14ac:dyDescent="0.2">
      <c r="B52" s="599"/>
      <c r="C52" s="255" t="s">
        <v>437</v>
      </c>
      <c r="D52" s="187">
        <f t="shared" si="10"/>
        <v>3464</v>
      </c>
      <c r="E52" s="393">
        <f t="shared" si="11"/>
        <v>0.5045884923525128</v>
      </c>
      <c r="F52" s="187">
        <v>2057</v>
      </c>
      <c r="G52" s="393">
        <f t="shared" si="12"/>
        <v>0.55459692639525482</v>
      </c>
      <c r="H52" s="210">
        <v>1407</v>
      </c>
      <c r="I52" s="393">
        <f t="shared" si="13"/>
        <v>0.4660483603842332</v>
      </c>
      <c r="J52" s="629"/>
      <c r="K52" s="591"/>
      <c r="L52" s="98"/>
    </row>
    <row r="53" spans="2:12" x14ac:dyDescent="0.2">
      <c r="B53" s="592" t="s">
        <v>512</v>
      </c>
      <c r="C53" s="257" t="s">
        <v>504</v>
      </c>
      <c r="D53" s="280">
        <v>686</v>
      </c>
      <c r="E53" s="392">
        <f t="shared" si="11"/>
        <v>9.9927166788055355E-2</v>
      </c>
      <c r="F53" s="280">
        <v>436</v>
      </c>
      <c r="G53" s="392">
        <f t="shared" si="12"/>
        <v>0.11755190078188191</v>
      </c>
      <c r="H53" s="212">
        <v>250</v>
      </c>
      <c r="I53" s="392">
        <f t="shared" si="13"/>
        <v>8.2808877111626364E-2</v>
      </c>
      <c r="J53" s="624" t="s">
        <v>517</v>
      </c>
      <c r="K53" s="589"/>
      <c r="L53" s="98"/>
    </row>
    <row r="54" spans="2:12" x14ac:dyDescent="0.2">
      <c r="B54" s="593"/>
      <c r="C54" s="258" t="s">
        <v>505</v>
      </c>
      <c r="D54" s="249">
        <f t="shared" si="10"/>
        <v>3454</v>
      </c>
      <c r="E54" s="392">
        <f t="shared" si="11"/>
        <v>0.50313182811361978</v>
      </c>
      <c r="F54" s="249">
        <v>2407</v>
      </c>
      <c r="G54" s="392">
        <f t="shared" si="12"/>
        <v>0.64896198436236185</v>
      </c>
      <c r="H54" s="213">
        <v>1047</v>
      </c>
      <c r="I54" s="392">
        <f t="shared" si="13"/>
        <v>0.34680357734349121</v>
      </c>
      <c r="J54" s="625"/>
      <c r="K54" s="590"/>
      <c r="L54" s="98"/>
    </row>
    <row r="55" spans="2:12" x14ac:dyDescent="0.2">
      <c r="B55" s="593"/>
      <c r="C55" s="254" t="s">
        <v>506</v>
      </c>
      <c r="D55" s="249">
        <f t="shared" si="10"/>
        <v>2640</v>
      </c>
      <c r="E55" s="392">
        <f t="shared" si="11"/>
        <v>0.38455935906773486</v>
      </c>
      <c r="F55" s="249">
        <v>863</v>
      </c>
      <c r="G55" s="392">
        <f t="shared" si="12"/>
        <v>0.23267727150175249</v>
      </c>
      <c r="H55" s="213">
        <v>1777</v>
      </c>
      <c r="I55" s="392">
        <f t="shared" si="13"/>
        <v>0.58860549850944022</v>
      </c>
      <c r="J55" s="625"/>
      <c r="K55" s="590"/>
      <c r="L55" s="98"/>
    </row>
    <row r="56" spans="2:12" x14ac:dyDescent="0.2">
      <c r="B56" s="593"/>
      <c r="C56" s="254" t="s">
        <v>507</v>
      </c>
      <c r="D56" s="249">
        <f t="shared" si="10"/>
        <v>21</v>
      </c>
      <c r="E56" s="392">
        <f t="shared" si="11"/>
        <v>3.058994901675164E-3</v>
      </c>
      <c r="F56" s="249">
        <v>3</v>
      </c>
      <c r="G56" s="392">
        <f t="shared" si="12"/>
        <v>8.088433540037746E-4</v>
      </c>
      <c r="H56" s="213">
        <v>18</v>
      </c>
      <c r="I56" s="392">
        <f t="shared" si="13"/>
        <v>5.9622391520370984E-3</v>
      </c>
      <c r="J56" s="625"/>
      <c r="K56" s="590"/>
      <c r="L56" s="98"/>
    </row>
    <row r="57" spans="2:12" x14ac:dyDescent="0.2">
      <c r="B57" s="599"/>
      <c r="C57" s="255" t="s">
        <v>508</v>
      </c>
      <c r="D57" s="271">
        <f t="shared" si="10"/>
        <v>0</v>
      </c>
      <c r="E57" s="393">
        <f t="shared" si="11"/>
        <v>0</v>
      </c>
      <c r="F57" s="271">
        <v>0</v>
      </c>
      <c r="G57" s="393">
        <f t="shared" si="12"/>
        <v>0</v>
      </c>
      <c r="H57" s="201">
        <v>0</v>
      </c>
      <c r="I57" s="393">
        <f t="shared" si="13"/>
        <v>0</v>
      </c>
      <c r="J57" s="629"/>
      <c r="K57" s="591"/>
      <c r="L57" s="98"/>
    </row>
    <row r="58" spans="2:12" x14ac:dyDescent="0.2">
      <c r="B58" s="592" t="s">
        <v>513</v>
      </c>
      <c r="C58" s="257" t="s">
        <v>514</v>
      </c>
      <c r="D58" s="280">
        <v>134</v>
      </c>
      <c r="E58" s="392">
        <f t="shared" si="11"/>
        <v>1.9519300801165332E-2</v>
      </c>
      <c r="F58" s="280">
        <v>0</v>
      </c>
      <c r="G58" s="394">
        <f t="shared" si="12"/>
        <v>0</v>
      </c>
      <c r="H58" s="212">
        <v>0</v>
      </c>
      <c r="I58" s="394">
        <f t="shared" si="13"/>
        <v>0</v>
      </c>
      <c r="J58" s="624" t="s">
        <v>517</v>
      </c>
      <c r="K58" s="589"/>
      <c r="L58" s="98"/>
    </row>
    <row r="59" spans="2:12" x14ac:dyDescent="0.2">
      <c r="B59" s="593"/>
      <c r="C59" s="258" t="s">
        <v>479</v>
      </c>
      <c r="D59" s="249">
        <f t="shared" si="10"/>
        <v>37</v>
      </c>
      <c r="E59" s="392">
        <f t="shared" si="11"/>
        <v>5.3896576839038606E-3</v>
      </c>
      <c r="F59" s="249">
        <v>24</v>
      </c>
      <c r="G59" s="392">
        <f t="shared" si="12"/>
        <v>6.4707468320301968E-3</v>
      </c>
      <c r="H59" s="213">
        <v>13</v>
      </c>
      <c r="I59" s="392">
        <f t="shared" si="13"/>
        <v>4.3060616098045713E-3</v>
      </c>
      <c r="J59" s="625"/>
      <c r="K59" s="590"/>
      <c r="L59" s="98"/>
    </row>
    <row r="60" spans="2:12" x14ac:dyDescent="0.2">
      <c r="B60" s="593"/>
      <c r="C60" s="254" t="s">
        <v>480</v>
      </c>
      <c r="D60" s="249">
        <f t="shared" si="10"/>
        <v>1193</v>
      </c>
      <c r="E60" s="392">
        <f t="shared" si="11"/>
        <v>0.17378004369992717</v>
      </c>
      <c r="F60" s="249">
        <v>793</v>
      </c>
      <c r="G60" s="392">
        <f t="shared" si="12"/>
        <v>0.21380425990833107</v>
      </c>
      <c r="H60" s="213">
        <v>400</v>
      </c>
      <c r="I60" s="392">
        <f t="shared" si="13"/>
        <v>0.13249420337860218</v>
      </c>
      <c r="J60" s="625"/>
      <c r="K60" s="590"/>
      <c r="L60" s="98"/>
    </row>
    <row r="61" spans="2:12" x14ac:dyDescent="0.2">
      <c r="B61" s="593"/>
      <c r="C61" s="254" t="s">
        <v>481</v>
      </c>
      <c r="D61" s="249">
        <f t="shared" si="10"/>
        <v>3676</v>
      </c>
      <c r="E61" s="392">
        <f t="shared" si="11"/>
        <v>0.535469774217043</v>
      </c>
      <c r="F61" s="249">
        <v>2127</v>
      </c>
      <c r="G61" s="392">
        <f t="shared" si="12"/>
        <v>0.57346993798867618</v>
      </c>
      <c r="H61" s="213">
        <v>1549</v>
      </c>
      <c r="I61" s="392">
        <f t="shared" si="13"/>
        <v>0.51308380258363695</v>
      </c>
      <c r="J61" s="625"/>
      <c r="K61" s="590"/>
      <c r="L61" s="98"/>
    </row>
    <row r="62" spans="2:12" x14ac:dyDescent="0.2">
      <c r="B62" s="599"/>
      <c r="C62" s="255" t="s">
        <v>482</v>
      </c>
      <c r="D62" s="271">
        <f t="shared" si="10"/>
        <v>1895</v>
      </c>
      <c r="E62" s="393">
        <f t="shared" si="11"/>
        <v>0.27603787327021123</v>
      </c>
      <c r="F62" s="271">
        <v>765</v>
      </c>
      <c r="G62" s="393">
        <f t="shared" si="12"/>
        <v>0.20625505527096252</v>
      </c>
      <c r="H62" s="201">
        <v>1130</v>
      </c>
      <c r="I62" s="393">
        <f t="shared" si="13"/>
        <v>0.37429612454455119</v>
      </c>
      <c r="J62" s="629"/>
      <c r="K62" s="591"/>
      <c r="L62" s="98"/>
    </row>
    <row r="63" spans="2:12" x14ac:dyDescent="0.2">
      <c r="B63" s="593" t="s">
        <v>563</v>
      </c>
      <c r="C63" s="254" t="s">
        <v>564</v>
      </c>
      <c r="D63" s="249">
        <v>608</v>
      </c>
      <c r="E63" s="392">
        <f t="shared" si="11"/>
        <v>8.8565185724690465E-2</v>
      </c>
      <c r="F63" s="249">
        <v>46</v>
      </c>
      <c r="G63" s="392">
        <f>F63/F$4</f>
        <v>1.240226476139121E-2</v>
      </c>
      <c r="H63" s="213">
        <v>532</v>
      </c>
      <c r="I63" s="392">
        <f>H63/H$4</f>
        <v>0.1762172904935409</v>
      </c>
      <c r="J63" s="625" t="s">
        <v>517</v>
      </c>
      <c r="K63" s="590"/>
      <c r="L63" s="98"/>
    </row>
    <row r="64" spans="2:12" x14ac:dyDescent="0.2">
      <c r="B64" s="593"/>
      <c r="C64" s="254" t="s">
        <v>565</v>
      </c>
      <c r="D64" s="249">
        <f t="shared" si="10"/>
        <v>1331</v>
      </c>
      <c r="E64" s="392">
        <f t="shared" si="11"/>
        <v>0.19388201019664966</v>
      </c>
      <c r="F64" s="249">
        <v>634</v>
      </c>
      <c r="G64" s="392">
        <f>F64/F$4</f>
        <v>0.17093556214613104</v>
      </c>
      <c r="H64" s="213">
        <v>697</v>
      </c>
      <c r="I64" s="392">
        <f>H64/H$4</f>
        <v>0.23087114938721431</v>
      </c>
      <c r="J64" s="625"/>
      <c r="K64" s="590"/>
      <c r="L64" s="98"/>
    </row>
    <row r="65" spans="2:12" x14ac:dyDescent="0.2">
      <c r="B65" s="593"/>
      <c r="C65" s="254" t="s">
        <v>566</v>
      </c>
      <c r="D65" s="249">
        <f t="shared" si="10"/>
        <v>55</v>
      </c>
      <c r="E65" s="392">
        <f t="shared" si="11"/>
        <v>8.0116533139111441E-3</v>
      </c>
      <c r="F65" s="249">
        <v>2</v>
      </c>
      <c r="G65" s="392">
        <f t="shared" ref="G65:G66" si="14">F65/F$4</f>
        <v>5.392289026691831E-4</v>
      </c>
      <c r="H65" s="213">
        <v>53</v>
      </c>
      <c r="I65" s="392">
        <f t="shared" ref="I65:I66" si="15">H65/H$4</f>
        <v>1.7555481947664788E-2</v>
      </c>
      <c r="J65" s="625"/>
      <c r="K65" s="590"/>
      <c r="L65" s="98"/>
    </row>
    <row r="66" spans="2:12" ht="16" thickBot="1" x14ac:dyDescent="0.25">
      <c r="B66" s="594"/>
      <c r="C66" s="259" t="s">
        <v>508</v>
      </c>
      <c r="D66" s="277">
        <f t="shared" si="10"/>
        <v>4764</v>
      </c>
      <c r="E66" s="395">
        <f t="shared" si="11"/>
        <v>0.69395484340859437</v>
      </c>
      <c r="F66" s="277">
        <v>3027</v>
      </c>
      <c r="G66" s="395">
        <f t="shared" si="14"/>
        <v>0.81612294418980857</v>
      </c>
      <c r="H66" s="214">
        <v>1737</v>
      </c>
      <c r="I66" s="395">
        <f t="shared" si="15"/>
        <v>0.57535607817157997</v>
      </c>
      <c r="J66" s="626"/>
      <c r="K66" s="627"/>
      <c r="L66" s="98"/>
    </row>
    <row r="67" spans="2:12" s="98" customFormat="1" x14ac:dyDescent="0.2"/>
    <row r="68" spans="2:12" x14ac:dyDescent="0.2">
      <c r="B68" s="98"/>
      <c r="C68" s="98"/>
      <c r="D68" s="98"/>
      <c r="E68" s="98"/>
      <c r="F68" s="98"/>
      <c r="G68" s="98"/>
      <c r="H68" s="98"/>
      <c r="I68" s="98"/>
    </row>
  </sheetData>
  <mergeCells count="44">
    <mergeCell ref="N19:O20"/>
    <mergeCell ref="N21:O25"/>
    <mergeCell ref="N26:O30"/>
    <mergeCell ref="N31:O34"/>
    <mergeCell ref="N2:O2"/>
    <mergeCell ref="N3:O4"/>
    <mergeCell ref="N5:O9"/>
    <mergeCell ref="N10:O11"/>
    <mergeCell ref="N12:O14"/>
    <mergeCell ref="N15:O18"/>
    <mergeCell ref="L2:M2"/>
    <mergeCell ref="B10:B11"/>
    <mergeCell ref="B12:B14"/>
    <mergeCell ref="B3:C4"/>
    <mergeCell ref="B5:B9"/>
    <mergeCell ref="B2:C2"/>
    <mergeCell ref="D2:E2"/>
    <mergeCell ref="J2:K2"/>
    <mergeCell ref="F41:G41"/>
    <mergeCell ref="H41:I41"/>
    <mergeCell ref="B42:C43"/>
    <mergeCell ref="F2:G2"/>
    <mergeCell ref="H2:I2"/>
    <mergeCell ref="B31:B34"/>
    <mergeCell ref="B21:B25"/>
    <mergeCell ref="B26:B30"/>
    <mergeCell ref="B15:B18"/>
    <mergeCell ref="B19:B20"/>
    <mergeCell ref="B53:B57"/>
    <mergeCell ref="B58:B62"/>
    <mergeCell ref="B63:B66"/>
    <mergeCell ref="J41:K41"/>
    <mergeCell ref="J42:K43"/>
    <mergeCell ref="J44:K48"/>
    <mergeCell ref="J49:K50"/>
    <mergeCell ref="J51:K52"/>
    <mergeCell ref="J53:K57"/>
    <mergeCell ref="J58:K62"/>
    <mergeCell ref="J63:K66"/>
    <mergeCell ref="B44:B48"/>
    <mergeCell ref="B49:B50"/>
    <mergeCell ref="B51:B52"/>
    <mergeCell ref="B41:C41"/>
    <mergeCell ref="D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1,2차취합</vt:lpstr>
      <vt:lpstr>보건원</vt:lpstr>
      <vt:lpstr>Confirmed</vt:lpstr>
      <vt:lpstr>Confirm_PER</vt:lpstr>
      <vt:lpstr>SymptomForm</vt:lpstr>
      <vt:lpstr>InfecForm</vt:lpstr>
      <vt:lpstr>CombinedTable</vt:lpstr>
      <vt:lpstr>vaccine-induced-character</vt:lpstr>
      <vt:lpstr>CohortStudyDesign</vt:lpstr>
      <vt:lpstr>Aug11_CohortTable</vt:lpstr>
      <vt:lpstr>0321CaseStudyDesign</vt:lpstr>
      <vt:lpstr>0402_S_num_diff</vt:lpstr>
      <vt:lpstr>0413_S_nun_diff2</vt:lpstr>
      <vt:lpstr>04_14_S_num_diff3</vt:lpstr>
      <vt:lpstr>04_16_cohort_regression</vt:lpstr>
      <vt:lpstr>Matching_ratio</vt:lpstr>
      <vt:lpstr>0407_N_sum_diff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Franky</cp:lastModifiedBy>
  <dcterms:created xsi:type="dcterms:W3CDTF">2022-12-25T11:55:42Z</dcterms:created>
  <dcterms:modified xsi:type="dcterms:W3CDTF">2024-10-02T01:15:38Z</dcterms:modified>
</cp:coreProperties>
</file>