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2" i="1" l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Y19" i="1"/>
  <c r="Z19" i="1"/>
  <c r="AA19" i="1"/>
  <c r="AB19" i="1"/>
  <c r="Y20" i="1"/>
  <c r="Z20" i="1"/>
  <c r="AA20" i="1"/>
  <c r="AB20" i="1"/>
  <c r="X20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4" i="1"/>
  <c r="Z3" i="1"/>
  <c r="AA3" i="1"/>
  <c r="AB3" i="1" s="1"/>
  <c r="Y3" i="1"/>
  <c r="AC20" i="1"/>
  <c r="AC4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P3" i="1"/>
  <c r="Q3" i="1" s="1"/>
  <c r="R3" i="1" s="1"/>
  <c r="O3" i="1"/>
  <c r="T3" i="1"/>
  <c r="U3" i="1" s="1"/>
  <c r="V3" i="1" s="1"/>
  <c r="W3" i="1" s="1"/>
  <c r="M20" i="1"/>
  <c r="W20" i="1" s="1"/>
  <c r="M7" i="1"/>
  <c r="W7" i="1" s="1"/>
  <c r="M6" i="1"/>
  <c r="W6" i="1" s="1"/>
  <c r="M5" i="1"/>
  <c r="W5" i="1" s="1"/>
  <c r="M4" i="1"/>
  <c r="W4" i="1" s="1"/>
  <c r="L4" i="1"/>
  <c r="V4" i="1" s="1"/>
  <c r="L5" i="1"/>
  <c r="V5" i="1" s="1"/>
  <c r="AC5" i="1" s="1"/>
  <c r="L6" i="1"/>
  <c r="V6" i="1" s="1"/>
  <c r="AC6" i="1" s="1"/>
  <c r="L7" i="1"/>
  <c r="V7" i="1" s="1"/>
  <c r="AC7" i="1" s="1"/>
  <c r="L20" i="1"/>
  <c r="V20" i="1" s="1"/>
  <c r="K4" i="1"/>
  <c r="U4" i="1" s="1"/>
  <c r="K5" i="1"/>
  <c r="U5" i="1" s="1"/>
  <c r="K6" i="1"/>
  <c r="U6" i="1" s="1"/>
  <c r="K7" i="1"/>
  <c r="U7" i="1" s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J5" i="1"/>
  <c r="T5" i="1" s="1"/>
  <c r="J6" i="1"/>
  <c r="T6" i="1" s="1"/>
  <c r="J7" i="1"/>
  <c r="T7" i="1" s="1"/>
  <c r="J8" i="1"/>
  <c r="T8" i="1" s="1"/>
  <c r="J9" i="1"/>
  <c r="T9" i="1" s="1"/>
  <c r="J10" i="1"/>
  <c r="T10" i="1" s="1"/>
  <c r="J11" i="1"/>
  <c r="T11" i="1" s="1"/>
  <c r="J12" i="1"/>
  <c r="T12" i="1" s="1"/>
  <c r="J13" i="1"/>
  <c r="T13" i="1" s="1"/>
  <c r="J14" i="1"/>
  <c r="T14" i="1" s="1"/>
  <c r="J15" i="1"/>
  <c r="T15" i="1" s="1"/>
  <c r="J16" i="1"/>
  <c r="T16" i="1" s="1"/>
  <c r="J17" i="1"/>
  <c r="T17" i="1" s="1"/>
  <c r="J18" i="1"/>
  <c r="T18" i="1" s="1"/>
  <c r="J19" i="1"/>
  <c r="T19" i="1" s="1"/>
  <c r="J20" i="1"/>
  <c r="T20" i="1" s="1"/>
  <c r="J4" i="1"/>
  <c r="T4" i="1" s="1"/>
  <c r="J3" i="1"/>
  <c r="K3" i="1" s="1"/>
  <c r="L3" i="1" s="1"/>
  <c r="M3" i="1" s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M19" i="1" s="1"/>
  <c r="W19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L19" i="1" s="1"/>
  <c r="V19" i="1" s="1"/>
  <c r="AC19" i="1" s="1"/>
  <c r="I11" i="1"/>
  <c r="S11" i="1" s="1"/>
  <c r="I10" i="1"/>
  <c r="E3" i="1"/>
  <c r="F3" i="1" s="1"/>
  <c r="G3" i="1" s="1"/>
  <c r="H3" i="1" s="1"/>
  <c r="I5" i="1"/>
  <c r="S5" i="1" s="1"/>
  <c r="I6" i="1"/>
  <c r="I7" i="1"/>
  <c r="S7" i="1" s="1"/>
  <c r="I8" i="1"/>
  <c r="S8" i="1" s="1"/>
  <c r="I9" i="1"/>
  <c r="S9" i="1" s="1"/>
  <c r="I12" i="1"/>
  <c r="I13" i="1"/>
  <c r="S13" i="1" s="1"/>
  <c r="I14" i="1"/>
  <c r="S14" i="1" s="1"/>
  <c r="I15" i="1"/>
  <c r="S15" i="1" s="1"/>
  <c r="I16" i="1"/>
  <c r="I17" i="1"/>
  <c r="S17" i="1" s="1"/>
  <c r="I18" i="1"/>
  <c r="I19" i="1"/>
  <c r="I20" i="1"/>
  <c r="S20" i="1" s="1"/>
  <c r="I4" i="1"/>
  <c r="S4" i="1" s="1"/>
  <c r="D25" i="1"/>
  <c r="D24" i="1"/>
  <c r="D23" i="1"/>
  <c r="D22" i="1"/>
  <c r="C23" i="1"/>
  <c r="C24" i="1"/>
  <c r="C22" i="1"/>
  <c r="S19" i="1" l="1"/>
  <c r="M11" i="1"/>
  <c r="W11" i="1" s="1"/>
  <c r="M10" i="1"/>
  <c r="W10" i="1" s="1"/>
  <c r="L14" i="1"/>
  <c r="V14" i="1" s="1"/>
  <c r="AC14" i="1" s="1"/>
  <c r="L13" i="1"/>
  <c r="V13" i="1" s="1"/>
  <c r="M9" i="1"/>
  <c r="W9" i="1" s="1"/>
  <c r="L15" i="1"/>
  <c r="V15" i="1" s="1"/>
  <c r="AC15" i="1" s="1"/>
  <c r="L9" i="1"/>
  <c r="V9" i="1" s="1"/>
  <c r="AC9" i="1" s="1"/>
  <c r="M12" i="1"/>
  <c r="W12" i="1" s="1"/>
  <c r="M13" i="1"/>
  <c r="W13" i="1" s="1"/>
  <c r="S18" i="1"/>
  <c r="S6" i="1"/>
  <c r="M14" i="1"/>
  <c r="W14" i="1" s="1"/>
  <c r="M15" i="1"/>
  <c r="W15" i="1" s="1"/>
  <c r="S16" i="1"/>
  <c r="S10" i="1"/>
  <c r="L8" i="1"/>
  <c r="V8" i="1" s="1"/>
  <c r="AC8" i="1" s="1"/>
  <c r="M16" i="1"/>
  <c r="W16" i="1" s="1"/>
  <c r="L18" i="1"/>
  <c r="V18" i="1" s="1"/>
  <c r="AC18" i="1" s="1"/>
  <c r="M17" i="1"/>
  <c r="W17" i="1" s="1"/>
  <c r="L17" i="1"/>
  <c r="V17" i="1" s="1"/>
  <c r="AC17" i="1" s="1"/>
  <c r="L16" i="1"/>
  <c r="V16" i="1" s="1"/>
  <c r="AC16" i="1" s="1"/>
  <c r="S12" i="1"/>
  <c r="L12" i="1"/>
  <c r="V12" i="1" s="1"/>
  <c r="AC12" i="1" s="1"/>
  <c r="M18" i="1"/>
  <c r="W18" i="1" s="1"/>
  <c r="L11" i="1"/>
  <c r="V11" i="1" s="1"/>
  <c r="AC11" i="1" s="1"/>
  <c r="L10" i="1"/>
  <c r="V10" i="1" s="1"/>
  <c r="AC10" i="1" s="1"/>
  <c r="M8" i="1"/>
  <c r="W8" i="1" s="1"/>
  <c r="AC13" i="1" l="1"/>
</calcChain>
</file>

<file path=xl/sharedStrings.xml><?xml version="1.0" encoding="utf-8"?>
<sst xmlns="http://schemas.openxmlformats.org/spreadsheetml/2006/main" count="50" uniqueCount="44">
  <si>
    <t>Employee payroll</t>
  </si>
  <si>
    <t>Last Name</t>
  </si>
  <si>
    <t>First Name</t>
  </si>
  <si>
    <t>Hourly Wage</t>
  </si>
  <si>
    <t>Udit</t>
  </si>
  <si>
    <t>Navin</t>
  </si>
  <si>
    <t>Rohan</t>
  </si>
  <si>
    <t>Nishchay</t>
  </si>
  <si>
    <t>Ashay</t>
  </si>
  <si>
    <t>Archit</t>
  </si>
  <si>
    <t>Pulkit</t>
  </si>
  <si>
    <t>Kushagra</t>
  </si>
  <si>
    <t>Harsh</t>
  </si>
  <si>
    <t>Anmol</t>
  </si>
  <si>
    <t>Vishal</t>
  </si>
  <si>
    <t>Hemant</t>
  </si>
  <si>
    <t>Dev</t>
  </si>
  <si>
    <t>Gupta</t>
  </si>
  <si>
    <t>Mishra</t>
  </si>
  <si>
    <t>Singh</t>
  </si>
  <si>
    <t>Maheshwari</t>
  </si>
  <si>
    <t>Pal</t>
  </si>
  <si>
    <t>Dixit</t>
  </si>
  <si>
    <t>Saxena</t>
  </si>
  <si>
    <t>Vardhan</t>
  </si>
  <si>
    <t>Raj</t>
  </si>
  <si>
    <t>Rautela</t>
  </si>
  <si>
    <t>Hemani</t>
  </si>
  <si>
    <t>Jitendra</t>
  </si>
  <si>
    <t>Rounak</t>
  </si>
  <si>
    <t>Galphate</t>
  </si>
  <si>
    <t>Manjeet</t>
  </si>
  <si>
    <t>Max</t>
  </si>
  <si>
    <t>Min</t>
  </si>
  <si>
    <t>Average</t>
  </si>
  <si>
    <t>Total</t>
  </si>
  <si>
    <t>Mr. Symond</t>
  </si>
  <si>
    <t>Overtime Bonus</t>
  </si>
  <si>
    <t>Total pay</t>
  </si>
  <si>
    <t>Pay</t>
  </si>
  <si>
    <t>Hours Worked</t>
  </si>
  <si>
    <t>Overtime hours</t>
  </si>
  <si>
    <t>Total per day</t>
  </si>
  <si>
    <t>Payroll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</si>
</sst>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/>
    <xf numFmtId="165" fontId="0" fillId="2" borderId="0" xfId="0" applyNumberFormat="1" applyFill="1"/>
    <xf numFmtId="0" fontId="0" fillId="3" borderId="0" xfId="0" applyFill="1"/>
    <xf numFmtId="165" fontId="0" fillId="3" borderId="0" xfId="0" applyNumberFormat="1" applyFont="1" applyFill="1" applyAlignment="1">
      <alignment horizontal="center"/>
    </xf>
    <xf numFmtId="165" fontId="0" fillId="3" borderId="0" xfId="0" applyNumberFormat="1" applyFill="1"/>
    <xf numFmtId="0" fontId="0" fillId="4" borderId="0" xfId="0" applyFill="1"/>
    <xf numFmtId="165" fontId="0" fillId="4" borderId="0" xfId="0" applyNumberFormat="1" applyFill="1"/>
    <xf numFmtId="2" fontId="0" fillId="4" borderId="0" xfId="0" applyNumberFormat="1" applyFill="1"/>
    <xf numFmtId="16" fontId="1" fillId="5" borderId="0" xfId="0" applyNumberFormat="1" applyFont="1" applyFill="1" applyAlignment="1">
      <alignment horizontal="center"/>
    </xf>
    <xf numFmtId="0" fontId="0" fillId="5" borderId="0" xfId="0" applyFill="1"/>
    <xf numFmtId="0" fontId="0" fillId="0" borderId="0" xfId="0" applyAlignment="1">
      <alignment horizontal="center"/>
    </xf>
    <xf numFmtId="16" fontId="1" fillId="3" borderId="0" xfId="0" applyNumberFormat="1" applyFont="1" applyFill="1"/>
    <xf numFmtId="16" fontId="1" fillId="6" borderId="0" xfId="0" applyNumberFormat="1" applyFont="1" applyFill="1" applyAlignment="1">
      <alignment horizontal="center"/>
    </xf>
    <xf numFmtId="0" fontId="0" fillId="6" borderId="0" xfId="0" applyFill="1"/>
    <xf numFmtId="16" fontId="1" fillId="7" borderId="0" xfId="0" applyNumberFormat="1" applyFont="1" applyFill="1"/>
    <xf numFmtId="165" fontId="0" fillId="7" borderId="0" xfId="0" applyNumberFormat="1" applyFont="1" applyFill="1" applyAlignment="1">
      <alignment horizontal="center"/>
    </xf>
    <xf numFmtId="16" fontId="1" fillId="8" borderId="0" xfId="0" applyNumberFormat="1" applyFont="1" applyFill="1"/>
    <xf numFmtId="165" fontId="0" fillId="8" borderId="0" xfId="0" applyNumberFormat="1" applyFont="1" applyFill="1" applyAlignment="1">
      <alignment horizontal="center"/>
    </xf>
    <xf numFmtId="0" fontId="0" fillId="9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0"/>
  <sheetViews>
    <sheetView tabSelected="1" zoomScale="40" zoomScaleNormal="40" workbookViewId="0">
      <selection activeCell="U50" sqref="U50"/>
    </sheetView>
  </sheetViews>
  <sheetFormatPr defaultRowHeight="14.4" x14ac:dyDescent="0.3"/>
  <cols>
    <col min="1" max="1" width="11.33203125" customWidth="1"/>
    <col min="2" max="2" width="14.77734375" customWidth="1"/>
    <col min="3" max="3" width="12.6640625" customWidth="1"/>
    <col min="4" max="8" width="16.88671875" customWidth="1"/>
    <col min="9" max="13" width="13.88671875" customWidth="1"/>
    <col min="14" max="14" width="11.6640625" bestFit="1" customWidth="1"/>
    <col min="15" max="18" width="11.6640625" customWidth="1"/>
    <col min="19" max="28" width="16" customWidth="1"/>
    <col min="29" max="33" width="11" customWidth="1"/>
  </cols>
  <sheetData>
    <row r="1" spans="1:29" x14ac:dyDescent="0.3">
      <c r="A1" t="s">
        <v>0</v>
      </c>
      <c r="C1" t="s">
        <v>36</v>
      </c>
    </row>
    <row r="2" spans="1:29" x14ac:dyDescent="0.3">
      <c r="D2" s="13" t="s">
        <v>40</v>
      </c>
      <c r="E2" s="13"/>
      <c r="F2" s="13"/>
      <c r="G2" s="13"/>
      <c r="H2" s="13"/>
      <c r="I2" s="13" t="s">
        <v>41</v>
      </c>
      <c r="J2" s="13"/>
      <c r="K2" s="13"/>
      <c r="L2" s="13"/>
      <c r="M2" s="13"/>
      <c r="N2" s="13" t="s">
        <v>39</v>
      </c>
      <c r="O2" s="13"/>
      <c r="P2" s="13"/>
      <c r="Q2" s="13"/>
      <c r="R2" s="13"/>
      <c r="S2" s="13" t="s">
        <v>37</v>
      </c>
      <c r="T2" s="13"/>
      <c r="U2" s="13"/>
      <c r="V2" s="13"/>
      <c r="W2" s="13"/>
      <c r="X2" s="13" t="s">
        <v>42</v>
      </c>
      <c r="Y2" s="13"/>
      <c r="Z2" s="13"/>
      <c r="AA2" s="13"/>
      <c r="AB2" s="13"/>
      <c r="AC2" t="s">
        <v>38</v>
      </c>
    </row>
    <row r="3" spans="1:29" x14ac:dyDescent="0.3">
      <c r="A3" s="2" t="s">
        <v>1</v>
      </c>
      <c r="B3" s="2" t="s">
        <v>2</v>
      </c>
      <c r="C3" s="2" t="s">
        <v>3</v>
      </c>
      <c r="D3" s="11">
        <v>44562</v>
      </c>
      <c r="E3" s="11">
        <f>D3+7</f>
        <v>44569</v>
      </c>
      <c r="F3" s="11">
        <f t="shared" ref="F3:G3" si="0">E3+7</f>
        <v>44576</v>
      </c>
      <c r="G3" s="11">
        <f t="shared" si="0"/>
        <v>44583</v>
      </c>
      <c r="H3" s="11">
        <f>G3+7</f>
        <v>44590</v>
      </c>
      <c r="I3" s="15">
        <v>44562</v>
      </c>
      <c r="J3" s="15">
        <f>7+I3</f>
        <v>44569</v>
      </c>
      <c r="K3" s="15">
        <f t="shared" ref="K3:M3" si="1">7+J3</f>
        <v>44576</v>
      </c>
      <c r="L3" s="15">
        <f t="shared" si="1"/>
        <v>44583</v>
      </c>
      <c r="M3" s="15">
        <f t="shared" si="1"/>
        <v>44590</v>
      </c>
      <c r="N3" s="14">
        <v>44562</v>
      </c>
      <c r="O3" s="14">
        <f>7+N3</f>
        <v>44569</v>
      </c>
      <c r="P3" s="14">
        <f t="shared" ref="P3:R3" si="2">7+O3</f>
        <v>44576</v>
      </c>
      <c r="Q3" s="14">
        <f t="shared" si="2"/>
        <v>44583</v>
      </c>
      <c r="R3" s="14">
        <f t="shared" si="2"/>
        <v>44590</v>
      </c>
      <c r="S3" s="19">
        <v>44562</v>
      </c>
      <c r="T3" s="19">
        <f>7+S3</f>
        <v>44569</v>
      </c>
      <c r="U3" s="19">
        <f t="shared" ref="U3:V3" si="3">7+T3</f>
        <v>44576</v>
      </c>
      <c r="V3" s="19">
        <f t="shared" si="3"/>
        <v>44583</v>
      </c>
      <c r="W3" s="19">
        <f>7+V3</f>
        <v>44590</v>
      </c>
      <c r="X3" s="17">
        <v>44562</v>
      </c>
      <c r="Y3" s="17">
        <f>7+X3</f>
        <v>44569</v>
      </c>
      <c r="Z3" s="17">
        <f t="shared" ref="Z3:AB3" si="4">7+Y3</f>
        <v>44576</v>
      </c>
      <c r="AA3" s="17">
        <f t="shared" si="4"/>
        <v>44583</v>
      </c>
      <c r="AB3" s="17">
        <f t="shared" si="4"/>
        <v>44590</v>
      </c>
      <c r="AC3" s="5"/>
    </row>
    <row r="4" spans="1:29" x14ac:dyDescent="0.3">
      <c r="A4" s="3" t="s">
        <v>4</v>
      </c>
      <c r="B4" s="3" t="s">
        <v>17</v>
      </c>
      <c r="C4" s="4">
        <v>15.9</v>
      </c>
      <c r="D4" s="12">
        <v>40</v>
      </c>
      <c r="E4" s="12">
        <v>42</v>
      </c>
      <c r="F4" s="12">
        <v>39</v>
      </c>
      <c r="G4" s="12">
        <v>30</v>
      </c>
      <c r="H4" s="12">
        <v>46</v>
      </c>
      <c r="I4" s="16">
        <f>IF(D4&gt;40,D4-40,0)</f>
        <v>0</v>
      </c>
      <c r="J4" s="16">
        <f>IF(E5 &gt; 40, E5 - 40, 0)</f>
        <v>1</v>
      </c>
      <c r="K4" s="16">
        <f>IF(F5 &gt; 40, F5 - 40, 0)</f>
        <v>0</v>
      </c>
      <c r="L4" s="16">
        <f t="shared" ref="L4:M19" si="5">IF(G5 &gt; 40, G5 - 40, 0)</f>
        <v>0</v>
      </c>
      <c r="M4" s="16">
        <f t="shared" si="5"/>
        <v>4</v>
      </c>
      <c r="N4" s="6">
        <f>$D4*C4</f>
        <v>636</v>
      </c>
      <c r="O4" s="6">
        <f t="shared" ref="O4:R19" si="6">$D4*D4</f>
        <v>1600</v>
      </c>
      <c r="P4" s="6">
        <f t="shared" si="6"/>
        <v>1680</v>
      </c>
      <c r="Q4" s="6">
        <f t="shared" si="6"/>
        <v>1560</v>
      </c>
      <c r="R4" s="6">
        <f t="shared" si="6"/>
        <v>1200</v>
      </c>
      <c r="S4" s="20">
        <f>0.5*$C4*I4</f>
        <v>0</v>
      </c>
      <c r="T4" s="20">
        <f>0.5*$C4*J4</f>
        <v>7.95</v>
      </c>
      <c r="U4" s="20">
        <f>0.5*$C4*K4</f>
        <v>0</v>
      </c>
      <c r="V4" s="20">
        <f>0.5*$C4*L4</f>
        <v>0</v>
      </c>
      <c r="W4" s="20">
        <f>0.5*$C4*M4</f>
        <v>31.8</v>
      </c>
      <c r="X4" s="18">
        <f>N4+S4</f>
        <v>636</v>
      </c>
      <c r="Y4" s="18">
        <f t="shared" ref="Y4:AB19" si="7">O4+T4</f>
        <v>1607.95</v>
      </c>
      <c r="Z4" s="18">
        <f t="shared" si="7"/>
        <v>1680</v>
      </c>
      <c r="AA4" s="18">
        <f t="shared" si="7"/>
        <v>1560</v>
      </c>
      <c r="AB4" s="18">
        <f t="shared" si="7"/>
        <v>1231.8</v>
      </c>
      <c r="AC4" s="7">
        <f>SUM(N4:W4)</f>
        <v>6715.75</v>
      </c>
    </row>
    <row r="5" spans="1:29" x14ac:dyDescent="0.3">
      <c r="A5" s="3" t="s">
        <v>5</v>
      </c>
      <c r="B5" s="3" t="s">
        <v>18</v>
      </c>
      <c r="C5" s="4">
        <v>10</v>
      </c>
      <c r="D5" s="12">
        <v>42</v>
      </c>
      <c r="E5" s="12">
        <v>41</v>
      </c>
      <c r="F5" s="12">
        <v>40</v>
      </c>
      <c r="G5" s="12">
        <v>38</v>
      </c>
      <c r="H5" s="12">
        <v>44</v>
      </c>
      <c r="I5" s="16">
        <f>IF(D5&gt;40,D5-40,0)</f>
        <v>2</v>
      </c>
      <c r="J5" s="16">
        <f t="shared" ref="J5:K20" si="8">IF(E6 &gt; 40, E6 - 40, 0)</f>
        <v>0</v>
      </c>
      <c r="K5" s="16">
        <f t="shared" si="8"/>
        <v>0</v>
      </c>
      <c r="L5" s="16">
        <f t="shared" si="5"/>
        <v>0</v>
      </c>
      <c r="M5" s="16">
        <f t="shared" si="5"/>
        <v>0</v>
      </c>
      <c r="N5" s="6">
        <f t="shared" ref="N5:N20" si="9">$D5*C5</f>
        <v>420</v>
      </c>
      <c r="O5" s="6">
        <f t="shared" si="6"/>
        <v>1764</v>
      </c>
      <c r="P5" s="6">
        <f t="shared" si="6"/>
        <v>1722</v>
      </c>
      <c r="Q5" s="6">
        <f t="shared" si="6"/>
        <v>1680</v>
      </c>
      <c r="R5" s="6">
        <f t="shared" si="6"/>
        <v>1596</v>
      </c>
      <c r="S5" s="20">
        <f>0.5*$C5*I5</f>
        <v>10</v>
      </c>
      <c r="T5" s="20">
        <f>0.5*$C5*J5</f>
        <v>0</v>
      </c>
      <c r="U5" s="20">
        <f>0.5*$C5*K5</f>
        <v>0</v>
      </c>
      <c r="V5" s="20">
        <f>0.5*$C5*L5</f>
        <v>0</v>
      </c>
      <c r="W5" s="20">
        <f>0.5*$C5*M5</f>
        <v>0</v>
      </c>
      <c r="X5" s="18">
        <f t="shared" ref="X5:X20" si="10">N5+S5</f>
        <v>430</v>
      </c>
      <c r="Y5" s="18">
        <f t="shared" si="7"/>
        <v>1764</v>
      </c>
      <c r="Z5" s="18">
        <f t="shared" si="7"/>
        <v>1722</v>
      </c>
      <c r="AA5" s="18">
        <f t="shared" si="7"/>
        <v>1680</v>
      </c>
      <c r="AB5" s="18">
        <f t="shared" si="7"/>
        <v>1596</v>
      </c>
      <c r="AC5" s="7">
        <f>SUM(N5:W5)</f>
        <v>7192</v>
      </c>
    </row>
    <row r="6" spans="1:29" x14ac:dyDescent="0.3">
      <c r="A6" s="3" t="s">
        <v>6</v>
      </c>
      <c r="B6" s="3" t="s">
        <v>19</v>
      </c>
      <c r="C6" s="4">
        <v>22.1</v>
      </c>
      <c r="D6" s="12">
        <v>49</v>
      </c>
      <c r="E6" s="12">
        <v>40</v>
      </c>
      <c r="F6" s="12">
        <v>33</v>
      </c>
      <c r="G6" s="12">
        <v>20</v>
      </c>
      <c r="H6" s="12">
        <v>18</v>
      </c>
      <c r="I6" s="16">
        <f>IF(D6&gt;40,D6-40,0)</f>
        <v>9</v>
      </c>
      <c r="J6" s="16">
        <f t="shared" si="8"/>
        <v>10</v>
      </c>
      <c r="K6" s="16">
        <f t="shared" si="8"/>
        <v>7</v>
      </c>
      <c r="L6" s="16">
        <f t="shared" si="5"/>
        <v>0</v>
      </c>
      <c r="M6" s="16">
        <f t="shared" si="5"/>
        <v>0</v>
      </c>
      <c r="N6" s="6">
        <f t="shared" si="9"/>
        <v>1082.9000000000001</v>
      </c>
      <c r="O6" s="6">
        <f t="shared" si="6"/>
        <v>2401</v>
      </c>
      <c r="P6" s="6">
        <f t="shared" si="6"/>
        <v>1960</v>
      </c>
      <c r="Q6" s="6">
        <f t="shared" si="6"/>
        <v>1617</v>
      </c>
      <c r="R6" s="6">
        <f t="shared" si="6"/>
        <v>980</v>
      </c>
      <c r="S6" s="20">
        <f>0.5*$C6*I6</f>
        <v>99.45</v>
      </c>
      <c r="T6" s="20">
        <f>0.5*$C6*J6</f>
        <v>110.5</v>
      </c>
      <c r="U6" s="20">
        <f>0.5*$C6*K6</f>
        <v>77.350000000000009</v>
      </c>
      <c r="V6" s="20">
        <f>0.5*$C6*L6</f>
        <v>0</v>
      </c>
      <c r="W6" s="20">
        <f>0.5*$C6*M6</f>
        <v>0</v>
      </c>
      <c r="X6" s="18">
        <f t="shared" si="10"/>
        <v>1182.3500000000001</v>
      </c>
      <c r="Y6" s="18">
        <f t="shared" si="7"/>
        <v>2511.5</v>
      </c>
      <c r="Z6" s="18">
        <f t="shared" si="7"/>
        <v>2037.35</v>
      </c>
      <c r="AA6" s="18">
        <f t="shared" si="7"/>
        <v>1617</v>
      </c>
      <c r="AB6" s="18">
        <f t="shared" si="7"/>
        <v>980</v>
      </c>
      <c r="AC6" s="7">
        <f>SUM(N6:W6)</f>
        <v>8328.1999999999989</v>
      </c>
    </row>
    <row r="7" spans="1:29" x14ac:dyDescent="0.3">
      <c r="A7" s="3" t="s">
        <v>7</v>
      </c>
      <c r="B7" s="3" t="s">
        <v>20</v>
      </c>
      <c r="C7" s="4">
        <v>19.100000000000001</v>
      </c>
      <c r="D7" s="12">
        <v>41</v>
      </c>
      <c r="E7" s="12">
        <v>50</v>
      </c>
      <c r="F7" s="12">
        <v>47</v>
      </c>
      <c r="G7" s="12">
        <v>30</v>
      </c>
      <c r="H7" s="12">
        <v>39</v>
      </c>
      <c r="I7" s="16">
        <f>IF(D7&gt;40,D7-40,0)</f>
        <v>1</v>
      </c>
      <c r="J7" s="16">
        <f t="shared" si="8"/>
        <v>12</v>
      </c>
      <c r="K7" s="16">
        <f t="shared" si="8"/>
        <v>2</v>
      </c>
      <c r="L7" s="16">
        <f t="shared" si="5"/>
        <v>0</v>
      </c>
      <c r="M7" s="16">
        <f t="shared" si="5"/>
        <v>0</v>
      </c>
      <c r="N7" s="6">
        <f t="shared" si="9"/>
        <v>783.1</v>
      </c>
      <c r="O7" s="6">
        <f t="shared" si="6"/>
        <v>1681</v>
      </c>
      <c r="P7" s="6">
        <f t="shared" si="6"/>
        <v>2050</v>
      </c>
      <c r="Q7" s="6">
        <f t="shared" si="6"/>
        <v>1927</v>
      </c>
      <c r="R7" s="6">
        <f t="shared" si="6"/>
        <v>1230</v>
      </c>
      <c r="S7" s="20">
        <f>0.5*$C7*I7</f>
        <v>9.5500000000000007</v>
      </c>
      <c r="T7" s="20">
        <f>0.5*$C7*J7</f>
        <v>114.60000000000001</v>
      </c>
      <c r="U7" s="20">
        <f>0.5*$C7*K7</f>
        <v>19.100000000000001</v>
      </c>
      <c r="V7" s="20">
        <f>0.5*$C7*L7</f>
        <v>0</v>
      </c>
      <c r="W7" s="20">
        <f>0.5*$C7*M7</f>
        <v>0</v>
      </c>
      <c r="X7" s="18">
        <f t="shared" si="10"/>
        <v>792.65</v>
      </c>
      <c r="Y7" s="18">
        <f t="shared" si="7"/>
        <v>1795.6</v>
      </c>
      <c r="Z7" s="18">
        <f t="shared" si="7"/>
        <v>2069.1</v>
      </c>
      <c r="AA7" s="18">
        <f t="shared" si="7"/>
        <v>1927</v>
      </c>
      <c r="AB7" s="18">
        <f t="shared" si="7"/>
        <v>1230</v>
      </c>
      <c r="AC7" s="7">
        <f>SUM(N7:W7)</f>
        <v>7814.3500000000013</v>
      </c>
    </row>
    <row r="8" spans="1:29" x14ac:dyDescent="0.3">
      <c r="A8" s="3" t="s">
        <v>8</v>
      </c>
      <c r="B8" s="3" t="s">
        <v>18</v>
      </c>
      <c r="C8" s="4">
        <v>6.9</v>
      </c>
      <c r="D8" s="12">
        <v>39</v>
      </c>
      <c r="E8" s="12">
        <v>52</v>
      </c>
      <c r="F8" s="12">
        <v>42</v>
      </c>
      <c r="G8" s="12">
        <v>40</v>
      </c>
      <c r="H8" s="12">
        <v>40</v>
      </c>
      <c r="I8" s="16">
        <f>IF(D8&gt;40,D8-40,0)</f>
        <v>0</v>
      </c>
      <c r="J8" s="16">
        <f t="shared" si="8"/>
        <v>11</v>
      </c>
      <c r="K8" s="16">
        <f t="shared" si="8"/>
        <v>10</v>
      </c>
      <c r="L8" s="16">
        <f t="shared" si="5"/>
        <v>2</v>
      </c>
      <c r="M8" s="16">
        <f t="shared" si="5"/>
        <v>3</v>
      </c>
      <c r="N8" s="6">
        <f t="shared" si="9"/>
        <v>269.10000000000002</v>
      </c>
      <c r="O8" s="6">
        <f t="shared" si="6"/>
        <v>1521</v>
      </c>
      <c r="P8" s="6">
        <f t="shared" si="6"/>
        <v>2028</v>
      </c>
      <c r="Q8" s="6">
        <f t="shared" si="6"/>
        <v>1638</v>
      </c>
      <c r="R8" s="6">
        <f t="shared" si="6"/>
        <v>1560</v>
      </c>
      <c r="S8" s="20">
        <f>0.5*$C8*I8</f>
        <v>0</v>
      </c>
      <c r="T8" s="20">
        <f>0.5*$C8*J8</f>
        <v>37.950000000000003</v>
      </c>
      <c r="U8" s="20">
        <f>0.5*$C8*K8</f>
        <v>34.5</v>
      </c>
      <c r="V8" s="20">
        <f>0.5*$C8*L8</f>
        <v>6.9</v>
      </c>
      <c r="W8" s="20">
        <f>0.5*$C8*M8</f>
        <v>10.350000000000001</v>
      </c>
      <c r="X8" s="18">
        <f t="shared" si="10"/>
        <v>269.10000000000002</v>
      </c>
      <c r="Y8" s="18">
        <f t="shared" si="7"/>
        <v>1558.95</v>
      </c>
      <c r="Z8" s="18">
        <f t="shared" si="7"/>
        <v>2062.5</v>
      </c>
      <c r="AA8" s="18">
        <f t="shared" si="7"/>
        <v>1644.9</v>
      </c>
      <c r="AB8" s="18">
        <f t="shared" si="7"/>
        <v>1570.35</v>
      </c>
      <c r="AC8" s="7">
        <f>SUM(N8:W8)</f>
        <v>7105.8</v>
      </c>
    </row>
    <row r="9" spans="1:29" x14ac:dyDescent="0.3">
      <c r="A9" s="3" t="s">
        <v>9</v>
      </c>
      <c r="B9" s="3" t="s">
        <v>21</v>
      </c>
      <c r="C9" s="4">
        <v>14.2</v>
      </c>
      <c r="D9" s="12">
        <v>44</v>
      </c>
      <c r="E9" s="12">
        <v>51</v>
      </c>
      <c r="F9" s="12">
        <v>50</v>
      </c>
      <c r="G9" s="12">
        <f>2+G8</f>
        <v>42</v>
      </c>
      <c r="H9" s="12">
        <f>3+H8</f>
        <v>43</v>
      </c>
      <c r="I9" s="16">
        <f>IF(D9&gt;40,D9-40,0)</f>
        <v>4</v>
      </c>
      <c r="J9" s="16">
        <f t="shared" si="8"/>
        <v>20</v>
      </c>
      <c r="K9" s="16">
        <f t="shared" si="8"/>
        <v>11</v>
      </c>
      <c r="L9" s="16">
        <f t="shared" si="5"/>
        <v>4</v>
      </c>
      <c r="M9" s="16">
        <f t="shared" si="5"/>
        <v>6</v>
      </c>
      <c r="N9" s="6">
        <f t="shared" si="9"/>
        <v>624.79999999999995</v>
      </c>
      <c r="O9" s="6">
        <f t="shared" si="6"/>
        <v>1936</v>
      </c>
      <c r="P9" s="6">
        <f t="shared" si="6"/>
        <v>2244</v>
      </c>
      <c r="Q9" s="6">
        <f t="shared" si="6"/>
        <v>2200</v>
      </c>
      <c r="R9" s="6">
        <f t="shared" si="6"/>
        <v>1848</v>
      </c>
      <c r="S9" s="20">
        <f>0.5*$C9*I9</f>
        <v>28.4</v>
      </c>
      <c r="T9" s="20">
        <f>0.5*$C9*J9</f>
        <v>142</v>
      </c>
      <c r="U9" s="20">
        <f>0.5*$C9*K9</f>
        <v>78.099999999999994</v>
      </c>
      <c r="V9" s="20">
        <f>0.5*$C9*L9</f>
        <v>28.4</v>
      </c>
      <c r="W9" s="20">
        <f>0.5*$C9*M9</f>
        <v>42.599999999999994</v>
      </c>
      <c r="X9" s="18">
        <f t="shared" si="10"/>
        <v>653.19999999999993</v>
      </c>
      <c r="Y9" s="18">
        <f t="shared" si="7"/>
        <v>2078</v>
      </c>
      <c r="Z9" s="18">
        <f t="shared" si="7"/>
        <v>2322.1</v>
      </c>
      <c r="AA9" s="18">
        <f t="shared" si="7"/>
        <v>2228.4</v>
      </c>
      <c r="AB9" s="18">
        <f t="shared" si="7"/>
        <v>1890.6</v>
      </c>
      <c r="AC9" s="7">
        <f>SUM(N9:W9)</f>
        <v>9172.2999999999993</v>
      </c>
    </row>
    <row r="10" spans="1:29" x14ac:dyDescent="0.3">
      <c r="A10" s="3" t="s">
        <v>10</v>
      </c>
      <c r="B10" s="3" t="s">
        <v>22</v>
      </c>
      <c r="C10" s="4">
        <v>18</v>
      </c>
      <c r="D10" s="12">
        <v>55</v>
      </c>
      <c r="E10" s="12">
        <v>60</v>
      </c>
      <c r="F10" s="12">
        <v>51</v>
      </c>
      <c r="G10" s="12">
        <f t="shared" ref="G10:G20" si="11">2+G9</f>
        <v>44</v>
      </c>
      <c r="H10" s="12">
        <f t="shared" ref="H10:H20" si="12">3+H9</f>
        <v>46</v>
      </c>
      <c r="I10" s="16">
        <f>E8</f>
        <v>52</v>
      </c>
      <c r="J10" s="16">
        <f t="shared" si="8"/>
        <v>0</v>
      </c>
      <c r="K10" s="16">
        <f t="shared" si="8"/>
        <v>15</v>
      </c>
      <c r="L10" s="16">
        <f t="shared" si="5"/>
        <v>6</v>
      </c>
      <c r="M10" s="16">
        <f t="shared" si="5"/>
        <v>9</v>
      </c>
      <c r="N10" s="6">
        <f t="shared" si="9"/>
        <v>990</v>
      </c>
      <c r="O10" s="6">
        <f t="shared" si="6"/>
        <v>3025</v>
      </c>
      <c r="P10" s="6">
        <f t="shared" si="6"/>
        <v>3300</v>
      </c>
      <c r="Q10" s="6">
        <f t="shared" si="6"/>
        <v>2805</v>
      </c>
      <c r="R10" s="6">
        <f t="shared" si="6"/>
        <v>2420</v>
      </c>
      <c r="S10" s="20">
        <f>0.5*$C10*I10</f>
        <v>468</v>
      </c>
      <c r="T10" s="20">
        <f>0.5*$C10*J10</f>
        <v>0</v>
      </c>
      <c r="U10" s="20">
        <f>0.5*$C10*K10</f>
        <v>135</v>
      </c>
      <c r="V10" s="20">
        <f>0.5*$C10*L10</f>
        <v>54</v>
      </c>
      <c r="W10" s="20">
        <f>0.5*$C10*M10</f>
        <v>81</v>
      </c>
      <c r="X10" s="18">
        <f t="shared" si="10"/>
        <v>1458</v>
      </c>
      <c r="Y10" s="18">
        <f t="shared" si="7"/>
        <v>3025</v>
      </c>
      <c r="Z10" s="18">
        <f t="shared" si="7"/>
        <v>3435</v>
      </c>
      <c r="AA10" s="18">
        <f t="shared" si="7"/>
        <v>2859</v>
      </c>
      <c r="AB10" s="18">
        <f t="shared" si="7"/>
        <v>2501</v>
      </c>
      <c r="AC10" s="7">
        <f>SUM(N10:W10)</f>
        <v>13278</v>
      </c>
    </row>
    <row r="11" spans="1:29" x14ac:dyDescent="0.3">
      <c r="A11" s="3" t="s">
        <v>11</v>
      </c>
      <c r="B11" s="3" t="s">
        <v>23</v>
      </c>
      <c r="C11" s="4">
        <v>17.5</v>
      </c>
      <c r="D11" s="12">
        <v>33</v>
      </c>
      <c r="E11" s="12">
        <v>22</v>
      </c>
      <c r="F11" s="12">
        <v>55</v>
      </c>
      <c r="G11" s="12">
        <f t="shared" si="11"/>
        <v>46</v>
      </c>
      <c r="H11" s="12">
        <f t="shared" si="12"/>
        <v>49</v>
      </c>
      <c r="I11" s="16">
        <f>IF(D11&gt;40,D11-40,0)</f>
        <v>0</v>
      </c>
      <c r="J11" s="16">
        <f t="shared" si="8"/>
        <v>0</v>
      </c>
      <c r="K11" s="16">
        <f t="shared" si="8"/>
        <v>26</v>
      </c>
      <c r="L11" s="16">
        <f t="shared" si="5"/>
        <v>8</v>
      </c>
      <c r="M11" s="16">
        <f t="shared" si="5"/>
        <v>12</v>
      </c>
      <c r="N11" s="6">
        <f t="shared" si="9"/>
        <v>577.5</v>
      </c>
      <c r="O11" s="6">
        <f t="shared" si="6"/>
        <v>1089</v>
      </c>
      <c r="P11" s="6">
        <f t="shared" si="6"/>
        <v>726</v>
      </c>
      <c r="Q11" s="6">
        <f t="shared" si="6"/>
        <v>1815</v>
      </c>
      <c r="R11" s="6">
        <f t="shared" si="6"/>
        <v>1518</v>
      </c>
      <c r="S11" s="20">
        <f>0.5*$C11*I11</f>
        <v>0</v>
      </c>
      <c r="T11" s="20">
        <f>0.5*$C11*J11</f>
        <v>0</v>
      </c>
      <c r="U11" s="20">
        <f>0.5*$C11*K11</f>
        <v>227.5</v>
      </c>
      <c r="V11" s="20">
        <f>0.5*$C11*L11</f>
        <v>70</v>
      </c>
      <c r="W11" s="20">
        <f>0.5*$C11*M11</f>
        <v>105</v>
      </c>
      <c r="X11" s="18">
        <f t="shared" si="10"/>
        <v>577.5</v>
      </c>
      <c r="Y11" s="18">
        <f t="shared" si="7"/>
        <v>1089</v>
      </c>
      <c r="Z11" s="18">
        <f t="shared" si="7"/>
        <v>953.5</v>
      </c>
      <c r="AA11" s="18">
        <f t="shared" si="7"/>
        <v>1885</v>
      </c>
      <c r="AB11" s="18">
        <f t="shared" si="7"/>
        <v>1623</v>
      </c>
      <c r="AC11" s="7">
        <f>SUM(N11:W11)</f>
        <v>6128</v>
      </c>
    </row>
    <row r="12" spans="1:29" x14ac:dyDescent="0.3">
      <c r="A12" s="3" t="s">
        <v>12</v>
      </c>
      <c r="B12" s="3" t="s">
        <v>24</v>
      </c>
      <c r="C12" s="4">
        <v>14.7</v>
      </c>
      <c r="D12" s="12">
        <v>29</v>
      </c>
      <c r="E12" s="12">
        <v>40</v>
      </c>
      <c r="F12" s="12">
        <v>66</v>
      </c>
      <c r="G12" s="12">
        <f t="shared" si="11"/>
        <v>48</v>
      </c>
      <c r="H12" s="12">
        <f t="shared" si="12"/>
        <v>52</v>
      </c>
      <c r="I12" s="16">
        <f>IF(D12&gt;40,D12-40,0)</f>
        <v>0</v>
      </c>
      <c r="J12" s="16">
        <f t="shared" si="8"/>
        <v>0</v>
      </c>
      <c r="K12" s="16">
        <f t="shared" si="8"/>
        <v>7</v>
      </c>
      <c r="L12" s="16">
        <f t="shared" si="5"/>
        <v>10</v>
      </c>
      <c r="M12" s="16">
        <f t="shared" si="5"/>
        <v>15</v>
      </c>
      <c r="N12" s="6">
        <f t="shared" si="9"/>
        <v>426.29999999999995</v>
      </c>
      <c r="O12" s="6">
        <f t="shared" si="6"/>
        <v>841</v>
      </c>
      <c r="P12" s="6">
        <f t="shared" si="6"/>
        <v>1160</v>
      </c>
      <c r="Q12" s="6">
        <f t="shared" si="6"/>
        <v>1914</v>
      </c>
      <c r="R12" s="6">
        <f t="shared" si="6"/>
        <v>1392</v>
      </c>
      <c r="S12" s="20">
        <f>0.5*$C12*I12</f>
        <v>0</v>
      </c>
      <c r="T12" s="20">
        <f>0.5*$C12*J12</f>
        <v>0</v>
      </c>
      <c r="U12" s="20">
        <f>0.5*$C12*K12</f>
        <v>51.449999999999996</v>
      </c>
      <c r="V12" s="20">
        <f>0.5*$C12*L12</f>
        <v>73.5</v>
      </c>
      <c r="W12" s="20">
        <f>0.5*$C12*M12</f>
        <v>110.25</v>
      </c>
      <c r="X12" s="18">
        <f t="shared" si="10"/>
        <v>426.29999999999995</v>
      </c>
      <c r="Y12" s="18">
        <f t="shared" si="7"/>
        <v>841</v>
      </c>
      <c r="Z12" s="18">
        <f t="shared" si="7"/>
        <v>1211.45</v>
      </c>
      <c r="AA12" s="18">
        <f t="shared" si="7"/>
        <v>1987.5</v>
      </c>
      <c r="AB12" s="18">
        <f t="shared" si="7"/>
        <v>1502.25</v>
      </c>
      <c r="AC12" s="7">
        <f>SUM(N12:W12)</f>
        <v>5968.5</v>
      </c>
    </row>
    <row r="13" spans="1:29" x14ac:dyDescent="0.3">
      <c r="A13" s="3" t="s">
        <v>12</v>
      </c>
      <c r="B13" s="3" t="s">
        <v>25</v>
      </c>
      <c r="C13" s="4">
        <v>30</v>
      </c>
      <c r="D13" s="12">
        <v>40</v>
      </c>
      <c r="E13" s="12">
        <v>40</v>
      </c>
      <c r="F13" s="12">
        <v>47</v>
      </c>
      <c r="G13" s="12">
        <f t="shared" si="11"/>
        <v>50</v>
      </c>
      <c r="H13" s="12">
        <f t="shared" si="12"/>
        <v>55</v>
      </c>
      <c r="I13" s="16">
        <f>IF(D13&gt;40,D13-40,0)</f>
        <v>0</v>
      </c>
      <c r="J13" s="16">
        <f t="shared" si="8"/>
        <v>0</v>
      </c>
      <c r="K13" s="16">
        <f t="shared" si="8"/>
        <v>0</v>
      </c>
      <c r="L13" s="16">
        <f t="shared" si="5"/>
        <v>12</v>
      </c>
      <c r="M13" s="16">
        <f t="shared" si="5"/>
        <v>18</v>
      </c>
      <c r="N13" s="6">
        <f t="shared" si="9"/>
        <v>1200</v>
      </c>
      <c r="O13" s="6">
        <f t="shared" si="6"/>
        <v>1600</v>
      </c>
      <c r="P13" s="6">
        <f t="shared" si="6"/>
        <v>1600</v>
      </c>
      <c r="Q13" s="6">
        <f t="shared" si="6"/>
        <v>1880</v>
      </c>
      <c r="R13" s="6">
        <f t="shared" si="6"/>
        <v>2000</v>
      </c>
      <c r="S13" s="20">
        <f>0.5*$C13*I13</f>
        <v>0</v>
      </c>
      <c r="T13" s="20">
        <f>0.5*$C13*J13</f>
        <v>0</v>
      </c>
      <c r="U13" s="20">
        <f>0.5*$C13*K13</f>
        <v>0</v>
      </c>
      <c r="V13" s="20">
        <f>0.5*$C13*L13</f>
        <v>180</v>
      </c>
      <c r="W13" s="20">
        <f>0.5*$C13*M13</f>
        <v>270</v>
      </c>
      <c r="X13" s="18">
        <f t="shared" si="10"/>
        <v>1200</v>
      </c>
      <c r="Y13" s="18">
        <f t="shared" si="7"/>
        <v>1600</v>
      </c>
      <c r="Z13" s="18">
        <f t="shared" si="7"/>
        <v>1600</v>
      </c>
      <c r="AA13" s="18">
        <f t="shared" si="7"/>
        <v>2060</v>
      </c>
      <c r="AB13" s="18">
        <f t="shared" si="7"/>
        <v>2270</v>
      </c>
      <c r="AC13" s="7">
        <f>SUM(N13:W13)</f>
        <v>8730</v>
      </c>
    </row>
    <row r="14" spans="1:29" x14ac:dyDescent="0.3">
      <c r="A14" s="3" t="s">
        <v>13</v>
      </c>
      <c r="B14" s="3" t="s">
        <v>17</v>
      </c>
      <c r="C14" s="4">
        <v>13.9</v>
      </c>
      <c r="D14" s="12">
        <v>40</v>
      </c>
      <c r="E14" s="12">
        <v>40</v>
      </c>
      <c r="F14" s="12">
        <v>21</v>
      </c>
      <c r="G14" s="12">
        <f t="shared" si="11"/>
        <v>52</v>
      </c>
      <c r="H14" s="12">
        <f t="shared" si="12"/>
        <v>58</v>
      </c>
      <c r="I14" s="16">
        <f>IF(D14&gt;40,D14-40,0)</f>
        <v>0</v>
      </c>
      <c r="J14" s="16">
        <f t="shared" si="8"/>
        <v>0</v>
      </c>
      <c r="K14" s="16">
        <f t="shared" si="8"/>
        <v>0</v>
      </c>
      <c r="L14" s="16">
        <f t="shared" si="5"/>
        <v>14</v>
      </c>
      <c r="M14" s="16">
        <f t="shared" si="5"/>
        <v>21</v>
      </c>
      <c r="N14" s="6">
        <f t="shared" si="9"/>
        <v>556</v>
      </c>
      <c r="O14" s="6">
        <f t="shared" si="6"/>
        <v>1600</v>
      </c>
      <c r="P14" s="6">
        <f t="shared" si="6"/>
        <v>1600</v>
      </c>
      <c r="Q14" s="6">
        <f t="shared" si="6"/>
        <v>840</v>
      </c>
      <c r="R14" s="6">
        <f t="shared" si="6"/>
        <v>2080</v>
      </c>
      <c r="S14" s="20">
        <f>0.5*$C14*I14</f>
        <v>0</v>
      </c>
      <c r="T14" s="20">
        <f>0.5*$C14*J14</f>
        <v>0</v>
      </c>
      <c r="U14" s="20">
        <f>0.5*$C14*K14</f>
        <v>0</v>
      </c>
      <c r="V14" s="20">
        <f>0.5*$C14*L14</f>
        <v>97.3</v>
      </c>
      <c r="W14" s="20">
        <f>0.5*$C14*M14</f>
        <v>145.95000000000002</v>
      </c>
      <c r="X14" s="18">
        <f t="shared" si="10"/>
        <v>556</v>
      </c>
      <c r="Y14" s="18">
        <f t="shared" si="7"/>
        <v>1600</v>
      </c>
      <c r="Z14" s="18">
        <f t="shared" si="7"/>
        <v>1600</v>
      </c>
      <c r="AA14" s="18">
        <f t="shared" si="7"/>
        <v>937.3</v>
      </c>
      <c r="AB14" s="18">
        <f t="shared" si="7"/>
        <v>2225.9499999999998</v>
      </c>
      <c r="AC14" s="7">
        <f>SUM(N14:W14)</f>
        <v>6919.25</v>
      </c>
    </row>
    <row r="15" spans="1:29" x14ac:dyDescent="0.3">
      <c r="A15" s="3" t="s">
        <v>14</v>
      </c>
      <c r="B15" s="3" t="s">
        <v>26</v>
      </c>
      <c r="C15" s="4">
        <v>11.2</v>
      </c>
      <c r="D15" s="12">
        <v>42</v>
      </c>
      <c r="E15" s="12">
        <v>40</v>
      </c>
      <c r="F15" s="12">
        <v>22</v>
      </c>
      <c r="G15" s="12">
        <f t="shared" si="11"/>
        <v>54</v>
      </c>
      <c r="H15" s="12">
        <f t="shared" si="12"/>
        <v>61</v>
      </c>
      <c r="I15" s="16">
        <f>IF(D15&gt;40,D15-40,0)</f>
        <v>2</v>
      </c>
      <c r="J15" s="16">
        <f t="shared" si="8"/>
        <v>2</v>
      </c>
      <c r="K15" s="16">
        <f t="shared" si="8"/>
        <v>0</v>
      </c>
      <c r="L15" s="16">
        <f t="shared" si="5"/>
        <v>16</v>
      </c>
      <c r="M15" s="16">
        <f t="shared" si="5"/>
        <v>24</v>
      </c>
      <c r="N15" s="6">
        <f t="shared" si="9"/>
        <v>470.4</v>
      </c>
      <c r="O15" s="6">
        <f t="shared" si="6"/>
        <v>1764</v>
      </c>
      <c r="P15" s="6">
        <f t="shared" si="6"/>
        <v>1680</v>
      </c>
      <c r="Q15" s="6">
        <f t="shared" si="6"/>
        <v>924</v>
      </c>
      <c r="R15" s="6">
        <f t="shared" si="6"/>
        <v>2268</v>
      </c>
      <c r="S15" s="20">
        <f>0.5*$C15*I15</f>
        <v>11.2</v>
      </c>
      <c r="T15" s="20">
        <f>0.5*$C15*J15</f>
        <v>11.2</v>
      </c>
      <c r="U15" s="20">
        <f>0.5*$C15*K15</f>
        <v>0</v>
      </c>
      <c r="V15" s="20">
        <f>0.5*$C15*L15</f>
        <v>89.6</v>
      </c>
      <c r="W15" s="20">
        <f>0.5*$C15*M15</f>
        <v>134.39999999999998</v>
      </c>
      <c r="X15" s="18">
        <f t="shared" si="10"/>
        <v>481.59999999999997</v>
      </c>
      <c r="Y15" s="18">
        <f t="shared" si="7"/>
        <v>1775.2</v>
      </c>
      <c r="Z15" s="18">
        <f t="shared" si="7"/>
        <v>1680</v>
      </c>
      <c r="AA15" s="18">
        <f t="shared" si="7"/>
        <v>1013.6</v>
      </c>
      <c r="AB15" s="18">
        <f t="shared" si="7"/>
        <v>2402.4</v>
      </c>
      <c r="AC15" s="7">
        <f>SUM(N15:W15)</f>
        <v>7352.7999999999993</v>
      </c>
    </row>
    <row r="16" spans="1:29" x14ac:dyDescent="0.3">
      <c r="A16" s="3" t="s">
        <v>15</v>
      </c>
      <c r="B16" s="3" t="s">
        <v>27</v>
      </c>
      <c r="C16" s="4">
        <v>10.1</v>
      </c>
      <c r="D16" s="12">
        <v>40</v>
      </c>
      <c r="E16" s="12">
        <v>42</v>
      </c>
      <c r="F16" s="12">
        <v>18</v>
      </c>
      <c r="G16" s="12">
        <f t="shared" si="11"/>
        <v>56</v>
      </c>
      <c r="H16" s="12">
        <f t="shared" si="12"/>
        <v>64</v>
      </c>
      <c r="I16" s="16">
        <f>IF(D16&gt;40,D16-40,0)</f>
        <v>0</v>
      </c>
      <c r="J16" s="16">
        <f t="shared" si="8"/>
        <v>1</v>
      </c>
      <c r="K16" s="16">
        <f t="shared" si="8"/>
        <v>0</v>
      </c>
      <c r="L16" s="16">
        <f t="shared" si="5"/>
        <v>18</v>
      </c>
      <c r="M16" s="16">
        <f t="shared" si="5"/>
        <v>27</v>
      </c>
      <c r="N16" s="6">
        <f t="shared" si="9"/>
        <v>404</v>
      </c>
      <c r="O16" s="6">
        <f t="shared" si="6"/>
        <v>1600</v>
      </c>
      <c r="P16" s="6">
        <f t="shared" si="6"/>
        <v>1680</v>
      </c>
      <c r="Q16" s="6">
        <f t="shared" si="6"/>
        <v>720</v>
      </c>
      <c r="R16" s="6">
        <f t="shared" si="6"/>
        <v>2240</v>
      </c>
      <c r="S16" s="20">
        <f>0.5*$C16*I16</f>
        <v>0</v>
      </c>
      <c r="T16" s="20">
        <f>0.5*$C16*J16</f>
        <v>5.05</v>
      </c>
      <c r="U16" s="20">
        <f>0.5*$C16*K16</f>
        <v>0</v>
      </c>
      <c r="V16" s="20">
        <f>0.5*$C16*L16</f>
        <v>90.899999999999991</v>
      </c>
      <c r="W16" s="20">
        <f>0.5*$C16*M16</f>
        <v>136.35</v>
      </c>
      <c r="X16" s="18">
        <f t="shared" si="10"/>
        <v>404</v>
      </c>
      <c r="Y16" s="18">
        <f t="shared" si="7"/>
        <v>1605.05</v>
      </c>
      <c r="Z16" s="18">
        <f t="shared" si="7"/>
        <v>1680</v>
      </c>
      <c r="AA16" s="18">
        <f t="shared" si="7"/>
        <v>810.9</v>
      </c>
      <c r="AB16" s="18">
        <f t="shared" si="7"/>
        <v>2376.35</v>
      </c>
      <c r="AC16" s="7">
        <f>SUM(N16:W16)</f>
        <v>6876.3</v>
      </c>
    </row>
    <row r="17" spans="1:29" x14ac:dyDescent="0.3">
      <c r="A17" s="3" t="s">
        <v>16</v>
      </c>
      <c r="B17" s="3" t="s">
        <v>19</v>
      </c>
      <c r="C17" s="4">
        <v>9</v>
      </c>
      <c r="D17" s="12">
        <v>40</v>
      </c>
      <c r="E17" s="12">
        <v>41</v>
      </c>
      <c r="F17" s="12">
        <v>24</v>
      </c>
      <c r="G17" s="12">
        <f t="shared" si="11"/>
        <v>58</v>
      </c>
      <c r="H17" s="12">
        <f t="shared" si="12"/>
        <v>67</v>
      </c>
      <c r="I17" s="16">
        <f>IF(D17&gt;40,D17-40,0)</f>
        <v>0</v>
      </c>
      <c r="J17" s="16">
        <f t="shared" si="8"/>
        <v>0</v>
      </c>
      <c r="K17" s="16">
        <f t="shared" si="8"/>
        <v>15</v>
      </c>
      <c r="L17" s="16">
        <f t="shared" si="5"/>
        <v>20</v>
      </c>
      <c r="M17" s="16">
        <f t="shared" si="5"/>
        <v>30</v>
      </c>
      <c r="N17" s="6">
        <f t="shared" si="9"/>
        <v>360</v>
      </c>
      <c r="O17" s="6">
        <f t="shared" si="6"/>
        <v>1600</v>
      </c>
      <c r="P17" s="6">
        <f t="shared" si="6"/>
        <v>1640</v>
      </c>
      <c r="Q17" s="6">
        <f t="shared" si="6"/>
        <v>960</v>
      </c>
      <c r="R17" s="6">
        <f t="shared" si="6"/>
        <v>2320</v>
      </c>
      <c r="S17" s="20">
        <f>0.5*$C17*I17</f>
        <v>0</v>
      </c>
      <c r="T17" s="20">
        <f>0.5*$C17*J17</f>
        <v>0</v>
      </c>
      <c r="U17" s="20">
        <f>0.5*$C17*K17</f>
        <v>67.5</v>
      </c>
      <c r="V17" s="20">
        <f>0.5*$C17*L17</f>
        <v>90</v>
      </c>
      <c r="W17" s="20">
        <f>0.5*$C17*M17</f>
        <v>135</v>
      </c>
      <c r="X17" s="18">
        <f t="shared" si="10"/>
        <v>360</v>
      </c>
      <c r="Y17" s="18">
        <f t="shared" si="7"/>
        <v>1600</v>
      </c>
      <c r="Z17" s="18">
        <f t="shared" si="7"/>
        <v>1707.5</v>
      </c>
      <c r="AA17" s="18">
        <f t="shared" si="7"/>
        <v>1050</v>
      </c>
      <c r="AB17" s="18">
        <f t="shared" si="7"/>
        <v>2455</v>
      </c>
      <c r="AC17" s="7">
        <f>SUM(N17:W17)</f>
        <v>7172.5</v>
      </c>
    </row>
    <row r="18" spans="1:29" x14ac:dyDescent="0.3">
      <c r="A18" s="3" t="s">
        <v>28</v>
      </c>
      <c r="B18" s="3" t="s">
        <v>30</v>
      </c>
      <c r="C18" s="4">
        <v>20</v>
      </c>
      <c r="D18" s="12">
        <v>41</v>
      </c>
      <c r="E18" s="12">
        <v>39</v>
      </c>
      <c r="F18" s="12">
        <v>55</v>
      </c>
      <c r="G18" s="12">
        <f t="shared" si="11"/>
        <v>60</v>
      </c>
      <c r="H18" s="12">
        <f t="shared" si="12"/>
        <v>70</v>
      </c>
      <c r="I18" s="16">
        <f>IF(D18&gt;40,D18-40,0)</f>
        <v>1</v>
      </c>
      <c r="J18" s="16">
        <f t="shared" si="8"/>
        <v>2</v>
      </c>
      <c r="K18" s="16">
        <f t="shared" si="8"/>
        <v>1</v>
      </c>
      <c r="L18" s="16">
        <f t="shared" si="5"/>
        <v>22</v>
      </c>
      <c r="M18" s="16">
        <f t="shared" si="5"/>
        <v>33</v>
      </c>
      <c r="N18" s="6">
        <f t="shared" si="9"/>
        <v>820</v>
      </c>
      <c r="O18" s="6">
        <f t="shared" si="6"/>
        <v>1681</v>
      </c>
      <c r="P18" s="6">
        <f t="shared" si="6"/>
        <v>1599</v>
      </c>
      <c r="Q18" s="6">
        <f t="shared" si="6"/>
        <v>2255</v>
      </c>
      <c r="R18" s="6">
        <f t="shared" si="6"/>
        <v>2460</v>
      </c>
      <c r="S18" s="20">
        <f>0.5*$C18*I18</f>
        <v>10</v>
      </c>
      <c r="T18" s="20">
        <f>0.5*$C18*J18</f>
        <v>20</v>
      </c>
      <c r="U18" s="20">
        <f>0.5*$C18*K18</f>
        <v>10</v>
      </c>
      <c r="V18" s="20">
        <f>0.5*$C18*L18</f>
        <v>220</v>
      </c>
      <c r="W18" s="20">
        <f>0.5*$C18*M18</f>
        <v>330</v>
      </c>
      <c r="X18" s="18">
        <f t="shared" si="10"/>
        <v>830</v>
      </c>
      <c r="Y18" s="18">
        <f t="shared" si="7"/>
        <v>1701</v>
      </c>
      <c r="Z18" s="18">
        <f t="shared" si="7"/>
        <v>1609</v>
      </c>
      <c r="AA18" s="18">
        <f t="shared" si="7"/>
        <v>2475</v>
      </c>
      <c r="AB18" s="18">
        <f t="shared" si="7"/>
        <v>2790</v>
      </c>
      <c r="AC18" s="7">
        <f>SUM(N18:W18)</f>
        <v>9405</v>
      </c>
    </row>
    <row r="19" spans="1:29" x14ac:dyDescent="0.3">
      <c r="A19" s="3" t="s">
        <v>29</v>
      </c>
      <c r="B19" s="3" t="s">
        <v>19</v>
      </c>
      <c r="C19" s="4">
        <v>14.2</v>
      </c>
      <c r="D19" s="12">
        <v>39</v>
      </c>
      <c r="E19" s="12">
        <v>42</v>
      </c>
      <c r="F19" s="12">
        <v>41</v>
      </c>
      <c r="G19" s="12">
        <f t="shared" si="11"/>
        <v>62</v>
      </c>
      <c r="H19" s="12">
        <f t="shared" si="12"/>
        <v>73</v>
      </c>
      <c r="I19" s="16">
        <f>IF(D19&gt;40,D19-40,0)</f>
        <v>0</v>
      </c>
      <c r="J19" s="16">
        <f t="shared" si="8"/>
        <v>2</v>
      </c>
      <c r="K19" s="16">
        <f t="shared" si="8"/>
        <v>0</v>
      </c>
      <c r="L19" s="16">
        <f t="shared" si="5"/>
        <v>24</v>
      </c>
      <c r="M19" s="16">
        <f t="shared" si="5"/>
        <v>36</v>
      </c>
      <c r="N19" s="6">
        <f t="shared" si="9"/>
        <v>553.79999999999995</v>
      </c>
      <c r="O19" s="6">
        <f t="shared" si="6"/>
        <v>1521</v>
      </c>
      <c r="P19" s="6">
        <f t="shared" si="6"/>
        <v>1638</v>
      </c>
      <c r="Q19" s="6">
        <f t="shared" si="6"/>
        <v>1599</v>
      </c>
      <c r="R19" s="6">
        <f t="shared" si="6"/>
        <v>2418</v>
      </c>
      <c r="S19" s="20">
        <f>0.5*$C19*I19</f>
        <v>0</v>
      </c>
      <c r="T19" s="20">
        <f>0.5*$C19*J19</f>
        <v>14.2</v>
      </c>
      <c r="U19" s="20">
        <f>0.5*$C19*K19</f>
        <v>0</v>
      </c>
      <c r="V19" s="20">
        <f>0.5*$C19*L19</f>
        <v>170.39999999999998</v>
      </c>
      <c r="W19" s="20">
        <f>0.5*$C19*M19</f>
        <v>255.6</v>
      </c>
      <c r="X19" s="18">
        <f t="shared" si="10"/>
        <v>553.79999999999995</v>
      </c>
      <c r="Y19" s="18">
        <f t="shared" si="7"/>
        <v>1535.2</v>
      </c>
      <c r="Z19" s="18">
        <f t="shared" si="7"/>
        <v>1638</v>
      </c>
      <c r="AA19" s="18">
        <f t="shared" si="7"/>
        <v>1769.4</v>
      </c>
      <c r="AB19" s="18">
        <f t="shared" si="7"/>
        <v>2673.6</v>
      </c>
      <c r="AC19" s="7">
        <f>SUM(N19:W19)</f>
        <v>8170</v>
      </c>
    </row>
    <row r="20" spans="1:29" x14ac:dyDescent="0.3">
      <c r="A20" s="3" t="s">
        <v>31</v>
      </c>
      <c r="B20" s="3" t="s">
        <v>19</v>
      </c>
      <c r="C20" s="4">
        <v>45</v>
      </c>
      <c r="D20" s="12">
        <v>40</v>
      </c>
      <c r="E20" s="12">
        <v>42</v>
      </c>
      <c r="F20" s="12">
        <v>40</v>
      </c>
      <c r="G20" s="12">
        <f t="shared" si="11"/>
        <v>64</v>
      </c>
      <c r="H20" s="12">
        <f t="shared" si="12"/>
        <v>76</v>
      </c>
      <c r="I20" s="16">
        <f>IF(D20&gt;40,D20-40,0)</f>
        <v>0</v>
      </c>
      <c r="J20" s="16">
        <f t="shared" si="8"/>
        <v>0</v>
      </c>
      <c r="K20" s="16">
        <f t="shared" si="8"/>
        <v>0</v>
      </c>
      <c r="L20" s="16">
        <f t="shared" ref="L20:M20" si="13">IF(G21 &gt; 40, G21 - 40, 0)</f>
        <v>0</v>
      </c>
      <c r="M20" s="16">
        <f t="shared" si="13"/>
        <v>0</v>
      </c>
      <c r="N20" s="6">
        <f t="shared" si="9"/>
        <v>1800</v>
      </c>
      <c r="O20" s="6">
        <f t="shared" ref="O20" si="14">$D20*D20</f>
        <v>1600</v>
      </c>
      <c r="P20" s="6">
        <f t="shared" ref="P20" si="15">$D20*E20</f>
        <v>1680</v>
      </c>
      <c r="Q20" s="6">
        <f t="shared" ref="Q20" si="16">$D20*F20</f>
        <v>1600</v>
      </c>
      <c r="R20" s="6">
        <f t="shared" ref="R20" si="17">$D20*G20</f>
        <v>2560</v>
      </c>
      <c r="S20" s="20">
        <f>0.5*$C20*I20</f>
        <v>0</v>
      </c>
      <c r="T20" s="20">
        <f>0.5*$C20*J20</f>
        <v>0</v>
      </c>
      <c r="U20" s="20">
        <f t="shared" ref="U20" si="18">0.5*$C20*K20</f>
        <v>0</v>
      </c>
      <c r="V20" s="20">
        <f t="shared" ref="V20" si="19">0.5*$C20*L20</f>
        <v>0</v>
      </c>
      <c r="W20" s="20">
        <f>0.5*$C20*M20</f>
        <v>0</v>
      </c>
      <c r="X20" s="18">
        <f t="shared" si="10"/>
        <v>1800</v>
      </c>
      <c r="Y20" s="18">
        <f t="shared" ref="Y20" si="20">O20+T20</f>
        <v>1600</v>
      </c>
      <c r="Z20" s="18">
        <f t="shared" ref="Z20" si="21">P20+U20</f>
        <v>1680</v>
      </c>
      <c r="AA20" s="18">
        <f t="shared" ref="AA20" si="22">Q20+V20</f>
        <v>1600</v>
      </c>
      <c r="AB20" s="18">
        <f t="shared" ref="AB20" si="23">R20+W20</f>
        <v>2560</v>
      </c>
      <c r="AC20" s="7">
        <f>SUM(N20:W20)</f>
        <v>9240</v>
      </c>
    </row>
    <row r="21" spans="1:29" x14ac:dyDescent="0.3">
      <c r="N21" s="1"/>
      <c r="O21" s="1"/>
      <c r="P21" s="1"/>
      <c r="Q21" s="1"/>
      <c r="R21" s="1"/>
    </row>
    <row r="22" spans="1:29" x14ac:dyDescent="0.3">
      <c r="A22" s="8" t="s">
        <v>32</v>
      </c>
      <c r="B22" s="8"/>
      <c r="C22" s="9">
        <f>MAX(C4:C20)</f>
        <v>45</v>
      </c>
      <c r="D22" s="10">
        <f>MAX(D4:D20)</f>
        <v>55</v>
      </c>
      <c r="E22" s="10">
        <f t="shared" ref="E22:AC22" si="24">MAX(E4:E20)</f>
        <v>60</v>
      </c>
      <c r="F22" s="10">
        <f t="shared" si="24"/>
        <v>66</v>
      </c>
      <c r="G22" s="10">
        <f t="shared" si="24"/>
        <v>64</v>
      </c>
      <c r="H22" s="10">
        <f t="shared" si="24"/>
        <v>76</v>
      </c>
      <c r="I22" s="10">
        <f t="shared" si="24"/>
        <v>52</v>
      </c>
      <c r="J22" s="10">
        <f t="shared" si="24"/>
        <v>20</v>
      </c>
      <c r="K22" s="10">
        <f t="shared" si="24"/>
        <v>26</v>
      </c>
      <c r="L22" s="10">
        <f t="shared" si="24"/>
        <v>24</v>
      </c>
      <c r="M22" s="10">
        <f t="shared" si="24"/>
        <v>36</v>
      </c>
      <c r="N22" s="10">
        <f t="shared" si="24"/>
        <v>1800</v>
      </c>
      <c r="O22" s="10">
        <f t="shared" si="24"/>
        <v>3025</v>
      </c>
      <c r="P22" s="10">
        <f t="shared" si="24"/>
        <v>3300</v>
      </c>
      <c r="Q22" s="10">
        <f t="shared" si="24"/>
        <v>2805</v>
      </c>
      <c r="R22" s="10">
        <f t="shared" si="24"/>
        <v>2560</v>
      </c>
      <c r="S22" s="10">
        <f t="shared" si="24"/>
        <v>468</v>
      </c>
      <c r="T22" s="10">
        <f t="shared" si="24"/>
        <v>142</v>
      </c>
      <c r="U22" s="10">
        <f t="shared" si="24"/>
        <v>227.5</v>
      </c>
      <c r="V22" s="10">
        <f t="shared" si="24"/>
        <v>220</v>
      </c>
      <c r="W22" s="10">
        <f t="shared" si="24"/>
        <v>330</v>
      </c>
      <c r="X22" s="10">
        <f t="shared" si="24"/>
        <v>1800</v>
      </c>
      <c r="Y22" s="10">
        <f t="shared" si="24"/>
        <v>3025</v>
      </c>
      <c r="Z22" s="10">
        <f t="shared" si="24"/>
        <v>3435</v>
      </c>
      <c r="AA22" s="10">
        <f t="shared" si="24"/>
        <v>2859</v>
      </c>
      <c r="AB22" s="10">
        <f t="shared" si="24"/>
        <v>2790</v>
      </c>
      <c r="AC22" s="10">
        <f t="shared" si="24"/>
        <v>13278</v>
      </c>
    </row>
    <row r="23" spans="1:29" x14ac:dyDescent="0.3">
      <c r="A23" s="8" t="s">
        <v>33</v>
      </c>
      <c r="B23" s="8"/>
      <c r="C23" s="9">
        <f>MIN(C4:C20)</f>
        <v>6.9</v>
      </c>
      <c r="D23" s="10">
        <f>MIN(D4:D20)</f>
        <v>29</v>
      </c>
      <c r="E23" s="10">
        <f t="shared" ref="E23:AC23" si="25">MIN(E4:E20)</f>
        <v>22</v>
      </c>
      <c r="F23" s="10">
        <f t="shared" si="25"/>
        <v>18</v>
      </c>
      <c r="G23" s="10">
        <f t="shared" si="25"/>
        <v>20</v>
      </c>
      <c r="H23" s="10">
        <f t="shared" si="25"/>
        <v>18</v>
      </c>
      <c r="I23" s="10">
        <f t="shared" si="25"/>
        <v>0</v>
      </c>
      <c r="J23" s="10">
        <f t="shared" si="25"/>
        <v>0</v>
      </c>
      <c r="K23" s="10">
        <f t="shared" si="25"/>
        <v>0</v>
      </c>
      <c r="L23" s="10">
        <f t="shared" si="25"/>
        <v>0</v>
      </c>
      <c r="M23" s="10">
        <f t="shared" si="25"/>
        <v>0</v>
      </c>
      <c r="N23" s="10">
        <f t="shared" si="25"/>
        <v>269.10000000000002</v>
      </c>
      <c r="O23" s="10">
        <f t="shared" si="25"/>
        <v>841</v>
      </c>
      <c r="P23" s="10">
        <f t="shared" si="25"/>
        <v>726</v>
      </c>
      <c r="Q23" s="10">
        <f t="shared" si="25"/>
        <v>720</v>
      </c>
      <c r="R23" s="10">
        <f t="shared" si="25"/>
        <v>980</v>
      </c>
      <c r="S23" s="10">
        <f t="shared" si="25"/>
        <v>0</v>
      </c>
      <c r="T23" s="10">
        <f t="shared" si="25"/>
        <v>0</v>
      </c>
      <c r="U23" s="10">
        <f t="shared" si="25"/>
        <v>0</v>
      </c>
      <c r="V23" s="10">
        <f t="shared" si="25"/>
        <v>0</v>
      </c>
      <c r="W23" s="10">
        <f t="shared" si="25"/>
        <v>0</v>
      </c>
      <c r="X23" s="10">
        <f t="shared" si="25"/>
        <v>269.10000000000002</v>
      </c>
      <c r="Y23" s="10">
        <f t="shared" si="25"/>
        <v>841</v>
      </c>
      <c r="Z23" s="10">
        <f t="shared" si="25"/>
        <v>953.5</v>
      </c>
      <c r="AA23" s="10">
        <f t="shared" si="25"/>
        <v>810.9</v>
      </c>
      <c r="AB23" s="10">
        <f t="shared" si="25"/>
        <v>980</v>
      </c>
      <c r="AC23" s="10">
        <f t="shared" si="25"/>
        <v>5968.5</v>
      </c>
    </row>
    <row r="24" spans="1:29" x14ac:dyDescent="0.3">
      <c r="A24" s="8" t="s">
        <v>34</v>
      </c>
      <c r="B24" s="8"/>
      <c r="C24" s="9">
        <f>AVERAGE(C4:C20)</f>
        <v>17.164705882352937</v>
      </c>
      <c r="D24" s="10">
        <f>AVERAGE(D4:D20)</f>
        <v>40.823529411764703</v>
      </c>
      <c r="E24" s="10">
        <f t="shared" ref="E24:AC24" si="26">AVERAGE(E4:E20)</f>
        <v>42.588235294117645</v>
      </c>
      <c r="F24" s="10">
        <f t="shared" si="26"/>
        <v>40.647058823529413</v>
      </c>
      <c r="G24" s="10">
        <f t="shared" si="26"/>
        <v>46.705882352941174</v>
      </c>
      <c r="H24" s="10">
        <f t="shared" si="26"/>
        <v>53</v>
      </c>
      <c r="I24" s="10">
        <f t="shared" si="26"/>
        <v>4.1764705882352944</v>
      </c>
      <c r="J24" s="10">
        <f t="shared" si="26"/>
        <v>3.5882352941176472</v>
      </c>
      <c r="K24" s="10">
        <f t="shared" si="26"/>
        <v>5.5294117647058822</v>
      </c>
      <c r="L24" s="10">
        <f t="shared" si="26"/>
        <v>9.1764705882352935</v>
      </c>
      <c r="M24" s="10">
        <f t="shared" si="26"/>
        <v>14</v>
      </c>
      <c r="N24" s="10">
        <f t="shared" si="26"/>
        <v>704.34705882352932</v>
      </c>
      <c r="O24" s="10">
        <f t="shared" si="26"/>
        <v>1695.5294117647059</v>
      </c>
      <c r="P24" s="10">
        <f t="shared" si="26"/>
        <v>1763.9411764705883</v>
      </c>
      <c r="Q24" s="10">
        <f t="shared" si="26"/>
        <v>1643.1764705882354</v>
      </c>
      <c r="R24" s="10">
        <f t="shared" si="26"/>
        <v>1887.6470588235295</v>
      </c>
      <c r="S24" s="10">
        <f t="shared" si="26"/>
        <v>37.44705882352941</v>
      </c>
      <c r="T24" s="10">
        <f t="shared" si="26"/>
        <v>27.261764705882353</v>
      </c>
      <c r="U24" s="10">
        <f t="shared" si="26"/>
        <v>41.205882352941174</v>
      </c>
      <c r="V24" s="10">
        <f t="shared" si="26"/>
        <v>68.882352941176464</v>
      </c>
      <c r="W24" s="10">
        <f t="shared" si="26"/>
        <v>105.19411764705882</v>
      </c>
      <c r="X24" s="10">
        <f t="shared" si="26"/>
        <v>741.79411764705878</v>
      </c>
      <c r="Y24" s="10">
        <f t="shared" si="26"/>
        <v>1722.7911764705882</v>
      </c>
      <c r="Z24" s="10">
        <f t="shared" si="26"/>
        <v>1805.1470588235295</v>
      </c>
      <c r="AA24" s="10">
        <f t="shared" si="26"/>
        <v>1712.0588235294117</v>
      </c>
      <c r="AB24" s="10">
        <f t="shared" si="26"/>
        <v>1992.8411764705884</v>
      </c>
      <c r="AC24" s="10">
        <f t="shared" si="26"/>
        <v>7974.6323529411766</v>
      </c>
    </row>
    <row r="25" spans="1:29" x14ac:dyDescent="0.3">
      <c r="A25" s="8" t="s">
        <v>35</v>
      </c>
      <c r="B25" s="8"/>
      <c r="C25" s="9"/>
      <c r="D25" s="10">
        <f>SUM(D4:D20)</f>
        <v>694</v>
      </c>
      <c r="E25" s="10">
        <f t="shared" ref="E25:AC25" si="27">SUM(E4:E20)</f>
        <v>724</v>
      </c>
      <c r="F25" s="10">
        <f t="shared" si="27"/>
        <v>691</v>
      </c>
      <c r="G25" s="10">
        <f t="shared" si="27"/>
        <v>794</v>
      </c>
      <c r="H25" s="10">
        <f t="shared" si="27"/>
        <v>901</v>
      </c>
      <c r="I25" s="10">
        <f t="shared" si="27"/>
        <v>71</v>
      </c>
      <c r="J25" s="10">
        <f t="shared" si="27"/>
        <v>61</v>
      </c>
      <c r="K25" s="10">
        <f t="shared" si="27"/>
        <v>94</v>
      </c>
      <c r="L25" s="10">
        <f t="shared" si="27"/>
        <v>156</v>
      </c>
      <c r="M25" s="10">
        <f t="shared" si="27"/>
        <v>238</v>
      </c>
      <c r="N25" s="10">
        <f t="shared" si="27"/>
        <v>11973.899999999998</v>
      </c>
      <c r="O25" s="10">
        <f t="shared" si="27"/>
        <v>28824</v>
      </c>
      <c r="P25" s="10">
        <f t="shared" si="27"/>
        <v>29987</v>
      </c>
      <c r="Q25" s="10">
        <f t="shared" si="27"/>
        <v>27934</v>
      </c>
      <c r="R25" s="10">
        <f t="shared" si="27"/>
        <v>32090</v>
      </c>
      <c r="S25" s="10">
        <f t="shared" si="27"/>
        <v>636.6</v>
      </c>
      <c r="T25" s="10">
        <f t="shared" si="27"/>
        <v>463.45</v>
      </c>
      <c r="U25" s="10">
        <f t="shared" si="27"/>
        <v>700.5</v>
      </c>
      <c r="V25" s="10">
        <f t="shared" si="27"/>
        <v>1171</v>
      </c>
      <c r="W25" s="10">
        <f t="shared" si="27"/>
        <v>1788.3</v>
      </c>
      <c r="X25" s="10">
        <f t="shared" si="27"/>
        <v>12610.5</v>
      </c>
      <c r="Y25" s="10">
        <f t="shared" si="27"/>
        <v>29287.45</v>
      </c>
      <c r="Z25" s="10">
        <f t="shared" si="27"/>
        <v>30687.5</v>
      </c>
      <c r="AA25" s="10">
        <f t="shared" si="27"/>
        <v>29105</v>
      </c>
      <c r="AB25" s="10">
        <f t="shared" si="27"/>
        <v>33878.300000000003</v>
      </c>
      <c r="AC25" s="10">
        <f t="shared" si="27"/>
        <v>135568.75</v>
      </c>
    </row>
    <row r="31" spans="1:29" x14ac:dyDescent="0.3">
      <c r="V31" s="21"/>
    </row>
    <row r="35" spans="6:26" x14ac:dyDescent="0.3">
      <c r="F35" s="22" t="s">
        <v>43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6:26" x14ac:dyDescent="0.3"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6:26" x14ac:dyDescent="0.3"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6:26" x14ac:dyDescent="0.3"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6:26" x14ac:dyDescent="0.3"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6:26" x14ac:dyDescent="0.3"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</sheetData>
  <mergeCells count="6">
    <mergeCell ref="I2:M2"/>
    <mergeCell ref="D2:H2"/>
    <mergeCell ref="N2:R2"/>
    <mergeCell ref="S2:W2"/>
    <mergeCell ref="X2:AB2"/>
    <mergeCell ref="F35:Z40"/>
  </mergeCells>
  <pageMargins left="0.7" right="0.7" top="0.75" bottom="0.75" header="0.3" footer="0.3"/>
  <pageSetup paperSize="9" scale="3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Udit Gupta</dc:creator>
  <cp:lastModifiedBy>Udit Gupta</cp:lastModifiedBy>
  <cp:lastPrinted>2022-11-03T19:08:59Z</cp:lastPrinted>
  <dcterms:created xsi:type="dcterms:W3CDTF">2022-11-02T11:26:59Z</dcterms:created>
  <dcterms:modified xsi:type="dcterms:W3CDTF">2022-11-03T19:11:51Z</dcterms:modified>
</cp:coreProperties>
</file>