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Disciplinas\DCC831-TECC_Recuperacao_de_Informacao\Files\Notas\"/>
    </mc:Choice>
  </mc:AlternateContent>
  <xr:revisionPtr revIDLastSave="0" documentId="13_ncr:1_{B2D7E711-ED6B-4DC3-A0BF-AC79C34EF175}" xr6:coauthVersionLast="47" xr6:coauthVersionMax="47" xr10:uidLastSave="{00000000-0000-0000-0000-000000000000}"/>
  <bookViews>
    <workbookView xWindow="-108" yWindow="-108" windowWidth="23256" windowHeight="12456" xr2:uid="{2C2963D5-0BCB-46E8-8C11-738DA507FEA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B1" i="1"/>
  <c r="C2" i="1"/>
  <c r="D2" i="1"/>
  <c r="E2" i="1"/>
  <c r="F2" i="1"/>
  <c r="G2" i="1"/>
  <c r="H2" i="1"/>
  <c r="I2" i="1"/>
  <c r="B2" i="1"/>
  <c r="C4" i="1"/>
  <c r="C3" i="1" s="1"/>
  <c r="D4" i="1"/>
  <c r="D3" i="1" s="1"/>
  <c r="E4" i="1"/>
  <c r="E3" i="1" s="1"/>
  <c r="F4" i="1"/>
  <c r="F3" i="1" s="1"/>
  <c r="G4" i="1"/>
  <c r="G3" i="1" s="1"/>
  <c r="H4" i="1"/>
  <c r="H3" i="1" s="1"/>
  <c r="I4" i="1"/>
  <c r="I3" i="1" s="1"/>
  <c r="B4" i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B6" authorId="0" shapeId="0" xr:uid="{73BCD159-76AB-4175-B33E-2374F5475D48}">
      <text>
        <r>
          <rPr>
            <b/>
            <sz val="9"/>
            <color indexed="81"/>
            <rFont val="Segoe UI"/>
            <family val="2"/>
          </rPr>
          <t>Exam #1</t>
        </r>
      </text>
    </comment>
    <comment ref="C6" authorId="0" shapeId="0" xr:uid="{7BF6EA80-8B9E-4B8A-9805-DBC8106E5EAE}">
      <text>
        <r>
          <rPr>
            <sz val="9"/>
            <color indexed="81"/>
            <rFont val="Segoe UI"/>
            <family val="2"/>
          </rPr>
          <t>Exam #2</t>
        </r>
      </text>
    </comment>
    <comment ref="D6" authorId="0" shapeId="0" xr:uid="{838133E9-3FF8-4991-B1D8-3A573CB7876B}">
      <text>
        <r>
          <rPr>
            <b/>
            <sz val="9"/>
            <color indexed="81"/>
            <rFont val="Segoe UI"/>
            <family val="2"/>
          </rPr>
          <t>Programming Assignment #1</t>
        </r>
      </text>
    </comment>
    <comment ref="E6" authorId="0" shapeId="0" xr:uid="{3DD2D2B5-B6AF-47D3-9516-974F56828F8B}">
      <text>
        <r>
          <rPr>
            <b/>
            <sz val="9"/>
            <color indexed="81"/>
            <rFont val="Segoe UI"/>
            <family val="2"/>
          </rPr>
          <t>Programming Assignment #2</t>
        </r>
      </text>
    </comment>
    <comment ref="F6" authorId="0" shapeId="0" xr:uid="{49FCB2C4-E0C6-4110-B83C-EB928F79780A}">
      <text>
        <r>
          <rPr>
            <b/>
            <sz val="9"/>
            <color indexed="81"/>
            <rFont val="Segoe UI"/>
            <family val="2"/>
          </rPr>
          <t>Research Challenge</t>
        </r>
      </text>
    </comment>
    <comment ref="G6" authorId="0" shapeId="0" xr:uid="{33CE7506-C442-42B0-9B70-86EC8D704BD9}">
      <text>
        <r>
          <rPr>
            <b/>
            <sz val="9"/>
            <color indexed="81"/>
            <rFont val="Segoe UI"/>
            <family val="2"/>
          </rPr>
          <t>Research Seminars</t>
        </r>
      </text>
    </comment>
  </commentList>
</comments>
</file>

<file path=xl/sharedStrings.xml><?xml version="1.0" encoding="utf-8"?>
<sst xmlns="http://schemas.openxmlformats.org/spreadsheetml/2006/main" count="99" uniqueCount="29">
  <si>
    <t>Ex1</t>
  </si>
  <si>
    <t>Matrícula</t>
  </si>
  <si>
    <t>Ex2</t>
  </si>
  <si>
    <t>PA1</t>
  </si>
  <si>
    <t>PA2</t>
  </si>
  <si>
    <t>RC</t>
  </si>
  <si>
    <t>Sem</t>
  </si>
  <si>
    <t>Total</t>
  </si>
  <si>
    <t>Faltas</t>
  </si>
  <si>
    <t>Freq</t>
  </si>
  <si>
    <t>Conc</t>
  </si>
  <si>
    <t>15+2</t>
  </si>
  <si>
    <t>15+3</t>
  </si>
  <si>
    <t>I</t>
  </si>
  <si>
    <t>F</t>
  </si>
  <si>
    <t>S</t>
  </si>
  <si>
    <t>E</t>
  </si>
  <si>
    <t>B</t>
  </si>
  <si>
    <t>C</t>
  </si>
  <si>
    <t>D</t>
  </si>
  <si>
    <t>A</t>
  </si>
  <si>
    <t>Máximo</t>
  </si>
  <si>
    <t>S|I</t>
  </si>
  <si>
    <t>A~F</t>
  </si>
  <si>
    <t>24?</t>
  </si>
  <si>
    <t>Média</t>
  </si>
  <si>
    <t>Desv. Pad.</t>
  </si>
  <si>
    <t>Distâncias</t>
  </si>
  <si>
    <t>Variância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</si>
</sst>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63BE7B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B1D47F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rgb="FFFB957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2" fontId="0" fillId="0" borderId="0" xfId="1" applyNumberFormat="1" applyFont="1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right"/>
    </xf>
    <xf numFmtId="0" fontId="2" fillId="0" borderId="0" xfId="0" applyFont="1"/>
    <xf numFmtId="2" fontId="2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2" fillId="9" borderId="0" xfId="0" applyFont="1" applyFill="1"/>
    <xf numFmtId="2" fontId="0" fillId="10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applyFill="1"/>
    <xf numFmtId="0" fontId="2" fillId="9" borderId="1" xfId="0" applyFont="1" applyFill="1" applyBorder="1"/>
    <xf numFmtId="2" fontId="0" fillId="2" borderId="2" xfId="1" applyNumberFormat="1" applyFont="1" applyFill="1" applyBorder="1" applyAlignment="1">
      <alignment horizontal="right"/>
    </xf>
    <xf numFmtId="2" fontId="0" fillId="2" borderId="3" xfId="1" applyNumberFormat="1" applyFont="1" applyFill="1" applyBorder="1" applyAlignment="1">
      <alignment horizontal="right"/>
    </xf>
    <xf numFmtId="2" fontId="0" fillId="3" borderId="0" xfId="1" applyNumberFormat="1" applyFont="1" applyFill="1" applyAlignment="1">
      <alignment horizontal="center"/>
    </xf>
    <xf numFmtId="2" fontId="0" fillId="5" borderId="0" xfId="1" applyNumberFormat="1" applyFont="1" applyFill="1" applyAlignment="1">
      <alignment horizontal="center"/>
    </xf>
    <xf numFmtId="2" fontId="0" fillId="6" borderId="0" xfId="1" applyNumberFormat="1" applyFont="1" applyFill="1" applyAlignment="1">
      <alignment horizontal="center"/>
    </xf>
    <xf numFmtId="2" fontId="0" fillId="7" borderId="0" xfId="1" applyNumberFormat="1" applyFont="1" applyFill="1" applyAlignment="1">
      <alignment horizontal="center"/>
    </xf>
    <xf numFmtId="2" fontId="0" fillId="8" borderId="0" xfId="1" applyNumberFormat="1" applyFont="1" applyFill="1" applyAlignment="1">
      <alignment horizontal="center"/>
    </xf>
    <xf numFmtId="2" fontId="0" fillId="4" borderId="0" xfId="1" applyNumberFormat="1" applyFont="1" applyFill="1" applyAlignment="1">
      <alignment horizontal="center"/>
    </xf>
    <xf numFmtId="2" fontId="2" fillId="3" borderId="0" xfId="1" applyNumberFormat="1" applyFont="1" applyFill="1" applyAlignment="1">
      <alignment horizontal="center"/>
    </xf>
    <xf numFmtId="2" fontId="2" fillId="5" borderId="0" xfId="1" applyNumberFormat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8696B"/>
      <color rgb="FFFB9574"/>
      <color rgb="FFFDC07C"/>
      <color rgb="FFFFEB84"/>
      <color rgb="FFB1D47F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571F04-C6A4-4C7F-964B-6CF1B91D91AA}" name="Tabela1" displayName="Tabela1" ref="A6:K45" totalsRowShown="0" headerRowDxfId="11" dataDxfId="10" dataCellStyle="Vírgula">
  <autoFilter ref="A6:K45" xr:uid="{AE571F04-C6A4-4C7F-964B-6CF1B91D91AA}"/>
  <sortState xmlns:xlrd2="http://schemas.microsoft.com/office/spreadsheetml/2017/richdata2" ref="A7:K45">
    <sortCondition descending="1" ref="H6:H45"/>
  </sortState>
  <tableColumns count="11">
    <tableColumn id="1" xr3:uid="{416B87A2-E8CB-4DF1-AC4B-B97B7593FB26}" name="Matrícula"/>
    <tableColumn id="2" xr3:uid="{D98F5B7F-CA45-4BDB-9E13-E13B7069EB64}" name="Ex1" dataDxfId="9" dataCellStyle="Vírgula"/>
    <tableColumn id="3" xr3:uid="{37668FAC-F567-4F3A-80D2-0CE885A6FDC6}" name="Ex2" dataDxfId="8" dataCellStyle="Vírgula"/>
    <tableColumn id="4" xr3:uid="{44EADD23-F278-46A4-B691-8CB46A12BD5D}" name="PA1" dataDxfId="7" dataCellStyle="Vírgula"/>
    <tableColumn id="5" xr3:uid="{A4807BDF-B6EF-46E8-9CE7-CDC95D69CEA3}" name="PA2" dataDxfId="6" dataCellStyle="Vírgula"/>
    <tableColumn id="6" xr3:uid="{68E45E03-94EE-4295-8A58-4D58868354C1}" name="RC" dataDxfId="5" dataCellStyle="Vírgula"/>
    <tableColumn id="7" xr3:uid="{FEAB6D12-36A5-4432-81FF-B1E82C7853ED}" name="Sem" dataDxfId="4" dataCellStyle="Vírgula"/>
    <tableColumn id="8" xr3:uid="{086E0349-EDD7-4E95-811F-3973FC726D8C}" name="Total" dataDxfId="3" dataCellStyle="Vírgula"/>
    <tableColumn id="9" xr3:uid="{FC9EFE01-7AD7-4F9C-B09D-401490739596}" name="Faltas" dataDxfId="2" dataCellStyle="Vírgula"/>
    <tableColumn id="10" xr3:uid="{F2F1F969-CC5D-4E69-B347-B5364A4CDFD1}" name="Freq" dataDxfId="1" dataCellStyle="Vírgula"/>
    <tableColumn id="11" xr3:uid="{994E62ED-327B-470C-9A2C-CE92287F650A}" name="Conc" dataDxfId="0" dataCellStyle="Vírgul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82EC-62C2-4844-9482-94BAF7D49904}">
  <dimension ref="A1:L47"/>
  <sheetViews>
    <sheetView tabSelected="1" topLeftCell="A10" workbookViewId="0">
      <selection activeCell="I28" sqref="I28"/>
    </sheetView>
  </sheetViews>
  <sheetFormatPr defaultColWidth="0" defaultRowHeight="14.4" zeroHeight="1" x14ac:dyDescent="0.3"/>
  <cols>
    <col min="1" max="1" width="11" bestFit="1" customWidth="1"/>
    <col min="2" max="3" width="8.44140625" style="1" bestFit="1" customWidth="1"/>
    <col min="4" max="5" width="8.88671875" style="1" bestFit="1" customWidth="1"/>
    <col min="6" max="6" width="8.44140625" style="1" bestFit="1" customWidth="1"/>
    <col min="7" max="7" width="9.21875" style="1" bestFit="1" customWidth="1"/>
    <col min="8" max="8" width="9.77734375" style="1" bestFit="1" customWidth="1"/>
    <col min="9" max="9" width="10.21875" style="1" bestFit="1" customWidth="1"/>
    <col min="10" max="10" width="9.109375" style="1" bestFit="1" customWidth="1"/>
    <col min="11" max="11" width="9.6640625" style="1" bestFit="1" customWidth="1"/>
    <col min="12" max="12" width="8.88671875" customWidth="1"/>
    <col min="13" max="16384" width="8.88671875" hidden="1"/>
  </cols>
  <sheetData>
    <row r="1" spans="1:12" x14ac:dyDescent="0.3">
      <c r="A1" s="10" t="s">
        <v>28</v>
      </c>
      <c r="B1" s="8">
        <f>_xlfn.VAR.S(Tabela1[Ex1])</f>
        <v>45.972604588394006</v>
      </c>
      <c r="C1" s="8">
        <f>_xlfn.VAR.S(Tabela1[Ex2])</f>
        <v>51.853886639676169</v>
      </c>
      <c r="D1" s="8">
        <f>_xlfn.VAR.S(Tabela1[PA1])</f>
        <v>13.982280701754318</v>
      </c>
      <c r="E1" s="8">
        <f>_xlfn.VAR.S(Tabela1[PA2])</f>
        <v>15.615587044534406</v>
      </c>
      <c r="F1" s="8">
        <f>_xlfn.VAR.S(Tabela1[RC])</f>
        <v>28.72568151147097</v>
      </c>
      <c r="G1" s="8">
        <f>_xlfn.VAR.S(Tabela1[Sem])</f>
        <v>2.3616734143049927</v>
      </c>
      <c r="H1" s="8">
        <f>_xlfn.VAR.S(Tabela1[Total])</f>
        <v>499.10518218623628</v>
      </c>
      <c r="I1" s="8">
        <f>_xlfn.VAR.S(Tabela1[Faltas])</f>
        <v>76.12955465587045</v>
      </c>
      <c r="J1" s="12"/>
      <c r="K1" s="12"/>
      <c r="L1" s="13"/>
    </row>
    <row r="2" spans="1:12" x14ac:dyDescent="0.3">
      <c r="A2" s="10" t="s">
        <v>26</v>
      </c>
      <c r="B2" s="9">
        <f>_xlfn.STDEV.S(Tabela1[Ex1])</f>
        <v>6.7803100658003839</v>
      </c>
      <c r="C2" s="9">
        <f>_xlfn.STDEV.S(Tabela1[Ex2])</f>
        <v>7.200964285404849</v>
      </c>
      <c r="D2" s="9">
        <f>_xlfn.STDEV.S(Tabela1[PA1])</f>
        <v>3.7392887962491366</v>
      </c>
      <c r="E2" s="9">
        <f>_xlfn.STDEV.S(Tabela1[PA2])</f>
        <v>3.9516562406836968</v>
      </c>
      <c r="F2" s="9">
        <f>_xlfn.STDEV.S(Tabela1[RC])</f>
        <v>5.3596344568889185</v>
      </c>
      <c r="G2" s="9">
        <f>_xlfn.STDEV.S(Tabela1[Sem])</f>
        <v>1.5367737030236406</v>
      </c>
      <c r="H2" s="9">
        <f>_xlfn.STDEV.S(Tabela1[Total])</f>
        <v>22.340662080301833</v>
      </c>
      <c r="I2" s="9">
        <f>_xlfn.STDEV.S(Tabela1[Faltas])</f>
        <v>8.7252251922727151</v>
      </c>
      <c r="J2" s="12"/>
      <c r="K2" s="12"/>
      <c r="L2" s="13"/>
    </row>
    <row r="3" spans="1:12" x14ac:dyDescent="0.3">
      <c r="A3" s="10" t="s">
        <v>27</v>
      </c>
      <c r="B3" s="8">
        <f>B5-B4</f>
        <v>10.994871794871793</v>
      </c>
      <c r="C3" s="8">
        <f>C5-C4</f>
        <v>11.40769230769231</v>
      </c>
      <c r="D3" s="8">
        <f>D5-D4</f>
        <v>2.0666666666666664</v>
      </c>
      <c r="E3" s="8">
        <f>17-E4</f>
        <v>4.0615384615384631</v>
      </c>
      <c r="F3" s="8">
        <f>18-F4</f>
        <v>4.2102564102564113</v>
      </c>
      <c r="G3" s="8">
        <f>G5-G4</f>
        <v>0.51282051282051277</v>
      </c>
      <c r="H3" s="8">
        <f>H5-H4</f>
        <v>33.253846153846155</v>
      </c>
      <c r="I3" s="8">
        <f>24-I4</f>
        <v>14.76923076923077</v>
      </c>
      <c r="J3" s="12"/>
      <c r="K3" s="12"/>
      <c r="L3" s="13"/>
    </row>
    <row r="4" spans="1:12" x14ac:dyDescent="0.3">
      <c r="A4" s="10" t="s">
        <v>25</v>
      </c>
      <c r="B4" s="11">
        <f>AVERAGE(Tabela1[Ex1])</f>
        <v>14.005128205128207</v>
      </c>
      <c r="C4" s="11">
        <f>AVERAGE(Tabela1[Ex2])</f>
        <v>13.59230769230769</v>
      </c>
      <c r="D4" s="11">
        <f>AVERAGE(Tabela1[PA1])</f>
        <v>12.933333333333334</v>
      </c>
      <c r="E4" s="11">
        <f>AVERAGE(Tabela1[PA2])</f>
        <v>12.938461538461537</v>
      </c>
      <c r="F4" s="11">
        <f>AVERAGE(Tabela1[RC])</f>
        <v>13.789743589743589</v>
      </c>
      <c r="G4" s="11">
        <f>AVERAGE(Tabela1[Sem])</f>
        <v>4.4871794871794872</v>
      </c>
      <c r="H4" s="11">
        <f>AVERAGE(Tabela1[Total])</f>
        <v>71.746153846153845</v>
      </c>
      <c r="I4" s="11">
        <f>AVERAGE(Tabela1[Faltas])</f>
        <v>9.2307692307692299</v>
      </c>
      <c r="J4" s="12"/>
      <c r="K4" s="12"/>
      <c r="L4" s="13"/>
    </row>
    <row r="5" spans="1:12" x14ac:dyDescent="0.3">
      <c r="A5" s="14" t="s">
        <v>21</v>
      </c>
      <c r="B5" s="15">
        <v>25</v>
      </c>
      <c r="C5" s="15">
        <v>25</v>
      </c>
      <c r="D5" s="15">
        <v>15</v>
      </c>
      <c r="E5" s="15" t="s">
        <v>11</v>
      </c>
      <c r="F5" s="15" t="s">
        <v>12</v>
      </c>
      <c r="G5" s="15">
        <v>5</v>
      </c>
      <c r="H5" s="15">
        <v>105</v>
      </c>
      <c r="I5" s="15" t="s">
        <v>24</v>
      </c>
      <c r="J5" s="15" t="s">
        <v>22</v>
      </c>
      <c r="K5" s="16" t="s">
        <v>23</v>
      </c>
      <c r="L5" s="13"/>
    </row>
    <row r="6" spans="1:12" x14ac:dyDescent="0.3">
      <c r="A6" t="s">
        <v>1</v>
      </c>
      <c r="B6" s="3" t="s">
        <v>0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13"/>
    </row>
    <row r="7" spans="1:12" x14ac:dyDescent="0.3">
      <c r="A7">
        <v>2022422540</v>
      </c>
      <c r="B7" s="2">
        <v>22.9</v>
      </c>
      <c r="C7" s="2">
        <v>22.9</v>
      </c>
      <c r="D7" s="2">
        <v>15</v>
      </c>
      <c r="E7" s="2">
        <v>15</v>
      </c>
      <c r="F7" s="2">
        <v>18</v>
      </c>
      <c r="G7" s="2">
        <v>5</v>
      </c>
      <c r="H7" s="2">
        <v>98.8</v>
      </c>
      <c r="I7" s="4">
        <v>6</v>
      </c>
      <c r="J7" s="17" t="s">
        <v>15</v>
      </c>
      <c r="K7" s="17" t="s">
        <v>20</v>
      </c>
      <c r="L7" s="13"/>
    </row>
    <row r="8" spans="1:12" x14ac:dyDescent="0.3">
      <c r="A8">
        <v>2021031726</v>
      </c>
      <c r="B8" s="2">
        <v>21.9</v>
      </c>
      <c r="C8" s="2">
        <v>22</v>
      </c>
      <c r="D8" s="2">
        <v>14.7</v>
      </c>
      <c r="E8" s="2">
        <v>15</v>
      </c>
      <c r="F8" s="2">
        <v>17.2</v>
      </c>
      <c r="G8" s="2">
        <v>5</v>
      </c>
      <c r="H8" s="2">
        <v>95.8</v>
      </c>
      <c r="I8" s="4">
        <v>0</v>
      </c>
      <c r="J8" s="17" t="s">
        <v>15</v>
      </c>
      <c r="K8" s="17" t="s">
        <v>20</v>
      </c>
      <c r="L8" s="13"/>
    </row>
    <row r="9" spans="1:12" x14ac:dyDescent="0.3">
      <c r="A9">
        <v>2022043582</v>
      </c>
      <c r="B9" s="2">
        <v>24.4</v>
      </c>
      <c r="C9" s="2">
        <v>19.5</v>
      </c>
      <c r="D9" s="2">
        <v>13.8</v>
      </c>
      <c r="E9" s="2">
        <v>15</v>
      </c>
      <c r="F9" s="2">
        <v>18</v>
      </c>
      <c r="G9" s="2">
        <v>5</v>
      </c>
      <c r="H9" s="2">
        <v>95.7</v>
      </c>
      <c r="I9" s="4">
        <v>2</v>
      </c>
      <c r="J9" s="17" t="s">
        <v>15</v>
      </c>
      <c r="K9" s="17" t="s">
        <v>20</v>
      </c>
      <c r="L9" s="13"/>
    </row>
    <row r="10" spans="1:12" x14ac:dyDescent="0.3">
      <c r="A10">
        <v>2022043620</v>
      </c>
      <c r="B10" s="2">
        <v>21.9</v>
      </c>
      <c r="C10" s="2">
        <v>20.8</v>
      </c>
      <c r="D10" s="2">
        <v>15</v>
      </c>
      <c r="E10" s="2">
        <v>15</v>
      </c>
      <c r="F10" s="2">
        <v>18</v>
      </c>
      <c r="G10" s="2">
        <v>5</v>
      </c>
      <c r="H10" s="2">
        <v>95.7</v>
      </c>
      <c r="I10" s="4">
        <v>6</v>
      </c>
      <c r="J10" s="17" t="s">
        <v>15</v>
      </c>
      <c r="K10" s="17" t="s">
        <v>20</v>
      </c>
      <c r="L10" s="13"/>
    </row>
    <row r="11" spans="1:12" x14ac:dyDescent="0.3">
      <c r="A11">
        <v>2021032005</v>
      </c>
      <c r="B11" s="2">
        <v>21</v>
      </c>
      <c r="C11" s="2">
        <v>20.3</v>
      </c>
      <c r="D11" s="2">
        <v>15</v>
      </c>
      <c r="E11" s="2">
        <v>13.5</v>
      </c>
      <c r="F11" s="2">
        <v>15.8</v>
      </c>
      <c r="G11" s="2">
        <v>5</v>
      </c>
      <c r="H11" s="2">
        <v>90.6</v>
      </c>
      <c r="I11" s="4">
        <v>4</v>
      </c>
      <c r="J11" s="17" t="s">
        <v>15</v>
      </c>
      <c r="K11" s="17" t="s">
        <v>20</v>
      </c>
      <c r="L11" s="13"/>
    </row>
    <row r="12" spans="1:12" x14ac:dyDescent="0.3">
      <c r="A12">
        <v>2021031947</v>
      </c>
      <c r="B12" s="2">
        <v>21.2</v>
      </c>
      <c r="C12" s="2">
        <v>19.7</v>
      </c>
      <c r="D12" s="2">
        <v>15</v>
      </c>
      <c r="E12" s="2">
        <v>13.4</v>
      </c>
      <c r="F12" s="2">
        <v>16</v>
      </c>
      <c r="G12" s="2">
        <v>5</v>
      </c>
      <c r="H12" s="2">
        <v>90.3</v>
      </c>
      <c r="I12" s="4">
        <v>6</v>
      </c>
      <c r="J12" s="17" t="s">
        <v>15</v>
      </c>
      <c r="K12" s="17" t="s">
        <v>20</v>
      </c>
      <c r="L12" s="13"/>
    </row>
    <row r="13" spans="1:12" x14ac:dyDescent="0.3">
      <c r="A13">
        <v>2021031505</v>
      </c>
      <c r="B13" s="2">
        <v>22.5</v>
      </c>
      <c r="C13" s="2">
        <v>17.3</v>
      </c>
      <c r="D13" s="2">
        <v>15</v>
      </c>
      <c r="E13" s="2">
        <v>13</v>
      </c>
      <c r="F13" s="2">
        <v>17.2</v>
      </c>
      <c r="G13" s="2">
        <v>5</v>
      </c>
      <c r="H13" s="2">
        <v>90</v>
      </c>
      <c r="I13" s="4">
        <v>6</v>
      </c>
      <c r="J13" s="17" t="s">
        <v>15</v>
      </c>
      <c r="K13" s="17" t="s">
        <v>20</v>
      </c>
      <c r="L13" s="13"/>
    </row>
    <row r="14" spans="1:12" x14ac:dyDescent="0.3">
      <c r="A14">
        <v>2020006558</v>
      </c>
      <c r="B14" s="2">
        <v>19.3</v>
      </c>
      <c r="C14" s="2">
        <v>19.100000000000001</v>
      </c>
      <c r="D14" s="2">
        <v>14.4</v>
      </c>
      <c r="E14" s="2">
        <v>15</v>
      </c>
      <c r="F14" s="2">
        <v>16.100000000000001</v>
      </c>
      <c r="G14" s="2">
        <v>5</v>
      </c>
      <c r="H14" s="2">
        <v>88.9</v>
      </c>
      <c r="I14" s="4">
        <v>2</v>
      </c>
      <c r="J14" s="17" t="s">
        <v>15</v>
      </c>
      <c r="K14" s="18" t="s">
        <v>17</v>
      </c>
      <c r="L14" s="13"/>
    </row>
    <row r="15" spans="1:12" x14ac:dyDescent="0.3">
      <c r="A15">
        <v>2020006833</v>
      </c>
      <c r="B15" s="2">
        <v>21.9</v>
      </c>
      <c r="C15" s="2">
        <v>20.399999999999999</v>
      </c>
      <c r="D15" s="2">
        <v>15</v>
      </c>
      <c r="E15" s="2">
        <v>15</v>
      </c>
      <c r="F15" s="2">
        <v>16.100000000000001</v>
      </c>
      <c r="G15" s="2">
        <v>0</v>
      </c>
      <c r="H15" s="2">
        <v>88.4</v>
      </c>
      <c r="I15" s="4">
        <v>10</v>
      </c>
      <c r="J15" s="17" t="s">
        <v>15</v>
      </c>
      <c r="K15" s="18" t="s">
        <v>17</v>
      </c>
      <c r="L15" s="13"/>
    </row>
    <row r="16" spans="1:12" x14ac:dyDescent="0.3">
      <c r="A16">
        <v>2022043744</v>
      </c>
      <c r="B16" s="2">
        <v>16.3</v>
      </c>
      <c r="C16" s="2">
        <v>20.9</v>
      </c>
      <c r="D16" s="2">
        <v>15</v>
      </c>
      <c r="E16" s="2">
        <v>15</v>
      </c>
      <c r="F16" s="2">
        <v>16.100000000000001</v>
      </c>
      <c r="G16" s="2">
        <v>5</v>
      </c>
      <c r="H16" s="2">
        <v>88.3</v>
      </c>
      <c r="I16" s="4">
        <v>2</v>
      </c>
      <c r="J16" s="17" t="s">
        <v>15</v>
      </c>
      <c r="K16" s="18" t="s">
        <v>17</v>
      </c>
      <c r="L16" s="13"/>
    </row>
    <row r="17" spans="1:12" x14ac:dyDescent="0.3">
      <c r="A17">
        <v>2021031807</v>
      </c>
      <c r="B17" s="2">
        <v>18.100000000000001</v>
      </c>
      <c r="C17" s="2">
        <v>21.1</v>
      </c>
      <c r="D17" s="2">
        <v>13.5</v>
      </c>
      <c r="E17" s="2">
        <v>15</v>
      </c>
      <c r="F17" s="2">
        <v>15.5</v>
      </c>
      <c r="G17" s="2">
        <v>5</v>
      </c>
      <c r="H17" s="2">
        <v>88.2</v>
      </c>
      <c r="I17" s="4">
        <v>12</v>
      </c>
      <c r="J17" s="17" t="s">
        <v>15</v>
      </c>
      <c r="K17" s="18" t="s">
        <v>17</v>
      </c>
      <c r="L17" s="13"/>
    </row>
    <row r="18" spans="1:12" x14ac:dyDescent="0.3">
      <c r="A18">
        <v>2023001964</v>
      </c>
      <c r="B18" s="2">
        <v>15.6</v>
      </c>
      <c r="C18" s="2">
        <v>21.6</v>
      </c>
      <c r="D18" s="2">
        <v>15</v>
      </c>
      <c r="E18" s="2">
        <v>14.9</v>
      </c>
      <c r="F18" s="2">
        <v>16</v>
      </c>
      <c r="G18" s="2">
        <v>5</v>
      </c>
      <c r="H18" s="2">
        <v>88.1</v>
      </c>
      <c r="I18" s="4">
        <v>12</v>
      </c>
      <c r="J18" s="17" t="s">
        <v>15</v>
      </c>
      <c r="K18" s="18" t="s">
        <v>17</v>
      </c>
      <c r="L18" s="13"/>
    </row>
    <row r="19" spans="1:12" x14ac:dyDescent="0.3">
      <c r="A19">
        <v>2021031718</v>
      </c>
      <c r="B19" s="2">
        <v>16.3</v>
      </c>
      <c r="C19" s="2">
        <v>18.3</v>
      </c>
      <c r="D19" s="2">
        <v>15</v>
      </c>
      <c r="E19" s="2">
        <v>15</v>
      </c>
      <c r="F19" s="2">
        <v>15.5</v>
      </c>
      <c r="G19" s="2">
        <v>5</v>
      </c>
      <c r="H19" s="2">
        <v>85.1</v>
      </c>
      <c r="I19" s="4">
        <v>10</v>
      </c>
      <c r="J19" s="17" t="s">
        <v>15</v>
      </c>
      <c r="K19" s="18" t="s">
        <v>17</v>
      </c>
      <c r="L19" s="13"/>
    </row>
    <row r="20" spans="1:12" x14ac:dyDescent="0.3">
      <c r="A20">
        <v>2020100953</v>
      </c>
      <c r="B20" s="2">
        <v>15</v>
      </c>
      <c r="C20" s="2">
        <v>18.5</v>
      </c>
      <c r="D20" s="2">
        <v>15</v>
      </c>
      <c r="E20" s="2">
        <v>14.4</v>
      </c>
      <c r="F20" s="2">
        <v>16.100000000000001</v>
      </c>
      <c r="G20" s="2">
        <v>5</v>
      </c>
      <c r="H20" s="2">
        <v>84</v>
      </c>
      <c r="I20" s="4">
        <v>8</v>
      </c>
      <c r="J20" s="17" t="s">
        <v>15</v>
      </c>
      <c r="K20" s="18" t="s">
        <v>17</v>
      </c>
      <c r="L20" s="13"/>
    </row>
    <row r="21" spans="1:12" x14ac:dyDescent="0.3">
      <c r="A21">
        <v>2022043345</v>
      </c>
      <c r="B21" s="2">
        <v>20</v>
      </c>
      <c r="C21" s="2">
        <v>15.6</v>
      </c>
      <c r="D21" s="2">
        <v>15</v>
      </c>
      <c r="E21" s="2">
        <v>12.9</v>
      </c>
      <c r="F21" s="2">
        <v>15.1</v>
      </c>
      <c r="G21" s="2">
        <v>5</v>
      </c>
      <c r="H21" s="2">
        <v>83.6</v>
      </c>
      <c r="I21" s="4">
        <v>8</v>
      </c>
      <c r="J21" s="17" t="s">
        <v>15</v>
      </c>
      <c r="K21" s="18" t="s">
        <v>17</v>
      </c>
      <c r="L21" s="13"/>
    </row>
    <row r="22" spans="1:12" x14ac:dyDescent="0.3">
      <c r="A22" s="5">
        <v>2024711370</v>
      </c>
      <c r="B22" s="6">
        <v>15</v>
      </c>
      <c r="C22" s="6">
        <v>17.7</v>
      </c>
      <c r="D22" s="6">
        <v>14.7</v>
      </c>
      <c r="E22" s="6">
        <v>13.9</v>
      </c>
      <c r="F22" s="6">
        <v>16.8</v>
      </c>
      <c r="G22" s="6">
        <v>5</v>
      </c>
      <c r="H22" s="6">
        <v>83.1</v>
      </c>
      <c r="I22" s="7">
        <v>0</v>
      </c>
      <c r="J22" s="23" t="s">
        <v>15</v>
      </c>
      <c r="K22" s="24" t="s">
        <v>17</v>
      </c>
      <c r="L22" s="13"/>
    </row>
    <row r="23" spans="1:12" x14ac:dyDescent="0.3">
      <c r="A23">
        <v>2019006418</v>
      </c>
      <c r="B23" s="2">
        <v>19.2</v>
      </c>
      <c r="C23" s="2">
        <v>14.5</v>
      </c>
      <c r="D23" s="2">
        <v>15</v>
      </c>
      <c r="E23" s="2">
        <v>13.4</v>
      </c>
      <c r="F23" s="2">
        <v>15.8</v>
      </c>
      <c r="G23" s="2">
        <v>5</v>
      </c>
      <c r="H23" s="2">
        <v>82.9</v>
      </c>
      <c r="I23" s="4">
        <v>4</v>
      </c>
      <c r="J23" s="17" t="s">
        <v>15</v>
      </c>
      <c r="K23" s="18" t="s">
        <v>17</v>
      </c>
      <c r="L23" s="13"/>
    </row>
    <row r="24" spans="1:12" x14ac:dyDescent="0.3">
      <c r="A24">
        <v>2021031599</v>
      </c>
      <c r="B24" s="2">
        <v>14.2</v>
      </c>
      <c r="C24" s="2">
        <v>15.4</v>
      </c>
      <c r="D24" s="2">
        <v>15</v>
      </c>
      <c r="E24" s="2">
        <v>13.9</v>
      </c>
      <c r="F24" s="2">
        <v>15.2</v>
      </c>
      <c r="G24" s="2">
        <v>5</v>
      </c>
      <c r="H24" s="2">
        <v>78.7</v>
      </c>
      <c r="I24" s="4">
        <v>6</v>
      </c>
      <c r="J24" s="17" t="s">
        <v>15</v>
      </c>
      <c r="K24" s="19" t="s">
        <v>18</v>
      </c>
      <c r="L24" s="13"/>
    </row>
    <row r="25" spans="1:12" x14ac:dyDescent="0.3">
      <c r="A25">
        <v>2024711698</v>
      </c>
      <c r="B25" s="2">
        <v>10.6</v>
      </c>
      <c r="C25" s="2">
        <v>14.6</v>
      </c>
      <c r="D25" s="2">
        <v>15</v>
      </c>
      <c r="E25" s="2">
        <v>15.7</v>
      </c>
      <c r="F25" s="2">
        <v>16.8</v>
      </c>
      <c r="G25" s="2">
        <v>5</v>
      </c>
      <c r="H25" s="2">
        <v>77.7</v>
      </c>
      <c r="I25" s="4">
        <v>2</v>
      </c>
      <c r="J25" s="17" t="s">
        <v>15</v>
      </c>
      <c r="K25" s="19" t="s">
        <v>18</v>
      </c>
      <c r="L25" s="13"/>
    </row>
    <row r="26" spans="1:12" x14ac:dyDescent="0.3">
      <c r="A26">
        <v>2021019602</v>
      </c>
      <c r="B26" s="2">
        <v>12.3</v>
      </c>
      <c r="C26" s="2">
        <v>15.3</v>
      </c>
      <c r="D26" s="2">
        <v>13.5</v>
      </c>
      <c r="E26" s="2">
        <v>15</v>
      </c>
      <c r="F26" s="2">
        <v>16.100000000000001</v>
      </c>
      <c r="G26" s="2">
        <v>5</v>
      </c>
      <c r="H26" s="2">
        <v>77.2</v>
      </c>
      <c r="I26" s="4">
        <v>8</v>
      </c>
      <c r="J26" s="17" t="s">
        <v>15</v>
      </c>
      <c r="K26" s="19" t="s">
        <v>18</v>
      </c>
      <c r="L26" s="13"/>
    </row>
    <row r="27" spans="1:12" x14ac:dyDescent="0.3">
      <c r="A27">
        <v>2021032072</v>
      </c>
      <c r="B27" s="2">
        <v>16.3</v>
      </c>
      <c r="C27" s="2">
        <v>13.7</v>
      </c>
      <c r="D27" s="2">
        <v>11.3</v>
      </c>
      <c r="E27" s="2">
        <v>14.5</v>
      </c>
      <c r="F27" s="2">
        <v>15.8</v>
      </c>
      <c r="G27" s="2">
        <v>5</v>
      </c>
      <c r="H27" s="2">
        <v>76.599999999999994</v>
      </c>
      <c r="I27" s="4">
        <v>10</v>
      </c>
      <c r="J27" s="17" t="s">
        <v>15</v>
      </c>
      <c r="K27" s="19" t="s">
        <v>18</v>
      </c>
      <c r="L27" s="13"/>
    </row>
    <row r="28" spans="1:12" x14ac:dyDescent="0.3">
      <c r="A28">
        <v>2020006531</v>
      </c>
      <c r="B28" s="2">
        <v>11.7</v>
      </c>
      <c r="C28" s="2">
        <v>15.4</v>
      </c>
      <c r="D28" s="2">
        <v>13.5</v>
      </c>
      <c r="E28" s="2">
        <v>13.9</v>
      </c>
      <c r="F28" s="2">
        <v>15.7</v>
      </c>
      <c r="G28" s="2">
        <v>5</v>
      </c>
      <c r="H28" s="2">
        <v>75.2</v>
      </c>
      <c r="I28" s="4">
        <v>4</v>
      </c>
      <c r="J28" s="17" t="s">
        <v>15</v>
      </c>
      <c r="K28" s="19" t="s">
        <v>18</v>
      </c>
      <c r="L28" s="13"/>
    </row>
    <row r="29" spans="1:12" x14ac:dyDescent="0.3">
      <c r="A29">
        <v>2021039778</v>
      </c>
      <c r="B29" s="2">
        <v>11.3</v>
      </c>
      <c r="C29" s="2">
        <v>14.5</v>
      </c>
      <c r="D29" s="2">
        <v>11.8</v>
      </c>
      <c r="E29" s="2">
        <v>13</v>
      </c>
      <c r="F29" s="2">
        <v>15.5</v>
      </c>
      <c r="G29" s="2">
        <v>5</v>
      </c>
      <c r="H29" s="2">
        <v>71.099999999999994</v>
      </c>
      <c r="I29" s="4">
        <v>12</v>
      </c>
      <c r="J29" s="17" t="s">
        <v>15</v>
      </c>
      <c r="K29" s="19" t="s">
        <v>18</v>
      </c>
      <c r="L29" s="13"/>
    </row>
    <row r="30" spans="1:12" x14ac:dyDescent="0.3">
      <c r="A30">
        <v>2021031955</v>
      </c>
      <c r="B30" s="2">
        <v>16.899999999999999</v>
      </c>
      <c r="C30" s="2">
        <v>15.9</v>
      </c>
      <c r="D30" s="2">
        <v>12.4</v>
      </c>
      <c r="E30" s="2">
        <v>15</v>
      </c>
      <c r="F30" s="2">
        <v>4.5999999999999996</v>
      </c>
      <c r="G30" s="2">
        <v>5</v>
      </c>
      <c r="H30" s="2">
        <v>69.8</v>
      </c>
      <c r="I30" s="4">
        <v>6</v>
      </c>
      <c r="J30" s="17" t="s">
        <v>15</v>
      </c>
      <c r="K30" s="20" t="s">
        <v>19</v>
      </c>
      <c r="L30" s="13"/>
    </row>
    <row r="31" spans="1:12" x14ac:dyDescent="0.3">
      <c r="A31">
        <v>2020006655</v>
      </c>
      <c r="B31" s="2">
        <v>3.7</v>
      </c>
      <c r="C31" s="2">
        <v>15.2</v>
      </c>
      <c r="D31" s="2">
        <v>15</v>
      </c>
      <c r="E31" s="2">
        <v>14.5</v>
      </c>
      <c r="F31" s="2">
        <v>15.7</v>
      </c>
      <c r="G31" s="2">
        <v>5</v>
      </c>
      <c r="H31" s="2">
        <v>69.099999999999994</v>
      </c>
      <c r="I31" s="4">
        <v>10</v>
      </c>
      <c r="J31" s="17" t="s">
        <v>15</v>
      </c>
      <c r="K31" s="20" t="s">
        <v>19</v>
      </c>
      <c r="L31" s="13"/>
    </row>
    <row r="32" spans="1:12" x14ac:dyDescent="0.3">
      <c r="A32">
        <v>2021031734</v>
      </c>
      <c r="B32" s="2">
        <v>11.3</v>
      </c>
      <c r="C32" s="2">
        <v>16.2</v>
      </c>
      <c r="D32" s="2">
        <v>7.8</v>
      </c>
      <c r="E32" s="2">
        <v>12</v>
      </c>
      <c r="F32" s="2">
        <v>15.2</v>
      </c>
      <c r="G32" s="2">
        <v>5</v>
      </c>
      <c r="H32" s="2">
        <v>67.5</v>
      </c>
      <c r="I32" s="4">
        <v>4</v>
      </c>
      <c r="J32" s="17" t="s">
        <v>15</v>
      </c>
      <c r="K32" s="20" t="s">
        <v>19</v>
      </c>
      <c r="L32" s="13"/>
    </row>
    <row r="33" spans="1:12" x14ac:dyDescent="0.3">
      <c r="A33">
        <v>2024698420</v>
      </c>
      <c r="B33" s="2">
        <v>8.1</v>
      </c>
      <c r="C33" s="2">
        <v>8.3000000000000007</v>
      </c>
      <c r="D33" s="2">
        <v>15</v>
      </c>
      <c r="E33" s="2">
        <v>15</v>
      </c>
      <c r="F33" s="2">
        <v>15.7</v>
      </c>
      <c r="G33" s="2">
        <v>5</v>
      </c>
      <c r="H33" s="2">
        <v>67.099999999999994</v>
      </c>
      <c r="I33" s="4">
        <v>10</v>
      </c>
      <c r="J33" s="17" t="s">
        <v>15</v>
      </c>
      <c r="K33" s="20" t="s">
        <v>19</v>
      </c>
      <c r="L33" s="13"/>
    </row>
    <row r="34" spans="1:12" x14ac:dyDescent="0.3">
      <c r="A34">
        <v>2021031769</v>
      </c>
      <c r="B34" s="2">
        <v>15</v>
      </c>
      <c r="C34" s="2">
        <v>0</v>
      </c>
      <c r="D34" s="2">
        <v>15</v>
      </c>
      <c r="E34" s="2">
        <v>16</v>
      </c>
      <c r="F34" s="2">
        <v>14.5</v>
      </c>
      <c r="G34" s="2">
        <v>5</v>
      </c>
      <c r="H34" s="2">
        <v>65.5</v>
      </c>
      <c r="I34" s="4">
        <v>10</v>
      </c>
      <c r="J34" s="17" t="s">
        <v>15</v>
      </c>
      <c r="K34" s="20" t="s">
        <v>19</v>
      </c>
      <c r="L34" s="13"/>
    </row>
    <row r="35" spans="1:12" x14ac:dyDescent="0.3">
      <c r="A35">
        <v>2025685518</v>
      </c>
      <c r="B35" s="2">
        <v>16</v>
      </c>
      <c r="C35" s="2">
        <v>0</v>
      </c>
      <c r="D35" s="2">
        <v>14.8</v>
      </c>
      <c r="E35" s="2">
        <v>12.4</v>
      </c>
      <c r="F35" s="2">
        <v>16.899999999999999</v>
      </c>
      <c r="G35" s="2">
        <v>5</v>
      </c>
      <c r="H35" s="2">
        <v>65.099999999999994</v>
      </c>
      <c r="I35" s="4">
        <v>12</v>
      </c>
      <c r="J35" s="17" t="s">
        <v>15</v>
      </c>
      <c r="K35" s="20" t="s">
        <v>19</v>
      </c>
      <c r="L35" s="13"/>
    </row>
    <row r="36" spans="1:12" x14ac:dyDescent="0.3">
      <c r="A36">
        <v>2021084986</v>
      </c>
      <c r="B36" s="2">
        <v>8.8000000000000007</v>
      </c>
      <c r="C36" s="2">
        <v>5.2</v>
      </c>
      <c r="D36" s="2">
        <v>15</v>
      </c>
      <c r="E36" s="2">
        <v>13.5</v>
      </c>
      <c r="F36" s="2">
        <v>16.8</v>
      </c>
      <c r="G36" s="2">
        <v>5</v>
      </c>
      <c r="H36" s="2">
        <v>64.3</v>
      </c>
      <c r="I36" s="4">
        <v>14</v>
      </c>
      <c r="J36" s="17" t="s">
        <v>15</v>
      </c>
      <c r="K36" s="20" t="s">
        <v>19</v>
      </c>
      <c r="L36" s="13"/>
    </row>
    <row r="37" spans="1:12" x14ac:dyDescent="0.3">
      <c r="A37">
        <v>2021031971</v>
      </c>
      <c r="B37" s="2">
        <v>6.9</v>
      </c>
      <c r="C37" s="2">
        <v>9.6</v>
      </c>
      <c r="D37" s="2">
        <v>9.3000000000000007</v>
      </c>
      <c r="E37" s="2">
        <v>13.5</v>
      </c>
      <c r="F37" s="2">
        <v>16</v>
      </c>
      <c r="G37" s="2">
        <v>5</v>
      </c>
      <c r="H37" s="2">
        <v>60.3</v>
      </c>
      <c r="I37" s="4">
        <v>2</v>
      </c>
      <c r="J37" s="17" t="s">
        <v>15</v>
      </c>
      <c r="K37" s="20" t="s">
        <v>19</v>
      </c>
      <c r="L37" s="13"/>
    </row>
    <row r="38" spans="1:12" x14ac:dyDescent="0.3">
      <c r="A38">
        <v>2021031700</v>
      </c>
      <c r="B38" s="2">
        <v>10.6</v>
      </c>
      <c r="C38" s="2">
        <v>0</v>
      </c>
      <c r="D38" s="2">
        <v>14</v>
      </c>
      <c r="E38" s="2">
        <v>11.9</v>
      </c>
      <c r="F38" s="2">
        <v>14.5</v>
      </c>
      <c r="G38" s="2">
        <v>5</v>
      </c>
      <c r="H38" s="2">
        <v>56</v>
      </c>
      <c r="I38" s="4">
        <v>12</v>
      </c>
      <c r="J38" s="17" t="s">
        <v>15</v>
      </c>
      <c r="K38" s="21" t="s">
        <v>16</v>
      </c>
      <c r="L38" s="13"/>
    </row>
    <row r="39" spans="1:12" x14ac:dyDescent="0.3">
      <c r="A39">
        <v>2019110037</v>
      </c>
      <c r="B39" s="2">
        <v>0</v>
      </c>
      <c r="C39" s="2">
        <v>9.3000000000000007</v>
      </c>
      <c r="D39" s="2">
        <v>13.5</v>
      </c>
      <c r="E39" s="2">
        <v>14.5</v>
      </c>
      <c r="F39" s="2">
        <v>13.5</v>
      </c>
      <c r="G39" s="2">
        <v>5</v>
      </c>
      <c r="H39" s="2">
        <v>55.8</v>
      </c>
      <c r="I39" s="4">
        <v>10</v>
      </c>
      <c r="J39" s="17" t="s">
        <v>15</v>
      </c>
      <c r="K39" s="21" t="s">
        <v>16</v>
      </c>
      <c r="L39" s="13"/>
    </row>
    <row r="40" spans="1:12" x14ac:dyDescent="0.3">
      <c r="A40">
        <v>2017023617</v>
      </c>
      <c r="B40" s="2">
        <v>15.6</v>
      </c>
      <c r="C40" s="2">
        <v>13.5</v>
      </c>
      <c r="D40" s="2">
        <v>10</v>
      </c>
      <c r="E40" s="2">
        <v>12.6</v>
      </c>
      <c r="F40" s="2">
        <v>0</v>
      </c>
      <c r="G40" s="2">
        <v>0</v>
      </c>
      <c r="H40" s="2">
        <v>51.7</v>
      </c>
      <c r="I40" s="4">
        <v>4</v>
      </c>
      <c r="J40" s="17" t="s">
        <v>15</v>
      </c>
      <c r="K40" s="21" t="s">
        <v>16</v>
      </c>
      <c r="L40" s="13"/>
    </row>
    <row r="41" spans="1:12" x14ac:dyDescent="0.3">
      <c r="A41">
        <v>2019006965</v>
      </c>
      <c r="B41" s="2">
        <v>0</v>
      </c>
      <c r="C41" s="2">
        <v>8.5</v>
      </c>
      <c r="D41" s="2">
        <v>9.5</v>
      </c>
      <c r="E41" s="2">
        <v>11.8</v>
      </c>
      <c r="F41" s="2">
        <v>13.5</v>
      </c>
      <c r="G41" s="2">
        <v>5</v>
      </c>
      <c r="H41" s="2">
        <v>48.3</v>
      </c>
      <c r="I41" s="4">
        <v>14</v>
      </c>
      <c r="J41" s="17" t="s">
        <v>15</v>
      </c>
      <c r="K41" s="21" t="s">
        <v>16</v>
      </c>
      <c r="L41" s="13"/>
    </row>
    <row r="42" spans="1:12" x14ac:dyDescent="0.3">
      <c r="A42">
        <v>2020092756</v>
      </c>
      <c r="B42" s="2">
        <v>11.9</v>
      </c>
      <c r="C42" s="2">
        <v>9.3000000000000007</v>
      </c>
      <c r="D42" s="2">
        <v>0</v>
      </c>
      <c r="E42" s="2">
        <v>11.5</v>
      </c>
      <c r="F42" s="2">
        <v>6.5</v>
      </c>
      <c r="G42" s="2">
        <v>5</v>
      </c>
      <c r="H42" s="2">
        <v>44.2</v>
      </c>
      <c r="I42" s="4">
        <v>12</v>
      </c>
      <c r="J42" s="17" t="s">
        <v>15</v>
      </c>
      <c r="K42" s="21" t="s">
        <v>16</v>
      </c>
      <c r="L42" s="13"/>
    </row>
    <row r="43" spans="1:12" x14ac:dyDescent="0.3">
      <c r="A43">
        <v>2022425671</v>
      </c>
      <c r="B43" s="2">
        <v>12.5</v>
      </c>
      <c r="C43" s="2">
        <v>0</v>
      </c>
      <c r="D43" s="2">
        <v>15</v>
      </c>
      <c r="E43" s="2">
        <v>0</v>
      </c>
      <c r="F43" s="2">
        <v>0</v>
      </c>
      <c r="G43" s="2">
        <v>0</v>
      </c>
      <c r="H43" s="2">
        <v>27.5</v>
      </c>
      <c r="I43" s="4">
        <v>26</v>
      </c>
      <c r="J43" s="22" t="s">
        <v>13</v>
      </c>
      <c r="K43" s="22" t="s">
        <v>14</v>
      </c>
      <c r="L43" s="13"/>
    </row>
    <row r="44" spans="1:12" x14ac:dyDescent="0.3">
      <c r="A44">
        <v>2014106325</v>
      </c>
      <c r="B44" s="2">
        <v>0</v>
      </c>
      <c r="C44" s="2">
        <v>0</v>
      </c>
      <c r="D44" s="2">
        <v>6.9</v>
      </c>
      <c r="E44" s="2">
        <v>0</v>
      </c>
      <c r="F44" s="2">
        <v>0</v>
      </c>
      <c r="G44" s="2">
        <v>5</v>
      </c>
      <c r="H44" s="2">
        <v>11.9</v>
      </c>
      <c r="I44" s="4">
        <v>24</v>
      </c>
      <c r="J44" s="22" t="s">
        <v>13</v>
      </c>
      <c r="K44" s="22" t="s">
        <v>14</v>
      </c>
      <c r="L44" s="13"/>
    </row>
    <row r="45" spans="1:12" x14ac:dyDescent="0.3">
      <c r="A45">
        <v>2018046505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4">
        <v>50</v>
      </c>
      <c r="J45" s="22" t="s">
        <v>13</v>
      </c>
      <c r="K45" s="22" t="s">
        <v>14</v>
      </c>
      <c r="L45" s="13"/>
    </row>
    <row r="46" spans="1:12" x14ac:dyDescent="0.3">
      <c r="A46" s="13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3"/>
    </row>
    <row r="47" spans="1:12" x14ac:dyDescent="0.3"/>
  </sheetData>
  <conditionalFormatting sqref="A7:A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I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I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2025-06-04T00:45:08Z</dcterms:created>
  <dcterms:modified xsi:type="dcterms:W3CDTF">2025-06-27T19:07:47Z</dcterms:modified>
</cp:coreProperties>
</file>