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B:\GitHub\UFMG\Disciplinas\DCC865-Projeto_e_Analise_de_Algoritmos\2024.2\Materiais enviados\Provas\Módulo 1\"/>
    </mc:Choice>
  </mc:AlternateContent>
  <xr:revisionPtr revIDLastSave="0" documentId="13_ncr:1_{11A488B7-E471-4651-962B-2AE417E7E3B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odas as notas" sheetId="3" r:id="rId1"/>
    <sheet name="Planilha1" sheetId="4" r:id="rId2"/>
    <sheet name="P1" sheetId="1" r:id="rId3"/>
    <sheet name="P2" sheetId="2" r:id="rId4"/>
  </sheets>
  <definedNames>
    <definedName name="_xlnm._FilterDatabase" localSheetId="1" hidden="1">Planilha1!$B$2:$F$2</definedName>
    <definedName name="_xlnm._FilterDatabase" localSheetId="0" hidden="1">'Todas as notas'!#REF!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" i="3" l="1"/>
  <c r="V1" i="3"/>
  <c r="W1" i="3"/>
  <c r="X1" i="3"/>
  <c r="Y1" i="3"/>
  <c r="U1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T21" i="3"/>
  <c r="T42" i="3"/>
  <c r="T5" i="3"/>
  <c r="T44" i="3"/>
  <c r="T36" i="3"/>
  <c r="T40" i="3"/>
  <c r="T47" i="3"/>
  <c r="T49" i="3"/>
  <c r="T35" i="3"/>
  <c r="T50" i="3"/>
  <c r="T34" i="3"/>
  <c r="T18" i="3"/>
  <c r="T26" i="3"/>
  <c r="T48" i="3"/>
  <c r="T41" i="3"/>
  <c r="T32" i="3"/>
  <c r="T8" i="3"/>
  <c r="T51" i="3"/>
  <c r="T29" i="3"/>
  <c r="T25" i="3"/>
  <c r="T46" i="3"/>
  <c r="T30" i="3"/>
  <c r="T38" i="3"/>
  <c r="T17" i="3"/>
  <c r="T9" i="3"/>
  <c r="T22" i="3"/>
  <c r="T19" i="3"/>
  <c r="T52" i="3"/>
  <c r="T11" i="3"/>
  <c r="T6" i="3"/>
  <c r="T43" i="3"/>
  <c r="T15" i="3"/>
  <c r="T13" i="3"/>
  <c r="T23" i="3"/>
  <c r="T27" i="3"/>
  <c r="T12" i="3"/>
  <c r="T14" i="3"/>
  <c r="T37" i="3"/>
  <c r="T45" i="3"/>
  <c r="T4" i="3"/>
  <c r="T33" i="3"/>
  <c r="T53" i="3"/>
  <c r="T20" i="3"/>
  <c r="T24" i="3"/>
  <c r="T7" i="3"/>
  <c r="T31" i="3"/>
  <c r="T10" i="3"/>
  <c r="T16" i="3"/>
  <c r="T28" i="3"/>
  <c r="T3" i="3"/>
  <c r="T39" i="3"/>
  <c r="R1" i="3"/>
  <c r="I21" i="3"/>
  <c r="I42" i="3"/>
  <c r="I5" i="3"/>
  <c r="I44" i="3"/>
  <c r="I36" i="3"/>
  <c r="I40" i="3"/>
  <c r="I47" i="3"/>
  <c r="I49" i="3"/>
  <c r="I35" i="3"/>
  <c r="I50" i="3"/>
  <c r="I34" i="3"/>
  <c r="I18" i="3"/>
  <c r="I26" i="3"/>
  <c r="I48" i="3"/>
  <c r="I41" i="3"/>
  <c r="I32" i="3"/>
  <c r="I8" i="3"/>
  <c r="I51" i="3"/>
  <c r="I29" i="3"/>
  <c r="I25" i="3"/>
  <c r="I46" i="3"/>
  <c r="I30" i="3"/>
  <c r="I38" i="3"/>
  <c r="I17" i="3"/>
  <c r="I9" i="3"/>
  <c r="I22" i="3"/>
  <c r="I19" i="3"/>
  <c r="I52" i="3"/>
  <c r="I11" i="3"/>
  <c r="I6" i="3"/>
  <c r="I43" i="3"/>
  <c r="I15" i="3"/>
  <c r="I13" i="3"/>
  <c r="I23" i="3"/>
  <c r="I27" i="3"/>
  <c r="I12" i="3"/>
  <c r="I14" i="3"/>
  <c r="I37" i="3"/>
  <c r="I45" i="3"/>
  <c r="I4" i="3"/>
  <c r="I33" i="3"/>
  <c r="I53" i="3"/>
  <c r="I20" i="3"/>
  <c r="I24" i="3"/>
  <c r="I7" i="3"/>
  <c r="I31" i="3"/>
  <c r="I10" i="3"/>
  <c r="I16" i="3"/>
  <c r="I28" i="3"/>
  <c r="I3" i="3"/>
  <c r="I39" i="3"/>
  <c r="P21" i="3"/>
  <c r="P42" i="3"/>
  <c r="P5" i="3"/>
  <c r="P44" i="3"/>
  <c r="P36" i="3"/>
  <c r="P40" i="3"/>
  <c r="P47" i="3"/>
  <c r="P49" i="3"/>
  <c r="P35" i="3"/>
  <c r="P50" i="3"/>
  <c r="P34" i="3"/>
  <c r="P18" i="3"/>
  <c r="P26" i="3"/>
  <c r="P48" i="3"/>
  <c r="P41" i="3"/>
  <c r="P32" i="3"/>
  <c r="P8" i="3"/>
  <c r="P51" i="3"/>
  <c r="P29" i="3"/>
  <c r="P25" i="3"/>
  <c r="P46" i="3"/>
  <c r="P30" i="3"/>
  <c r="P38" i="3"/>
  <c r="P17" i="3"/>
  <c r="P9" i="3"/>
  <c r="P22" i="3"/>
  <c r="P19" i="3"/>
  <c r="P52" i="3"/>
  <c r="P11" i="3"/>
  <c r="P6" i="3"/>
  <c r="P43" i="3"/>
  <c r="P15" i="3"/>
  <c r="P13" i="3"/>
  <c r="P23" i="3"/>
  <c r="P27" i="3"/>
  <c r="P12" i="3"/>
  <c r="P14" i="3"/>
  <c r="P37" i="3"/>
  <c r="P45" i="3"/>
  <c r="P4" i="3"/>
  <c r="P33" i="3"/>
  <c r="P53" i="3"/>
  <c r="P20" i="3"/>
  <c r="P24" i="3"/>
  <c r="P7" i="3"/>
  <c r="P31" i="3"/>
  <c r="P10" i="3"/>
  <c r="P16" i="3"/>
  <c r="P28" i="3"/>
  <c r="P3" i="3"/>
  <c r="P39" i="3"/>
  <c r="O1" i="3"/>
  <c r="N1" i="3"/>
  <c r="M1" i="3"/>
  <c r="L1" i="3"/>
  <c r="K1" i="3"/>
  <c r="H1" i="3"/>
  <c r="G1" i="3"/>
  <c r="F1" i="3"/>
  <c r="E1" i="3"/>
  <c r="D1" i="3"/>
  <c r="I3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H1" i="2"/>
  <c r="G1" i="2"/>
  <c r="F1" i="2"/>
  <c r="E1" i="2"/>
  <c r="D1" i="2"/>
  <c r="D1" i="1"/>
  <c r="E1" i="1"/>
  <c r="F1" i="1"/>
  <c r="G1" i="1"/>
  <c r="H1" i="1"/>
  <c r="I53" i="1"/>
  <c r="I52" i="1"/>
  <c r="I51" i="1"/>
  <c r="I50" i="1"/>
  <c r="I49" i="1"/>
  <c r="I48" i="1"/>
  <c r="I25" i="1"/>
  <c r="I40" i="1"/>
  <c r="I35" i="1"/>
  <c r="I23" i="1"/>
  <c r="I22" i="1"/>
  <c r="I9" i="1"/>
  <c r="I45" i="1"/>
  <c r="I33" i="1"/>
  <c r="I6" i="1"/>
  <c r="I38" i="1"/>
  <c r="I7" i="1"/>
  <c r="I17" i="1"/>
  <c r="I11" i="1"/>
  <c r="I32" i="1"/>
  <c r="I44" i="1"/>
  <c r="I12" i="1"/>
  <c r="I34" i="1"/>
  <c r="I4" i="1"/>
  <c r="I39" i="1"/>
  <c r="I30" i="1"/>
  <c r="I13" i="1"/>
  <c r="I18" i="1"/>
  <c r="I21" i="1"/>
  <c r="I46" i="1"/>
  <c r="I29" i="1"/>
  <c r="I27" i="1"/>
  <c r="I8" i="1"/>
  <c r="I14" i="1"/>
  <c r="I42" i="1"/>
  <c r="I10" i="1"/>
  <c r="I36" i="1"/>
  <c r="I31" i="1"/>
  <c r="I15" i="1"/>
  <c r="I43" i="1"/>
  <c r="I19" i="1"/>
  <c r="I41" i="1"/>
  <c r="I37" i="1"/>
  <c r="I16" i="1"/>
  <c r="I28" i="1"/>
  <c r="I26" i="1"/>
  <c r="I5" i="1"/>
  <c r="I47" i="1"/>
  <c r="I24" i="1"/>
  <c r="I20" i="1"/>
  <c r="T1" i="3" l="1"/>
  <c r="S19" i="3"/>
  <c r="S20" i="3"/>
  <c r="S27" i="3"/>
  <c r="S34" i="3"/>
  <c r="S5" i="3"/>
  <c r="S39" i="3"/>
  <c r="S29" i="3"/>
  <c r="S21" i="3"/>
  <c r="S17" i="3"/>
  <c r="S9" i="3"/>
  <c r="S45" i="3"/>
  <c r="S41" i="3"/>
  <c r="S47" i="3"/>
  <c r="S37" i="3"/>
  <c r="S6" i="3"/>
  <c r="S30" i="3"/>
  <c r="S40" i="3"/>
  <c r="S32" i="3"/>
  <c r="S36" i="3"/>
  <c r="S11" i="3"/>
  <c r="S24" i="3"/>
  <c r="S12" i="3"/>
  <c r="S52" i="3"/>
  <c r="S25" i="3"/>
  <c r="S18" i="3"/>
  <c r="S44" i="3"/>
  <c r="S46" i="3"/>
  <c r="S43" i="3"/>
  <c r="S3" i="3"/>
  <c r="S23" i="3"/>
  <c r="S51" i="3"/>
  <c r="S42" i="3"/>
  <c r="S14" i="3"/>
  <c r="S28" i="3"/>
  <c r="S33" i="3"/>
  <c r="S13" i="3"/>
  <c r="S8" i="3"/>
  <c r="S35" i="3"/>
  <c r="S38" i="3"/>
  <c r="S31" i="3"/>
  <c r="S53" i="3"/>
  <c r="S22" i="3"/>
  <c r="S50" i="3"/>
  <c r="S7" i="3"/>
  <c r="S26" i="3"/>
  <c r="S16" i="3"/>
  <c r="S4" i="3"/>
  <c r="S15" i="3"/>
  <c r="S49" i="3"/>
  <c r="S10" i="3"/>
  <c r="S48" i="3"/>
  <c r="I1" i="3"/>
  <c r="P1" i="3"/>
  <c r="S1" i="3" l="1"/>
</calcChain>
</file>

<file path=xl/sharedStrings.xml><?xml version="1.0" encoding="utf-8"?>
<sst xmlns="http://schemas.openxmlformats.org/spreadsheetml/2006/main" count="213" uniqueCount="43">
  <si>
    <t>Turma</t>
  </si>
  <si>
    <t>PG2</t>
  </si>
  <si>
    <t>MATRICULA</t>
  </si>
  <si>
    <t>Q2</t>
  </si>
  <si>
    <t>Q5</t>
  </si>
  <si>
    <t>Q1</t>
  </si>
  <si>
    <t>Q3</t>
  </si>
  <si>
    <t>Q4</t>
  </si>
  <si>
    <t>Nota</t>
  </si>
  <si>
    <t>PG1</t>
  </si>
  <si>
    <t>Nome</t>
  </si>
  <si>
    <t>Bira?</t>
  </si>
  <si>
    <t>João Vítor</t>
  </si>
  <si>
    <t>Paulo Alvarenga</t>
  </si>
  <si>
    <t>P1 Q1</t>
  </si>
  <si>
    <t>P1 Q2</t>
  </si>
  <si>
    <t>P1 Q3</t>
  </si>
  <si>
    <t>P1 Q4</t>
  </si>
  <si>
    <t>P1 Q5</t>
  </si>
  <si>
    <t>P2 Q1</t>
  </si>
  <si>
    <t>P2 Q2</t>
  </si>
  <si>
    <t>P2 Q3</t>
  </si>
  <si>
    <t>P2 Q4</t>
  </si>
  <si>
    <t>P2 Q5</t>
  </si>
  <si>
    <t>Nota P2</t>
  </si>
  <si>
    <t>Nota P1</t>
  </si>
  <si>
    <t>Módulo 1 e 2</t>
  </si>
  <si>
    <t>Matrícula</t>
  </si>
  <si>
    <t>Prova 1</t>
  </si>
  <si>
    <t>Prova 2</t>
  </si>
  <si>
    <t>TP</t>
  </si>
  <si>
    <t>NOTA FINAL</t>
  </si>
  <si>
    <t>TP1</t>
  </si>
  <si>
    <t>Bira</t>
  </si>
  <si>
    <t>Nota P1 Final</t>
  </si>
  <si>
    <t>Nota P2 Final</t>
  </si>
  <si>
    <t>Mód 1 e 2 - Final</t>
  </si>
  <si>
    <t>TP2</t>
  </si>
  <si>
    <t>Lista 1</t>
  </si>
  <si>
    <t>P3</t>
  </si>
  <si>
    <t>P4</t>
  </si>
  <si>
    <t>Pontos extra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</si>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</sst>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4999542222357858"/>
        <bgColor theme="1" tint="0.4499954222235785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/>
    <xf numFmtId="49" fontId="0" fillId="0" borderId="0" xfId="0" applyNumberFormat="1"/>
    <xf numFmtId="164" fontId="0" fillId="0" borderId="0" xfId="0" applyNumberFormat="1"/>
    <xf numFmtId="49" fontId="2" fillId="2" borderId="0" xfId="0" applyNumberFormat="1" applyFont="1" applyFill="1"/>
    <xf numFmtId="2" fontId="2" fillId="2" borderId="0" xfId="0" applyNumberFormat="1" applyFont="1" applyFill="1"/>
    <xf numFmtId="1" fontId="1" fillId="0" borderId="0" xfId="0" applyNumberFormat="1" applyFont="1"/>
  </cellXfs>
  <cellStyles count="1">
    <cellStyle name="Normal" xfId="0" builtinId="0"/>
  </cellStyles>
  <dxfs count="39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F77952-2AC0-42C0-AC90-F82B3EC43569}" name="Tabela5" displayName="Tabela5" ref="A2:Z53" totalsRowShown="0">
  <autoFilter ref="A2:Z53" xr:uid="{D8F77952-2AC0-42C0-AC90-F82B3EC43569}"/>
  <sortState xmlns:xlrd2="http://schemas.microsoft.com/office/spreadsheetml/2017/richdata2" ref="A3:T53">
    <sortCondition descending="1" ref="T2:T53"/>
  </sortState>
  <tableColumns count="26">
    <tableColumn id="1" xr3:uid="{A53A2C59-CFCF-4DCE-A539-E5C7C52B4323}" name="Turma"/>
    <tableColumn id="2" xr3:uid="{D46261CA-D987-4B1E-AAA1-4814381AC974}" name="MATRICULA"/>
    <tableColumn id="3" xr3:uid="{EA298C66-D77E-4E0C-BDE1-C7E2FF592509}" name="Nome"/>
    <tableColumn id="4" xr3:uid="{9A116FAF-6A84-48A6-B7CA-698B497F4531}" name="P1 Q1" dataDxfId="38"/>
    <tableColumn id="5" xr3:uid="{D12FCC22-0C24-43C5-B6BA-8CEDD28B1DBC}" name="P1 Q2" dataDxfId="37"/>
    <tableColumn id="6" xr3:uid="{DD5FB362-D52B-4E2A-BF0F-67536B79BC88}" name="P1 Q3" dataDxfId="36"/>
    <tableColumn id="7" xr3:uid="{525F3116-E758-4D18-9405-8A2F3AE88A1D}" name="P1 Q4" dataDxfId="35"/>
    <tableColumn id="8" xr3:uid="{8C433621-7006-41E0-AAE1-6AD4077F9D26}" name="P1 Q5" dataDxfId="34"/>
    <tableColumn id="9" xr3:uid="{2A64D5F4-A002-4AC1-88C6-6836E53406AE}" name="Nota P1" dataDxfId="33"/>
    <tableColumn id="20" xr3:uid="{C08BCA0A-0BF3-4774-8BB7-D32368E71ECA}" name="Nota P1 Final" dataDxfId="32"/>
    <tableColumn id="10" xr3:uid="{72E5D83D-FB26-48ED-8B84-25716D854F13}" name="P2 Q1" dataDxfId="31"/>
    <tableColumn id="11" xr3:uid="{AFFCAA7F-4266-4CC7-8025-96260539743C}" name="P2 Q2" dataDxfId="30"/>
    <tableColumn id="12" xr3:uid="{3C8DD629-298E-40DC-930C-1E191B680BDE}" name="P2 Q3" dataDxfId="29"/>
    <tableColumn id="13" xr3:uid="{01F5A46F-FD30-4721-B00D-3719108A04E3}" name="P2 Q4" dataDxfId="28"/>
    <tableColumn id="14" xr3:uid="{4DE10E09-DF17-4838-AD03-D3C31A02A6CB}" name="P2 Q5" dataDxfId="27"/>
    <tableColumn id="15" xr3:uid="{37D7A5B3-7131-4112-A4C2-BA2609570788}" name="Nota P2" dataDxfId="26"/>
    <tableColumn id="21" xr3:uid="{2DE840FD-E1D0-4928-BE21-D28BCA208EB5}" name="Nota P2 Final" dataDxfId="25"/>
    <tableColumn id="17" xr3:uid="{C84BCC16-65FC-4CD0-A142-C83C69170C97}" name="TP1" dataDxfId="24"/>
    <tableColumn id="16" xr3:uid="{F3F2CD2E-A9C2-44E2-B2C9-4793C32B078F}" name="Módulo 1 e 2" dataDxfId="23">
      <calculatedColumnFormula>SUM(Tabela5[[#This Row],[Nota P2]],Tabela5[[#This Row],[Nota P1]],Tabela5[[#This Row],[TP1]])</calculatedColumnFormula>
    </tableColumn>
    <tableColumn id="23" xr3:uid="{7901F6CF-6B59-478C-984E-58F7FB41B596}" name="Mód 1 e 2 - Final" dataDxfId="22">
      <calculatedColumnFormula>SUM(Tabela5[[#This Row],[Nota P1 Final]],Tabela5[[#This Row],[Nota P2 Final]],Tabela5[[#This Row],[TP1]])</calculatedColumnFormula>
    </tableColumn>
    <tableColumn id="18" xr3:uid="{2BB8863D-70A9-449D-A39D-BD3F00934510}" name="TP2" dataDxfId="5"/>
    <tableColumn id="19" xr3:uid="{B7279591-CB9C-4FE0-99B7-C40B13848475}" name="Lista 1" dataDxfId="4"/>
    <tableColumn id="22" xr3:uid="{654759A5-38C7-4AFE-AF5F-746663F9E8E7}" name="P3" dataDxfId="3"/>
    <tableColumn id="24" xr3:uid="{B11D91C3-F2D4-47C5-AB11-8FFCF956E48B}" name="P4" dataDxfId="2"/>
    <tableColumn id="25" xr3:uid="{A860F069-DAFD-4BA6-866E-A3EFAE0E6D76}" name="Pontos extra" dataDxfId="1"/>
    <tableColumn id="26" xr3:uid="{5B118970-1AC1-46B2-929C-44C3C883ABB6}" name="Total" dataDxfId="0">
      <calculatedColumnFormula>SUM(Tabela5[[#This Row],[TP2]:[Pontos extra]],Tabela5[[#This Row],[Mód 1 e 2 - Final]])</calculatedColumnFormula>
    </tableColumn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AFA075-9E53-4E2B-9BD6-7625F23ECCB3}" name="Tabela1" displayName="Tabela1" ref="A2:I53" totalsRowShown="0">
  <autoFilter ref="A2:I53" xr:uid="{CAAFA075-9E53-4E2B-9BD6-7625F23ECCB3}"/>
  <sortState xmlns:xlrd2="http://schemas.microsoft.com/office/spreadsheetml/2017/richdata2" ref="A3:I53">
    <sortCondition descending="1" ref="I2:I53"/>
  </sortState>
  <tableColumns count="9">
    <tableColumn id="1" xr3:uid="{BFC0ED60-759B-4BF8-88EE-08E8F81479B6}" name="Turma"/>
    <tableColumn id="2" xr3:uid="{C0AA615E-562F-485C-8FBD-DED54E1F7ADE}" name="MATRICULA" dataDxfId="21"/>
    <tableColumn id="9" xr3:uid="{1D4B4CB9-7BB1-43B1-B1DB-D0E028E91578}" name="Nome" dataDxfId="20"/>
    <tableColumn id="3" xr3:uid="{B811706B-CA27-4CD6-A11D-5EDC50854FF1}" name="Q1" dataDxfId="19"/>
    <tableColumn id="4" xr3:uid="{9E75F866-5E88-4AB7-862B-E6421E8DA98F}" name="Q2" dataDxfId="18"/>
    <tableColumn id="5" xr3:uid="{7BCD41E6-B749-403C-B599-9EECC1C8F34C}" name="Q3" dataDxfId="17"/>
    <tableColumn id="6" xr3:uid="{8A0DD61F-3932-4A92-8E41-45AAAB6C361A}" name="Q4" dataDxfId="16"/>
    <tableColumn id="7" xr3:uid="{305F59C9-21DF-4808-B78F-695D9697BD49}" name="Q5" dataDxfId="15"/>
    <tableColumn id="8" xr3:uid="{59A12193-9B24-4649-A9C7-A347CE3F942F}" name="Nota" dataDxfId="14">
      <calculatedColumnFormula>SUM(D3:H3)</calculatedColumnFormula>
    </tableColumn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BBE0AB-4412-4737-90FE-61C3A43226CC}" name="Tabela13" displayName="Tabela13" ref="A2:I53" totalsRowShown="0">
  <autoFilter ref="A2:I53" xr:uid="{CAAFA075-9E53-4E2B-9BD6-7625F23ECCB3}"/>
  <sortState xmlns:xlrd2="http://schemas.microsoft.com/office/spreadsheetml/2017/richdata2" ref="A3:I53">
    <sortCondition descending="1" ref="B2:B53"/>
  </sortState>
  <tableColumns count="9">
    <tableColumn id="1" xr3:uid="{9A597B2A-BCEE-4D3B-A0F0-8913F18EDBC4}" name="Turma"/>
    <tableColumn id="2" xr3:uid="{B44EA045-0897-40BA-B5A8-7B35E81BA541}" name="MATRICULA" dataDxfId="13"/>
    <tableColumn id="9" xr3:uid="{8ADF0CB9-B3EF-436C-9C96-DFA691839C79}" name="Nome" dataDxfId="12"/>
    <tableColumn id="3" xr3:uid="{13E5564B-4516-426A-B08E-982059E2E5BC}" name="Q1" dataDxfId="11"/>
    <tableColumn id="4" xr3:uid="{E60E864D-1AAC-45C0-A70B-13936B6F247F}" name="Q2" dataDxfId="10"/>
    <tableColumn id="5" xr3:uid="{438DC79B-2286-42C6-8C30-1D0A25F9D8B5}" name="Q3" dataDxfId="9"/>
    <tableColumn id="6" xr3:uid="{6423B7C0-A146-4ECC-BD49-E25FDE130238}" name="Q4" dataDxfId="8"/>
    <tableColumn id="7" xr3:uid="{AD0E195E-E577-485E-9732-D5E7E6B29A64}" name="Q5" dataDxfId="7"/>
    <tableColumn id="8" xr3:uid="{13DFAE64-2AD3-46AE-A775-18B3C9F736A1}" name="Nota" dataDxfId="6">
      <calculatedColumnFormula>SUM(D3:H3)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59BB-1155-4903-96BA-60B49B282B75}">
  <dimension ref="A1:Z53"/>
  <sheetViews>
    <sheetView tabSelected="1" zoomScale="70" zoomScaleNormal="70" workbookViewId="0">
      <selection activeCell="AB10" sqref="AB10"/>
    </sheetView>
  </sheetViews>
  <sheetFormatPr defaultColWidth="8.88671875" defaultRowHeight="14.4" zeroHeight="1" x14ac:dyDescent="0.3"/>
  <cols>
    <col min="1" max="1" width="11.6640625" bestFit="1" customWidth="1"/>
    <col min="2" max="2" width="18" bestFit="1" customWidth="1"/>
    <col min="3" max="3" width="16.6640625" bestFit="1" customWidth="1"/>
    <col min="4" max="4" width="10.77734375" bestFit="1" customWidth="1"/>
    <col min="5" max="8" width="11.21875" bestFit="1" customWidth="1"/>
    <col min="9" max="9" width="13.21875" bestFit="1" customWidth="1"/>
    <col min="10" max="10" width="13.21875" customWidth="1"/>
    <col min="11" max="11" width="11.21875" bestFit="1" customWidth="1"/>
    <col min="12" max="15" width="11.6640625" bestFit="1" customWidth="1"/>
    <col min="16" max="16" width="13.5546875" bestFit="1" customWidth="1"/>
    <col min="17" max="18" width="13.5546875" customWidth="1"/>
    <col min="19" max="19" width="18.21875" bestFit="1" customWidth="1"/>
    <col min="20" max="20" width="8.88671875" customWidth="1"/>
    <col min="21" max="21" width="9.33203125" bestFit="1" customWidth="1"/>
    <col min="22" max="22" width="11.77734375" bestFit="1" customWidth="1"/>
    <col min="23" max="24" width="7.88671875" bestFit="1" customWidth="1"/>
    <col min="25" max="25" width="18.77734375" bestFit="1" customWidth="1"/>
  </cols>
  <sheetData>
    <row r="1" spans="1:26" x14ac:dyDescent="0.3">
      <c r="A1" s="4"/>
      <c r="B1" s="4"/>
      <c r="C1" s="4"/>
      <c r="D1" s="3">
        <f t="shared" ref="D1:G1" si="0">SUM(D3:D53)</f>
        <v>173.5</v>
      </c>
      <c r="E1" s="3">
        <f t="shared" si="0"/>
        <v>171</v>
      </c>
      <c r="F1" s="3">
        <f t="shared" si="0"/>
        <v>91.40000000000002</v>
      </c>
      <c r="G1" s="3">
        <f t="shared" si="0"/>
        <v>172.19999999999993</v>
      </c>
      <c r="H1" s="3">
        <f>SUM(H3:H53)</f>
        <v>170.79999999999995</v>
      </c>
      <c r="I1" s="5">
        <f>SUMIF(Tabela5[Nota P1],"&gt;0",Tabela5[Nota P1])/COUNTIF(Tabela5[Nota P1],"&gt;0")</f>
        <v>17.308888888888891</v>
      </c>
      <c r="J1" s="5"/>
      <c r="K1" s="3">
        <f t="shared" ref="K1:N1" si="1">SUM(K3:K53)</f>
        <v>111</v>
      </c>
      <c r="L1" s="3">
        <f t="shared" si="1"/>
        <v>61.5</v>
      </c>
      <c r="M1" s="3">
        <f t="shared" si="1"/>
        <v>119</v>
      </c>
      <c r="N1" s="3">
        <f t="shared" si="1"/>
        <v>138</v>
      </c>
      <c r="O1" s="3">
        <f>SUM(O3:O53)</f>
        <v>74</v>
      </c>
      <c r="P1" s="5">
        <f>SUMIF(Tabela5[Nota P2],"&gt;0",Tabela5[Nota P2])/COUNTIF(Tabela5[Nota P2],"&gt;0")</f>
        <v>11.709302325581396</v>
      </c>
      <c r="Q1" s="5"/>
      <c r="R1" s="5">
        <f>AVERAGE(Tabela5[TP1])</f>
        <v>4</v>
      </c>
      <c r="S1" s="5">
        <f>AVERAGE(Tabela5[Módulo 1 e 2])</f>
        <v>29.145098039215711</v>
      </c>
      <c r="T1" s="5">
        <f>AVERAGE(Tabela5[Mód 1 e 2 - Final])</f>
        <v>29.556862745098059</v>
      </c>
      <c r="U1" s="5">
        <f>AVERAGE(Tabela5[[#All],[TP2]])</f>
        <v>5</v>
      </c>
      <c r="V1" s="5">
        <f>AVERAGE(Tabela5[[#All],[Lista 1]])</f>
        <v>5</v>
      </c>
      <c r="W1" s="5">
        <f>AVERAGE(Tabela5[[#All],[P3]])</f>
        <v>7.87</v>
      </c>
      <c r="X1" s="5">
        <f>AVERAGE(Tabela5[[#All],[P4]])</f>
        <v>0</v>
      </c>
      <c r="Y1" s="5">
        <f>AVERAGE(Tabela5[[#All],[Pontos extra]])</f>
        <v>0</v>
      </c>
      <c r="Z1" s="5">
        <f>AVERAGE(Tabela5[[#All],[Total]])</f>
        <v>29.907254901960801</v>
      </c>
    </row>
    <row r="2" spans="1:26" x14ac:dyDescent="0.3">
      <c r="A2" t="s">
        <v>0</v>
      </c>
      <c r="B2" t="s">
        <v>2</v>
      </c>
      <c r="C2" t="s">
        <v>10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25</v>
      </c>
      <c r="J2" t="s">
        <v>34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35</v>
      </c>
      <c r="R2" t="s">
        <v>32</v>
      </c>
      <c r="S2" t="s">
        <v>26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</row>
    <row r="3" spans="1:26" x14ac:dyDescent="0.3">
      <c r="A3" t="s">
        <v>1</v>
      </c>
      <c r="B3">
        <v>2024716606</v>
      </c>
      <c r="C3" t="s">
        <v>33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f>SUM(Tabela5[[#This Row],[P1 Q1]:[P1 Q5]])</f>
        <v>25</v>
      </c>
      <c r="J3" s="1">
        <v>25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f>SUM(Tabela5[[#This Row],[P2 Q1]:[P2 Q5]])</f>
        <v>20</v>
      </c>
      <c r="Q3" s="1">
        <v>20</v>
      </c>
      <c r="R3" s="6">
        <v>5</v>
      </c>
      <c r="S3" s="1">
        <f>SUM(Tabela5[[#This Row],[Nota P2]],Tabela5[[#This Row],[Nota P1]],Tabela5[[#This Row],[TP1]])</f>
        <v>50</v>
      </c>
      <c r="T3" s="1">
        <f>SUM(Tabela5[[#This Row],[Nota P1 Final]],Tabela5[[#This Row],[Nota P2 Final]],Tabela5[[#This Row],[TP1]])</f>
        <v>50</v>
      </c>
      <c r="U3" s="1"/>
      <c r="V3" s="1"/>
      <c r="W3" s="1"/>
      <c r="X3" s="1"/>
      <c r="Y3" s="1"/>
      <c r="Z3" s="1">
        <f>SUM(Tabela5[[#This Row],[TP2]:[Pontos extra]],Tabela5[[#This Row],[Mód 1 e 2 - Final]])</f>
        <v>50</v>
      </c>
    </row>
    <row r="4" spans="1:26" x14ac:dyDescent="0.3">
      <c r="A4" t="s">
        <v>1</v>
      </c>
      <c r="B4">
        <v>2024711531</v>
      </c>
      <c r="D4" s="1">
        <v>5</v>
      </c>
      <c r="E4" s="1">
        <v>4</v>
      </c>
      <c r="F4" s="1">
        <v>5</v>
      </c>
      <c r="G4" s="1">
        <v>5</v>
      </c>
      <c r="H4" s="1">
        <v>5</v>
      </c>
      <c r="I4" s="1">
        <f>SUM(Tabela5[[#This Row],[P1 Q1]:[P1 Q5]])</f>
        <v>24</v>
      </c>
      <c r="J4" s="1">
        <v>24</v>
      </c>
      <c r="K4" s="1">
        <v>4</v>
      </c>
      <c r="L4" s="1">
        <v>4</v>
      </c>
      <c r="M4" s="1">
        <v>3</v>
      </c>
      <c r="N4" s="1">
        <v>4</v>
      </c>
      <c r="O4" s="1">
        <v>4</v>
      </c>
      <c r="P4" s="1">
        <f>SUM(Tabela5[[#This Row],[P2 Q1]:[P2 Q5]])</f>
        <v>19</v>
      </c>
      <c r="Q4" s="1">
        <v>19</v>
      </c>
      <c r="R4" s="6">
        <v>5</v>
      </c>
      <c r="S4" s="1">
        <f>SUM(Tabela5[[#This Row],[Nota P2]],Tabela5[[#This Row],[Nota P1]],Tabela5[[#This Row],[TP1]])</f>
        <v>48</v>
      </c>
      <c r="T4" s="1">
        <f>SUM(Tabela5[[#This Row],[Nota P1 Final]],Tabela5[[#This Row],[Nota P2 Final]],Tabela5[[#This Row],[TP1]])</f>
        <v>48</v>
      </c>
      <c r="U4" s="1"/>
      <c r="V4" s="1"/>
      <c r="W4" s="1"/>
      <c r="X4" s="1"/>
      <c r="Y4" s="1"/>
      <c r="Z4" s="1">
        <f>SUM(Tabela5[[#This Row],[TP2]:[Pontos extra]],Tabela5[[#This Row],[Mód 1 e 2 - Final]])</f>
        <v>48</v>
      </c>
    </row>
    <row r="5" spans="1:26" x14ac:dyDescent="0.3">
      <c r="A5" t="s">
        <v>9</v>
      </c>
      <c r="B5">
        <v>2023710949</v>
      </c>
      <c r="D5" s="1">
        <v>5</v>
      </c>
      <c r="E5" s="1">
        <v>4.5</v>
      </c>
      <c r="F5" s="1">
        <v>5</v>
      </c>
      <c r="G5" s="1">
        <v>4.2</v>
      </c>
      <c r="H5" s="1">
        <v>5</v>
      </c>
      <c r="I5" s="1">
        <f>SUM(Tabela5[[#This Row],[P1 Q1]:[P1 Q5]])</f>
        <v>23.7</v>
      </c>
      <c r="J5" s="1">
        <v>23.7</v>
      </c>
      <c r="K5" s="1">
        <v>2.5</v>
      </c>
      <c r="L5" s="1">
        <v>4</v>
      </c>
      <c r="M5" s="1">
        <v>4</v>
      </c>
      <c r="N5" s="1">
        <v>4</v>
      </c>
      <c r="O5" s="1">
        <v>4</v>
      </c>
      <c r="P5" s="1">
        <f>SUM(Tabela5[[#This Row],[P2 Q1]:[P2 Q5]])</f>
        <v>18.5</v>
      </c>
      <c r="Q5" s="1">
        <v>18.5</v>
      </c>
      <c r="R5" s="6">
        <v>5</v>
      </c>
      <c r="S5" s="1">
        <f>SUM(Tabela5[[#This Row],[Nota P2]],Tabela5[[#This Row],[Nota P1]],Tabela5[[#This Row],[TP1]])</f>
        <v>47.2</v>
      </c>
      <c r="T5" s="1">
        <f>SUM(Tabela5[[#This Row],[Nota P1 Final]],Tabela5[[#This Row],[Nota P2 Final]],Tabela5[[#This Row],[TP1]])</f>
        <v>47.2</v>
      </c>
      <c r="U5" s="1"/>
      <c r="V5" s="1"/>
      <c r="W5" s="1"/>
      <c r="X5" s="1"/>
      <c r="Y5" s="1"/>
      <c r="Z5" s="1">
        <f>SUM(Tabela5[[#This Row],[TP2]:[Pontos extra]],Tabela5[[#This Row],[Mód 1 e 2 - Final]])</f>
        <v>47.2</v>
      </c>
    </row>
    <row r="6" spans="1:26" x14ac:dyDescent="0.3">
      <c r="A6" t="s">
        <v>9</v>
      </c>
      <c r="B6">
        <v>2024709286</v>
      </c>
      <c r="D6" s="1">
        <v>5</v>
      </c>
      <c r="E6" s="1">
        <v>4.5</v>
      </c>
      <c r="F6" s="1">
        <v>1.7</v>
      </c>
      <c r="G6" s="1">
        <v>5</v>
      </c>
      <c r="H6" s="1">
        <v>5</v>
      </c>
      <c r="I6" s="1">
        <f>SUM(Tabela5[[#This Row],[P1 Q1]:[P1 Q5]])</f>
        <v>21.2</v>
      </c>
      <c r="J6" s="1">
        <v>21.2</v>
      </c>
      <c r="K6" s="1">
        <v>3</v>
      </c>
      <c r="L6" s="1">
        <v>4</v>
      </c>
      <c r="M6" s="1">
        <v>4</v>
      </c>
      <c r="N6" s="1">
        <v>4</v>
      </c>
      <c r="O6" s="1">
        <v>4</v>
      </c>
      <c r="P6" s="1">
        <f>SUM(Tabela5[[#This Row],[P2 Q1]:[P2 Q5]])</f>
        <v>19</v>
      </c>
      <c r="Q6" s="1">
        <v>19</v>
      </c>
      <c r="R6" s="6">
        <v>5</v>
      </c>
      <c r="S6" s="1">
        <f>SUM(Tabela5[[#This Row],[Nota P2]],Tabela5[[#This Row],[Nota P1]],Tabela5[[#This Row],[TP1]])</f>
        <v>45.2</v>
      </c>
      <c r="T6" s="1">
        <f>SUM(Tabela5[[#This Row],[Nota P1 Final]],Tabela5[[#This Row],[Nota P2 Final]],Tabela5[[#This Row],[TP1]])</f>
        <v>45.2</v>
      </c>
      <c r="U6" s="1"/>
      <c r="V6" s="1"/>
      <c r="W6" s="1"/>
      <c r="X6" s="1"/>
      <c r="Y6" s="1"/>
      <c r="Z6" s="1">
        <f>SUM(Tabela5[[#This Row],[TP2]:[Pontos extra]],Tabela5[[#This Row],[Mód 1 e 2 - Final]])</f>
        <v>45.2</v>
      </c>
    </row>
    <row r="7" spans="1:26" x14ac:dyDescent="0.3">
      <c r="A7" t="s">
        <v>9</v>
      </c>
      <c r="B7">
        <v>2024715936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f>SUM(Tabela5[[#This Row],[P1 Q1]:[P1 Q5]])</f>
        <v>25</v>
      </c>
      <c r="J7" s="1">
        <v>25</v>
      </c>
      <c r="K7" s="1">
        <v>3</v>
      </c>
      <c r="L7" s="1">
        <v>1</v>
      </c>
      <c r="M7" s="1">
        <v>3</v>
      </c>
      <c r="N7" s="1">
        <v>4</v>
      </c>
      <c r="O7" s="1">
        <v>4</v>
      </c>
      <c r="P7" s="1">
        <f>SUM(Tabela5[[#This Row],[P2 Q1]:[P2 Q5]])</f>
        <v>15</v>
      </c>
      <c r="Q7" s="1">
        <v>15</v>
      </c>
      <c r="R7" s="6">
        <v>5</v>
      </c>
      <c r="S7" s="1">
        <f>SUM(Tabela5[[#This Row],[Nota P2]],Tabela5[[#This Row],[Nota P1]],Tabela5[[#This Row],[TP1]])</f>
        <v>45</v>
      </c>
      <c r="T7" s="1">
        <f>SUM(Tabela5[[#This Row],[Nota P1 Final]],Tabela5[[#This Row],[Nota P2 Final]],Tabela5[[#This Row],[TP1]])</f>
        <v>45</v>
      </c>
      <c r="U7" s="1"/>
      <c r="V7" s="1"/>
      <c r="W7" s="1"/>
      <c r="X7" s="1"/>
      <c r="Y7" s="1"/>
      <c r="Z7" s="1">
        <f>SUM(Tabela5[[#This Row],[TP2]:[Pontos extra]],Tabela5[[#This Row],[Mód 1 e 2 - Final]])</f>
        <v>45</v>
      </c>
    </row>
    <row r="8" spans="1:26" x14ac:dyDescent="0.3">
      <c r="A8" t="s">
        <v>9</v>
      </c>
      <c r="B8">
        <v>2024700351</v>
      </c>
      <c r="D8" s="1">
        <v>5</v>
      </c>
      <c r="E8" s="1">
        <v>3.5</v>
      </c>
      <c r="F8" s="1">
        <v>2.5</v>
      </c>
      <c r="G8" s="1">
        <v>5</v>
      </c>
      <c r="H8" s="1">
        <v>3.7</v>
      </c>
      <c r="I8" s="1">
        <f>SUM(Tabela5[[#This Row],[P1 Q1]:[P1 Q5]])</f>
        <v>19.7</v>
      </c>
      <c r="J8" s="1">
        <v>19.7</v>
      </c>
      <c r="K8" s="1">
        <v>4</v>
      </c>
      <c r="L8" s="1">
        <v>4</v>
      </c>
      <c r="M8" s="1">
        <v>4</v>
      </c>
      <c r="N8" s="1">
        <v>4</v>
      </c>
      <c r="O8" s="1">
        <v>4</v>
      </c>
      <c r="P8" s="1">
        <f>SUM(Tabela5[[#This Row],[P2 Q1]:[P2 Q5]])</f>
        <v>20</v>
      </c>
      <c r="Q8" s="1">
        <v>20</v>
      </c>
      <c r="R8" s="6">
        <v>5</v>
      </c>
      <c r="S8" s="1">
        <f>SUM(Tabela5[[#This Row],[Nota P2]],Tabela5[[#This Row],[Nota P1]],Tabela5[[#This Row],[TP1]])</f>
        <v>44.7</v>
      </c>
      <c r="T8" s="1">
        <f>SUM(Tabela5[[#This Row],[Nota P1 Final]],Tabela5[[#This Row],[Nota P2 Final]],Tabela5[[#This Row],[TP1]])</f>
        <v>44.7</v>
      </c>
      <c r="U8" s="1"/>
      <c r="V8" s="1"/>
      <c r="W8" s="1"/>
      <c r="X8" s="1"/>
      <c r="Y8" s="1"/>
      <c r="Z8" s="1">
        <f>SUM(Tabela5[[#This Row],[TP2]:[Pontos extra]],Tabela5[[#This Row],[Mód 1 e 2 - Final]])</f>
        <v>44.7</v>
      </c>
    </row>
    <row r="9" spans="1:26" x14ac:dyDescent="0.3">
      <c r="A9" t="s">
        <v>9</v>
      </c>
      <c r="B9">
        <v>2024701846</v>
      </c>
      <c r="C9" t="s">
        <v>13</v>
      </c>
      <c r="D9" s="1">
        <v>5</v>
      </c>
      <c r="E9" s="1">
        <v>4.5</v>
      </c>
      <c r="F9" s="1">
        <v>2.5</v>
      </c>
      <c r="G9" s="1">
        <v>5</v>
      </c>
      <c r="H9" s="1">
        <v>5</v>
      </c>
      <c r="I9" s="1">
        <f>SUM(Tabela5[[#This Row],[P1 Q1]:[P1 Q5]])</f>
        <v>22</v>
      </c>
      <c r="J9" s="1">
        <v>22</v>
      </c>
      <c r="K9" s="1">
        <v>4</v>
      </c>
      <c r="L9" s="1">
        <v>1</v>
      </c>
      <c r="M9" s="1">
        <v>4</v>
      </c>
      <c r="N9" s="1">
        <v>4</v>
      </c>
      <c r="O9" s="1">
        <v>4</v>
      </c>
      <c r="P9" s="1">
        <f>SUM(Tabela5[[#This Row],[P2 Q1]:[P2 Q5]])</f>
        <v>17</v>
      </c>
      <c r="Q9" s="1">
        <v>17</v>
      </c>
      <c r="R9" s="6">
        <v>5</v>
      </c>
      <c r="S9" s="1">
        <f>SUM(Tabela5[[#This Row],[Nota P2]],Tabela5[[#This Row],[Nota P1]],Tabela5[[#This Row],[TP1]])</f>
        <v>44</v>
      </c>
      <c r="T9" s="1">
        <f>SUM(Tabela5[[#This Row],[Nota P1 Final]],Tabela5[[#This Row],[Nota P2 Final]],Tabela5[[#This Row],[TP1]])</f>
        <v>44</v>
      </c>
      <c r="U9" s="1"/>
      <c r="V9" s="1"/>
      <c r="W9" s="1"/>
      <c r="X9" s="1"/>
      <c r="Y9" s="1"/>
      <c r="Z9" s="1">
        <f>SUM(Tabela5[[#This Row],[TP2]:[Pontos extra]],Tabela5[[#This Row],[Mód 1 e 2 - Final]])</f>
        <v>44</v>
      </c>
    </row>
    <row r="10" spans="1:26" x14ac:dyDescent="0.3">
      <c r="A10" t="s">
        <v>9</v>
      </c>
      <c r="B10">
        <v>2024715952</v>
      </c>
      <c r="D10" s="1">
        <v>3.5</v>
      </c>
      <c r="E10" s="1">
        <v>5</v>
      </c>
      <c r="F10" s="1">
        <v>5</v>
      </c>
      <c r="G10" s="1">
        <v>5</v>
      </c>
      <c r="H10" s="1">
        <v>5</v>
      </c>
      <c r="I10" s="1">
        <f>SUM(Tabela5[[#This Row],[P1 Q1]:[P1 Q5]])</f>
        <v>23.5</v>
      </c>
      <c r="J10" s="1">
        <v>23.5</v>
      </c>
      <c r="K10" s="1">
        <v>4</v>
      </c>
      <c r="L10" s="1">
        <v>4</v>
      </c>
      <c r="M10" s="1">
        <v>2</v>
      </c>
      <c r="N10" s="1">
        <v>4</v>
      </c>
      <c r="O10" s="1">
        <v>0</v>
      </c>
      <c r="P10" s="1">
        <f>SUM(Tabela5[[#This Row],[P2 Q1]:[P2 Q5]])</f>
        <v>14</v>
      </c>
      <c r="Q10" s="1">
        <v>14</v>
      </c>
      <c r="R10" s="6">
        <v>5</v>
      </c>
      <c r="S10" s="1">
        <f>SUM(Tabela5[[#This Row],[Nota P2]],Tabela5[[#This Row],[Nota P1]],Tabela5[[#This Row],[TP1]])</f>
        <v>42.5</v>
      </c>
      <c r="T10" s="1">
        <f>SUM(Tabela5[[#This Row],[Nota P1 Final]],Tabela5[[#This Row],[Nota P2 Final]],Tabela5[[#This Row],[TP1]])</f>
        <v>42.5</v>
      </c>
      <c r="U10" s="1"/>
      <c r="V10" s="1"/>
      <c r="W10" s="1"/>
      <c r="X10" s="1"/>
      <c r="Y10" s="1"/>
      <c r="Z10" s="1">
        <f>SUM(Tabela5[[#This Row],[TP2]:[Pontos extra]],Tabela5[[#This Row],[Mód 1 e 2 - Final]])</f>
        <v>42.5</v>
      </c>
    </row>
    <row r="11" spans="1:26" x14ac:dyDescent="0.3">
      <c r="A11" t="s">
        <v>9</v>
      </c>
      <c r="B11">
        <v>2024709278</v>
      </c>
      <c r="D11" s="1">
        <v>5</v>
      </c>
      <c r="E11" s="1">
        <v>5</v>
      </c>
      <c r="F11" s="1">
        <v>1.7</v>
      </c>
      <c r="G11" s="1">
        <v>5</v>
      </c>
      <c r="H11" s="1">
        <v>5</v>
      </c>
      <c r="I11" s="1">
        <f>SUM(Tabela5[[#This Row],[P1 Q1]:[P1 Q5]])</f>
        <v>21.7</v>
      </c>
      <c r="J11" s="1">
        <v>21.7</v>
      </c>
      <c r="K11" s="1">
        <v>4</v>
      </c>
      <c r="L11" s="1">
        <v>4</v>
      </c>
      <c r="M11" s="1">
        <v>3</v>
      </c>
      <c r="N11" s="1">
        <v>4</v>
      </c>
      <c r="O11" s="1">
        <v>0</v>
      </c>
      <c r="P11" s="1">
        <f>SUM(Tabela5[[#This Row],[P2 Q1]:[P2 Q5]])</f>
        <v>15</v>
      </c>
      <c r="Q11" s="1">
        <v>15</v>
      </c>
      <c r="R11" s="6">
        <v>5</v>
      </c>
      <c r="S11" s="1">
        <f>SUM(Tabela5[[#This Row],[Nota P2]],Tabela5[[#This Row],[Nota P1]],Tabela5[[#This Row],[TP1]])</f>
        <v>41.7</v>
      </c>
      <c r="T11" s="1">
        <f>SUM(Tabela5[[#This Row],[Nota P1 Final]],Tabela5[[#This Row],[Nota P2 Final]],Tabela5[[#This Row],[TP1]])</f>
        <v>41.7</v>
      </c>
      <c r="U11" s="1"/>
      <c r="V11" s="1"/>
      <c r="W11" s="1"/>
      <c r="X11" s="1"/>
      <c r="Y11" s="1"/>
      <c r="Z11" s="1">
        <f>SUM(Tabela5[[#This Row],[TP2]:[Pontos extra]],Tabela5[[#This Row],[Mód 1 e 2 - Final]])</f>
        <v>41.7</v>
      </c>
    </row>
    <row r="12" spans="1:26" x14ac:dyDescent="0.3">
      <c r="A12" t="s">
        <v>9</v>
      </c>
      <c r="B12">
        <v>2024710039</v>
      </c>
      <c r="D12" s="1">
        <v>5</v>
      </c>
      <c r="E12" s="1">
        <v>4.5</v>
      </c>
      <c r="F12" s="1">
        <v>2.5</v>
      </c>
      <c r="G12" s="1">
        <v>4.2</v>
      </c>
      <c r="H12" s="1">
        <v>5</v>
      </c>
      <c r="I12" s="1">
        <f>SUM(Tabela5[[#This Row],[P1 Q1]:[P1 Q5]])</f>
        <v>21.2</v>
      </c>
      <c r="J12" s="1">
        <v>21.2</v>
      </c>
      <c r="K12" s="1">
        <v>4</v>
      </c>
      <c r="L12" s="1">
        <v>4</v>
      </c>
      <c r="M12" s="1">
        <v>3</v>
      </c>
      <c r="N12" s="1">
        <v>4</v>
      </c>
      <c r="O12" s="1">
        <v>0</v>
      </c>
      <c r="P12" s="1">
        <f>SUM(Tabela5[[#This Row],[P2 Q1]:[P2 Q5]])</f>
        <v>15</v>
      </c>
      <c r="Q12" s="1">
        <v>15</v>
      </c>
      <c r="R12" s="6">
        <v>5</v>
      </c>
      <c r="S12" s="1">
        <f>SUM(Tabela5[[#This Row],[Nota P2]],Tabela5[[#This Row],[Nota P1]],Tabela5[[#This Row],[TP1]])</f>
        <v>41.2</v>
      </c>
      <c r="T12" s="1">
        <f>SUM(Tabela5[[#This Row],[Nota P1 Final]],Tabela5[[#This Row],[Nota P2 Final]],Tabela5[[#This Row],[TP1]])</f>
        <v>41.2</v>
      </c>
      <c r="U12" s="1"/>
      <c r="V12" s="1"/>
      <c r="W12" s="1"/>
      <c r="X12" s="1"/>
      <c r="Y12" s="1"/>
      <c r="Z12" s="1">
        <f>SUM(Tabela5[[#This Row],[TP2]:[Pontos extra]],Tabela5[[#This Row],[Mód 1 e 2 - Final]])</f>
        <v>41.2</v>
      </c>
    </row>
    <row r="13" spans="1:26" x14ac:dyDescent="0.3">
      <c r="A13" t="s">
        <v>9</v>
      </c>
      <c r="B13">
        <v>2024709316</v>
      </c>
      <c r="D13" s="1">
        <v>5</v>
      </c>
      <c r="E13" s="1">
        <v>4.5</v>
      </c>
      <c r="F13" s="1">
        <v>2.5</v>
      </c>
      <c r="G13" s="1">
        <v>4.5</v>
      </c>
      <c r="H13" s="1">
        <v>5</v>
      </c>
      <c r="I13" s="1">
        <f>SUM(Tabela5[[#This Row],[P1 Q1]:[P1 Q5]])</f>
        <v>21.5</v>
      </c>
      <c r="J13" s="1">
        <v>21.5</v>
      </c>
      <c r="K13" s="1">
        <v>3</v>
      </c>
      <c r="L13" s="1">
        <v>4</v>
      </c>
      <c r="M13" s="1">
        <v>3</v>
      </c>
      <c r="N13" s="1">
        <v>4</v>
      </c>
      <c r="O13" s="1">
        <v>0</v>
      </c>
      <c r="P13" s="1">
        <f>SUM(Tabela5[[#This Row],[P2 Q1]:[P2 Q5]])</f>
        <v>14</v>
      </c>
      <c r="Q13" s="1">
        <v>14</v>
      </c>
      <c r="R13" s="6">
        <v>5</v>
      </c>
      <c r="S13" s="1">
        <f>SUM(Tabela5[[#This Row],[Nota P2]],Tabela5[[#This Row],[Nota P1]],Tabela5[[#This Row],[TP1]])</f>
        <v>40.5</v>
      </c>
      <c r="T13" s="1">
        <f>SUM(Tabela5[[#This Row],[Nota P1 Final]],Tabela5[[#This Row],[Nota P2 Final]],Tabela5[[#This Row],[TP1]])</f>
        <v>40.5</v>
      </c>
      <c r="U13" s="1"/>
      <c r="V13" s="1"/>
      <c r="W13" s="1"/>
      <c r="X13" s="1"/>
      <c r="Y13" s="1"/>
      <c r="Z13" s="1">
        <f>SUM(Tabela5[[#This Row],[TP2]:[Pontos extra]],Tabela5[[#This Row],[Mód 1 e 2 - Final]])</f>
        <v>40.5</v>
      </c>
    </row>
    <row r="14" spans="1:26" x14ac:dyDescent="0.3">
      <c r="A14" t="s">
        <v>1</v>
      </c>
      <c r="B14">
        <v>2024711370</v>
      </c>
      <c r="C14" t="s">
        <v>12</v>
      </c>
      <c r="D14" s="1">
        <v>5</v>
      </c>
      <c r="E14" s="1">
        <v>5</v>
      </c>
      <c r="F14" s="1">
        <v>2.5</v>
      </c>
      <c r="G14" s="1">
        <v>4.2</v>
      </c>
      <c r="H14" s="1">
        <v>3.7</v>
      </c>
      <c r="I14" s="1">
        <f>SUM(Tabela5[[#This Row],[P1 Q1]:[P1 Q5]])</f>
        <v>20.399999999999999</v>
      </c>
      <c r="J14" s="1">
        <v>20.399999999999999</v>
      </c>
      <c r="K14" s="1">
        <v>3</v>
      </c>
      <c r="L14" s="1">
        <v>0</v>
      </c>
      <c r="M14" s="1">
        <v>4</v>
      </c>
      <c r="N14" s="1">
        <v>4</v>
      </c>
      <c r="O14" s="1">
        <v>4</v>
      </c>
      <c r="P14" s="1">
        <f>SUM(Tabela5[[#This Row],[P2 Q1]:[P2 Q5]])</f>
        <v>15</v>
      </c>
      <c r="Q14" s="1">
        <v>14</v>
      </c>
      <c r="R14" s="6">
        <v>5</v>
      </c>
      <c r="S14" s="1">
        <f>SUM(Tabela5[[#This Row],[Nota P2]],Tabela5[[#This Row],[Nota P1]],Tabela5[[#This Row],[TP1]])</f>
        <v>40.4</v>
      </c>
      <c r="T14" s="1">
        <f>SUM(Tabela5[[#This Row],[Nota P1 Final]],Tabela5[[#This Row],[Nota P2 Final]],Tabela5[[#This Row],[TP1]])</f>
        <v>39.4</v>
      </c>
      <c r="U14" s="1">
        <v>5</v>
      </c>
      <c r="V14" s="1">
        <v>5</v>
      </c>
      <c r="W14" s="1">
        <v>7.87</v>
      </c>
      <c r="X14" s="1">
        <v>0</v>
      </c>
      <c r="Y14" s="1">
        <v>0</v>
      </c>
      <c r="Z14" s="1">
        <f>SUM(Tabela5[[#This Row],[TP2]:[Pontos extra]],Tabela5[[#This Row],[Mód 1 e 2 - Final]])</f>
        <v>57.269999999999996</v>
      </c>
    </row>
    <row r="15" spans="1:26" x14ac:dyDescent="0.3">
      <c r="A15" t="s">
        <v>9</v>
      </c>
      <c r="B15">
        <v>2024709308</v>
      </c>
      <c r="D15" s="1">
        <v>5</v>
      </c>
      <c r="E15" s="1">
        <v>4.5</v>
      </c>
      <c r="F15" s="1">
        <v>2.5</v>
      </c>
      <c r="G15" s="1">
        <v>3.7</v>
      </c>
      <c r="H15" s="1">
        <v>5</v>
      </c>
      <c r="I15" s="1">
        <f>SUM(Tabela5[[#This Row],[P1 Q1]:[P1 Q5]])</f>
        <v>20.7</v>
      </c>
      <c r="J15" s="1">
        <v>20.7</v>
      </c>
      <c r="K15" s="1">
        <v>3</v>
      </c>
      <c r="L15" s="1">
        <v>4</v>
      </c>
      <c r="M15" s="1">
        <v>2</v>
      </c>
      <c r="N15" s="1">
        <v>4</v>
      </c>
      <c r="O15" s="1">
        <v>0</v>
      </c>
      <c r="P15" s="1">
        <f>SUM(Tabela5[[#This Row],[P2 Q1]:[P2 Q5]])</f>
        <v>13</v>
      </c>
      <c r="Q15" s="1">
        <v>13</v>
      </c>
      <c r="R15" s="6">
        <v>5</v>
      </c>
      <c r="S15" s="1">
        <f>SUM(Tabela5[[#This Row],[Nota P2]],Tabela5[[#This Row],[Nota P1]],Tabela5[[#This Row],[TP1]])</f>
        <v>38.700000000000003</v>
      </c>
      <c r="T15" s="1">
        <f>SUM(Tabela5[[#This Row],[Nota P1 Final]],Tabela5[[#This Row],[Nota P2 Final]],Tabela5[[#This Row],[TP1]])</f>
        <v>38.700000000000003</v>
      </c>
      <c r="U15" s="1"/>
      <c r="V15" s="1"/>
      <c r="W15" s="1"/>
      <c r="X15" s="1"/>
      <c r="Y15" s="1"/>
      <c r="Z15" s="1">
        <f>SUM(Tabela5[[#This Row],[TP2]:[Pontos extra]],Tabela5[[#This Row],[Mód 1 e 2 - Final]])</f>
        <v>38.700000000000003</v>
      </c>
    </row>
    <row r="16" spans="1:26" x14ac:dyDescent="0.3">
      <c r="A16" t="s">
        <v>9</v>
      </c>
      <c r="B16">
        <v>2024715979</v>
      </c>
      <c r="D16" s="1">
        <v>5</v>
      </c>
      <c r="E16" s="1">
        <v>3.5</v>
      </c>
      <c r="F16" s="1">
        <v>1.7</v>
      </c>
      <c r="G16" s="1">
        <v>5</v>
      </c>
      <c r="H16" s="1">
        <v>5</v>
      </c>
      <c r="I16" s="1">
        <f>SUM(Tabela5[[#This Row],[P1 Q1]:[P1 Q5]])</f>
        <v>20.2</v>
      </c>
      <c r="J16" s="1">
        <v>20.2</v>
      </c>
      <c r="K16" s="1">
        <v>4</v>
      </c>
      <c r="L16" s="1">
        <v>0</v>
      </c>
      <c r="M16" s="1">
        <v>4</v>
      </c>
      <c r="N16" s="1">
        <v>3.5</v>
      </c>
      <c r="O16" s="1">
        <v>2</v>
      </c>
      <c r="P16" s="1">
        <f>SUM(Tabela5[[#This Row],[P2 Q1]:[P2 Q5]])</f>
        <v>13.5</v>
      </c>
      <c r="Q16" s="1">
        <v>13.5</v>
      </c>
      <c r="R16" s="6">
        <v>5</v>
      </c>
      <c r="S16" s="1">
        <f>SUM(Tabela5[[#This Row],[Nota P2]],Tabela5[[#This Row],[Nota P1]],Tabela5[[#This Row],[TP1]])</f>
        <v>38.700000000000003</v>
      </c>
      <c r="T16" s="1">
        <f>SUM(Tabela5[[#This Row],[Nota P1 Final]],Tabela5[[#This Row],[Nota P2 Final]],Tabela5[[#This Row],[TP1]])</f>
        <v>38.700000000000003</v>
      </c>
      <c r="U16" s="1"/>
      <c r="V16" s="1"/>
      <c r="W16" s="1"/>
      <c r="X16" s="1"/>
      <c r="Y16" s="1"/>
      <c r="Z16" s="1">
        <f>SUM(Tabela5[[#This Row],[TP2]:[Pontos extra]],Tabela5[[#This Row],[Mód 1 e 2 - Final]])</f>
        <v>38.700000000000003</v>
      </c>
    </row>
    <row r="17" spans="1:26" x14ac:dyDescent="0.3">
      <c r="A17" t="s">
        <v>9</v>
      </c>
      <c r="B17">
        <v>2024701382</v>
      </c>
      <c r="D17" s="1">
        <v>5</v>
      </c>
      <c r="E17" s="1">
        <v>4.5</v>
      </c>
      <c r="F17" s="1">
        <v>2.5</v>
      </c>
      <c r="G17" s="1">
        <v>5</v>
      </c>
      <c r="H17" s="1">
        <v>3.8</v>
      </c>
      <c r="I17" s="1">
        <f>SUM(Tabela5[[#This Row],[P1 Q1]:[P1 Q5]])</f>
        <v>20.8</v>
      </c>
      <c r="J17" s="1">
        <v>20.8</v>
      </c>
      <c r="K17" s="1">
        <v>3</v>
      </c>
      <c r="L17" s="1">
        <v>1</v>
      </c>
      <c r="M17" s="1">
        <v>4</v>
      </c>
      <c r="N17" s="1">
        <v>4</v>
      </c>
      <c r="O17" s="1">
        <v>0</v>
      </c>
      <c r="P17" s="1">
        <f>SUM(Tabela5[[#This Row],[P2 Q1]:[P2 Q5]])</f>
        <v>12</v>
      </c>
      <c r="Q17" s="1">
        <v>12</v>
      </c>
      <c r="R17" s="6">
        <v>5</v>
      </c>
      <c r="S17" s="1">
        <f>SUM(Tabela5[[#This Row],[Nota P2]],Tabela5[[#This Row],[Nota P1]],Tabela5[[#This Row],[TP1]])</f>
        <v>37.799999999999997</v>
      </c>
      <c r="T17" s="1">
        <f>SUM(Tabela5[[#This Row],[Nota P1 Final]],Tabela5[[#This Row],[Nota P2 Final]],Tabela5[[#This Row],[TP1]])</f>
        <v>37.799999999999997</v>
      </c>
      <c r="U17" s="1"/>
      <c r="V17" s="1"/>
      <c r="W17" s="1"/>
      <c r="X17" s="1"/>
      <c r="Y17" s="1"/>
      <c r="Z17" s="1">
        <f>SUM(Tabela5[[#This Row],[TP2]:[Pontos extra]],Tabela5[[#This Row],[Mód 1 e 2 - Final]])</f>
        <v>37.799999999999997</v>
      </c>
    </row>
    <row r="18" spans="1:26" x14ac:dyDescent="0.3">
      <c r="A18" t="s">
        <v>9</v>
      </c>
      <c r="B18">
        <v>2024691921</v>
      </c>
      <c r="D18" s="1">
        <v>5</v>
      </c>
      <c r="E18" s="1">
        <v>4</v>
      </c>
      <c r="F18" s="1">
        <v>2.5</v>
      </c>
      <c r="G18" s="1">
        <v>4.2</v>
      </c>
      <c r="H18" s="1">
        <v>4</v>
      </c>
      <c r="I18" s="1">
        <f>SUM(Tabela5[[#This Row],[P1 Q1]:[P1 Q5]])</f>
        <v>19.7</v>
      </c>
      <c r="J18" s="1">
        <v>19.7</v>
      </c>
      <c r="K18" s="1">
        <v>1</v>
      </c>
      <c r="L18" s="1">
        <v>3</v>
      </c>
      <c r="M18" s="1">
        <v>2</v>
      </c>
      <c r="N18" s="1">
        <v>3</v>
      </c>
      <c r="O18" s="1">
        <v>4</v>
      </c>
      <c r="P18" s="1">
        <f>SUM(Tabela5[[#This Row],[P2 Q1]:[P2 Q5]])</f>
        <v>13</v>
      </c>
      <c r="Q18" s="1">
        <v>13</v>
      </c>
      <c r="R18" s="6">
        <v>5</v>
      </c>
      <c r="S18" s="1">
        <f>SUM(Tabela5[[#This Row],[Nota P2]],Tabela5[[#This Row],[Nota P1]],Tabela5[[#This Row],[TP1]])</f>
        <v>37.700000000000003</v>
      </c>
      <c r="T18" s="1">
        <f>SUM(Tabela5[[#This Row],[Nota P1 Final]],Tabela5[[#This Row],[Nota P2 Final]],Tabela5[[#This Row],[TP1]])</f>
        <v>37.700000000000003</v>
      </c>
      <c r="U18" s="1"/>
      <c r="V18" s="1"/>
      <c r="W18" s="1"/>
      <c r="X18" s="1"/>
      <c r="Y18" s="1"/>
      <c r="Z18" s="1">
        <f>SUM(Tabela5[[#This Row],[TP2]:[Pontos extra]],Tabela5[[#This Row],[Mód 1 e 2 - Final]])</f>
        <v>37.700000000000003</v>
      </c>
    </row>
    <row r="19" spans="1:26" x14ac:dyDescent="0.3">
      <c r="A19" t="s">
        <v>9</v>
      </c>
      <c r="B19">
        <v>2024709200</v>
      </c>
      <c r="D19" s="1">
        <v>5</v>
      </c>
      <c r="E19" s="1">
        <v>4</v>
      </c>
      <c r="F19" s="1">
        <v>2.5</v>
      </c>
      <c r="G19" s="1">
        <v>2.5</v>
      </c>
      <c r="H19" s="1">
        <v>5</v>
      </c>
      <c r="I19" s="1">
        <f>SUM(Tabela5[[#This Row],[P1 Q1]:[P1 Q5]])</f>
        <v>19</v>
      </c>
      <c r="J19" s="1">
        <v>19</v>
      </c>
      <c r="K19" s="1">
        <v>2</v>
      </c>
      <c r="L19" s="1">
        <v>0</v>
      </c>
      <c r="M19" s="1">
        <v>3</v>
      </c>
      <c r="N19" s="1">
        <v>4</v>
      </c>
      <c r="O19" s="1">
        <v>2</v>
      </c>
      <c r="P19" s="1">
        <f>SUM(Tabela5[[#This Row],[P2 Q1]:[P2 Q5]])</f>
        <v>11</v>
      </c>
      <c r="Q19" s="1">
        <v>13</v>
      </c>
      <c r="R19" s="6">
        <v>5</v>
      </c>
      <c r="S19" s="1">
        <f>SUM(Tabela5[[#This Row],[Nota P2]],Tabela5[[#This Row],[Nota P1]],Tabela5[[#This Row],[TP1]])</f>
        <v>35</v>
      </c>
      <c r="T19" s="1">
        <f>SUM(Tabela5[[#This Row],[Nota P1 Final]],Tabela5[[#This Row],[Nota P2 Final]],Tabela5[[#This Row],[TP1]])</f>
        <v>37</v>
      </c>
      <c r="U19" s="1"/>
      <c r="V19" s="1"/>
      <c r="W19" s="1"/>
      <c r="X19" s="1"/>
      <c r="Y19" s="1"/>
      <c r="Z19" s="1">
        <f>SUM(Tabela5[[#This Row],[TP2]:[Pontos extra]],Tabela5[[#This Row],[Mód 1 e 2 - Final]])</f>
        <v>37</v>
      </c>
    </row>
    <row r="20" spans="1:26" x14ac:dyDescent="0.3">
      <c r="A20" t="s">
        <v>1</v>
      </c>
      <c r="B20">
        <v>2024711698</v>
      </c>
      <c r="D20" s="1">
        <v>5</v>
      </c>
      <c r="E20" s="1">
        <v>4.5</v>
      </c>
      <c r="F20" s="1">
        <v>0</v>
      </c>
      <c r="G20" s="1">
        <v>5</v>
      </c>
      <c r="H20" s="1">
        <v>3.7</v>
      </c>
      <c r="I20" s="1">
        <f>SUM(Tabela5[[#This Row],[P1 Q1]:[P1 Q5]])</f>
        <v>18.2</v>
      </c>
      <c r="J20" s="1">
        <v>18.2</v>
      </c>
      <c r="K20" s="1">
        <v>3</v>
      </c>
      <c r="L20" s="1">
        <v>0</v>
      </c>
      <c r="M20" s="1">
        <v>4</v>
      </c>
      <c r="N20" s="1">
        <v>4</v>
      </c>
      <c r="O20" s="1">
        <v>0</v>
      </c>
      <c r="P20" s="1">
        <f>SUM(Tabela5[[#This Row],[P2 Q1]:[P2 Q5]])</f>
        <v>11</v>
      </c>
      <c r="Q20" s="1">
        <v>13</v>
      </c>
      <c r="R20" s="6">
        <v>5</v>
      </c>
      <c r="S20" s="1">
        <f>SUM(Tabela5[[#This Row],[Nota P2]],Tabela5[[#This Row],[Nota P1]],Tabela5[[#This Row],[TP1]])</f>
        <v>34.200000000000003</v>
      </c>
      <c r="T20" s="1">
        <f>SUM(Tabela5[[#This Row],[Nota P1 Final]],Tabela5[[#This Row],[Nota P2 Final]],Tabela5[[#This Row],[TP1]])</f>
        <v>36.200000000000003</v>
      </c>
      <c r="U20" s="1"/>
      <c r="V20" s="1"/>
      <c r="W20" s="1"/>
      <c r="X20" s="1"/>
      <c r="Y20" s="1"/>
      <c r="Z20" s="1">
        <f>SUM(Tabela5[[#This Row],[TP2]:[Pontos extra]],Tabela5[[#This Row],[Mód 1 e 2 - Final]])</f>
        <v>36.200000000000003</v>
      </c>
    </row>
    <row r="21" spans="1:26" x14ac:dyDescent="0.3">
      <c r="A21" t="s">
        <v>9</v>
      </c>
      <c r="B21">
        <v>2023655557</v>
      </c>
      <c r="D21" s="1">
        <v>5</v>
      </c>
      <c r="E21" s="1">
        <v>5</v>
      </c>
      <c r="F21" s="1">
        <v>0</v>
      </c>
      <c r="G21" s="1">
        <v>4.2</v>
      </c>
      <c r="H21" s="1">
        <v>3.7</v>
      </c>
      <c r="I21" s="1">
        <f>SUM(Tabela5[[#This Row],[P1 Q1]:[P1 Q5]])</f>
        <v>17.899999999999999</v>
      </c>
      <c r="J21" s="1">
        <v>17.899999999999999</v>
      </c>
      <c r="K21" s="1">
        <v>3</v>
      </c>
      <c r="L21" s="1">
        <v>1</v>
      </c>
      <c r="M21" s="1">
        <v>3</v>
      </c>
      <c r="N21" s="1">
        <v>4</v>
      </c>
      <c r="O21" s="1">
        <v>2</v>
      </c>
      <c r="P21" s="1">
        <f>SUM(Tabela5[[#This Row],[P2 Q1]:[P2 Q5]])</f>
        <v>13</v>
      </c>
      <c r="Q21" s="1">
        <v>13</v>
      </c>
      <c r="R21" s="6">
        <v>5</v>
      </c>
      <c r="S21" s="1">
        <f>SUM(Tabela5[[#This Row],[Nota P2]],Tabela5[[#This Row],[Nota P1]],Tabela5[[#This Row],[TP1]])</f>
        <v>35.9</v>
      </c>
      <c r="T21" s="1">
        <f>SUM(Tabela5[[#This Row],[Nota P1 Final]],Tabela5[[#This Row],[Nota P2 Final]],Tabela5[[#This Row],[TP1]])</f>
        <v>35.9</v>
      </c>
      <c r="U21" s="1"/>
      <c r="V21" s="1"/>
      <c r="W21" s="1"/>
      <c r="X21" s="1"/>
      <c r="Y21" s="1"/>
      <c r="Z21" s="1">
        <f>SUM(Tabela5[[#This Row],[TP2]:[Pontos extra]],Tabela5[[#This Row],[Mód 1 e 2 - Final]])</f>
        <v>35.9</v>
      </c>
    </row>
    <row r="22" spans="1:26" x14ac:dyDescent="0.3">
      <c r="A22" t="s">
        <v>9</v>
      </c>
      <c r="B22">
        <v>2024703369</v>
      </c>
      <c r="D22" s="1">
        <v>5</v>
      </c>
      <c r="E22" s="1">
        <v>3.5</v>
      </c>
      <c r="F22" s="1">
        <v>1.7</v>
      </c>
      <c r="G22" s="1">
        <v>2.5</v>
      </c>
      <c r="H22" s="1">
        <v>3.7</v>
      </c>
      <c r="I22" s="1">
        <f>SUM(Tabela5[[#This Row],[P1 Q1]:[P1 Q5]])</f>
        <v>16.399999999999999</v>
      </c>
      <c r="J22" s="1">
        <v>17.7</v>
      </c>
      <c r="K22" s="1">
        <v>2</v>
      </c>
      <c r="L22" s="1">
        <v>0</v>
      </c>
      <c r="M22" s="1">
        <v>3</v>
      </c>
      <c r="N22" s="1">
        <v>4</v>
      </c>
      <c r="O22" s="1">
        <v>2</v>
      </c>
      <c r="P22" s="1">
        <f>SUM(Tabela5[[#This Row],[P2 Q1]:[P2 Q5]])</f>
        <v>11</v>
      </c>
      <c r="Q22" s="1">
        <v>13</v>
      </c>
      <c r="R22" s="6">
        <v>5</v>
      </c>
      <c r="S22" s="1">
        <f>SUM(Tabela5[[#This Row],[Nota P2]],Tabela5[[#This Row],[Nota P1]],Tabela5[[#This Row],[TP1]])</f>
        <v>32.4</v>
      </c>
      <c r="T22" s="1">
        <f>SUM(Tabela5[[#This Row],[Nota P1 Final]],Tabela5[[#This Row],[Nota P2 Final]],Tabela5[[#This Row],[TP1]])</f>
        <v>35.700000000000003</v>
      </c>
      <c r="U22" s="1"/>
      <c r="V22" s="1"/>
      <c r="W22" s="1"/>
      <c r="X22" s="1"/>
      <c r="Y22" s="1"/>
      <c r="Z22" s="1">
        <f>SUM(Tabela5[[#This Row],[TP2]:[Pontos extra]],Tabela5[[#This Row],[Mód 1 e 2 - Final]])</f>
        <v>35.700000000000003</v>
      </c>
    </row>
    <row r="23" spans="1:26" x14ac:dyDescent="0.3">
      <c r="A23" t="s">
        <v>9</v>
      </c>
      <c r="B23">
        <v>2024709960</v>
      </c>
      <c r="D23" s="1">
        <v>5</v>
      </c>
      <c r="E23" s="1">
        <v>3</v>
      </c>
      <c r="F23" s="1">
        <v>2.5</v>
      </c>
      <c r="G23" s="1">
        <v>5</v>
      </c>
      <c r="H23" s="1">
        <v>1.2</v>
      </c>
      <c r="I23" s="1">
        <f>SUM(Tabela5[[#This Row],[P1 Q1]:[P1 Q5]])</f>
        <v>16.7</v>
      </c>
      <c r="J23" s="1">
        <v>16.7</v>
      </c>
      <c r="K23" s="1">
        <v>3</v>
      </c>
      <c r="L23" s="1">
        <v>2</v>
      </c>
      <c r="M23" s="1">
        <v>3</v>
      </c>
      <c r="N23" s="1">
        <v>4</v>
      </c>
      <c r="O23" s="1">
        <v>0</v>
      </c>
      <c r="P23" s="1">
        <f>SUM(Tabela5[[#This Row],[P2 Q1]:[P2 Q5]])</f>
        <v>12</v>
      </c>
      <c r="Q23" s="1">
        <v>13</v>
      </c>
      <c r="R23" s="6">
        <v>5</v>
      </c>
      <c r="S23" s="1">
        <f>SUM(Tabela5[[#This Row],[Nota P2]],Tabela5[[#This Row],[Nota P1]],Tabela5[[#This Row],[TP1]])</f>
        <v>33.700000000000003</v>
      </c>
      <c r="T23" s="1">
        <f>SUM(Tabela5[[#This Row],[Nota P1 Final]],Tabela5[[#This Row],[Nota P2 Final]],Tabela5[[#This Row],[TP1]])</f>
        <v>34.700000000000003</v>
      </c>
      <c r="U23" s="1"/>
      <c r="V23" s="1"/>
      <c r="W23" s="1"/>
      <c r="X23" s="1"/>
      <c r="Y23" s="1"/>
      <c r="Z23" s="1">
        <f>SUM(Tabela5[[#This Row],[TP2]:[Pontos extra]],Tabela5[[#This Row],[Mód 1 e 2 - Final]])</f>
        <v>34.700000000000003</v>
      </c>
    </row>
    <row r="24" spans="1:26" x14ac:dyDescent="0.3">
      <c r="A24" t="s">
        <v>1</v>
      </c>
      <c r="B24">
        <v>2024712317</v>
      </c>
      <c r="D24" s="1">
        <v>5</v>
      </c>
      <c r="E24" s="1">
        <v>4</v>
      </c>
      <c r="F24" s="1">
        <v>1.7</v>
      </c>
      <c r="G24" s="1">
        <v>4</v>
      </c>
      <c r="H24" s="1">
        <v>5</v>
      </c>
      <c r="I24" s="1">
        <f>SUM(Tabela5[[#This Row],[P1 Q1]:[P1 Q5]])</f>
        <v>19.7</v>
      </c>
      <c r="J24" s="1">
        <v>19.7</v>
      </c>
      <c r="K24" s="1">
        <v>0</v>
      </c>
      <c r="L24" s="1">
        <v>2</v>
      </c>
      <c r="M24" s="1">
        <v>3</v>
      </c>
      <c r="N24" s="1">
        <v>4</v>
      </c>
      <c r="O24" s="1">
        <v>2</v>
      </c>
      <c r="P24" s="1">
        <f>SUM(Tabela5[[#This Row],[P2 Q1]:[P2 Q5]])</f>
        <v>11</v>
      </c>
      <c r="Q24" s="1">
        <v>11</v>
      </c>
      <c r="R24" s="6">
        <v>4</v>
      </c>
      <c r="S24" s="1">
        <f>SUM(Tabela5[[#This Row],[Nota P2]],Tabela5[[#This Row],[Nota P1]],Tabela5[[#This Row],[TP1]])</f>
        <v>34.700000000000003</v>
      </c>
      <c r="T24" s="1">
        <f>SUM(Tabela5[[#This Row],[Nota P1 Final]],Tabela5[[#This Row],[Nota P2 Final]],Tabela5[[#This Row],[TP1]])</f>
        <v>34.700000000000003</v>
      </c>
      <c r="U24" s="1"/>
      <c r="V24" s="1"/>
      <c r="W24" s="1"/>
      <c r="X24" s="1"/>
      <c r="Y24" s="1"/>
      <c r="Z24" s="1">
        <f>SUM(Tabela5[[#This Row],[TP2]:[Pontos extra]],Tabela5[[#This Row],[Mód 1 e 2 - Final]])</f>
        <v>34.700000000000003</v>
      </c>
    </row>
    <row r="25" spans="1:26" x14ac:dyDescent="0.3">
      <c r="A25" t="s">
        <v>9</v>
      </c>
      <c r="B25">
        <v>2024700386</v>
      </c>
      <c r="D25" s="1">
        <v>5</v>
      </c>
      <c r="E25" s="1">
        <v>3</v>
      </c>
      <c r="F25" s="1">
        <v>2.5</v>
      </c>
      <c r="G25" s="1">
        <v>5</v>
      </c>
      <c r="H25" s="1">
        <v>5</v>
      </c>
      <c r="I25" s="1">
        <f>SUM(Tabela5[[#This Row],[P1 Q1]:[P1 Q5]])</f>
        <v>20.5</v>
      </c>
      <c r="J25" s="1">
        <v>20.5</v>
      </c>
      <c r="K25" s="1">
        <v>2</v>
      </c>
      <c r="L25" s="1">
        <v>0</v>
      </c>
      <c r="M25" s="1">
        <v>0</v>
      </c>
      <c r="N25" s="1">
        <v>3</v>
      </c>
      <c r="O25" s="1">
        <v>4</v>
      </c>
      <c r="P25" s="1">
        <f>SUM(Tabela5[[#This Row],[P2 Q1]:[P2 Q5]])</f>
        <v>9</v>
      </c>
      <c r="Q25" s="1">
        <v>9</v>
      </c>
      <c r="R25" s="6">
        <v>5</v>
      </c>
      <c r="S25" s="1">
        <f>SUM(Tabela5[[#This Row],[Nota P2]],Tabela5[[#This Row],[Nota P1]],Tabela5[[#This Row],[TP1]])</f>
        <v>34.5</v>
      </c>
      <c r="T25" s="1">
        <f>SUM(Tabela5[[#This Row],[Nota P1 Final]],Tabela5[[#This Row],[Nota P2 Final]],Tabela5[[#This Row],[TP1]])</f>
        <v>34.5</v>
      </c>
      <c r="U25" s="1"/>
      <c r="V25" s="1"/>
      <c r="W25" s="1"/>
      <c r="X25" s="1"/>
      <c r="Y25" s="1"/>
      <c r="Z25" s="1">
        <f>SUM(Tabela5[[#This Row],[TP2]:[Pontos extra]],Tabela5[[#This Row],[Mód 1 e 2 - Final]])</f>
        <v>34.5</v>
      </c>
    </row>
    <row r="26" spans="1:26" x14ac:dyDescent="0.3">
      <c r="A26" t="s">
        <v>9</v>
      </c>
      <c r="B26">
        <v>2024693045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f>SUM(Tabela5[[#This Row],[P1 Q1]:[P1 Q5]])</f>
        <v>0</v>
      </c>
      <c r="J26" s="1">
        <v>19.2</v>
      </c>
      <c r="K26" s="1">
        <v>3</v>
      </c>
      <c r="L26" s="1">
        <v>0</v>
      </c>
      <c r="M26" s="1">
        <v>3</v>
      </c>
      <c r="N26" s="1">
        <v>4</v>
      </c>
      <c r="O26" s="1">
        <v>0</v>
      </c>
      <c r="P26" s="1">
        <f>SUM(Tabela5[[#This Row],[P2 Q1]:[P2 Q5]])</f>
        <v>10</v>
      </c>
      <c r="Q26" s="1">
        <v>10</v>
      </c>
      <c r="R26" s="6">
        <v>5</v>
      </c>
      <c r="S26" s="1">
        <f>SUM(Tabela5[[#This Row],[Nota P2]],Tabela5[[#This Row],[Nota P1]],Tabela5[[#This Row],[TP1]])</f>
        <v>15</v>
      </c>
      <c r="T26" s="1">
        <f>SUM(Tabela5[[#This Row],[Nota P1 Final]],Tabela5[[#This Row],[Nota P2 Final]],Tabela5[[#This Row],[TP1]])</f>
        <v>34.200000000000003</v>
      </c>
      <c r="U26" s="1"/>
      <c r="V26" s="1"/>
      <c r="W26" s="1"/>
      <c r="X26" s="1"/>
      <c r="Y26" s="1"/>
      <c r="Z26" s="1">
        <f>SUM(Tabela5[[#This Row],[TP2]:[Pontos extra]],Tabela5[[#This Row],[Mód 1 e 2 - Final]])</f>
        <v>34.200000000000003</v>
      </c>
    </row>
    <row r="27" spans="1:26" x14ac:dyDescent="0.3">
      <c r="A27" t="s">
        <v>9</v>
      </c>
      <c r="B27">
        <v>2024710020</v>
      </c>
      <c r="D27" s="1">
        <v>0</v>
      </c>
      <c r="E27" s="1">
        <v>3.5</v>
      </c>
      <c r="F27" s="1">
        <v>0</v>
      </c>
      <c r="G27" s="1">
        <v>4.2</v>
      </c>
      <c r="H27" s="1">
        <v>5</v>
      </c>
      <c r="I27" s="1">
        <f>SUM(Tabela5[[#This Row],[P1 Q1]:[P1 Q5]])</f>
        <v>12.7</v>
      </c>
      <c r="J27" s="1">
        <v>15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f>SUM(Tabela5[[#This Row],[P2 Q1]:[P2 Q5]])</f>
        <v>0</v>
      </c>
      <c r="Q27" s="1">
        <v>14</v>
      </c>
      <c r="R27" s="6">
        <v>5</v>
      </c>
      <c r="S27" s="1">
        <f>SUM(Tabela5[[#This Row],[Nota P2]],Tabela5[[#This Row],[Nota P1]],Tabela5[[#This Row],[TP1]])</f>
        <v>17.7</v>
      </c>
      <c r="T27" s="1">
        <f>SUM(Tabela5[[#This Row],[Nota P1 Final]],Tabela5[[#This Row],[Nota P2 Final]],Tabela5[[#This Row],[TP1]])</f>
        <v>34</v>
      </c>
      <c r="U27" s="1"/>
      <c r="V27" s="1"/>
      <c r="W27" s="1"/>
      <c r="X27" s="1"/>
      <c r="Y27" s="1"/>
      <c r="Z27" s="1">
        <f>SUM(Tabela5[[#This Row],[TP2]:[Pontos extra]],Tabela5[[#This Row],[Mód 1 e 2 - Final]])</f>
        <v>34</v>
      </c>
    </row>
    <row r="28" spans="1:26" x14ac:dyDescent="0.3">
      <c r="A28" t="s">
        <v>1</v>
      </c>
      <c r="B28">
        <v>2024716169</v>
      </c>
      <c r="D28" s="1">
        <v>5</v>
      </c>
      <c r="E28" s="1">
        <v>3.5</v>
      </c>
      <c r="F28" s="1">
        <v>2.5</v>
      </c>
      <c r="G28" s="1">
        <v>5</v>
      </c>
      <c r="H28" s="1">
        <v>3.7</v>
      </c>
      <c r="I28" s="1">
        <f>SUM(Tabela5[[#This Row],[P1 Q1]:[P1 Q5]])</f>
        <v>19.7</v>
      </c>
      <c r="J28" s="1">
        <v>19.7</v>
      </c>
      <c r="K28" s="1">
        <v>0</v>
      </c>
      <c r="L28" s="1">
        <v>1</v>
      </c>
      <c r="M28" s="1">
        <v>4</v>
      </c>
      <c r="N28" s="1">
        <v>4</v>
      </c>
      <c r="O28" s="1">
        <v>0</v>
      </c>
      <c r="P28" s="1">
        <f>SUM(Tabela5[[#This Row],[P2 Q1]:[P2 Q5]])</f>
        <v>9</v>
      </c>
      <c r="Q28" s="1">
        <v>9</v>
      </c>
      <c r="R28" s="6">
        <v>5</v>
      </c>
      <c r="S28" s="1">
        <f>SUM(Tabela5[[#This Row],[Nota P2]],Tabela5[[#This Row],[Nota P1]],Tabela5[[#This Row],[TP1]])</f>
        <v>33.700000000000003</v>
      </c>
      <c r="T28" s="1">
        <f>SUM(Tabela5[[#This Row],[Nota P1 Final]],Tabela5[[#This Row],[Nota P2 Final]],Tabela5[[#This Row],[TP1]])</f>
        <v>33.700000000000003</v>
      </c>
      <c r="U28" s="1"/>
      <c r="V28" s="1"/>
      <c r="W28" s="1"/>
      <c r="X28" s="1"/>
      <c r="Y28" s="1"/>
      <c r="Z28" s="1">
        <f>SUM(Tabela5[[#This Row],[TP2]:[Pontos extra]],Tabela5[[#This Row],[Mód 1 e 2 - Final]])</f>
        <v>33.700000000000003</v>
      </c>
    </row>
    <row r="29" spans="1:26" x14ac:dyDescent="0.3">
      <c r="A29" t="s">
        <v>9</v>
      </c>
      <c r="B29">
        <v>2024700378</v>
      </c>
      <c r="D29" s="1">
        <v>5</v>
      </c>
      <c r="E29" s="1">
        <v>3</v>
      </c>
      <c r="F29" s="1">
        <v>1</v>
      </c>
      <c r="G29" s="1">
        <v>2.5</v>
      </c>
      <c r="H29" s="1">
        <v>2.5</v>
      </c>
      <c r="I29" s="1">
        <f>SUM(Tabela5[[#This Row],[P1 Q1]:[P1 Q5]])</f>
        <v>14</v>
      </c>
      <c r="J29" s="1">
        <v>14</v>
      </c>
      <c r="K29" s="1">
        <v>4</v>
      </c>
      <c r="L29" s="1">
        <v>0</v>
      </c>
      <c r="M29" s="1">
        <v>3</v>
      </c>
      <c r="N29" s="1">
        <v>3</v>
      </c>
      <c r="O29" s="1">
        <v>4</v>
      </c>
      <c r="P29" s="1">
        <f>SUM(Tabela5[[#This Row],[P2 Q1]:[P2 Q5]])</f>
        <v>14</v>
      </c>
      <c r="Q29" s="1">
        <v>14</v>
      </c>
      <c r="R29" s="6">
        <v>5</v>
      </c>
      <c r="S29" s="1">
        <f>SUM(Tabela5[[#This Row],[Nota P2]],Tabela5[[#This Row],[Nota P1]],Tabela5[[#This Row],[TP1]])</f>
        <v>33</v>
      </c>
      <c r="T29" s="1">
        <f>SUM(Tabela5[[#This Row],[Nota P1 Final]],Tabela5[[#This Row],[Nota P2 Final]],Tabela5[[#This Row],[TP1]])</f>
        <v>33</v>
      </c>
      <c r="U29" s="1"/>
      <c r="V29" s="1"/>
      <c r="W29" s="1"/>
      <c r="X29" s="1"/>
      <c r="Y29" s="1"/>
      <c r="Z29" s="1">
        <f>SUM(Tabela5[[#This Row],[TP2]:[Pontos extra]],Tabela5[[#This Row],[Mód 1 e 2 - Final]])</f>
        <v>33</v>
      </c>
    </row>
    <row r="30" spans="1:26" x14ac:dyDescent="0.3">
      <c r="A30" t="s">
        <v>9</v>
      </c>
      <c r="B30">
        <v>2024700840</v>
      </c>
      <c r="D30" s="1">
        <v>2.5</v>
      </c>
      <c r="E30" s="1">
        <v>2.5</v>
      </c>
      <c r="F30" s="1">
        <v>2.5</v>
      </c>
      <c r="G30" s="1">
        <v>5</v>
      </c>
      <c r="H30" s="1">
        <v>2.5</v>
      </c>
      <c r="I30" s="1">
        <f>SUM(Tabela5[[#This Row],[P1 Q1]:[P1 Q5]])</f>
        <v>15</v>
      </c>
      <c r="J30" s="1">
        <v>15</v>
      </c>
      <c r="K30" s="1">
        <v>3</v>
      </c>
      <c r="L30" s="1">
        <v>1</v>
      </c>
      <c r="M30" s="1">
        <v>3</v>
      </c>
      <c r="N30" s="1">
        <v>4</v>
      </c>
      <c r="O30" s="1">
        <v>0</v>
      </c>
      <c r="P30" s="1">
        <f>SUM(Tabela5[[#This Row],[P2 Q1]:[P2 Q5]])</f>
        <v>11</v>
      </c>
      <c r="Q30" s="1">
        <v>13</v>
      </c>
      <c r="R30" s="6">
        <v>5</v>
      </c>
      <c r="S30" s="1">
        <f>SUM(Tabela5[[#This Row],[Nota P2]],Tabela5[[#This Row],[Nota P1]],Tabela5[[#This Row],[TP1]])</f>
        <v>31</v>
      </c>
      <c r="T30" s="1">
        <f>SUM(Tabela5[[#This Row],[Nota P1 Final]],Tabela5[[#This Row],[Nota P2 Final]],Tabela5[[#This Row],[TP1]])</f>
        <v>33</v>
      </c>
      <c r="U30" s="1"/>
      <c r="V30" s="1"/>
      <c r="W30" s="1"/>
      <c r="X30" s="1"/>
      <c r="Y30" s="1"/>
      <c r="Z30" s="1">
        <f>SUM(Tabela5[[#This Row],[TP2]:[Pontos extra]],Tabela5[[#This Row],[Mód 1 e 2 - Final]])</f>
        <v>33</v>
      </c>
    </row>
    <row r="31" spans="1:26" x14ac:dyDescent="0.3">
      <c r="A31" t="s">
        <v>9</v>
      </c>
      <c r="B31">
        <v>2024715944</v>
      </c>
      <c r="D31" s="1">
        <v>2.5</v>
      </c>
      <c r="E31" s="1">
        <v>4</v>
      </c>
      <c r="F31" s="1">
        <v>2.5</v>
      </c>
      <c r="G31" s="1">
        <v>3.2</v>
      </c>
      <c r="H31" s="1">
        <v>5</v>
      </c>
      <c r="I31" s="1">
        <f>SUM(Tabela5[[#This Row],[P1 Q1]:[P1 Q5]])</f>
        <v>17.2</v>
      </c>
      <c r="J31" s="1">
        <v>17.2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f>SUM(Tabela5[[#This Row],[P2 Q1]:[P2 Q5]])</f>
        <v>0</v>
      </c>
      <c r="Q31" s="1">
        <v>10.5</v>
      </c>
      <c r="R31" s="6">
        <v>5</v>
      </c>
      <c r="S31" s="1">
        <f>SUM(Tabela5[[#This Row],[Nota P2]],Tabela5[[#This Row],[Nota P1]],Tabela5[[#This Row],[TP1]])</f>
        <v>22.2</v>
      </c>
      <c r="T31" s="1">
        <f>SUM(Tabela5[[#This Row],[Nota P1 Final]],Tabela5[[#This Row],[Nota P2 Final]],Tabela5[[#This Row],[TP1]])</f>
        <v>32.700000000000003</v>
      </c>
      <c r="U31" s="1"/>
      <c r="V31" s="1"/>
      <c r="W31" s="1"/>
      <c r="X31" s="1"/>
      <c r="Y31" s="1"/>
      <c r="Z31" s="1">
        <f>SUM(Tabela5[[#This Row],[TP2]:[Pontos extra]],Tabela5[[#This Row],[Mód 1 e 2 - Final]])</f>
        <v>32.700000000000003</v>
      </c>
    </row>
    <row r="32" spans="1:26" x14ac:dyDescent="0.3">
      <c r="A32" t="s">
        <v>9</v>
      </c>
      <c r="B32">
        <v>2024699183</v>
      </c>
      <c r="D32" s="1">
        <v>5</v>
      </c>
      <c r="E32" s="1">
        <v>3.5</v>
      </c>
      <c r="F32" s="1">
        <v>1.7</v>
      </c>
      <c r="G32" s="1">
        <v>3</v>
      </c>
      <c r="H32" s="1">
        <v>3.7</v>
      </c>
      <c r="I32" s="1">
        <f>SUM(Tabela5[[#This Row],[P1 Q1]:[P1 Q5]])</f>
        <v>16.899999999999999</v>
      </c>
      <c r="J32" s="1">
        <v>17.399999999999999</v>
      </c>
      <c r="K32" s="1">
        <v>3</v>
      </c>
      <c r="L32" s="1">
        <v>0</v>
      </c>
      <c r="M32" s="1">
        <v>4</v>
      </c>
      <c r="N32" s="1">
        <v>3</v>
      </c>
      <c r="O32" s="1">
        <v>0</v>
      </c>
      <c r="P32" s="1">
        <f>SUM(Tabela5[[#This Row],[P2 Q1]:[P2 Q5]])</f>
        <v>10</v>
      </c>
      <c r="Q32" s="1">
        <v>10</v>
      </c>
      <c r="R32" s="6">
        <v>5</v>
      </c>
      <c r="S32" s="1">
        <f>SUM(Tabela5[[#This Row],[Nota P2]],Tabela5[[#This Row],[Nota P1]],Tabela5[[#This Row],[TP1]])</f>
        <v>31.9</v>
      </c>
      <c r="T32" s="1">
        <f>SUM(Tabela5[[#This Row],[Nota P1 Final]],Tabela5[[#This Row],[Nota P2 Final]],Tabela5[[#This Row],[TP1]])</f>
        <v>32.4</v>
      </c>
      <c r="U32" s="1"/>
      <c r="V32" s="1"/>
      <c r="W32" s="1"/>
      <c r="X32" s="1"/>
      <c r="Y32" s="1"/>
      <c r="Z32" s="1">
        <f>SUM(Tabela5[[#This Row],[TP2]:[Pontos extra]],Tabela5[[#This Row],[Mód 1 e 2 - Final]])</f>
        <v>32.4</v>
      </c>
    </row>
    <row r="33" spans="1:26" x14ac:dyDescent="0.3">
      <c r="A33" t="s">
        <v>1</v>
      </c>
      <c r="B33">
        <v>2024711655</v>
      </c>
      <c r="D33" s="1">
        <v>2.5</v>
      </c>
      <c r="E33" s="1">
        <v>4</v>
      </c>
      <c r="F33" s="1">
        <v>1.7</v>
      </c>
      <c r="G33" s="1">
        <v>4.2</v>
      </c>
      <c r="H33" s="1">
        <v>5</v>
      </c>
      <c r="I33" s="1">
        <f>SUM(Tabela5[[#This Row],[P1 Q1]:[P1 Q5]])</f>
        <v>17.399999999999999</v>
      </c>
      <c r="J33" s="1">
        <v>17.399999999999999</v>
      </c>
      <c r="K33" s="1">
        <v>3</v>
      </c>
      <c r="L33" s="1">
        <v>4</v>
      </c>
      <c r="M33" s="1">
        <v>0</v>
      </c>
      <c r="N33" s="1">
        <v>2</v>
      </c>
      <c r="O33" s="1">
        <v>0</v>
      </c>
      <c r="P33" s="1">
        <f>SUM(Tabela5[[#This Row],[P2 Q1]:[P2 Q5]])</f>
        <v>9</v>
      </c>
      <c r="Q33" s="1">
        <v>9</v>
      </c>
      <c r="R33" s="6">
        <v>5</v>
      </c>
      <c r="S33" s="1">
        <f>SUM(Tabela5[[#This Row],[Nota P2]],Tabela5[[#This Row],[Nota P1]],Tabela5[[#This Row],[TP1]])</f>
        <v>31.4</v>
      </c>
      <c r="T33" s="1">
        <f>SUM(Tabela5[[#This Row],[Nota P1 Final]],Tabela5[[#This Row],[Nota P2 Final]],Tabela5[[#This Row],[TP1]])</f>
        <v>31.4</v>
      </c>
      <c r="U33" s="1"/>
      <c r="V33" s="1"/>
      <c r="W33" s="1"/>
      <c r="X33" s="1"/>
      <c r="Y33" s="1"/>
      <c r="Z33" s="1">
        <f>SUM(Tabela5[[#This Row],[TP2]:[Pontos extra]],Tabela5[[#This Row],[Mód 1 e 2 - Final]])</f>
        <v>31.4</v>
      </c>
    </row>
    <row r="34" spans="1:26" x14ac:dyDescent="0.3">
      <c r="A34" t="s">
        <v>9</v>
      </c>
      <c r="B34">
        <v>2024691883</v>
      </c>
      <c r="D34" s="1">
        <v>0</v>
      </c>
      <c r="E34" s="1">
        <v>3.5</v>
      </c>
      <c r="F34" s="1">
        <v>1.7</v>
      </c>
      <c r="G34" s="1">
        <v>4.2</v>
      </c>
      <c r="H34" s="1">
        <v>3</v>
      </c>
      <c r="I34" s="1">
        <f>SUM(Tabela5[[#This Row],[P1 Q1]:[P1 Q5]])</f>
        <v>12.4</v>
      </c>
      <c r="J34" s="1">
        <v>12.4</v>
      </c>
      <c r="K34" s="1">
        <v>4</v>
      </c>
      <c r="L34" s="1">
        <v>0.5</v>
      </c>
      <c r="M34" s="1">
        <v>3</v>
      </c>
      <c r="N34" s="1">
        <v>4</v>
      </c>
      <c r="O34" s="1">
        <v>4</v>
      </c>
      <c r="P34" s="1">
        <f>SUM(Tabela5[[#This Row],[P2 Q1]:[P2 Q5]])</f>
        <v>15.5</v>
      </c>
      <c r="Q34" s="1">
        <v>15.5</v>
      </c>
      <c r="R34" s="6">
        <v>1</v>
      </c>
      <c r="S34" s="1">
        <f>SUM(Tabela5[[#This Row],[Nota P2]],Tabela5[[#This Row],[Nota P1]],Tabela5[[#This Row],[TP1]])</f>
        <v>28.9</v>
      </c>
      <c r="T34" s="1">
        <f>SUM(Tabela5[[#This Row],[Nota P1 Final]],Tabela5[[#This Row],[Nota P2 Final]],Tabela5[[#This Row],[TP1]])</f>
        <v>28.9</v>
      </c>
      <c r="U34" s="1"/>
      <c r="V34" s="1"/>
      <c r="W34" s="1"/>
      <c r="X34" s="1"/>
      <c r="Y34" s="1"/>
      <c r="Z34" s="1">
        <f>SUM(Tabela5[[#This Row],[TP2]:[Pontos extra]],Tabela5[[#This Row],[Mód 1 e 2 - Final]])</f>
        <v>28.9</v>
      </c>
    </row>
    <row r="35" spans="1:26" x14ac:dyDescent="0.3">
      <c r="A35" t="s">
        <v>9</v>
      </c>
      <c r="B35">
        <v>2024675179</v>
      </c>
      <c r="D35" s="1">
        <v>0</v>
      </c>
      <c r="E35" s="1">
        <v>2.5</v>
      </c>
      <c r="F35" s="1">
        <v>2.5</v>
      </c>
      <c r="G35" s="1">
        <v>2</v>
      </c>
      <c r="H35" s="1">
        <v>2.5</v>
      </c>
      <c r="I35" s="1">
        <f>SUM(Tabela5[[#This Row],[P1 Q1]:[P1 Q5]])</f>
        <v>9.5</v>
      </c>
      <c r="J35" s="1">
        <v>12.5</v>
      </c>
      <c r="K35" s="1">
        <v>2</v>
      </c>
      <c r="L35" s="1">
        <v>0</v>
      </c>
      <c r="M35" s="1">
        <v>4</v>
      </c>
      <c r="N35" s="1">
        <v>4</v>
      </c>
      <c r="O35" s="1">
        <v>2</v>
      </c>
      <c r="P35" s="1">
        <f>SUM(Tabela5[[#This Row],[P2 Q1]:[P2 Q5]])</f>
        <v>12</v>
      </c>
      <c r="Q35" s="1">
        <v>12</v>
      </c>
      <c r="R35" s="6">
        <v>4</v>
      </c>
      <c r="S35" s="1">
        <f>SUM(Tabela5[[#This Row],[Nota P2]],Tabela5[[#This Row],[Nota P1]],Tabela5[[#This Row],[TP1]])</f>
        <v>25.5</v>
      </c>
      <c r="T35" s="1">
        <f>SUM(Tabela5[[#This Row],[Nota P1 Final]],Tabela5[[#This Row],[Nota P2 Final]],Tabela5[[#This Row],[TP1]])</f>
        <v>28.5</v>
      </c>
      <c r="U35" s="1"/>
      <c r="V35" s="1"/>
      <c r="W35" s="1"/>
      <c r="X35" s="1"/>
      <c r="Y35" s="1"/>
      <c r="Z35" s="1">
        <f>SUM(Tabela5[[#This Row],[TP2]:[Pontos extra]],Tabela5[[#This Row],[Mód 1 e 2 - Final]])</f>
        <v>28.5</v>
      </c>
    </row>
    <row r="36" spans="1:26" x14ac:dyDescent="0.3">
      <c r="A36" t="s">
        <v>9</v>
      </c>
      <c r="B36">
        <v>2024673630</v>
      </c>
      <c r="D36" s="1">
        <v>5</v>
      </c>
      <c r="E36" s="1">
        <v>3</v>
      </c>
      <c r="F36" s="1">
        <v>1.7</v>
      </c>
      <c r="G36" s="1">
        <v>2.5</v>
      </c>
      <c r="H36" s="1">
        <v>3.7</v>
      </c>
      <c r="I36" s="1">
        <f>SUM(Tabela5[[#This Row],[P1 Q1]:[P1 Q5]])</f>
        <v>15.899999999999999</v>
      </c>
      <c r="J36" s="1">
        <v>15.9</v>
      </c>
      <c r="K36" s="1">
        <v>0</v>
      </c>
      <c r="L36" s="1">
        <v>3</v>
      </c>
      <c r="M36" s="1">
        <v>1</v>
      </c>
      <c r="N36" s="1">
        <v>0</v>
      </c>
      <c r="O36" s="1">
        <v>4</v>
      </c>
      <c r="P36" s="1">
        <f>SUM(Tabela5[[#This Row],[P2 Q1]:[P2 Q5]])</f>
        <v>8</v>
      </c>
      <c r="Q36" s="1">
        <v>8</v>
      </c>
      <c r="R36" s="6">
        <v>4</v>
      </c>
      <c r="S36" s="1">
        <f>SUM(Tabela5[[#This Row],[Nota P2]],Tabela5[[#This Row],[Nota P1]],Tabela5[[#This Row],[TP1]])</f>
        <v>27.9</v>
      </c>
      <c r="T36" s="1">
        <f>SUM(Tabela5[[#This Row],[Nota P1 Final]],Tabela5[[#This Row],[Nota P2 Final]],Tabela5[[#This Row],[TP1]])</f>
        <v>27.9</v>
      </c>
      <c r="U36" s="1"/>
      <c r="V36" s="1"/>
      <c r="W36" s="1"/>
      <c r="X36" s="1"/>
      <c r="Y36" s="1"/>
      <c r="Z36" s="1">
        <f>SUM(Tabela5[[#This Row],[TP2]:[Pontos extra]],Tabela5[[#This Row],[Mód 1 e 2 - Final]])</f>
        <v>27.9</v>
      </c>
    </row>
    <row r="37" spans="1:26" x14ac:dyDescent="0.3">
      <c r="A37" t="s">
        <v>1</v>
      </c>
      <c r="B37">
        <v>2024711396</v>
      </c>
      <c r="D37" s="1">
        <v>5</v>
      </c>
      <c r="E37" s="1">
        <v>2.5</v>
      </c>
      <c r="F37" s="1">
        <v>0</v>
      </c>
      <c r="G37" s="1">
        <v>4.2</v>
      </c>
      <c r="H37" s="1">
        <v>1.2</v>
      </c>
      <c r="I37" s="1">
        <f>SUM(Tabela5[[#This Row],[P1 Q1]:[P1 Q5]])</f>
        <v>12.899999999999999</v>
      </c>
      <c r="J37" s="1">
        <v>12.9</v>
      </c>
      <c r="K37" s="1">
        <v>4</v>
      </c>
      <c r="L37" s="1">
        <v>0</v>
      </c>
      <c r="M37" s="1">
        <v>3</v>
      </c>
      <c r="N37" s="1">
        <v>0</v>
      </c>
      <c r="O37" s="1">
        <v>0</v>
      </c>
      <c r="P37" s="1">
        <f>SUM(Tabela5[[#This Row],[P2 Q1]:[P2 Q5]])</f>
        <v>7</v>
      </c>
      <c r="Q37" s="1">
        <v>7</v>
      </c>
      <c r="R37" s="6">
        <v>5</v>
      </c>
      <c r="S37" s="1">
        <f>SUM(Tabela5[[#This Row],[Nota P2]],Tabela5[[#This Row],[Nota P1]],Tabela5[[#This Row],[TP1]])</f>
        <v>24.9</v>
      </c>
      <c r="T37" s="1">
        <f>SUM(Tabela5[[#This Row],[Nota P1 Final]],Tabela5[[#This Row],[Nota P2 Final]],Tabela5[[#This Row],[TP1]])</f>
        <v>24.9</v>
      </c>
      <c r="U37" s="1"/>
      <c r="V37" s="1"/>
      <c r="W37" s="1"/>
      <c r="X37" s="1"/>
      <c r="Y37" s="1"/>
      <c r="Z37" s="1">
        <f>SUM(Tabela5[[#This Row],[TP2]:[Pontos extra]],Tabela5[[#This Row],[Mód 1 e 2 - Final]])</f>
        <v>24.9</v>
      </c>
    </row>
    <row r="38" spans="1:26" x14ac:dyDescent="0.3">
      <c r="A38" t="s">
        <v>9</v>
      </c>
      <c r="B38">
        <v>2024701072</v>
      </c>
      <c r="D38" s="1">
        <v>0</v>
      </c>
      <c r="E38" s="1">
        <v>3</v>
      </c>
      <c r="F38" s="1">
        <v>1.7</v>
      </c>
      <c r="G38" s="1">
        <v>2.5</v>
      </c>
      <c r="H38" s="1">
        <v>1.7</v>
      </c>
      <c r="I38" s="1">
        <f>SUM(Tabela5[[#This Row],[P1 Q1]:[P1 Q5]])</f>
        <v>8.9</v>
      </c>
      <c r="J38" s="1">
        <v>8.9</v>
      </c>
      <c r="K38" s="1">
        <v>2</v>
      </c>
      <c r="L38" s="1">
        <v>0</v>
      </c>
      <c r="M38" s="1">
        <v>3</v>
      </c>
      <c r="N38" s="1">
        <v>3</v>
      </c>
      <c r="O38" s="1">
        <v>4</v>
      </c>
      <c r="P38" s="1">
        <f>SUM(Tabela5[[#This Row],[P2 Q1]:[P2 Q5]])</f>
        <v>12</v>
      </c>
      <c r="Q38" s="1">
        <v>12</v>
      </c>
      <c r="R38" s="6">
        <v>3</v>
      </c>
      <c r="S38" s="1">
        <f>SUM(Tabela5[[#This Row],[Nota P2]],Tabela5[[#This Row],[Nota P1]],Tabela5[[#This Row],[TP1]])</f>
        <v>23.9</v>
      </c>
      <c r="T38" s="1">
        <f>SUM(Tabela5[[#This Row],[Nota P1 Final]],Tabela5[[#This Row],[Nota P2 Final]],Tabela5[[#This Row],[TP1]])</f>
        <v>23.9</v>
      </c>
      <c r="U38" s="1"/>
      <c r="V38" s="1"/>
      <c r="W38" s="1"/>
      <c r="X38" s="1"/>
      <c r="Y38" s="1"/>
      <c r="Z38" s="1">
        <f>SUM(Tabela5[[#This Row],[TP2]:[Pontos extra]],Tabela5[[#This Row],[Mód 1 e 2 - Final]])</f>
        <v>23.9</v>
      </c>
    </row>
    <row r="39" spans="1:26" x14ac:dyDescent="0.3">
      <c r="A39" t="s">
        <v>1</v>
      </c>
      <c r="B39">
        <v>2024727012</v>
      </c>
      <c r="D39" s="1">
        <v>0</v>
      </c>
      <c r="E39" s="1">
        <v>3.5</v>
      </c>
      <c r="F39" s="1">
        <v>1.2</v>
      </c>
      <c r="G39" s="1">
        <v>3.7</v>
      </c>
      <c r="H39" s="1">
        <v>3.7</v>
      </c>
      <c r="I39" s="1">
        <f>SUM(Tabela5[[#This Row],[P1 Q1]:[P1 Q5]])</f>
        <v>12.100000000000001</v>
      </c>
      <c r="J39" s="1">
        <v>12.1</v>
      </c>
      <c r="K39" s="1">
        <v>3</v>
      </c>
      <c r="L39" s="1">
        <v>1</v>
      </c>
      <c r="M39" s="1">
        <v>0</v>
      </c>
      <c r="N39" s="1">
        <v>3.5</v>
      </c>
      <c r="O39" s="1">
        <v>0</v>
      </c>
      <c r="P39" s="1">
        <f>SUM(Tabela5[[#This Row],[P2 Q1]:[P2 Q5]])</f>
        <v>7.5</v>
      </c>
      <c r="Q39" s="1">
        <v>7.5</v>
      </c>
      <c r="R39" s="6">
        <v>3</v>
      </c>
      <c r="S39" s="1">
        <f>SUM(Tabela5[[#This Row],[Nota P2]],Tabela5[[#This Row],[Nota P1]],Tabela5[[#This Row],[TP1]])</f>
        <v>22.6</v>
      </c>
      <c r="T39" s="1">
        <f>SUM(Tabela5[[#This Row],[Nota P1 Final]],Tabela5[[#This Row],[Nota P2 Final]],Tabela5[[#This Row],[TP1]])</f>
        <v>22.6</v>
      </c>
      <c r="U39" s="1"/>
      <c r="V39" s="1"/>
      <c r="W39" s="1"/>
      <c r="X39" s="1"/>
      <c r="Y39" s="1"/>
      <c r="Z39" s="1">
        <f>SUM(Tabela5[[#This Row],[TP2]:[Pontos extra]],Tabela5[[#This Row],[Mód 1 e 2 - Final]])</f>
        <v>22.6</v>
      </c>
    </row>
    <row r="40" spans="1:26" x14ac:dyDescent="0.3">
      <c r="A40" t="s">
        <v>9</v>
      </c>
      <c r="B40">
        <v>2024674016</v>
      </c>
      <c r="D40" s="1">
        <v>5</v>
      </c>
      <c r="E40" s="1">
        <v>4.5</v>
      </c>
      <c r="F40" s="1">
        <v>1.7</v>
      </c>
      <c r="G40" s="1">
        <v>4.2</v>
      </c>
      <c r="H40" s="1">
        <v>5</v>
      </c>
      <c r="I40" s="1">
        <f>SUM(Tabela5[[#This Row],[P1 Q1]:[P1 Q5]])</f>
        <v>20.399999999999999</v>
      </c>
      <c r="J40" s="1">
        <v>20.399999999999999</v>
      </c>
      <c r="K40" s="1">
        <v>2</v>
      </c>
      <c r="L40" s="1">
        <v>0</v>
      </c>
      <c r="M40" s="1">
        <v>0</v>
      </c>
      <c r="N40" s="1">
        <v>0</v>
      </c>
      <c r="O40" s="1">
        <v>0</v>
      </c>
      <c r="P40" s="1">
        <f>SUM(Tabela5[[#This Row],[P2 Q1]:[P2 Q5]])</f>
        <v>2</v>
      </c>
      <c r="Q40" s="1">
        <v>2</v>
      </c>
      <c r="R40" s="6">
        <v>0</v>
      </c>
      <c r="S40" s="1">
        <f>SUM(Tabela5[[#This Row],[Nota P2]],Tabela5[[#This Row],[Nota P1]],Tabela5[[#This Row],[TP1]])</f>
        <v>22.4</v>
      </c>
      <c r="T40" s="1">
        <f>SUM(Tabela5[[#This Row],[Nota P1 Final]],Tabela5[[#This Row],[Nota P2 Final]],Tabela5[[#This Row],[TP1]])</f>
        <v>22.4</v>
      </c>
      <c r="U40" s="1"/>
      <c r="V40" s="1"/>
      <c r="W40" s="1"/>
      <c r="X40" s="1"/>
      <c r="Y40" s="1"/>
      <c r="Z40" s="1">
        <f>SUM(Tabela5[[#This Row],[TP2]:[Pontos extra]],Tabela5[[#This Row],[Mód 1 e 2 - Final]])</f>
        <v>22.4</v>
      </c>
    </row>
    <row r="41" spans="1:26" x14ac:dyDescent="0.3">
      <c r="A41" t="s">
        <v>9</v>
      </c>
      <c r="B41">
        <v>2024698420</v>
      </c>
      <c r="D41" s="1">
        <v>5</v>
      </c>
      <c r="E41" s="1">
        <v>3.5</v>
      </c>
      <c r="F41" s="1">
        <v>0</v>
      </c>
      <c r="G41" s="1">
        <v>1.5</v>
      </c>
      <c r="H41" s="1">
        <v>2.5</v>
      </c>
      <c r="I41" s="1">
        <f>SUM(Tabela5[[#This Row],[P1 Q1]:[P1 Q5]])</f>
        <v>12.5</v>
      </c>
      <c r="J41" s="1">
        <v>12.5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f>SUM(Tabela5[[#This Row],[P2 Q1]:[P2 Q5]])</f>
        <v>0</v>
      </c>
      <c r="Q41" s="1">
        <v>4</v>
      </c>
      <c r="R41" s="6">
        <v>5</v>
      </c>
      <c r="S41" s="1">
        <f>SUM(Tabela5[[#This Row],[Nota P2]],Tabela5[[#This Row],[Nota P1]],Tabela5[[#This Row],[TP1]])</f>
        <v>17.5</v>
      </c>
      <c r="T41" s="1">
        <f>SUM(Tabela5[[#This Row],[Nota P1 Final]],Tabela5[[#This Row],[Nota P2 Final]],Tabela5[[#This Row],[TP1]])</f>
        <v>21.5</v>
      </c>
      <c r="U41" s="1"/>
      <c r="V41" s="1"/>
      <c r="W41" s="1"/>
      <c r="X41" s="1"/>
      <c r="Y41" s="1"/>
      <c r="Z41" s="1">
        <f>SUM(Tabela5[[#This Row],[TP2]:[Pontos extra]],Tabela5[[#This Row],[Mód 1 e 2 - Final]])</f>
        <v>21.5</v>
      </c>
    </row>
    <row r="42" spans="1:26" x14ac:dyDescent="0.3">
      <c r="A42" t="s">
        <v>9</v>
      </c>
      <c r="B42">
        <v>2023661379</v>
      </c>
      <c r="D42" s="1">
        <v>0</v>
      </c>
      <c r="E42" s="1">
        <v>4</v>
      </c>
      <c r="F42" s="1">
        <v>1</v>
      </c>
      <c r="G42" s="1">
        <v>5</v>
      </c>
      <c r="H42" s="1">
        <v>3.7</v>
      </c>
      <c r="I42" s="1">
        <f>SUM(Tabela5[[#This Row],[P1 Q1]:[P1 Q5]])</f>
        <v>13.7</v>
      </c>
      <c r="J42" s="1">
        <v>13.7</v>
      </c>
      <c r="K42" s="1">
        <v>0</v>
      </c>
      <c r="L42" s="1">
        <v>0</v>
      </c>
      <c r="M42" s="1">
        <v>0</v>
      </c>
      <c r="N42" s="1">
        <v>0</v>
      </c>
      <c r="O42" s="1">
        <v>2</v>
      </c>
      <c r="P42" s="1">
        <f>SUM(Tabela5[[#This Row],[P2 Q1]:[P2 Q5]])</f>
        <v>2</v>
      </c>
      <c r="Q42" s="1">
        <v>2</v>
      </c>
      <c r="R42" s="6">
        <v>5</v>
      </c>
      <c r="S42" s="1">
        <f>SUM(Tabela5[[#This Row],[Nota P2]],Tabela5[[#This Row],[Nota P1]],Tabela5[[#This Row],[TP1]])</f>
        <v>20.7</v>
      </c>
      <c r="T42" s="1">
        <f>SUM(Tabela5[[#This Row],[Nota P1 Final]],Tabela5[[#This Row],[Nota P2 Final]],Tabela5[[#This Row],[TP1]])</f>
        <v>20.7</v>
      </c>
      <c r="U42" s="1"/>
      <c r="V42" s="1"/>
      <c r="W42" s="1"/>
      <c r="X42" s="1"/>
      <c r="Y42" s="1"/>
      <c r="Z42" s="1">
        <f>SUM(Tabela5[[#This Row],[TP2]:[Pontos extra]],Tabela5[[#This Row],[Mód 1 e 2 - Final]])</f>
        <v>20.7</v>
      </c>
    </row>
    <row r="43" spans="1:26" x14ac:dyDescent="0.3">
      <c r="A43" t="s">
        <v>9</v>
      </c>
      <c r="B43">
        <v>2024709294</v>
      </c>
      <c r="D43" s="1">
        <v>5</v>
      </c>
      <c r="E43" s="1">
        <v>4</v>
      </c>
      <c r="F43" s="1">
        <v>2.5</v>
      </c>
      <c r="G43" s="1">
        <v>4.2</v>
      </c>
      <c r="H43" s="1">
        <v>4</v>
      </c>
      <c r="I43" s="1">
        <f>SUM(Tabela5[[#This Row],[P1 Q1]:[P1 Q5]])</f>
        <v>19.7</v>
      </c>
      <c r="J43" s="1">
        <v>19.7</v>
      </c>
      <c r="K43" s="1">
        <v>3.5</v>
      </c>
      <c r="L43" s="1">
        <v>0</v>
      </c>
      <c r="M43" s="1">
        <v>4</v>
      </c>
      <c r="N43" s="1">
        <v>3</v>
      </c>
      <c r="O43" s="1">
        <v>0</v>
      </c>
      <c r="P43" s="1">
        <f>SUM(Tabela5[[#This Row],[P2 Q1]:[P2 Q5]])</f>
        <v>10.5</v>
      </c>
      <c r="Q43" s="1">
        <v>0</v>
      </c>
      <c r="R43" s="6">
        <v>0</v>
      </c>
      <c r="S43" s="1">
        <f>SUM(Tabela5[[#This Row],[Nota P2]],Tabela5[[#This Row],[Nota P1]],Tabela5[[#This Row],[TP1]])</f>
        <v>30.2</v>
      </c>
      <c r="T43" s="1">
        <f>SUM(Tabela5[[#This Row],[Nota P1 Final]],Tabela5[[#This Row],[Nota P2 Final]],Tabela5[[#This Row],[TP1]])</f>
        <v>19.7</v>
      </c>
      <c r="U43" s="1"/>
      <c r="V43" s="1"/>
      <c r="W43" s="1"/>
      <c r="X43" s="1"/>
      <c r="Y43" s="1"/>
      <c r="Z43" s="1">
        <f>SUM(Tabela5[[#This Row],[TP2]:[Pontos extra]],Tabela5[[#This Row],[Mód 1 e 2 - Final]])</f>
        <v>19.7</v>
      </c>
    </row>
    <row r="44" spans="1:26" x14ac:dyDescent="0.3">
      <c r="A44" t="s">
        <v>1</v>
      </c>
      <c r="B44">
        <v>2024661160</v>
      </c>
      <c r="D44" s="1">
        <v>2.5</v>
      </c>
      <c r="E44" s="1">
        <v>2.5</v>
      </c>
      <c r="F44" s="1">
        <v>0</v>
      </c>
      <c r="G44" s="1">
        <v>4.2</v>
      </c>
      <c r="H44" s="1">
        <v>0</v>
      </c>
      <c r="I44" s="1">
        <f>SUM(Tabela5[[#This Row],[P1 Q1]:[P1 Q5]])</f>
        <v>9.1999999999999993</v>
      </c>
      <c r="J44" s="1">
        <v>11</v>
      </c>
      <c r="K44" s="1">
        <v>0</v>
      </c>
      <c r="L44" s="1">
        <v>0</v>
      </c>
      <c r="M44" s="1">
        <v>0</v>
      </c>
      <c r="N44" s="1">
        <v>3</v>
      </c>
      <c r="O44" s="1">
        <v>0</v>
      </c>
      <c r="P44" s="1">
        <f>SUM(Tabela5[[#This Row],[P2 Q1]:[P2 Q5]])</f>
        <v>3</v>
      </c>
      <c r="Q44" s="1">
        <v>3</v>
      </c>
      <c r="R44" s="6">
        <v>5</v>
      </c>
      <c r="S44" s="1">
        <f>SUM(Tabela5[[#This Row],[Nota P2]],Tabela5[[#This Row],[Nota P1]],Tabela5[[#This Row],[TP1]])</f>
        <v>17.2</v>
      </c>
      <c r="T44" s="1">
        <f>SUM(Tabela5[[#This Row],[Nota P1 Final]],Tabela5[[#This Row],[Nota P2 Final]],Tabela5[[#This Row],[TP1]])</f>
        <v>19</v>
      </c>
      <c r="U44" s="1"/>
      <c r="V44" s="1"/>
      <c r="W44" s="1"/>
      <c r="X44" s="1"/>
      <c r="Y44" s="1"/>
      <c r="Z44" s="1">
        <f>SUM(Tabela5[[#This Row],[TP2]:[Pontos extra]],Tabela5[[#This Row],[Mód 1 e 2 - Final]])</f>
        <v>19</v>
      </c>
    </row>
    <row r="45" spans="1:26" x14ac:dyDescent="0.3">
      <c r="A45" t="s">
        <v>1</v>
      </c>
      <c r="B45">
        <v>2024711493</v>
      </c>
      <c r="D45" s="1">
        <v>0</v>
      </c>
      <c r="E45" s="1">
        <v>2</v>
      </c>
      <c r="F45" s="1">
        <v>0</v>
      </c>
      <c r="G45" s="1">
        <v>0</v>
      </c>
      <c r="H45" s="1">
        <v>3.7</v>
      </c>
      <c r="I45" s="1">
        <f>SUM(Tabela5[[#This Row],[P1 Q1]:[P1 Q5]])</f>
        <v>5.7</v>
      </c>
      <c r="J45" s="1">
        <v>7</v>
      </c>
      <c r="K45" s="1">
        <v>2</v>
      </c>
      <c r="L45" s="1">
        <v>0</v>
      </c>
      <c r="M45" s="1">
        <v>3</v>
      </c>
      <c r="N45" s="1">
        <v>0</v>
      </c>
      <c r="O45" s="1">
        <v>0</v>
      </c>
      <c r="P45" s="1">
        <f>SUM(Tabela5[[#This Row],[P2 Q1]:[P2 Q5]])</f>
        <v>5</v>
      </c>
      <c r="Q45" s="1">
        <v>5</v>
      </c>
      <c r="R45" s="6">
        <v>5</v>
      </c>
      <c r="S45" s="1">
        <f>SUM(Tabela5[[#This Row],[Nota P2]],Tabela5[[#This Row],[Nota P1]],Tabela5[[#This Row],[TP1]])</f>
        <v>15.7</v>
      </c>
      <c r="T45" s="1">
        <f>SUM(Tabela5[[#This Row],[Nota P1 Final]],Tabela5[[#This Row],[Nota P2 Final]],Tabela5[[#This Row],[TP1]])</f>
        <v>17</v>
      </c>
      <c r="U45" s="1"/>
      <c r="V45" s="1"/>
      <c r="W45" s="1"/>
      <c r="X45" s="1"/>
      <c r="Y45" s="1"/>
      <c r="Z45" s="1">
        <f>SUM(Tabela5[[#This Row],[TP2]:[Pontos extra]],Tabela5[[#This Row],[Mód 1 e 2 - Final]])</f>
        <v>17</v>
      </c>
    </row>
    <row r="46" spans="1:26" x14ac:dyDescent="0.3">
      <c r="A46" t="s">
        <v>9</v>
      </c>
      <c r="B46">
        <v>2024700483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f>SUM(Tabela5[[#This Row],[P1 Q1]:[P1 Q5]])</f>
        <v>0</v>
      </c>
      <c r="J46" s="1">
        <v>0</v>
      </c>
      <c r="K46" s="1">
        <v>2</v>
      </c>
      <c r="L46" s="1">
        <v>0</v>
      </c>
      <c r="M46" s="1">
        <v>4</v>
      </c>
      <c r="N46" s="1">
        <v>3</v>
      </c>
      <c r="O46" s="1">
        <v>0</v>
      </c>
      <c r="P46" s="1">
        <f>SUM(Tabela5[[#This Row],[P2 Q1]:[P2 Q5]])</f>
        <v>9</v>
      </c>
      <c r="Q46" s="1">
        <v>9</v>
      </c>
      <c r="R46" s="6">
        <v>5</v>
      </c>
      <c r="S46" s="1">
        <f>SUM(Tabela5[[#This Row],[Nota P2]],Tabela5[[#This Row],[Nota P1]],Tabela5[[#This Row],[TP1]])</f>
        <v>14</v>
      </c>
      <c r="T46" s="1">
        <f>SUM(Tabela5[[#This Row],[Nota P1 Final]],Tabela5[[#This Row],[Nota P2 Final]],Tabela5[[#This Row],[TP1]])</f>
        <v>14</v>
      </c>
      <c r="U46" s="1"/>
      <c r="V46" s="1"/>
      <c r="W46" s="1"/>
      <c r="X46" s="1"/>
      <c r="Y46" s="1"/>
      <c r="Z46" s="1">
        <f>SUM(Tabela5[[#This Row],[TP2]:[Pontos extra]],Tabela5[[#This Row],[Mód 1 e 2 - Final]])</f>
        <v>14</v>
      </c>
    </row>
    <row r="47" spans="1:26" x14ac:dyDescent="0.3">
      <c r="A47" t="s">
        <v>9</v>
      </c>
      <c r="B47">
        <v>2024675144</v>
      </c>
      <c r="D47" s="1">
        <v>0</v>
      </c>
      <c r="E47" s="1">
        <v>3.5</v>
      </c>
      <c r="F47" s="1">
        <v>2</v>
      </c>
      <c r="G47" s="1">
        <v>0</v>
      </c>
      <c r="H47" s="1">
        <v>1.2</v>
      </c>
      <c r="I47" s="1">
        <f>SUM(Tabela5[[#This Row],[P1 Q1]:[P1 Q5]])</f>
        <v>6.7</v>
      </c>
      <c r="J47" s="1">
        <v>3.5</v>
      </c>
      <c r="K47" s="1">
        <v>0</v>
      </c>
      <c r="L47" s="1">
        <v>0</v>
      </c>
      <c r="M47" s="1">
        <v>3</v>
      </c>
      <c r="N47" s="1">
        <v>1</v>
      </c>
      <c r="O47" s="1">
        <v>0</v>
      </c>
      <c r="P47" s="1">
        <f>SUM(Tabela5[[#This Row],[P2 Q1]:[P2 Q5]])</f>
        <v>4</v>
      </c>
      <c r="Q47" s="1">
        <v>4</v>
      </c>
      <c r="R47" s="6">
        <v>5</v>
      </c>
      <c r="S47" s="1">
        <f>SUM(Tabela5[[#This Row],[Nota P2]],Tabela5[[#This Row],[Nota P1]],Tabela5[[#This Row],[TP1]])</f>
        <v>15.7</v>
      </c>
      <c r="T47" s="1">
        <f>SUM(Tabela5[[#This Row],[Nota P1 Final]],Tabela5[[#This Row],[Nota P2 Final]],Tabela5[[#This Row],[TP1]])</f>
        <v>12.5</v>
      </c>
      <c r="U47" s="1"/>
      <c r="V47" s="1"/>
      <c r="W47" s="1"/>
      <c r="X47" s="1"/>
      <c r="Y47" s="1"/>
      <c r="Z47" s="1">
        <f>SUM(Tabela5[[#This Row],[TP2]:[Pontos extra]],Tabela5[[#This Row],[Mód 1 e 2 - Final]])</f>
        <v>12.5</v>
      </c>
    </row>
    <row r="48" spans="1:26" x14ac:dyDescent="0.3">
      <c r="A48" t="s">
        <v>9</v>
      </c>
      <c r="B48">
        <v>2024696877</v>
      </c>
      <c r="D48" s="1">
        <v>5</v>
      </c>
      <c r="E48" s="1">
        <v>3.5</v>
      </c>
      <c r="F48" s="1">
        <v>0</v>
      </c>
      <c r="G48" s="1">
        <v>0</v>
      </c>
      <c r="H48" s="1">
        <v>0</v>
      </c>
      <c r="I48" s="1">
        <f>SUM(Tabela5[[#This Row],[P1 Q1]:[P1 Q5]])</f>
        <v>8.5</v>
      </c>
      <c r="J48" s="1">
        <v>8.5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f>SUM(Tabela5[[#This Row],[P2 Q1]:[P2 Q5]])</f>
        <v>0</v>
      </c>
      <c r="Q48" s="1">
        <v>0</v>
      </c>
      <c r="R48" s="6">
        <v>0</v>
      </c>
      <c r="S48" s="1">
        <f>SUM(Tabela5[[#This Row],[Nota P2]],Tabela5[[#This Row],[Nota P1]],Tabela5[[#This Row],[TP1]])</f>
        <v>8.5</v>
      </c>
      <c r="T48" s="1">
        <f>SUM(Tabela5[[#This Row],[Nota P1 Final]],Tabela5[[#This Row],[Nota P2 Final]],Tabela5[[#This Row],[TP1]])</f>
        <v>8.5</v>
      </c>
      <c r="U48" s="1"/>
      <c r="V48" s="1"/>
      <c r="W48" s="1"/>
      <c r="X48" s="1"/>
      <c r="Y48" s="1"/>
      <c r="Z48" s="1">
        <f>SUM(Tabela5[[#This Row],[TP2]:[Pontos extra]],Tabela5[[#This Row],[Mód 1 e 2 - Final]])</f>
        <v>8.5</v>
      </c>
    </row>
    <row r="49" spans="1:26" x14ac:dyDescent="0.3">
      <c r="A49" t="s">
        <v>9</v>
      </c>
      <c r="B49">
        <v>2024675152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f>SUM(Tabela5[[#This Row],[P1 Q1]:[P1 Q5]])</f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f>SUM(Tabela5[[#This Row],[P2 Q1]:[P2 Q5]])</f>
        <v>0</v>
      </c>
      <c r="Q49" s="1">
        <v>0</v>
      </c>
      <c r="R49" s="6">
        <v>0</v>
      </c>
      <c r="S49" s="1">
        <f>SUM(Tabela5[[#This Row],[Nota P2]],Tabela5[[#This Row],[Nota P1]],Tabela5[[#This Row],[TP1]])</f>
        <v>0</v>
      </c>
      <c r="T49" s="1">
        <f>SUM(Tabela5[[#This Row],[Nota P1 Final]],Tabela5[[#This Row],[Nota P2 Final]],Tabela5[[#This Row],[TP1]])</f>
        <v>0</v>
      </c>
      <c r="U49" s="1"/>
      <c r="V49" s="1"/>
      <c r="W49" s="1"/>
      <c r="X49" s="1"/>
      <c r="Y49" s="1"/>
      <c r="Z49" s="1">
        <f>SUM(Tabela5[[#This Row],[TP2]:[Pontos extra]],Tabela5[[#This Row],[Mód 1 e 2 - Final]])</f>
        <v>0</v>
      </c>
    </row>
    <row r="50" spans="1:26" x14ac:dyDescent="0.3">
      <c r="A50" t="s">
        <v>9</v>
      </c>
      <c r="B50">
        <v>2024675187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f>SUM(Tabela5[[#This Row],[P1 Q1]:[P1 Q5]])</f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f>SUM(Tabela5[[#This Row],[P2 Q1]:[P2 Q5]])</f>
        <v>0</v>
      </c>
      <c r="Q50" s="1">
        <v>0</v>
      </c>
      <c r="R50" s="6">
        <v>0</v>
      </c>
      <c r="S50" s="1">
        <f>SUM(Tabela5[[#This Row],[Nota P2]],Tabela5[[#This Row],[Nota P1]],Tabela5[[#This Row],[TP1]])</f>
        <v>0</v>
      </c>
      <c r="T50" s="1">
        <f>SUM(Tabela5[[#This Row],[Nota P1 Final]],Tabela5[[#This Row],[Nota P2 Final]],Tabela5[[#This Row],[TP1]])</f>
        <v>0</v>
      </c>
      <c r="U50" s="1"/>
      <c r="V50" s="1"/>
      <c r="W50" s="1"/>
      <c r="X50" s="1"/>
      <c r="Y50" s="1"/>
      <c r="Z50" s="1">
        <f>SUM(Tabela5[[#This Row],[TP2]:[Pontos extra]],Tabela5[[#This Row],[Mód 1 e 2 - Final]])</f>
        <v>0</v>
      </c>
    </row>
    <row r="51" spans="1:26" x14ac:dyDescent="0.3">
      <c r="A51" t="s">
        <v>9</v>
      </c>
      <c r="B51">
        <v>2024700360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f>SUM(Tabela5[[#This Row],[P1 Q1]:[P1 Q5]])</f>
        <v>0</v>
      </c>
      <c r="J51" s="1">
        <v>0</v>
      </c>
      <c r="K51" s="1">
        <v>2</v>
      </c>
      <c r="L51" s="1">
        <v>0</v>
      </c>
      <c r="M51" s="1">
        <v>2</v>
      </c>
      <c r="N51" s="1">
        <v>4</v>
      </c>
      <c r="O51" s="1">
        <v>4</v>
      </c>
      <c r="P51" s="1">
        <f>SUM(Tabela5[[#This Row],[P2 Q1]:[P2 Q5]])</f>
        <v>12</v>
      </c>
      <c r="Q51" s="1">
        <v>0</v>
      </c>
      <c r="R51" s="6">
        <v>0</v>
      </c>
      <c r="S51" s="1">
        <f>SUM(Tabela5[[#This Row],[Nota P2]],Tabela5[[#This Row],[Nota P1]],Tabela5[[#This Row],[TP1]])</f>
        <v>12</v>
      </c>
      <c r="T51" s="1">
        <f>SUM(Tabela5[[#This Row],[Nota P1 Final]],Tabela5[[#This Row],[Nota P2 Final]],Tabela5[[#This Row],[TP1]])</f>
        <v>0</v>
      </c>
      <c r="U51" s="1"/>
      <c r="V51" s="1"/>
      <c r="W51" s="1"/>
      <c r="X51" s="1"/>
      <c r="Y51" s="1"/>
      <c r="Z51" s="1">
        <f>SUM(Tabela5[[#This Row],[TP2]:[Pontos extra]],Tabela5[[#This Row],[Mód 1 e 2 - Final]])</f>
        <v>0</v>
      </c>
    </row>
    <row r="52" spans="1:26" x14ac:dyDescent="0.3">
      <c r="A52" t="s">
        <v>9</v>
      </c>
      <c r="B52">
        <v>2024709219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f>SUM(Tabela5[[#This Row],[P1 Q1]:[P1 Q5]])</f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f>SUM(Tabela5[[#This Row],[P2 Q1]:[P2 Q5]])</f>
        <v>0</v>
      </c>
      <c r="Q52" s="1">
        <v>0</v>
      </c>
      <c r="R52" s="6">
        <v>0</v>
      </c>
      <c r="S52" s="1">
        <f>SUM(Tabela5[[#This Row],[Nota P2]],Tabela5[[#This Row],[Nota P1]],Tabela5[[#This Row],[TP1]])</f>
        <v>0</v>
      </c>
      <c r="T52" s="1">
        <f>SUM(Tabela5[[#This Row],[Nota P1 Final]],Tabela5[[#This Row],[Nota P2 Final]],Tabela5[[#This Row],[TP1]])</f>
        <v>0</v>
      </c>
      <c r="U52" s="1"/>
      <c r="V52" s="1"/>
      <c r="W52" s="1"/>
      <c r="X52" s="1"/>
      <c r="Y52" s="1"/>
      <c r="Z52" s="1">
        <f>SUM(Tabela5[[#This Row],[TP2]:[Pontos extra]],Tabela5[[#This Row],[Mód 1 e 2 - Final]])</f>
        <v>0</v>
      </c>
    </row>
    <row r="53" spans="1:26" x14ac:dyDescent="0.3">
      <c r="A53" t="s">
        <v>1</v>
      </c>
      <c r="B53">
        <v>2024711680</v>
      </c>
      <c r="D53" s="1">
        <v>5</v>
      </c>
      <c r="E53" s="1">
        <v>3</v>
      </c>
      <c r="F53" s="1">
        <v>2.5</v>
      </c>
      <c r="G53" s="1">
        <v>3.7</v>
      </c>
      <c r="H53" s="1">
        <v>5</v>
      </c>
      <c r="I53" s="1">
        <f>SUM(Tabela5[[#This Row],[P1 Q1]:[P1 Q5]])</f>
        <v>19.2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f>SUM(Tabela5[[#This Row],[P2 Q1]:[P2 Q5]])</f>
        <v>0</v>
      </c>
      <c r="Q53" s="1">
        <v>0</v>
      </c>
      <c r="R53" s="6">
        <v>0</v>
      </c>
      <c r="S53" s="1">
        <f>SUM(Tabela5[[#This Row],[Nota P2]],Tabela5[[#This Row],[Nota P1]],Tabela5[[#This Row],[TP1]])</f>
        <v>19.2</v>
      </c>
      <c r="T53" s="1">
        <f>SUM(Tabela5[[#This Row],[Nota P1 Final]],Tabela5[[#This Row],[Nota P2 Final]],Tabela5[[#This Row],[TP1]])</f>
        <v>0</v>
      </c>
      <c r="U53" s="1"/>
      <c r="V53" s="1"/>
      <c r="W53" s="1"/>
      <c r="X53" s="1"/>
      <c r="Y53" s="1"/>
      <c r="Z53" s="1">
        <f>SUM(Tabela5[[#This Row],[TP2]:[Pontos extra]],Tabela5[[#This Row],[Mód 1 e 2 - Final]])</f>
        <v>0</v>
      </c>
    </row>
  </sheetData>
  <phoneticPr fontId="3" type="noConversion"/>
  <conditionalFormatting sqref="D1:H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H5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O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O5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5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5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5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9964-3B87-48FB-9482-EDEF1E3A404B}">
  <dimension ref="B2:F53"/>
  <sheetViews>
    <sheetView topLeftCell="A26" workbookViewId="0">
      <selection activeCell="D3" sqref="D3:D53"/>
    </sheetView>
  </sheetViews>
  <sheetFormatPr defaultRowHeight="14.4" x14ac:dyDescent="0.3"/>
  <cols>
    <col min="2" max="2" width="11" bestFit="1" customWidth="1"/>
    <col min="3" max="4" width="7.21875" bestFit="1" customWidth="1"/>
    <col min="5" max="5" width="4.44140625" bestFit="1" customWidth="1"/>
    <col min="6" max="6" width="11.109375" bestFit="1" customWidth="1"/>
  </cols>
  <sheetData>
    <row r="2" spans="2:6" x14ac:dyDescent="0.3">
      <c r="B2" t="s">
        <v>27</v>
      </c>
      <c r="C2" t="s">
        <v>28</v>
      </c>
      <c r="D2" t="s">
        <v>29</v>
      </c>
      <c r="E2" t="s">
        <v>30</v>
      </c>
      <c r="F2" t="s">
        <v>31</v>
      </c>
    </row>
    <row r="3" spans="2:6" x14ac:dyDescent="0.3">
      <c r="B3">
        <v>2023655557</v>
      </c>
      <c r="C3" s="3">
        <v>17.899999999999999</v>
      </c>
      <c r="D3" s="3">
        <v>13</v>
      </c>
      <c r="E3" s="3">
        <v>5</v>
      </c>
      <c r="F3" s="3">
        <v>35.9</v>
      </c>
    </row>
    <row r="4" spans="2:6" x14ac:dyDescent="0.3">
      <c r="B4">
        <v>2023661379</v>
      </c>
      <c r="C4" s="3">
        <v>13.7</v>
      </c>
      <c r="D4" s="3">
        <v>2</v>
      </c>
      <c r="E4" s="3">
        <v>5</v>
      </c>
      <c r="F4" s="3">
        <v>20.7</v>
      </c>
    </row>
    <row r="5" spans="2:6" x14ac:dyDescent="0.3">
      <c r="B5">
        <v>2023710949</v>
      </c>
      <c r="C5" s="3">
        <v>23.7</v>
      </c>
      <c r="D5" s="3">
        <v>18.5</v>
      </c>
      <c r="E5" s="3">
        <v>5</v>
      </c>
      <c r="F5" s="3">
        <v>47.2</v>
      </c>
    </row>
    <row r="6" spans="2:6" x14ac:dyDescent="0.3">
      <c r="B6">
        <v>2024661160</v>
      </c>
      <c r="C6" s="3">
        <v>11</v>
      </c>
      <c r="D6" s="3">
        <v>3</v>
      </c>
      <c r="E6" s="3">
        <v>5</v>
      </c>
      <c r="F6" s="3">
        <v>19</v>
      </c>
    </row>
    <row r="7" spans="2:6" x14ac:dyDescent="0.3">
      <c r="B7">
        <v>2024673630</v>
      </c>
      <c r="C7" s="3">
        <v>15.9</v>
      </c>
      <c r="D7" s="3">
        <v>8</v>
      </c>
      <c r="E7" s="3">
        <v>4</v>
      </c>
      <c r="F7" s="3">
        <v>27.9</v>
      </c>
    </row>
    <row r="8" spans="2:6" x14ac:dyDescent="0.3">
      <c r="B8">
        <v>2024674016</v>
      </c>
      <c r="C8" s="3">
        <v>20.399999999999999</v>
      </c>
      <c r="D8" s="3">
        <v>2</v>
      </c>
      <c r="E8" s="3">
        <v>0</v>
      </c>
      <c r="F8" s="3">
        <v>22.4</v>
      </c>
    </row>
    <row r="9" spans="2:6" x14ac:dyDescent="0.3">
      <c r="B9">
        <v>2024675144</v>
      </c>
      <c r="C9" s="3">
        <v>3.5</v>
      </c>
      <c r="D9" s="3">
        <v>4</v>
      </c>
      <c r="E9" s="3">
        <v>5</v>
      </c>
      <c r="F9" s="3">
        <v>12.5</v>
      </c>
    </row>
    <row r="10" spans="2:6" x14ac:dyDescent="0.3">
      <c r="B10">
        <v>2024675152</v>
      </c>
      <c r="C10" s="3">
        <v>0</v>
      </c>
      <c r="D10" s="3">
        <v>0</v>
      </c>
      <c r="E10" s="3">
        <v>0</v>
      </c>
      <c r="F10" s="3">
        <v>0</v>
      </c>
    </row>
    <row r="11" spans="2:6" x14ac:dyDescent="0.3">
      <c r="B11">
        <v>2024675179</v>
      </c>
      <c r="C11" s="3">
        <v>12.5</v>
      </c>
      <c r="D11" s="3">
        <v>12</v>
      </c>
      <c r="E11" s="3">
        <v>4</v>
      </c>
      <c r="F11" s="3">
        <v>28.5</v>
      </c>
    </row>
    <row r="12" spans="2:6" x14ac:dyDescent="0.3">
      <c r="B12">
        <v>2024675187</v>
      </c>
      <c r="C12" s="3">
        <v>0</v>
      </c>
      <c r="D12" s="3">
        <v>0</v>
      </c>
      <c r="E12" s="3">
        <v>0</v>
      </c>
      <c r="F12" s="3">
        <v>0</v>
      </c>
    </row>
    <row r="13" spans="2:6" x14ac:dyDescent="0.3">
      <c r="B13">
        <v>2024691883</v>
      </c>
      <c r="C13" s="3">
        <v>12.4</v>
      </c>
      <c r="D13" s="3">
        <v>15.5</v>
      </c>
      <c r="E13" s="3">
        <v>1</v>
      </c>
      <c r="F13" s="3">
        <v>28.9</v>
      </c>
    </row>
    <row r="14" spans="2:6" x14ac:dyDescent="0.3">
      <c r="B14">
        <v>2024691921</v>
      </c>
      <c r="C14" s="3">
        <v>19.7</v>
      </c>
      <c r="D14" s="3">
        <v>13</v>
      </c>
      <c r="E14" s="3">
        <v>5</v>
      </c>
      <c r="F14" s="3">
        <v>37.700000000000003</v>
      </c>
    </row>
    <row r="15" spans="2:6" x14ac:dyDescent="0.3">
      <c r="B15">
        <v>2024693045</v>
      </c>
      <c r="C15" s="3">
        <v>19.2</v>
      </c>
      <c r="D15" s="3">
        <v>10</v>
      </c>
      <c r="E15" s="3">
        <v>5</v>
      </c>
      <c r="F15" s="3">
        <v>34.200000000000003</v>
      </c>
    </row>
    <row r="16" spans="2:6" x14ac:dyDescent="0.3">
      <c r="B16">
        <v>2024696877</v>
      </c>
      <c r="C16" s="3">
        <v>8.5</v>
      </c>
      <c r="D16" s="3">
        <v>0</v>
      </c>
      <c r="E16" s="3">
        <v>0</v>
      </c>
      <c r="F16" s="3">
        <v>8.5</v>
      </c>
    </row>
    <row r="17" spans="2:6" x14ac:dyDescent="0.3">
      <c r="B17">
        <v>2024698420</v>
      </c>
      <c r="C17" s="3">
        <v>12.5</v>
      </c>
      <c r="D17" s="3">
        <v>4</v>
      </c>
      <c r="E17" s="3">
        <v>5</v>
      </c>
      <c r="F17" s="3">
        <v>21.5</v>
      </c>
    </row>
    <row r="18" spans="2:6" x14ac:dyDescent="0.3">
      <c r="B18">
        <v>2024699183</v>
      </c>
      <c r="C18" s="3">
        <v>17.399999999999999</v>
      </c>
      <c r="D18" s="3">
        <v>10</v>
      </c>
      <c r="E18" s="3">
        <v>5</v>
      </c>
      <c r="F18" s="3">
        <v>32.4</v>
      </c>
    </row>
    <row r="19" spans="2:6" x14ac:dyDescent="0.3">
      <c r="B19">
        <v>2024700351</v>
      </c>
      <c r="C19" s="3">
        <v>19.7</v>
      </c>
      <c r="D19" s="3">
        <v>20</v>
      </c>
      <c r="E19" s="3">
        <v>5</v>
      </c>
      <c r="F19" s="3">
        <v>44.7</v>
      </c>
    </row>
    <row r="20" spans="2:6" x14ac:dyDescent="0.3">
      <c r="B20">
        <v>2024700360</v>
      </c>
      <c r="C20" s="3">
        <v>0</v>
      </c>
      <c r="D20" s="3">
        <v>0</v>
      </c>
      <c r="E20" s="3">
        <v>0</v>
      </c>
      <c r="F20" s="3">
        <v>0</v>
      </c>
    </row>
    <row r="21" spans="2:6" x14ac:dyDescent="0.3">
      <c r="B21">
        <v>2024700378</v>
      </c>
      <c r="C21" s="3">
        <v>14</v>
      </c>
      <c r="D21" s="3">
        <v>14</v>
      </c>
      <c r="E21" s="3">
        <v>5</v>
      </c>
      <c r="F21" s="3">
        <v>33</v>
      </c>
    </row>
    <row r="22" spans="2:6" x14ac:dyDescent="0.3">
      <c r="B22">
        <v>2024700386</v>
      </c>
      <c r="C22" s="3">
        <v>20.5</v>
      </c>
      <c r="D22" s="3">
        <v>9</v>
      </c>
      <c r="E22" s="3">
        <v>5</v>
      </c>
      <c r="F22" s="3">
        <v>34.5</v>
      </c>
    </row>
    <row r="23" spans="2:6" x14ac:dyDescent="0.3">
      <c r="B23">
        <v>2024700483</v>
      </c>
      <c r="C23" s="3">
        <v>0</v>
      </c>
      <c r="D23" s="3">
        <v>9</v>
      </c>
      <c r="E23" s="3">
        <v>5</v>
      </c>
      <c r="F23" s="3">
        <v>14</v>
      </c>
    </row>
    <row r="24" spans="2:6" x14ac:dyDescent="0.3">
      <c r="B24">
        <v>2024700840</v>
      </c>
      <c r="C24" s="3">
        <v>15</v>
      </c>
      <c r="D24" s="3">
        <v>13</v>
      </c>
      <c r="E24" s="3">
        <v>5</v>
      </c>
      <c r="F24" s="3">
        <v>33</v>
      </c>
    </row>
    <row r="25" spans="2:6" x14ac:dyDescent="0.3">
      <c r="B25">
        <v>2024701072</v>
      </c>
      <c r="C25" s="3">
        <v>8.9</v>
      </c>
      <c r="D25" s="3">
        <v>12</v>
      </c>
      <c r="E25" s="3">
        <v>3</v>
      </c>
      <c r="F25" s="3">
        <v>23.9</v>
      </c>
    </row>
    <row r="26" spans="2:6" x14ac:dyDescent="0.3">
      <c r="B26">
        <v>2024701382</v>
      </c>
      <c r="C26" s="3">
        <v>20.8</v>
      </c>
      <c r="D26" s="3">
        <v>12</v>
      </c>
      <c r="E26" s="3">
        <v>5</v>
      </c>
      <c r="F26" s="3">
        <v>37.799999999999997</v>
      </c>
    </row>
    <row r="27" spans="2:6" x14ac:dyDescent="0.3">
      <c r="B27">
        <v>2024701846</v>
      </c>
      <c r="C27" s="3">
        <v>22</v>
      </c>
      <c r="D27" s="3">
        <v>17</v>
      </c>
      <c r="E27" s="3">
        <v>5</v>
      </c>
      <c r="F27" s="3">
        <v>44</v>
      </c>
    </row>
    <row r="28" spans="2:6" x14ac:dyDescent="0.3">
      <c r="B28">
        <v>2024703369</v>
      </c>
      <c r="C28" s="3">
        <v>17.7</v>
      </c>
      <c r="D28" s="3">
        <v>13</v>
      </c>
      <c r="E28" s="3">
        <v>5</v>
      </c>
      <c r="F28" s="3">
        <v>35.700000000000003</v>
      </c>
    </row>
    <row r="29" spans="2:6" x14ac:dyDescent="0.3">
      <c r="B29">
        <v>2024709200</v>
      </c>
      <c r="C29" s="3">
        <v>19</v>
      </c>
      <c r="D29" s="3">
        <v>13</v>
      </c>
      <c r="E29" s="3">
        <v>5</v>
      </c>
      <c r="F29" s="3">
        <v>37</v>
      </c>
    </row>
    <row r="30" spans="2:6" x14ac:dyDescent="0.3">
      <c r="B30">
        <v>2024709219</v>
      </c>
      <c r="C30" s="3">
        <v>0</v>
      </c>
      <c r="D30" s="3">
        <v>0</v>
      </c>
      <c r="E30" s="3">
        <v>0</v>
      </c>
      <c r="F30" s="3">
        <v>0</v>
      </c>
    </row>
    <row r="31" spans="2:6" x14ac:dyDescent="0.3">
      <c r="B31">
        <v>2024709278</v>
      </c>
      <c r="C31" s="3">
        <v>21.7</v>
      </c>
      <c r="D31" s="3">
        <v>15</v>
      </c>
      <c r="E31" s="3">
        <v>5</v>
      </c>
      <c r="F31" s="3">
        <v>41.7</v>
      </c>
    </row>
    <row r="32" spans="2:6" x14ac:dyDescent="0.3">
      <c r="B32">
        <v>2024709286</v>
      </c>
      <c r="C32" s="3">
        <v>21.2</v>
      </c>
      <c r="D32" s="3">
        <v>19</v>
      </c>
      <c r="E32" s="3">
        <v>5</v>
      </c>
      <c r="F32" s="3">
        <v>45.2</v>
      </c>
    </row>
    <row r="33" spans="2:6" x14ac:dyDescent="0.3">
      <c r="B33">
        <v>2024709294</v>
      </c>
      <c r="C33" s="3">
        <v>19.7</v>
      </c>
      <c r="D33" s="3">
        <v>0</v>
      </c>
      <c r="E33" s="3">
        <v>0</v>
      </c>
      <c r="F33" s="3">
        <v>19.7</v>
      </c>
    </row>
    <row r="34" spans="2:6" x14ac:dyDescent="0.3">
      <c r="B34">
        <v>2024709308</v>
      </c>
      <c r="C34" s="3">
        <v>20.7</v>
      </c>
      <c r="D34" s="3">
        <v>13</v>
      </c>
      <c r="E34" s="3">
        <v>5</v>
      </c>
      <c r="F34" s="3">
        <v>38.700000000000003</v>
      </c>
    </row>
    <row r="35" spans="2:6" x14ac:dyDescent="0.3">
      <c r="B35">
        <v>2024709316</v>
      </c>
      <c r="C35" s="3">
        <v>21.5</v>
      </c>
      <c r="D35" s="3">
        <v>14</v>
      </c>
      <c r="E35" s="3">
        <v>5</v>
      </c>
      <c r="F35" s="3">
        <v>40.5</v>
      </c>
    </row>
    <row r="36" spans="2:6" x14ac:dyDescent="0.3">
      <c r="B36">
        <v>2024709960</v>
      </c>
      <c r="C36" s="3">
        <v>16.7</v>
      </c>
      <c r="D36" s="3">
        <v>13</v>
      </c>
      <c r="E36" s="3">
        <v>5</v>
      </c>
      <c r="F36" s="3">
        <v>34.700000000000003</v>
      </c>
    </row>
    <row r="37" spans="2:6" x14ac:dyDescent="0.3">
      <c r="B37">
        <v>2024710020</v>
      </c>
      <c r="C37" s="3">
        <v>15</v>
      </c>
      <c r="D37" s="3">
        <v>14</v>
      </c>
      <c r="E37" s="3">
        <v>5</v>
      </c>
      <c r="F37" s="3">
        <v>34</v>
      </c>
    </row>
    <row r="38" spans="2:6" x14ac:dyDescent="0.3">
      <c r="B38">
        <v>2024710039</v>
      </c>
      <c r="C38" s="3">
        <v>21.2</v>
      </c>
      <c r="D38" s="3">
        <v>15</v>
      </c>
      <c r="E38" s="3">
        <v>5</v>
      </c>
      <c r="F38" s="3">
        <v>41.2</v>
      </c>
    </row>
    <row r="39" spans="2:6" x14ac:dyDescent="0.3">
      <c r="B39">
        <v>2024711370</v>
      </c>
      <c r="C39" s="3">
        <v>20.399999999999999</v>
      </c>
      <c r="D39" s="3">
        <v>14</v>
      </c>
      <c r="E39" s="3">
        <v>5</v>
      </c>
      <c r="F39" s="3">
        <v>39.4</v>
      </c>
    </row>
    <row r="40" spans="2:6" x14ac:dyDescent="0.3">
      <c r="B40">
        <v>2024711396</v>
      </c>
      <c r="C40" s="3">
        <v>12.9</v>
      </c>
      <c r="D40" s="3">
        <v>7</v>
      </c>
      <c r="E40" s="3">
        <v>5</v>
      </c>
      <c r="F40" s="3">
        <v>24.9</v>
      </c>
    </row>
    <row r="41" spans="2:6" x14ac:dyDescent="0.3">
      <c r="B41">
        <v>2024711493</v>
      </c>
      <c r="C41" s="3">
        <v>7</v>
      </c>
      <c r="D41" s="3">
        <v>5</v>
      </c>
      <c r="E41" s="3">
        <v>5</v>
      </c>
      <c r="F41" s="3">
        <v>17</v>
      </c>
    </row>
    <row r="42" spans="2:6" x14ac:dyDescent="0.3">
      <c r="B42">
        <v>2024711531</v>
      </c>
      <c r="C42" s="3">
        <v>24</v>
      </c>
      <c r="D42" s="3">
        <v>19</v>
      </c>
      <c r="E42" s="3">
        <v>5</v>
      </c>
      <c r="F42" s="3">
        <v>48</v>
      </c>
    </row>
    <row r="43" spans="2:6" x14ac:dyDescent="0.3">
      <c r="B43">
        <v>2024711655</v>
      </c>
      <c r="C43" s="3">
        <v>17.399999999999999</v>
      </c>
      <c r="D43" s="3">
        <v>9</v>
      </c>
      <c r="E43" s="3">
        <v>5</v>
      </c>
      <c r="F43" s="3">
        <v>31.4</v>
      </c>
    </row>
    <row r="44" spans="2:6" x14ac:dyDescent="0.3">
      <c r="B44">
        <v>2024711680</v>
      </c>
      <c r="C44" s="3">
        <v>0</v>
      </c>
      <c r="D44" s="3">
        <v>0</v>
      </c>
      <c r="E44" s="3">
        <v>0</v>
      </c>
      <c r="F44" s="3">
        <v>0</v>
      </c>
    </row>
    <row r="45" spans="2:6" x14ac:dyDescent="0.3">
      <c r="B45">
        <v>2024711698</v>
      </c>
      <c r="C45" s="3">
        <v>18.2</v>
      </c>
      <c r="D45" s="3">
        <v>13</v>
      </c>
      <c r="E45" s="3">
        <v>5</v>
      </c>
      <c r="F45" s="3">
        <v>36.200000000000003</v>
      </c>
    </row>
    <row r="46" spans="2:6" x14ac:dyDescent="0.3">
      <c r="B46">
        <v>2024712317</v>
      </c>
      <c r="C46" s="3">
        <v>19.7</v>
      </c>
      <c r="D46" s="3">
        <v>11</v>
      </c>
      <c r="E46" s="3">
        <v>4</v>
      </c>
      <c r="F46" s="3">
        <v>34.700000000000003</v>
      </c>
    </row>
    <row r="47" spans="2:6" x14ac:dyDescent="0.3">
      <c r="B47">
        <v>2024715936</v>
      </c>
      <c r="C47" s="3">
        <v>25</v>
      </c>
      <c r="D47" s="3">
        <v>15</v>
      </c>
      <c r="E47" s="3">
        <v>5</v>
      </c>
      <c r="F47" s="3">
        <v>45</v>
      </c>
    </row>
    <row r="48" spans="2:6" x14ac:dyDescent="0.3">
      <c r="B48">
        <v>2024715944</v>
      </c>
      <c r="C48" s="3">
        <v>17.2</v>
      </c>
      <c r="D48" s="3">
        <v>10.5</v>
      </c>
      <c r="E48" s="3">
        <v>5</v>
      </c>
      <c r="F48" s="3">
        <v>32.700000000000003</v>
      </c>
    </row>
    <row r="49" spans="2:6" x14ac:dyDescent="0.3">
      <c r="B49">
        <v>2024715952</v>
      </c>
      <c r="C49" s="3">
        <v>23.5</v>
      </c>
      <c r="D49" s="3">
        <v>14</v>
      </c>
      <c r="E49" s="3">
        <v>5</v>
      </c>
      <c r="F49" s="3">
        <v>42.5</v>
      </c>
    </row>
    <row r="50" spans="2:6" x14ac:dyDescent="0.3">
      <c r="B50">
        <v>2024715979</v>
      </c>
      <c r="C50" s="3">
        <v>20.2</v>
      </c>
      <c r="D50" s="3">
        <v>13.5</v>
      </c>
      <c r="E50" s="3">
        <v>5</v>
      </c>
      <c r="F50" s="3">
        <v>38.700000000000003</v>
      </c>
    </row>
    <row r="51" spans="2:6" x14ac:dyDescent="0.3">
      <c r="B51">
        <v>2024716169</v>
      </c>
      <c r="C51" s="3">
        <v>19.7</v>
      </c>
      <c r="D51" s="3">
        <v>9</v>
      </c>
      <c r="E51" s="3">
        <v>5</v>
      </c>
      <c r="F51" s="3">
        <v>33.700000000000003</v>
      </c>
    </row>
    <row r="52" spans="2:6" x14ac:dyDescent="0.3">
      <c r="B52">
        <v>2024716606</v>
      </c>
      <c r="C52" s="3">
        <v>25</v>
      </c>
      <c r="D52" s="3">
        <v>20</v>
      </c>
      <c r="E52" s="3">
        <v>5</v>
      </c>
      <c r="F52" s="3">
        <v>50</v>
      </c>
    </row>
    <row r="53" spans="2:6" x14ac:dyDescent="0.3">
      <c r="B53">
        <v>2024727012</v>
      </c>
      <c r="C53" s="3">
        <v>12.1</v>
      </c>
      <c r="D53" s="3">
        <v>7.5</v>
      </c>
      <c r="E53" s="3">
        <v>3</v>
      </c>
      <c r="F53" s="3">
        <v>22.6</v>
      </c>
    </row>
  </sheetData>
  <autoFilter ref="B2:F2" xr:uid="{D53D9964-3B87-48FB-9482-EDEF1E3A404B}">
    <sortState xmlns:xlrd2="http://schemas.microsoft.com/office/spreadsheetml/2017/richdata2" ref="B3:F53">
      <sortCondition ref="B2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workbookViewId="0">
      <selection activeCell="I53" sqref="A1:I53"/>
    </sheetView>
  </sheetViews>
  <sheetFormatPr defaultColWidth="0" defaultRowHeight="14.4" zeroHeight="1" x14ac:dyDescent="0.3"/>
  <cols>
    <col min="1" max="1" width="8.6640625" bestFit="1" customWidth="1"/>
    <col min="2" max="2" width="13.44140625" bestFit="1" customWidth="1"/>
    <col min="3" max="3" width="14.109375" bestFit="1" customWidth="1"/>
    <col min="4" max="8" width="5.5546875" bestFit="1" customWidth="1"/>
    <col min="9" max="9" width="7.33203125" bestFit="1" customWidth="1"/>
    <col min="10" max="10" width="5" bestFit="1" customWidth="1"/>
    <col min="11" max="16384" width="8.88671875" hidden="1"/>
  </cols>
  <sheetData>
    <row r="1" spans="1:9" x14ac:dyDescent="0.3">
      <c r="A1" s="4"/>
      <c r="B1" s="4"/>
      <c r="C1" s="4"/>
      <c r="D1" s="3">
        <f t="shared" ref="D1:G1" si="0">SUM(D3:D53)</f>
        <v>173.5</v>
      </c>
      <c r="E1" s="3">
        <f t="shared" si="0"/>
        <v>171</v>
      </c>
      <c r="F1" s="3">
        <f t="shared" si="0"/>
        <v>91.400000000000034</v>
      </c>
      <c r="G1" s="3">
        <f t="shared" si="0"/>
        <v>172.2</v>
      </c>
      <c r="H1" s="3">
        <f>SUM(H3:H53)</f>
        <v>170.7999999999999</v>
      </c>
      <c r="I1" s="4"/>
    </row>
    <row r="2" spans="1:9" x14ac:dyDescent="0.3">
      <c r="A2" t="s">
        <v>0</v>
      </c>
      <c r="B2" t="s">
        <v>2</v>
      </c>
      <c r="C2" t="s">
        <v>10</v>
      </c>
      <c r="D2" t="s">
        <v>5</v>
      </c>
      <c r="E2" t="s">
        <v>3</v>
      </c>
      <c r="F2" t="s">
        <v>6</v>
      </c>
      <c r="G2" t="s">
        <v>7</v>
      </c>
      <c r="H2" t="s">
        <v>4</v>
      </c>
      <c r="I2" t="s">
        <v>8</v>
      </c>
    </row>
    <row r="3" spans="1:9" x14ac:dyDescent="0.3">
      <c r="A3" t="s">
        <v>1</v>
      </c>
      <c r="B3" s="2">
        <v>2024716606</v>
      </c>
      <c r="C3" s="2" t="s">
        <v>11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f t="shared" ref="I3:I34" si="1">SUM(D3:H3)</f>
        <v>25</v>
      </c>
    </row>
    <row r="4" spans="1:9" x14ac:dyDescent="0.3">
      <c r="A4" t="s">
        <v>9</v>
      </c>
      <c r="B4" s="2">
        <v>2024715936</v>
      </c>
      <c r="C4" s="2" t="s">
        <v>11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f t="shared" si="1"/>
        <v>25</v>
      </c>
    </row>
    <row r="5" spans="1:9" x14ac:dyDescent="0.3">
      <c r="A5" t="s">
        <v>1</v>
      </c>
      <c r="B5" s="2">
        <v>2024711531</v>
      </c>
      <c r="C5" s="2"/>
      <c r="D5" s="1">
        <v>5</v>
      </c>
      <c r="E5" s="1">
        <v>4</v>
      </c>
      <c r="F5" s="1">
        <v>5</v>
      </c>
      <c r="G5" s="1">
        <v>5</v>
      </c>
      <c r="H5" s="1">
        <v>5</v>
      </c>
      <c r="I5" s="1">
        <f t="shared" si="1"/>
        <v>24</v>
      </c>
    </row>
    <row r="6" spans="1:9" x14ac:dyDescent="0.3">
      <c r="A6" t="s">
        <v>9</v>
      </c>
      <c r="B6" s="2">
        <v>2023710949</v>
      </c>
      <c r="C6" s="2"/>
      <c r="D6" s="1">
        <v>5</v>
      </c>
      <c r="E6" s="1">
        <v>4.5</v>
      </c>
      <c r="F6" s="1">
        <v>5</v>
      </c>
      <c r="G6" s="1">
        <v>4.2</v>
      </c>
      <c r="H6" s="1">
        <v>5</v>
      </c>
      <c r="I6" s="1">
        <f t="shared" si="1"/>
        <v>23.7</v>
      </c>
    </row>
    <row r="7" spans="1:9" x14ac:dyDescent="0.3">
      <c r="A7" t="s">
        <v>9</v>
      </c>
      <c r="B7" s="2">
        <v>2024715952</v>
      </c>
      <c r="C7" s="2"/>
      <c r="D7" s="1">
        <v>3.5</v>
      </c>
      <c r="E7" s="1">
        <v>5</v>
      </c>
      <c r="F7" s="1">
        <v>5</v>
      </c>
      <c r="G7" s="1">
        <v>5</v>
      </c>
      <c r="H7" s="1">
        <v>5</v>
      </c>
      <c r="I7" s="1">
        <f t="shared" si="1"/>
        <v>23.5</v>
      </c>
    </row>
    <row r="8" spans="1:9" x14ac:dyDescent="0.3">
      <c r="A8" t="s">
        <v>9</v>
      </c>
      <c r="B8" s="2">
        <v>2024701846</v>
      </c>
      <c r="C8" s="2" t="s">
        <v>13</v>
      </c>
      <c r="D8" s="1">
        <v>5</v>
      </c>
      <c r="E8" s="1">
        <v>4.5</v>
      </c>
      <c r="F8" s="1">
        <v>2.5</v>
      </c>
      <c r="G8" s="1">
        <v>5</v>
      </c>
      <c r="H8" s="1">
        <v>5</v>
      </c>
      <c r="I8" s="1">
        <f t="shared" si="1"/>
        <v>22</v>
      </c>
    </row>
    <row r="9" spans="1:9" x14ac:dyDescent="0.3">
      <c r="A9" t="s">
        <v>9</v>
      </c>
      <c r="B9" s="2">
        <v>2024709278</v>
      </c>
      <c r="C9" s="2"/>
      <c r="D9" s="1">
        <v>5</v>
      </c>
      <c r="E9" s="1">
        <v>5</v>
      </c>
      <c r="F9" s="1">
        <v>1.7</v>
      </c>
      <c r="G9" s="1">
        <v>5</v>
      </c>
      <c r="H9" s="1">
        <v>5</v>
      </c>
      <c r="I9" s="1">
        <f t="shared" si="1"/>
        <v>21.7</v>
      </c>
    </row>
    <row r="10" spans="1:9" x14ac:dyDescent="0.3">
      <c r="A10" t="s">
        <v>9</v>
      </c>
      <c r="B10" s="2">
        <v>2024709316</v>
      </c>
      <c r="C10" s="2"/>
      <c r="D10" s="1">
        <v>5</v>
      </c>
      <c r="E10" s="1">
        <v>4.5</v>
      </c>
      <c r="F10" s="1">
        <v>2.5</v>
      </c>
      <c r="G10" s="1">
        <v>4.5</v>
      </c>
      <c r="H10" s="1">
        <v>5</v>
      </c>
      <c r="I10" s="1">
        <f t="shared" si="1"/>
        <v>21.5</v>
      </c>
    </row>
    <row r="11" spans="1:9" x14ac:dyDescent="0.3">
      <c r="A11" t="s">
        <v>9</v>
      </c>
      <c r="B11" s="2">
        <v>2024710039</v>
      </c>
      <c r="C11" s="2"/>
      <c r="D11" s="1">
        <v>5</v>
      </c>
      <c r="E11" s="1">
        <v>4.5</v>
      </c>
      <c r="F11" s="1">
        <v>2.5</v>
      </c>
      <c r="G11" s="1">
        <v>4.2</v>
      </c>
      <c r="H11" s="1">
        <v>5</v>
      </c>
      <c r="I11" s="1">
        <f t="shared" si="1"/>
        <v>21.2</v>
      </c>
    </row>
    <row r="12" spans="1:9" x14ac:dyDescent="0.3">
      <c r="A12" t="s">
        <v>9</v>
      </c>
      <c r="B12" s="2">
        <v>2024709286</v>
      </c>
      <c r="C12" s="2"/>
      <c r="D12" s="1">
        <v>5</v>
      </c>
      <c r="E12" s="1">
        <v>4.5</v>
      </c>
      <c r="F12" s="1">
        <v>1.7</v>
      </c>
      <c r="G12" s="1">
        <v>5</v>
      </c>
      <c r="H12" s="1">
        <v>5</v>
      </c>
      <c r="I12" s="1">
        <f t="shared" si="1"/>
        <v>21.2</v>
      </c>
    </row>
    <row r="13" spans="1:9" x14ac:dyDescent="0.3">
      <c r="A13" t="s">
        <v>9</v>
      </c>
      <c r="B13" s="2">
        <v>2024701382</v>
      </c>
      <c r="C13" s="2"/>
      <c r="D13" s="1">
        <v>5</v>
      </c>
      <c r="E13" s="1">
        <v>4.5</v>
      </c>
      <c r="F13" s="1">
        <v>2.5</v>
      </c>
      <c r="G13" s="1">
        <v>5</v>
      </c>
      <c r="H13" s="1">
        <v>3.8</v>
      </c>
      <c r="I13" s="1">
        <f t="shared" si="1"/>
        <v>20.8</v>
      </c>
    </row>
    <row r="14" spans="1:9" x14ac:dyDescent="0.3">
      <c r="A14" t="s">
        <v>9</v>
      </c>
      <c r="B14" s="2">
        <v>2024709308</v>
      </c>
      <c r="C14" s="2"/>
      <c r="D14" s="1">
        <v>5</v>
      </c>
      <c r="E14" s="1">
        <v>4.5</v>
      </c>
      <c r="F14" s="1">
        <v>2.5</v>
      </c>
      <c r="G14" s="1">
        <v>3.7</v>
      </c>
      <c r="H14" s="1">
        <v>5</v>
      </c>
      <c r="I14" s="1">
        <f t="shared" si="1"/>
        <v>20.7</v>
      </c>
    </row>
    <row r="15" spans="1:9" x14ac:dyDescent="0.3">
      <c r="A15" t="s">
        <v>9</v>
      </c>
      <c r="B15" s="2">
        <v>2024700386</v>
      </c>
      <c r="C15" s="2"/>
      <c r="D15" s="1">
        <v>5</v>
      </c>
      <c r="E15" s="1">
        <v>3</v>
      </c>
      <c r="F15" s="1">
        <v>2.5</v>
      </c>
      <c r="G15" s="1">
        <v>5</v>
      </c>
      <c r="H15" s="1">
        <v>5</v>
      </c>
      <c r="I15" s="1">
        <f t="shared" si="1"/>
        <v>20.5</v>
      </c>
    </row>
    <row r="16" spans="1:9" x14ac:dyDescent="0.3">
      <c r="A16" t="s">
        <v>1</v>
      </c>
      <c r="B16" s="2">
        <v>2024711370</v>
      </c>
      <c r="C16" s="2" t="s">
        <v>12</v>
      </c>
      <c r="D16" s="1">
        <v>5</v>
      </c>
      <c r="E16" s="1">
        <v>5</v>
      </c>
      <c r="F16" s="1">
        <v>2.5</v>
      </c>
      <c r="G16" s="1">
        <v>4.2</v>
      </c>
      <c r="H16" s="1">
        <v>3.7</v>
      </c>
      <c r="I16" s="1">
        <f t="shared" si="1"/>
        <v>20.399999999999999</v>
      </c>
    </row>
    <row r="17" spans="1:9" x14ac:dyDescent="0.3">
      <c r="A17" t="s">
        <v>9</v>
      </c>
      <c r="B17" s="2">
        <v>2024674016</v>
      </c>
      <c r="C17" s="2"/>
      <c r="D17" s="1">
        <v>5</v>
      </c>
      <c r="E17" s="1">
        <v>4.5</v>
      </c>
      <c r="F17" s="1">
        <v>1.7</v>
      </c>
      <c r="G17" s="1">
        <v>4.2</v>
      </c>
      <c r="H17" s="1">
        <v>5</v>
      </c>
      <c r="I17" s="1">
        <f t="shared" si="1"/>
        <v>20.399999999999999</v>
      </c>
    </row>
    <row r="18" spans="1:9" x14ac:dyDescent="0.3">
      <c r="A18" t="s">
        <v>9</v>
      </c>
      <c r="B18" s="2">
        <v>2024715979</v>
      </c>
      <c r="C18" s="2"/>
      <c r="D18" s="1">
        <v>5</v>
      </c>
      <c r="E18" s="1">
        <v>3.5</v>
      </c>
      <c r="F18" s="1">
        <v>1.7</v>
      </c>
      <c r="G18" s="1">
        <v>5</v>
      </c>
      <c r="H18" s="1">
        <v>5</v>
      </c>
      <c r="I18" s="1">
        <f t="shared" si="1"/>
        <v>20.2</v>
      </c>
    </row>
    <row r="19" spans="1:9" x14ac:dyDescent="0.3">
      <c r="A19" t="s">
        <v>1</v>
      </c>
      <c r="B19" s="2">
        <v>2024716169</v>
      </c>
      <c r="C19" s="2"/>
      <c r="D19" s="1">
        <v>5</v>
      </c>
      <c r="E19" s="1">
        <v>3.5</v>
      </c>
      <c r="F19" s="1">
        <v>2.5</v>
      </c>
      <c r="G19" s="1">
        <v>5</v>
      </c>
      <c r="H19" s="1">
        <v>3.7</v>
      </c>
      <c r="I19" s="1">
        <f t="shared" si="1"/>
        <v>19.7</v>
      </c>
    </row>
    <row r="20" spans="1:9" x14ac:dyDescent="0.3">
      <c r="A20" t="s">
        <v>1</v>
      </c>
      <c r="B20" s="2">
        <v>2024712317</v>
      </c>
      <c r="C20" s="2"/>
      <c r="D20" s="1">
        <v>5</v>
      </c>
      <c r="E20" s="1">
        <v>4</v>
      </c>
      <c r="F20" s="1">
        <v>1.7</v>
      </c>
      <c r="G20" s="1">
        <v>4</v>
      </c>
      <c r="H20" s="1">
        <v>5</v>
      </c>
      <c r="I20" s="1">
        <f t="shared" si="1"/>
        <v>19.7</v>
      </c>
    </row>
    <row r="21" spans="1:9" x14ac:dyDescent="0.3">
      <c r="A21" t="s">
        <v>9</v>
      </c>
      <c r="B21" s="2">
        <v>2024709294</v>
      </c>
      <c r="C21" s="2"/>
      <c r="D21" s="1">
        <v>5</v>
      </c>
      <c r="E21" s="1">
        <v>4</v>
      </c>
      <c r="F21" s="1">
        <v>2.5</v>
      </c>
      <c r="G21" s="1">
        <v>4.2</v>
      </c>
      <c r="H21" s="1">
        <v>4</v>
      </c>
      <c r="I21" s="1">
        <f t="shared" si="1"/>
        <v>19.7</v>
      </c>
    </row>
    <row r="22" spans="1:9" x14ac:dyDescent="0.3">
      <c r="A22" t="s">
        <v>9</v>
      </c>
      <c r="B22" s="2">
        <v>2024700351</v>
      </c>
      <c r="C22" s="2"/>
      <c r="D22" s="1">
        <v>5</v>
      </c>
      <c r="E22" s="1">
        <v>3.5</v>
      </c>
      <c r="F22" s="1">
        <v>2.5</v>
      </c>
      <c r="G22" s="1">
        <v>5</v>
      </c>
      <c r="H22" s="1">
        <v>3.7</v>
      </c>
      <c r="I22" s="1">
        <f t="shared" si="1"/>
        <v>19.7</v>
      </c>
    </row>
    <row r="23" spans="1:9" x14ac:dyDescent="0.3">
      <c r="A23" t="s">
        <v>9</v>
      </c>
      <c r="B23" s="2">
        <v>2024691921</v>
      </c>
      <c r="C23" s="2"/>
      <c r="D23" s="1">
        <v>5</v>
      </c>
      <c r="E23" s="1">
        <v>4</v>
      </c>
      <c r="F23" s="1">
        <v>2.5</v>
      </c>
      <c r="G23" s="1">
        <v>4.2</v>
      </c>
      <c r="H23" s="1">
        <v>4</v>
      </c>
      <c r="I23" s="1">
        <f t="shared" si="1"/>
        <v>19.7</v>
      </c>
    </row>
    <row r="24" spans="1:9" x14ac:dyDescent="0.3">
      <c r="A24" t="s">
        <v>1</v>
      </c>
      <c r="B24" s="2">
        <v>2024711680</v>
      </c>
      <c r="C24" s="2"/>
      <c r="D24" s="1">
        <v>5</v>
      </c>
      <c r="E24" s="1">
        <v>3</v>
      </c>
      <c r="F24" s="1">
        <v>2.5</v>
      </c>
      <c r="G24" s="1">
        <v>3.7</v>
      </c>
      <c r="H24" s="1">
        <v>5</v>
      </c>
      <c r="I24" s="1">
        <f t="shared" si="1"/>
        <v>19.2</v>
      </c>
    </row>
    <row r="25" spans="1:9" x14ac:dyDescent="0.3">
      <c r="A25" t="s">
        <v>9</v>
      </c>
      <c r="B25" s="2">
        <v>2024709200</v>
      </c>
      <c r="C25" s="2"/>
      <c r="D25" s="1">
        <v>5</v>
      </c>
      <c r="E25" s="1">
        <v>4</v>
      </c>
      <c r="F25" s="1">
        <v>2.5</v>
      </c>
      <c r="G25" s="1">
        <v>2.5</v>
      </c>
      <c r="H25" s="1">
        <v>5</v>
      </c>
      <c r="I25" s="1">
        <f t="shared" si="1"/>
        <v>19</v>
      </c>
    </row>
    <row r="26" spans="1:9" x14ac:dyDescent="0.3">
      <c r="A26" t="s">
        <v>1</v>
      </c>
      <c r="B26" s="2">
        <v>2024711698</v>
      </c>
      <c r="C26" s="2"/>
      <c r="D26" s="1">
        <v>5</v>
      </c>
      <c r="E26" s="1">
        <v>4.5</v>
      </c>
      <c r="F26" s="1">
        <v>0</v>
      </c>
      <c r="G26" s="1">
        <v>5</v>
      </c>
      <c r="H26" s="1">
        <v>3.7</v>
      </c>
      <c r="I26" s="1">
        <f t="shared" si="1"/>
        <v>18.2</v>
      </c>
    </row>
    <row r="27" spans="1:9" x14ac:dyDescent="0.3">
      <c r="A27" t="s">
        <v>9</v>
      </c>
      <c r="B27" s="2">
        <v>2023655557</v>
      </c>
      <c r="C27" s="2"/>
      <c r="D27" s="1">
        <v>5</v>
      </c>
      <c r="E27" s="1">
        <v>5</v>
      </c>
      <c r="F27" s="1">
        <v>0</v>
      </c>
      <c r="G27" s="1">
        <v>4.2</v>
      </c>
      <c r="H27" s="1">
        <v>3.7</v>
      </c>
      <c r="I27" s="1">
        <f t="shared" si="1"/>
        <v>17.899999999999999</v>
      </c>
    </row>
    <row r="28" spans="1:9" x14ac:dyDescent="0.3">
      <c r="A28" t="s">
        <v>1</v>
      </c>
      <c r="B28" s="2">
        <v>2024711655</v>
      </c>
      <c r="C28" s="2"/>
      <c r="D28" s="1">
        <v>2.5</v>
      </c>
      <c r="E28" s="1">
        <v>4</v>
      </c>
      <c r="F28" s="1">
        <v>1.7</v>
      </c>
      <c r="G28" s="1">
        <v>4.2</v>
      </c>
      <c r="H28" s="1">
        <v>5</v>
      </c>
      <c r="I28" s="1">
        <f t="shared" si="1"/>
        <v>17.399999999999999</v>
      </c>
    </row>
    <row r="29" spans="1:9" x14ac:dyDescent="0.3">
      <c r="A29" t="s">
        <v>9</v>
      </c>
      <c r="B29" s="2">
        <v>2024715944</v>
      </c>
      <c r="C29" s="2"/>
      <c r="D29" s="1">
        <v>2.5</v>
      </c>
      <c r="E29" s="1">
        <v>4</v>
      </c>
      <c r="F29" s="1">
        <v>2.5</v>
      </c>
      <c r="G29" s="1">
        <v>3.2</v>
      </c>
      <c r="H29" s="1">
        <v>5</v>
      </c>
      <c r="I29" s="1">
        <f t="shared" si="1"/>
        <v>17.2</v>
      </c>
    </row>
    <row r="30" spans="1:9" x14ac:dyDescent="0.3">
      <c r="A30" t="s">
        <v>9</v>
      </c>
      <c r="B30" s="2">
        <v>2024699183</v>
      </c>
      <c r="C30" s="2"/>
      <c r="D30" s="1">
        <v>5</v>
      </c>
      <c r="E30" s="1">
        <v>3.5</v>
      </c>
      <c r="F30" s="1">
        <v>1.7</v>
      </c>
      <c r="G30" s="1">
        <v>3</v>
      </c>
      <c r="H30" s="1">
        <v>3.7</v>
      </c>
      <c r="I30" s="1">
        <f t="shared" si="1"/>
        <v>16.899999999999999</v>
      </c>
    </row>
    <row r="31" spans="1:9" x14ac:dyDescent="0.3">
      <c r="A31" t="s">
        <v>9</v>
      </c>
      <c r="B31" s="2">
        <v>2024709960</v>
      </c>
      <c r="C31" s="2"/>
      <c r="D31" s="1">
        <v>5</v>
      </c>
      <c r="E31" s="1">
        <v>3</v>
      </c>
      <c r="F31" s="1">
        <v>2.5</v>
      </c>
      <c r="G31" s="1">
        <v>5</v>
      </c>
      <c r="H31" s="1">
        <v>1.2</v>
      </c>
      <c r="I31" s="1">
        <f t="shared" si="1"/>
        <v>16.7</v>
      </c>
    </row>
    <row r="32" spans="1:9" x14ac:dyDescent="0.3">
      <c r="A32" t="s">
        <v>9</v>
      </c>
      <c r="B32" s="2">
        <v>2024703369</v>
      </c>
      <c r="C32" s="2"/>
      <c r="D32" s="1">
        <v>5</v>
      </c>
      <c r="E32" s="1">
        <v>3.5</v>
      </c>
      <c r="F32" s="1">
        <v>1.7</v>
      </c>
      <c r="G32" s="1">
        <v>2.5</v>
      </c>
      <c r="H32" s="1">
        <v>3.7</v>
      </c>
      <c r="I32" s="1">
        <f t="shared" si="1"/>
        <v>16.399999999999999</v>
      </c>
    </row>
    <row r="33" spans="1:9" x14ac:dyDescent="0.3">
      <c r="A33" t="s">
        <v>9</v>
      </c>
      <c r="B33" s="2">
        <v>2024673630</v>
      </c>
      <c r="C33" s="2"/>
      <c r="D33" s="1">
        <v>5</v>
      </c>
      <c r="E33" s="1">
        <v>3</v>
      </c>
      <c r="F33" s="1">
        <v>1.7</v>
      </c>
      <c r="G33" s="1">
        <v>2.5</v>
      </c>
      <c r="H33" s="1">
        <v>3.7</v>
      </c>
      <c r="I33" s="1">
        <f t="shared" si="1"/>
        <v>15.899999999999999</v>
      </c>
    </row>
    <row r="34" spans="1:9" x14ac:dyDescent="0.3">
      <c r="A34" t="s">
        <v>9</v>
      </c>
      <c r="B34" s="2">
        <v>2024700840</v>
      </c>
      <c r="C34" s="2"/>
      <c r="D34" s="1">
        <v>2.5</v>
      </c>
      <c r="E34" s="1">
        <v>2.5</v>
      </c>
      <c r="F34" s="1">
        <v>2.5</v>
      </c>
      <c r="G34" s="1">
        <v>5</v>
      </c>
      <c r="H34" s="1">
        <v>2.5</v>
      </c>
      <c r="I34" s="1">
        <f t="shared" si="1"/>
        <v>15</v>
      </c>
    </row>
    <row r="35" spans="1:9" x14ac:dyDescent="0.3">
      <c r="A35" t="s">
        <v>9</v>
      </c>
      <c r="B35" s="2">
        <v>2024700378</v>
      </c>
      <c r="C35" s="2"/>
      <c r="D35" s="1">
        <v>5</v>
      </c>
      <c r="E35" s="1">
        <v>3</v>
      </c>
      <c r="F35" s="1">
        <v>1</v>
      </c>
      <c r="G35" s="1">
        <v>2.5</v>
      </c>
      <c r="H35" s="1">
        <v>2.5</v>
      </c>
      <c r="I35" s="1">
        <f t="shared" ref="I35:I53" si="2">SUM(D35:H35)</f>
        <v>14</v>
      </c>
    </row>
    <row r="36" spans="1:9" x14ac:dyDescent="0.3">
      <c r="A36" t="s">
        <v>9</v>
      </c>
      <c r="B36" s="2">
        <v>2023661379</v>
      </c>
      <c r="C36" s="2"/>
      <c r="D36" s="1">
        <v>0</v>
      </c>
      <c r="E36" s="1">
        <v>4</v>
      </c>
      <c r="F36" s="1">
        <v>1</v>
      </c>
      <c r="G36" s="1">
        <v>5</v>
      </c>
      <c r="H36" s="1">
        <v>3.7</v>
      </c>
      <c r="I36" s="1">
        <f t="shared" si="2"/>
        <v>13.7</v>
      </c>
    </row>
    <row r="37" spans="1:9" x14ac:dyDescent="0.3">
      <c r="A37" t="s">
        <v>1</v>
      </c>
      <c r="B37" s="2">
        <v>2024711396</v>
      </c>
      <c r="C37" s="2"/>
      <c r="D37" s="1">
        <v>5</v>
      </c>
      <c r="E37" s="1">
        <v>2.5</v>
      </c>
      <c r="F37" s="1">
        <v>0</v>
      </c>
      <c r="G37" s="1">
        <v>4.2</v>
      </c>
      <c r="H37" s="1">
        <v>1.2</v>
      </c>
      <c r="I37" s="1">
        <f t="shared" si="2"/>
        <v>12.899999999999999</v>
      </c>
    </row>
    <row r="38" spans="1:9" x14ac:dyDescent="0.3">
      <c r="A38" t="s">
        <v>9</v>
      </c>
      <c r="B38" s="2">
        <v>2024710020</v>
      </c>
      <c r="C38" s="2"/>
      <c r="D38" s="1">
        <v>0</v>
      </c>
      <c r="E38" s="1">
        <v>3.5</v>
      </c>
      <c r="F38" s="1">
        <v>0</v>
      </c>
      <c r="G38" s="1">
        <v>4.2</v>
      </c>
      <c r="H38" s="1">
        <v>5</v>
      </c>
      <c r="I38" s="1">
        <f t="shared" si="2"/>
        <v>12.7</v>
      </c>
    </row>
    <row r="39" spans="1:9" x14ac:dyDescent="0.3">
      <c r="A39" t="s">
        <v>9</v>
      </c>
      <c r="B39" s="2">
        <v>2024698420</v>
      </c>
      <c r="C39" s="2"/>
      <c r="D39" s="1">
        <v>5</v>
      </c>
      <c r="E39" s="1">
        <v>3.5</v>
      </c>
      <c r="F39" s="1">
        <v>0</v>
      </c>
      <c r="G39" s="1">
        <v>1.5</v>
      </c>
      <c r="H39" s="1">
        <v>2.5</v>
      </c>
      <c r="I39" s="1">
        <f t="shared" si="2"/>
        <v>12.5</v>
      </c>
    </row>
    <row r="40" spans="1:9" x14ac:dyDescent="0.3">
      <c r="A40" t="s">
        <v>9</v>
      </c>
      <c r="B40" s="2">
        <v>2024691883</v>
      </c>
      <c r="C40" s="2"/>
      <c r="D40" s="1">
        <v>0</v>
      </c>
      <c r="E40" s="1">
        <v>3.5</v>
      </c>
      <c r="F40" s="1">
        <v>1.7</v>
      </c>
      <c r="G40" s="1">
        <v>4.2</v>
      </c>
      <c r="H40" s="1">
        <v>3</v>
      </c>
      <c r="I40" s="1">
        <f t="shared" si="2"/>
        <v>12.4</v>
      </c>
    </row>
    <row r="41" spans="1:9" x14ac:dyDescent="0.3">
      <c r="A41" t="s">
        <v>1</v>
      </c>
      <c r="B41" s="2">
        <v>2024727012</v>
      </c>
      <c r="C41" s="2"/>
      <c r="D41" s="1">
        <v>0</v>
      </c>
      <c r="E41" s="1">
        <v>3.5</v>
      </c>
      <c r="F41" s="1">
        <v>1.2</v>
      </c>
      <c r="G41" s="1">
        <v>3.7</v>
      </c>
      <c r="H41" s="1">
        <v>3.7</v>
      </c>
      <c r="I41" s="1">
        <f t="shared" si="2"/>
        <v>12.100000000000001</v>
      </c>
    </row>
    <row r="42" spans="1:9" x14ac:dyDescent="0.3">
      <c r="A42" t="s">
        <v>9</v>
      </c>
      <c r="B42" s="2">
        <v>2024675179</v>
      </c>
      <c r="C42" s="2"/>
      <c r="D42" s="1">
        <v>0</v>
      </c>
      <c r="E42" s="1">
        <v>2.5</v>
      </c>
      <c r="F42" s="1">
        <v>2.5</v>
      </c>
      <c r="G42" s="1">
        <v>2</v>
      </c>
      <c r="H42" s="1">
        <v>2.5</v>
      </c>
      <c r="I42" s="1">
        <f t="shared" si="2"/>
        <v>9.5</v>
      </c>
    </row>
    <row r="43" spans="1:9" x14ac:dyDescent="0.3">
      <c r="A43" t="s">
        <v>1</v>
      </c>
      <c r="B43" s="2">
        <v>2024661160</v>
      </c>
      <c r="C43" s="2"/>
      <c r="D43" s="1">
        <v>2.5</v>
      </c>
      <c r="E43" s="1">
        <v>2.5</v>
      </c>
      <c r="F43" s="1">
        <v>0</v>
      </c>
      <c r="G43" s="1">
        <v>4.2</v>
      </c>
      <c r="H43" s="1">
        <v>0</v>
      </c>
      <c r="I43" s="1">
        <f t="shared" si="2"/>
        <v>9.1999999999999993</v>
      </c>
    </row>
    <row r="44" spans="1:9" x14ac:dyDescent="0.3">
      <c r="A44" t="s">
        <v>9</v>
      </c>
      <c r="B44" s="2">
        <v>2024701072</v>
      </c>
      <c r="C44" s="2"/>
      <c r="D44" s="1">
        <v>0</v>
      </c>
      <c r="E44" s="1">
        <v>3</v>
      </c>
      <c r="F44" s="1">
        <v>1.7</v>
      </c>
      <c r="G44" s="1">
        <v>2.5</v>
      </c>
      <c r="H44" s="1">
        <v>1.7</v>
      </c>
      <c r="I44" s="1">
        <f t="shared" si="2"/>
        <v>8.9</v>
      </c>
    </row>
    <row r="45" spans="1:9" x14ac:dyDescent="0.3">
      <c r="A45" t="s">
        <v>9</v>
      </c>
      <c r="B45" s="2">
        <v>2024696877</v>
      </c>
      <c r="C45" s="2"/>
      <c r="D45" s="1">
        <v>5</v>
      </c>
      <c r="E45" s="1">
        <v>3.5</v>
      </c>
      <c r="F45" s="1">
        <v>0</v>
      </c>
      <c r="G45" s="1">
        <v>0</v>
      </c>
      <c r="H45" s="1">
        <v>0</v>
      </c>
      <c r="I45" s="1">
        <f t="shared" si="2"/>
        <v>8.5</v>
      </c>
    </row>
    <row r="46" spans="1:9" x14ac:dyDescent="0.3">
      <c r="A46" t="s">
        <v>9</v>
      </c>
      <c r="B46" s="2">
        <v>2024675144</v>
      </c>
      <c r="C46" s="2"/>
      <c r="D46" s="1">
        <v>0</v>
      </c>
      <c r="E46" s="1">
        <v>3.5</v>
      </c>
      <c r="F46" s="1">
        <v>2</v>
      </c>
      <c r="G46" s="1">
        <v>0</v>
      </c>
      <c r="H46" s="1">
        <v>1.2</v>
      </c>
      <c r="I46" s="1">
        <f t="shared" si="2"/>
        <v>6.7</v>
      </c>
    </row>
    <row r="47" spans="1:9" x14ac:dyDescent="0.3">
      <c r="A47" t="s">
        <v>1</v>
      </c>
      <c r="B47" s="2">
        <v>2024711493</v>
      </c>
      <c r="C47" s="2"/>
      <c r="D47" s="1">
        <v>0</v>
      </c>
      <c r="E47" s="1">
        <v>2</v>
      </c>
      <c r="F47" s="1">
        <v>0</v>
      </c>
      <c r="G47" s="1">
        <v>0</v>
      </c>
      <c r="H47" s="1">
        <v>3.7</v>
      </c>
      <c r="I47" s="1">
        <f t="shared" si="2"/>
        <v>5.7</v>
      </c>
    </row>
    <row r="48" spans="1:9" x14ac:dyDescent="0.3">
      <c r="A48" t="s">
        <v>9</v>
      </c>
      <c r="B48" s="2">
        <v>2024709219</v>
      </c>
      <c r="C48" s="2"/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f t="shared" si="2"/>
        <v>0</v>
      </c>
    </row>
    <row r="49" spans="1:9" x14ac:dyDescent="0.3">
      <c r="A49" t="s">
        <v>9</v>
      </c>
      <c r="B49" s="2">
        <v>2024700483</v>
      </c>
      <c r="C49" s="2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f t="shared" si="2"/>
        <v>0</v>
      </c>
    </row>
    <row r="50" spans="1:9" x14ac:dyDescent="0.3">
      <c r="A50" t="s">
        <v>9</v>
      </c>
      <c r="B50" s="2">
        <v>2024700360</v>
      </c>
      <c r="C50" s="2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f t="shared" si="2"/>
        <v>0</v>
      </c>
    </row>
    <row r="51" spans="1:9" x14ac:dyDescent="0.3">
      <c r="A51" t="s">
        <v>9</v>
      </c>
      <c r="B51" s="2">
        <v>2024693045</v>
      </c>
      <c r="C51" s="2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f t="shared" si="2"/>
        <v>0</v>
      </c>
    </row>
    <row r="52" spans="1:9" x14ac:dyDescent="0.3">
      <c r="A52" t="s">
        <v>9</v>
      </c>
      <c r="B52" s="2">
        <v>2024675187</v>
      </c>
      <c r="C52" s="2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f t="shared" si="2"/>
        <v>0</v>
      </c>
    </row>
    <row r="53" spans="1:9" x14ac:dyDescent="0.3">
      <c r="A53" t="s">
        <v>9</v>
      </c>
      <c r="B53" s="2">
        <v>2024675152</v>
      </c>
      <c r="C53" s="2"/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f t="shared" si="2"/>
        <v>0</v>
      </c>
    </row>
    <row r="54" spans="1:9" x14ac:dyDescent="0.3"/>
  </sheetData>
  <conditionalFormatting sqref="D3:D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H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H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H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E8A8-8B41-4112-BF30-191E543E1CF2}">
  <dimension ref="A1:L54"/>
  <sheetViews>
    <sheetView workbookViewId="0">
      <selection activeCell="D1" sqref="D1:I1048576"/>
    </sheetView>
  </sheetViews>
  <sheetFormatPr defaultColWidth="0" defaultRowHeight="14.4" zeroHeight="1" x14ac:dyDescent="0.3"/>
  <cols>
    <col min="1" max="1" width="8.6640625" bestFit="1" customWidth="1"/>
    <col min="2" max="2" width="13.44140625" bestFit="1" customWidth="1"/>
    <col min="3" max="3" width="13.44140625" customWidth="1"/>
    <col min="4" max="4" width="14.109375" bestFit="1" customWidth="1"/>
    <col min="5" max="5" width="8.88671875" customWidth="1"/>
    <col min="6" max="10" width="5.5546875" bestFit="1" customWidth="1"/>
    <col min="11" max="11" width="7.33203125" bestFit="1" customWidth="1"/>
    <col min="12" max="12" width="5" bestFit="1" customWidth="1"/>
    <col min="13" max="16384" width="8.88671875" hidden="1"/>
  </cols>
  <sheetData>
    <row r="1" spans="1:9" x14ac:dyDescent="0.3">
      <c r="A1" s="4"/>
      <c r="B1" s="4"/>
      <c r="C1" s="4"/>
      <c r="D1" s="3">
        <f t="shared" ref="D1:G1" si="0">SUM(D3:D53)</f>
        <v>111</v>
      </c>
      <c r="E1" s="3">
        <f t="shared" si="0"/>
        <v>61.5</v>
      </c>
      <c r="F1" s="3">
        <f t="shared" si="0"/>
        <v>119</v>
      </c>
      <c r="G1" s="3">
        <f t="shared" si="0"/>
        <v>138</v>
      </c>
      <c r="H1" s="3">
        <f>SUM(H3:H53)</f>
        <v>74</v>
      </c>
      <c r="I1" s="4"/>
    </row>
    <row r="2" spans="1:9" x14ac:dyDescent="0.3">
      <c r="A2" t="s">
        <v>0</v>
      </c>
      <c r="B2" t="s">
        <v>2</v>
      </c>
      <c r="C2" t="s">
        <v>10</v>
      </c>
      <c r="D2" t="s">
        <v>5</v>
      </c>
      <c r="E2" t="s">
        <v>3</v>
      </c>
      <c r="F2" t="s">
        <v>6</v>
      </c>
      <c r="G2" t="s">
        <v>7</v>
      </c>
      <c r="H2" t="s">
        <v>4</v>
      </c>
      <c r="I2" t="s">
        <v>8</v>
      </c>
    </row>
    <row r="3" spans="1:9" x14ac:dyDescent="0.3">
      <c r="A3" t="s">
        <v>1</v>
      </c>
      <c r="B3" s="2">
        <v>2024727012</v>
      </c>
      <c r="C3" s="2"/>
      <c r="D3" s="1">
        <v>3</v>
      </c>
      <c r="E3" s="1">
        <v>1</v>
      </c>
      <c r="F3" s="1">
        <v>0</v>
      </c>
      <c r="G3" s="1">
        <v>3.5</v>
      </c>
      <c r="H3" s="1">
        <v>0</v>
      </c>
      <c r="I3" s="1">
        <f t="shared" ref="I3:I34" si="1">SUM(D3:H3)</f>
        <v>7.5</v>
      </c>
    </row>
    <row r="4" spans="1:9" x14ac:dyDescent="0.3">
      <c r="A4" t="s">
        <v>1</v>
      </c>
      <c r="B4" s="2">
        <v>2024716606</v>
      </c>
      <c r="C4" s="2" t="s">
        <v>11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f t="shared" si="1"/>
        <v>20</v>
      </c>
    </row>
    <row r="5" spans="1:9" x14ac:dyDescent="0.3">
      <c r="A5" t="s">
        <v>1</v>
      </c>
      <c r="B5" s="2">
        <v>2024716169</v>
      </c>
      <c r="C5" s="2"/>
      <c r="D5" s="1">
        <v>0</v>
      </c>
      <c r="E5" s="1">
        <v>1</v>
      </c>
      <c r="F5" s="1">
        <v>4</v>
      </c>
      <c r="G5" s="1">
        <v>4</v>
      </c>
      <c r="H5" s="1">
        <v>0</v>
      </c>
      <c r="I5" s="1">
        <f t="shared" si="1"/>
        <v>9</v>
      </c>
    </row>
    <row r="6" spans="1:9" x14ac:dyDescent="0.3">
      <c r="A6" t="s">
        <v>9</v>
      </c>
      <c r="B6" s="2">
        <v>2024715979</v>
      </c>
      <c r="C6" s="2"/>
      <c r="D6" s="1">
        <v>4</v>
      </c>
      <c r="E6" s="1">
        <v>0</v>
      </c>
      <c r="F6" s="1">
        <v>4</v>
      </c>
      <c r="G6" s="1">
        <v>3.5</v>
      </c>
      <c r="H6" s="1">
        <v>2</v>
      </c>
      <c r="I6" s="1">
        <f t="shared" si="1"/>
        <v>13.5</v>
      </c>
    </row>
    <row r="7" spans="1:9" x14ac:dyDescent="0.3">
      <c r="A7" t="s">
        <v>9</v>
      </c>
      <c r="B7" s="2">
        <v>2024715952</v>
      </c>
      <c r="C7" s="2"/>
      <c r="D7" s="1">
        <v>4</v>
      </c>
      <c r="E7" s="1">
        <v>4</v>
      </c>
      <c r="F7" s="1">
        <v>2</v>
      </c>
      <c r="G7" s="1">
        <v>4</v>
      </c>
      <c r="H7" s="1">
        <v>0</v>
      </c>
      <c r="I7" s="1">
        <f t="shared" si="1"/>
        <v>14</v>
      </c>
    </row>
    <row r="8" spans="1:9" x14ac:dyDescent="0.3">
      <c r="A8" t="s">
        <v>9</v>
      </c>
      <c r="B8" s="2">
        <v>2024715944</v>
      </c>
      <c r="C8" s="2"/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f t="shared" si="1"/>
        <v>0</v>
      </c>
    </row>
    <row r="9" spans="1:9" x14ac:dyDescent="0.3">
      <c r="A9" t="s">
        <v>9</v>
      </c>
      <c r="B9" s="2">
        <v>2024715936</v>
      </c>
      <c r="C9" s="2" t="s">
        <v>11</v>
      </c>
      <c r="D9" s="1">
        <v>3</v>
      </c>
      <c r="E9" s="1">
        <v>1</v>
      </c>
      <c r="F9" s="1">
        <v>3</v>
      </c>
      <c r="G9" s="1">
        <v>4</v>
      </c>
      <c r="H9" s="1">
        <v>4</v>
      </c>
      <c r="I9" s="1">
        <f t="shared" si="1"/>
        <v>15</v>
      </c>
    </row>
    <row r="10" spans="1:9" x14ac:dyDescent="0.3">
      <c r="A10" t="s">
        <v>1</v>
      </c>
      <c r="B10" s="2">
        <v>2024712317</v>
      </c>
      <c r="C10" s="2"/>
      <c r="D10" s="1">
        <v>0</v>
      </c>
      <c r="E10" s="1">
        <v>2</v>
      </c>
      <c r="F10" s="1">
        <v>3</v>
      </c>
      <c r="G10" s="1">
        <v>4</v>
      </c>
      <c r="H10" s="1">
        <v>2</v>
      </c>
      <c r="I10" s="1">
        <f t="shared" si="1"/>
        <v>11</v>
      </c>
    </row>
    <row r="11" spans="1:9" x14ac:dyDescent="0.3">
      <c r="A11" t="s">
        <v>1</v>
      </c>
      <c r="B11" s="2">
        <v>2024711698</v>
      </c>
      <c r="C11" s="2"/>
      <c r="D11" s="1">
        <v>3</v>
      </c>
      <c r="E11" s="1">
        <v>0</v>
      </c>
      <c r="F11" s="1">
        <v>4</v>
      </c>
      <c r="G11" s="1">
        <v>4</v>
      </c>
      <c r="H11" s="1">
        <v>0</v>
      </c>
      <c r="I11" s="1">
        <f t="shared" si="1"/>
        <v>11</v>
      </c>
    </row>
    <row r="12" spans="1:9" x14ac:dyDescent="0.3">
      <c r="A12" t="s">
        <v>1</v>
      </c>
      <c r="B12" s="2">
        <v>2024711680</v>
      </c>
      <c r="C12" s="2"/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f t="shared" si="1"/>
        <v>0</v>
      </c>
    </row>
    <row r="13" spans="1:9" x14ac:dyDescent="0.3">
      <c r="A13" t="s">
        <v>1</v>
      </c>
      <c r="B13" s="2">
        <v>2024711655</v>
      </c>
      <c r="C13" s="2"/>
      <c r="D13" s="1">
        <v>3</v>
      </c>
      <c r="E13" s="1">
        <v>4</v>
      </c>
      <c r="F13" s="1">
        <v>0</v>
      </c>
      <c r="G13" s="1">
        <v>2</v>
      </c>
      <c r="H13" s="1">
        <v>0</v>
      </c>
      <c r="I13" s="1">
        <f t="shared" si="1"/>
        <v>9</v>
      </c>
    </row>
    <row r="14" spans="1:9" x14ac:dyDescent="0.3">
      <c r="A14" t="s">
        <v>1</v>
      </c>
      <c r="B14" s="2">
        <v>2024711531</v>
      </c>
      <c r="C14" s="2"/>
      <c r="D14" s="1">
        <v>4</v>
      </c>
      <c r="E14" s="1">
        <v>4</v>
      </c>
      <c r="F14" s="1">
        <v>3</v>
      </c>
      <c r="G14" s="1">
        <v>4</v>
      </c>
      <c r="H14" s="1">
        <v>4</v>
      </c>
      <c r="I14" s="1">
        <f t="shared" si="1"/>
        <v>19</v>
      </c>
    </row>
    <row r="15" spans="1:9" x14ac:dyDescent="0.3">
      <c r="A15" t="s">
        <v>1</v>
      </c>
      <c r="B15" s="2">
        <v>2024711493</v>
      </c>
      <c r="C15" s="2"/>
      <c r="D15" s="1">
        <v>2</v>
      </c>
      <c r="E15" s="1">
        <v>0</v>
      </c>
      <c r="F15" s="1">
        <v>3</v>
      </c>
      <c r="G15" s="1">
        <v>0</v>
      </c>
      <c r="H15" s="1">
        <v>0</v>
      </c>
      <c r="I15" s="1">
        <f t="shared" si="1"/>
        <v>5</v>
      </c>
    </row>
    <row r="16" spans="1:9" x14ac:dyDescent="0.3">
      <c r="A16" t="s">
        <v>1</v>
      </c>
      <c r="B16" s="2">
        <v>2024711396</v>
      </c>
      <c r="C16" s="2"/>
      <c r="D16" s="1">
        <v>4</v>
      </c>
      <c r="E16" s="1">
        <v>0</v>
      </c>
      <c r="F16" s="1">
        <v>3</v>
      </c>
      <c r="G16" s="1">
        <v>0</v>
      </c>
      <c r="H16" s="1">
        <v>0</v>
      </c>
      <c r="I16" s="1">
        <f t="shared" si="1"/>
        <v>7</v>
      </c>
    </row>
    <row r="17" spans="1:9" x14ac:dyDescent="0.3">
      <c r="A17" t="s">
        <v>1</v>
      </c>
      <c r="B17" s="2">
        <v>2024711370</v>
      </c>
      <c r="C17" s="2" t="s">
        <v>12</v>
      </c>
      <c r="D17" s="1">
        <v>3</v>
      </c>
      <c r="E17" s="1">
        <v>0</v>
      </c>
      <c r="F17" s="1">
        <v>4</v>
      </c>
      <c r="G17" s="1">
        <v>4</v>
      </c>
      <c r="H17" s="1">
        <v>4</v>
      </c>
      <c r="I17" s="1">
        <f t="shared" si="1"/>
        <v>15</v>
      </c>
    </row>
    <row r="18" spans="1:9" x14ac:dyDescent="0.3">
      <c r="A18" t="s">
        <v>9</v>
      </c>
      <c r="B18" s="2">
        <v>2024710039</v>
      </c>
      <c r="C18" s="2"/>
      <c r="D18" s="1">
        <v>4</v>
      </c>
      <c r="E18" s="1">
        <v>4</v>
      </c>
      <c r="F18" s="1">
        <v>3</v>
      </c>
      <c r="G18" s="1">
        <v>4</v>
      </c>
      <c r="H18" s="1">
        <v>0</v>
      </c>
      <c r="I18" s="1">
        <f t="shared" si="1"/>
        <v>15</v>
      </c>
    </row>
    <row r="19" spans="1:9" x14ac:dyDescent="0.3">
      <c r="A19" t="s">
        <v>9</v>
      </c>
      <c r="B19" s="2">
        <v>2024710020</v>
      </c>
      <c r="C19" s="2"/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f t="shared" si="1"/>
        <v>0</v>
      </c>
    </row>
    <row r="20" spans="1:9" x14ac:dyDescent="0.3">
      <c r="A20" t="s">
        <v>9</v>
      </c>
      <c r="B20" s="2">
        <v>2024709960</v>
      </c>
      <c r="C20" s="2"/>
      <c r="D20" s="1">
        <v>3</v>
      </c>
      <c r="E20" s="1">
        <v>2</v>
      </c>
      <c r="F20" s="1">
        <v>3</v>
      </c>
      <c r="G20" s="1">
        <v>4</v>
      </c>
      <c r="H20" s="1">
        <v>0</v>
      </c>
      <c r="I20" s="1">
        <f t="shared" si="1"/>
        <v>12</v>
      </c>
    </row>
    <row r="21" spans="1:9" x14ac:dyDescent="0.3">
      <c r="A21" t="s">
        <v>9</v>
      </c>
      <c r="B21" s="2">
        <v>2024709316</v>
      </c>
      <c r="C21" s="2"/>
      <c r="D21" s="1">
        <v>3</v>
      </c>
      <c r="E21" s="1">
        <v>4</v>
      </c>
      <c r="F21" s="1">
        <v>3</v>
      </c>
      <c r="G21" s="1">
        <v>4</v>
      </c>
      <c r="H21" s="1">
        <v>0</v>
      </c>
      <c r="I21" s="1">
        <f t="shared" si="1"/>
        <v>14</v>
      </c>
    </row>
    <row r="22" spans="1:9" x14ac:dyDescent="0.3">
      <c r="A22" t="s">
        <v>9</v>
      </c>
      <c r="B22" s="2">
        <v>2024709308</v>
      </c>
      <c r="C22" s="2"/>
      <c r="D22" s="1">
        <v>3</v>
      </c>
      <c r="E22" s="1">
        <v>4</v>
      </c>
      <c r="F22" s="1">
        <v>2</v>
      </c>
      <c r="G22" s="1">
        <v>4</v>
      </c>
      <c r="H22" s="1">
        <v>0</v>
      </c>
      <c r="I22" s="1">
        <f t="shared" si="1"/>
        <v>13</v>
      </c>
    </row>
    <row r="23" spans="1:9" x14ac:dyDescent="0.3">
      <c r="A23" t="s">
        <v>9</v>
      </c>
      <c r="B23" s="2">
        <v>2024709294</v>
      </c>
      <c r="C23" s="2"/>
      <c r="D23" s="1">
        <v>3.5</v>
      </c>
      <c r="E23" s="1">
        <v>0</v>
      </c>
      <c r="F23" s="1">
        <v>4</v>
      </c>
      <c r="G23" s="1">
        <v>3</v>
      </c>
      <c r="H23" s="1">
        <v>0</v>
      </c>
      <c r="I23" s="1">
        <f t="shared" si="1"/>
        <v>10.5</v>
      </c>
    </row>
    <row r="24" spans="1:9" x14ac:dyDescent="0.3">
      <c r="A24" t="s">
        <v>9</v>
      </c>
      <c r="B24" s="2">
        <v>2024709286</v>
      </c>
      <c r="C24" s="2"/>
      <c r="D24" s="1">
        <v>3</v>
      </c>
      <c r="E24" s="1">
        <v>4</v>
      </c>
      <c r="F24" s="1">
        <v>4</v>
      </c>
      <c r="G24" s="1">
        <v>4</v>
      </c>
      <c r="H24" s="1">
        <v>4</v>
      </c>
      <c r="I24" s="1">
        <f t="shared" si="1"/>
        <v>19</v>
      </c>
    </row>
    <row r="25" spans="1:9" x14ac:dyDescent="0.3">
      <c r="A25" t="s">
        <v>9</v>
      </c>
      <c r="B25" s="2">
        <v>2024709278</v>
      </c>
      <c r="C25" s="2"/>
      <c r="D25" s="1">
        <v>4</v>
      </c>
      <c r="E25" s="1">
        <v>4</v>
      </c>
      <c r="F25" s="1">
        <v>3</v>
      </c>
      <c r="G25" s="1">
        <v>4</v>
      </c>
      <c r="H25" s="1">
        <v>0</v>
      </c>
      <c r="I25" s="1">
        <f t="shared" si="1"/>
        <v>15</v>
      </c>
    </row>
    <row r="26" spans="1:9" x14ac:dyDescent="0.3">
      <c r="A26" t="s">
        <v>9</v>
      </c>
      <c r="B26" s="2">
        <v>2024709219</v>
      </c>
      <c r="C26" s="2"/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f t="shared" si="1"/>
        <v>0</v>
      </c>
    </row>
    <row r="27" spans="1:9" x14ac:dyDescent="0.3">
      <c r="A27" t="s">
        <v>9</v>
      </c>
      <c r="B27" s="2">
        <v>2024709200</v>
      </c>
      <c r="C27" s="2"/>
      <c r="D27" s="1">
        <v>2</v>
      </c>
      <c r="E27" s="1">
        <v>0</v>
      </c>
      <c r="F27" s="1">
        <v>3</v>
      </c>
      <c r="G27" s="1">
        <v>4</v>
      </c>
      <c r="H27" s="1">
        <v>2</v>
      </c>
      <c r="I27" s="1">
        <f t="shared" si="1"/>
        <v>11</v>
      </c>
    </row>
    <row r="28" spans="1:9" x14ac:dyDescent="0.3">
      <c r="A28" t="s">
        <v>9</v>
      </c>
      <c r="B28" s="2">
        <v>2024703369</v>
      </c>
      <c r="C28" s="2"/>
      <c r="D28" s="1">
        <v>2</v>
      </c>
      <c r="E28" s="1">
        <v>0</v>
      </c>
      <c r="F28" s="1">
        <v>3</v>
      </c>
      <c r="G28" s="1">
        <v>4</v>
      </c>
      <c r="H28" s="1">
        <v>2</v>
      </c>
      <c r="I28" s="1">
        <f t="shared" si="1"/>
        <v>11</v>
      </c>
    </row>
    <row r="29" spans="1:9" x14ac:dyDescent="0.3">
      <c r="A29" t="s">
        <v>9</v>
      </c>
      <c r="B29" s="2">
        <v>2024701846</v>
      </c>
      <c r="C29" s="2" t="s">
        <v>13</v>
      </c>
      <c r="D29" s="1">
        <v>4</v>
      </c>
      <c r="E29" s="1">
        <v>1</v>
      </c>
      <c r="F29" s="1">
        <v>4</v>
      </c>
      <c r="G29" s="1">
        <v>4</v>
      </c>
      <c r="H29" s="1">
        <v>4</v>
      </c>
      <c r="I29" s="1">
        <f t="shared" si="1"/>
        <v>17</v>
      </c>
    </row>
    <row r="30" spans="1:9" x14ac:dyDescent="0.3">
      <c r="A30" t="s">
        <v>9</v>
      </c>
      <c r="B30" s="2">
        <v>2024701382</v>
      </c>
      <c r="C30" s="2"/>
      <c r="D30" s="1">
        <v>3</v>
      </c>
      <c r="E30" s="1">
        <v>1</v>
      </c>
      <c r="F30" s="1">
        <v>4</v>
      </c>
      <c r="G30" s="1">
        <v>4</v>
      </c>
      <c r="H30" s="1">
        <v>0</v>
      </c>
      <c r="I30" s="1">
        <f t="shared" si="1"/>
        <v>12</v>
      </c>
    </row>
    <row r="31" spans="1:9" x14ac:dyDescent="0.3">
      <c r="A31" t="s">
        <v>9</v>
      </c>
      <c r="B31" s="2">
        <v>2024701072</v>
      </c>
      <c r="C31" s="2"/>
      <c r="D31" s="1">
        <v>2</v>
      </c>
      <c r="E31" s="1">
        <v>0</v>
      </c>
      <c r="F31" s="1">
        <v>3</v>
      </c>
      <c r="G31" s="1">
        <v>3</v>
      </c>
      <c r="H31" s="1">
        <v>4</v>
      </c>
      <c r="I31" s="1">
        <f t="shared" si="1"/>
        <v>12</v>
      </c>
    </row>
    <row r="32" spans="1:9" x14ac:dyDescent="0.3">
      <c r="A32" t="s">
        <v>9</v>
      </c>
      <c r="B32" s="2">
        <v>2024700840</v>
      </c>
      <c r="C32" s="2"/>
      <c r="D32" s="1">
        <v>3</v>
      </c>
      <c r="E32" s="1">
        <v>1</v>
      </c>
      <c r="F32" s="1">
        <v>3</v>
      </c>
      <c r="G32" s="1">
        <v>4</v>
      </c>
      <c r="H32" s="1">
        <v>0</v>
      </c>
      <c r="I32" s="1">
        <f t="shared" si="1"/>
        <v>11</v>
      </c>
    </row>
    <row r="33" spans="1:9" x14ac:dyDescent="0.3">
      <c r="A33" t="s">
        <v>9</v>
      </c>
      <c r="B33" s="2">
        <v>2024700483</v>
      </c>
      <c r="C33" s="2"/>
      <c r="D33" s="1">
        <v>2</v>
      </c>
      <c r="E33" s="1">
        <v>0</v>
      </c>
      <c r="F33" s="1">
        <v>4</v>
      </c>
      <c r="G33" s="1">
        <v>3</v>
      </c>
      <c r="H33" s="1">
        <v>0</v>
      </c>
      <c r="I33" s="1">
        <f t="shared" si="1"/>
        <v>9</v>
      </c>
    </row>
    <row r="34" spans="1:9" x14ac:dyDescent="0.3">
      <c r="A34" t="s">
        <v>9</v>
      </c>
      <c r="B34" s="2">
        <v>2024700386</v>
      </c>
      <c r="C34" s="2"/>
      <c r="D34" s="1">
        <v>2</v>
      </c>
      <c r="E34" s="1">
        <v>0</v>
      </c>
      <c r="F34" s="1">
        <v>0</v>
      </c>
      <c r="G34" s="1">
        <v>3</v>
      </c>
      <c r="H34" s="1">
        <v>4</v>
      </c>
      <c r="I34" s="1">
        <f t="shared" si="1"/>
        <v>9</v>
      </c>
    </row>
    <row r="35" spans="1:9" x14ac:dyDescent="0.3">
      <c r="A35" t="s">
        <v>9</v>
      </c>
      <c r="B35" s="2">
        <v>2024700378</v>
      </c>
      <c r="C35" s="2"/>
      <c r="D35" s="1">
        <v>4</v>
      </c>
      <c r="E35" s="1">
        <v>0</v>
      </c>
      <c r="F35" s="1">
        <v>3</v>
      </c>
      <c r="G35" s="1">
        <v>3</v>
      </c>
      <c r="H35" s="1">
        <v>4</v>
      </c>
      <c r="I35" s="1">
        <f t="shared" ref="I35:I53" si="2">SUM(D35:H35)</f>
        <v>14</v>
      </c>
    </row>
    <row r="36" spans="1:9" x14ac:dyDescent="0.3">
      <c r="A36" t="s">
        <v>9</v>
      </c>
      <c r="B36" s="2">
        <v>2024700360</v>
      </c>
      <c r="C36" s="2"/>
      <c r="D36" s="1">
        <v>2</v>
      </c>
      <c r="E36" s="1">
        <v>0</v>
      </c>
      <c r="F36" s="1">
        <v>2</v>
      </c>
      <c r="G36" s="1">
        <v>4</v>
      </c>
      <c r="H36" s="1">
        <v>4</v>
      </c>
      <c r="I36" s="1">
        <f t="shared" si="2"/>
        <v>12</v>
      </c>
    </row>
    <row r="37" spans="1:9" x14ac:dyDescent="0.3">
      <c r="A37" t="s">
        <v>9</v>
      </c>
      <c r="B37" s="2">
        <v>2024700351</v>
      </c>
      <c r="C37" s="2"/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f t="shared" si="2"/>
        <v>20</v>
      </c>
    </row>
    <row r="38" spans="1:9" x14ac:dyDescent="0.3">
      <c r="A38" t="s">
        <v>9</v>
      </c>
      <c r="B38" s="2">
        <v>2024699183</v>
      </c>
      <c r="C38" s="2"/>
      <c r="D38" s="1">
        <v>3</v>
      </c>
      <c r="E38" s="1">
        <v>0</v>
      </c>
      <c r="F38" s="1">
        <v>4</v>
      </c>
      <c r="G38" s="1">
        <v>3</v>
      </c>
      <c r="H38" s="1">
        <v>0</v>
      </c>
      <c r="I38" s="1">
        <f t="shared" si="2"/>
        <v>10</v>
      </c>
    </row>
    <row r="39" spans="1:9" x14ac:dyDescent="0.3">
      <c r="A39" t="s">
        <v>9</v>
      </c>
      <c r="B39" s="2">
        <v>2024698420</v>
      </c>
      <c r="C39" s="2"/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f t="shared" si="2"/>
        <v>0</v>
      </c>
    </row>
    <row r="40" spans="1:9" x14ac:dyDescent="0.3">
      <c r="A40" t="s">
        <v>9</v>
      </c>
      <c r="B40" s="2">
        <v>2024696877</v>
      </c>
      <c r="C40" s="2"/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f t="shared" si="2"/>
        <v>0</v>
      </c>
    </row>
    <row r="41" spans="1:9" x14ac:dyDescent="0.3">
      <c r="A41" t="s">
        <v>9</v>
      </c>
      <c r="B41" s="2">
        <v>2024693045</v>
      </c>
      <c r="C41" s="2"/>
      <c r="D41" s="1">
        <v>3</v>
      </c>
      <c r="E41" s="1">
        <v>0</v>
      </c>
      <c r="F41" s="1">
        <v>3</v>
      </c>
      <c r="G41" s="1">
        <v>4</v>
      </c>
      <c r="H41" s="1">
        <v>0</v>
      </c>
      <c r="I41" s="1">
        <f t="shared" si="2"/>
        <v>10</v>
      </c>
    </row>
    <row r="42" spans="1:9" x14ac:dyDescent="0.3">
      <c r="A42" t="s">
        <v>9</v>
      </c>
      <c r="B42" s="2">
        <v>2024691921</v>
      </c>
      <c r="C42" s="2"/>
      <c r="D42" s="1">
        <v>1</v>
      </c>
      <c r="E42" s="1">
        <v>3</v>
      </c>
      <c r="F42" s="1">
        <v>2</v>
      </c>
      <c r="G42" s="1">
        <v>3</v>
      </c>
      <c r="H42" s="1">
        <v>4</v>
      </c>
      <c r="I42" s="1">
        <f t="shared" si="2"/>
        <v>13</v>
      </c>
    </row>
    <row r="43" spans="1:9" x14ac:dyDescent="0.3">
      <c r="A43" t="s">
        <v>9</v>
      </c>
      <c r="B43" s="2">
        <v>2024691883</v>
      </c>
      <c r="C43" s="2"/>
      <c r="D43" s="1">
        <v>4</v>
      </c>
      <c r="E43" s="1">
        <v>0.5</v>
      </c>
      <c r="F43" s="1">
        <v>3</v>
      </c>
      <c r="G43" s="1">
        <v>4</v>
      </c>
      <c r="H43" s="1">
        <v>4</v>
      </c>
      <c r="I43" s="1">
        <f t="shared" si="2"/>
        <v>15.5</v>
      </c>
    </row>
    <row r="44" spans="1:9" x14ac:dyDescent="0.3">
      <c r="A44" t="s">
        <v>9</v>
      </c>
      <c r="B44" s="2">
        <v>2024675187</v>
      </c>
      <c r="C44" s="2"/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f t="shared" si="2"/>
        <v>0</v>
      </c>
    </row>
    <row r="45" spans="1:9" x14ac:dyDescent="0.3">
      <c r="A45" t="s">
        <v>9</v>
      </c>
      <c r="B45" s="2">
        <v>2024675179</v>
      </c>
      <c r="C45" s="2"/>
      <c r="D45" s="1">
        <v>2</v>
      </c>
      <c r="E45" s="1">
        <v>0</v>
      </c>
      <c r="F45" s="1">
        <v>4</v>
      </c>
      <c r="G45" s="1">
        <v>4</v>
      </c>
      <c r="H45" s="1">
        <v>2</v>
      </c>
      <c r="I45" s="1">
        <f t="shared" si="2"/>
        <v>12</v>
      </c>
    </row>
    <row r="46" spans="1:9" x14ac:dyDescent="0.3">
      <c r="A46" t="s">
        <v>9</v>
      </c>
      <c r="B46" s="2">
        <v>2024675152</v>
      </c>
      <c r="C46" s="2"/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f t="shared" si="2"/>
        <v>0</v>
      </c>
    </row>
    <row r="47" spans="1:9" x14ac:dyDescent="0.3">
      <c r="A47" t="s">
        <v>9</v>
      </c>
      <c r="B47" s="2">
        <v>2024675144</v>
      </c>
      <c r="C47" s="2"/>
      <c r="D47" s="1">
        <v>0</v>
      </c>
      <c r="E47" s="1">
        <v>0</v>
      </c>
      <c r="F47" s="1">
        <v>3</v>
      </c>
      <c r="G47" s="1">
        <v>1</v>
      </c>
      <c r="H47" s="1">
        <v>0</v>
      </c>
      <c r="I47" s="1">
        <f t="shared" si="2"/>
        <v>4</v>
      </c>
    </row>
    <row r="48" spans="1:9" x14ac:dyDescent="0.3">
      <c r="A48" t="s">
        <v>9</v>
      </c>
      <c r="B48" s="2">
        <v>2024674016</v>
      </c>
      <c r="C48" s="2"/>
      <c r="D48" s="1">
        <v>2</v>
      </c>
      <c r="E48" s="1">
        <v>0</v>
      </c>
      <c r="F48" s="1">
        <v>0</v>
      </c>
      <c r="G48" s="1">
        <v>0</v>
      </c>
      <c r="H48" s="1">
        <v>0</v>
      </c>
      <c r="I48" s="1">
        <f t="shared" si="2"/>
        <v>2</v>
      </c>
    </row>
    <row r="49" spans="1:9" x14ac:dyDescent="0.3">
      <c r="A49" t="s">
        <v>9</v>
      </c>
      <c r="B49" s="2">
        <v>2024673630</v>
      </c>
      <c r="C49" s="2"/>
      <c r="D49" s="1">
        <v>0</v>
      </c>
      <c r="E49" s="1">
        <v>3</v>
      </c>
      <c r="F49" s="1">
        <v>1</v>
      </c>
      <c r="G49" s="1">
        <v>0</v>
      </c>
      <c r="H49" s="1">
        <v>4</v>
      </c>
      <c r="I49" s="1">
        <f t="shared" si="2"/>
        <v>8</v>
      </c>
    </row>
    <row r="50" spans="1:9" x14ac:dyDescent="0.3">
      <c r="A50" t="s">
        <v>1</v>
      </c>
      <c r="B50" s="2">
        <v>2024661160</v>
      </c>
      <c r="C50" s="2"/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f t="shared" si="2"/>
        <v>3</v>
      </c>
    </row>
    <row r="51" spans="1:9" x14ac:dyDescent="0.3">
      <c r="A51" t="s">
        <v>9</v>
      </c>
      <c r="B51" s="2">
        <v>2023710949</v>
      </c>
      <c r="C51" s="2"/>
      <c r="D51" s="1">
        <v>2.5</v>
      </c>
      <c r="E51" s="1">
        <v>4</v>
      </c>
      <c r="F51" s="1">
        <v>4</v>
      </c>
      <c r="G51" s="1">
        <v>4</v>
      </c>
      <c r="H51" s="1">
        <v>4</v>
      </c>
      <c r="I51" s="1">
        <f t="shared" si="2"/>
        <v>18.5</v>
      </c>
    </row>
    <row r="52" spans="1:9" x14ac:dyDescent="0.3">
      <c r="A52" t="s">
        <v>9</v>
      </c>
      <c r="B52" s="2">
        <v>2023661379</v>
      </c>
      <c r="C52" s="2"/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f t="shared" si="2"/>
        <v>2</v>
      </c>
    </row>
    <row r="53" spans="1:9" x14ac:dyDescent="0.3">
      <c r="A53" t="s">
        <v>9</v>
      </c>
      <c r="B53" s="2">
        <v>2023655557</v>
      </c>
      <c r="C53" s="2"/>
      <c r="D53" s="1">
        <v>3</v>
      </c>
      <c r="E53" s="1">
        <v>1</v>
      </c>
      <c r="F53" s="1">
        <v>3</v>
      </c>
      <c r="G53" s="1">
        <v>4</v>
      </c>
      <c r="H53" s="1">
        <v>2</v>
      </c>
      <c r="I53" s="1">
        <f t="shared" si="2"/>
        <v>13</v>
      </c>
    </row>
    <row r="54" spans="1:9" x14ac:dyDescent="0.3"/>
  </sheetData>
  <conditionalFormatting sqref="D3:D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D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H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H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Todas as notas</vt:lpstr>
      <vt:lpstr>Planilha1</vt:lpstr>
      <vt:lpstr>P1</vt:lpstr>
      <vt:lpstr>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joaov</dc:creator>
  <cp:lastModifiedBy>João Vítor Fernandes Dias</cp:lastModifiedBy>
  <dcterms:created xsi:type="dcterms:W3CDTF">2015-06-05T18:19:34Z</dcterms:created>
  <dcterms:modified xsi:type="dcterms:W3CDTF">2025-01-23T16:59:38Z</dcterms:modified>
</cp:coreProperties>
</file>