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laris\Google Drive\Atlas\Dados\Eixo 4\Variáveis Estruturadas\Bens\V5 - C2 VALOR ABSOLUTO PARCEIROS\"/>
    </mc:Choice>
  </mc:AlternateContent>
  <xr:revisionPtr revIDLastSave="0" documentId="13_ncr:1_{19E60A1F-2E13-4D31-8DF6-6D12CDA55422}" xr6:coauthVersionLast="46" xr6:coauthVersionMax="46" xr10:uidLastSave="{00000000-0000-0000-0000-000000000000}"/>
  <bookViews>
    <workbookView xWindow="-120" yWindow="-120" windowWidth="20730" windowHeight="11160" tabRatio="593" firstSheet="2" activeTab="5" xr2:uid="{00000000-000D-0000-FFFF-FFFF00000000}"/>
  </bookViews>
  <sheets>
    <sheet name="Exportação" sheetId="8" r:id="rId1"/>
    <sheet name="Exportação_VAR" sheetId="28" r:id="rId2"/>
    <sheet name="Importação" sheetId="25" r:id="rId3"/>
    <sheet name="Importação_VAR" sheetId="29" r:id="rId4"/>
    <sheet name="Valor Transacionado" sheetId="27" r:id="rId5"/>
    <sheet name="Valor Transacionado_VAR" sheetId="30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30" l="1"/>
  <c r="O10" i="27"/>
  <c r="O4" i="27"/>
  <c r="O5" i="27"/>
  <c r="O6" i="27"/>
  <c r="O7" i="27"/>
  <c r="O8" i="27"/>
  <c r="O9" i="27"/>
  <c r="AF5" i="27"/>
  <c r="AF6" i="27"/>
  <c r="AF7" i="27"/>
  <c r="AF8" i="27"/>
  <c r="AF9" i="27"/>
  <c r="AF10" i="27"/>
  <c r="AF4" i="27"/>
  <c r="O10" i="29"/>
  <c r="O10" i="28"/>
  <c r="O10" i="8"/>
  <c r="O4" i="8"/>
  <c r="O5" i="8"/>
  <c r="O6" i="8"/>
  <c r="O7" i="8"/>
  <c r="O8" i="8"/>
  <c r="O9" i="8"/>
  <c r="AF9" i="8"/>
  <c r="AF8" i="8"/>
  <c r="AF7" i="8"/>
  <c r="AF6" i="8"/>
  <c r="AF10" i="8" s="1"/>
  <c r="AF5" i="8"/>
  <c r="AF4" i="8"/>
  <c r="O10" i="25"/>
  <c r="O4" i="25"/>
  <c r="O5" i="25"/>
  <c r="O6" i="25"/>
  <c r="O7" i="25"/>
  <c r="O8" i="25"/>
  <c r="O9" i="25"/>
  <c r="AF9" i="25"/>
  <c r="AF8" i="25"/>
  <c r="AF7" i="25"/>
  <c r="AF6" i="25"/>
  <c r="AF5" i="25"/>
  <c r="AF4" i="25"/>
  <c r="AE9" i="8"/>
  <c r="AE9" i="27" s="1"/>
  <c r="AD9" i="8"/>
  <c r="AC9" i="8"/>
  <c r="AB9" i="8"/>
  <c r="AA9" i="8"/>
  <c r="AA9" i="27" s="1"/>
  <c r="Z9" i="8"/>
  <c r="Y9" i="8"/>
  <c r="X9" i="8"/>
  <c r="W9" i="8"/>
  <c r="W9" i="27" s="1"/>
  <c r="V9" i="8"/>
  <c r="U9" i="8"/>
  <c r="T9" i="8"/>
  <c r="S9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AE7" i="8"/>
  <c r="AD7" i="8"/>
  <c r="AC7" i="8"/>
  <c r="AC7" i="27" s="1"/>
  <c r="AB7" i="8"/>
  <c r="AA7" i="8"/>
  <c r="Z7" i="8"/>
  <c r="Y7" i="8"/>
  <c r="Y7" i="27" s="1"/>
  <c r="X7" i="8"/>
  <c r="W7" i="8"/>
  <c r="V7" i="8"/>
  <c r="U7" i="8"/>
  <c r="U7" i="27" s="1"/>
  <c r="T7" i="8"/>
  <c r="S7" i="8"/>
  <c r="AE6" i="8"/>
  <c r="AD6" i="8"/>
  <c r="AD6" i="27" s="1"/>
  <c r="AC6" i="8"/>
  <c r="AB6" i="8"/>
  <c r="AA6" i="8"/>
  <c r="Z6" i="8"/>
  <c r="Z6" i="27" s="1"/>
  <c r="Y6" i="8"/>
  <c r="X6" i="8"/>
  <c r="W6" i="8"/>
  <c r="V6" i="8"/>
  <c r="V6" i="27" s="1"/>
  <c r="U6" i="8"/>
  <c r="T6" i="8"/>
  <c r="S6" i="8"/>
  <c r="AE5" i="8"/>
  <c r="AE5" i="27" s="1"/>
  <c r="AD5" i="8"/>
  <c r="AC5" i="8"/>
  <c r="AB5" i="8"/>
  <c r="AA5" i="8"/>
  <c r="AA5" i="27" s="1"/>
  <c r="Z5" i="8"/>
  <c r="Y5" i="8"/>
  <c r="X5" i="8"/>
  <c r="W5" i="8"/>
  <c r="W5" i="27" s="1"/>
  <c r="V5" i="8"/>
  <c r="U5" i="8"/>
  <c r="T5" i="8"/>
  <c r="S5" i="8"/>
  <c r="AE9" i="25"/>
  <c r="AD9" i="25"/>
  <c r="AC9" i="25"/>
  <c r="AB9" i="25"/>
  <c r="AB9" i="27" s="1"/>
  <c r="AA9" i="25"/>
  <c r="Z9" i="25"/>
  <c r="Y9" i="25"/>
  <c r="X9" i="25"/>
  <c r="X9" i="27" s="1"/>
  <c r="W9" i="25"/>
  <c r="V9" i="25"/>
  <c r="U9" i="25"/>
  <c r="T9" i="25"/>
  <c r="T9" i="27" s="1"/>
  <c r="S9" i="25"/>
  <c r="AE8" i="25"/>
  <c r="AD8" i="25"/>
  <c r="AC8" i="25"/>
  <c r="AB8" i="25"/>
  <c r="AA8" i="25"/>
  <c r="Z8" i="25"/>
  <c r="Y8" i="25"/>
  <c r="X8" i="25"/>
  <c r="W8" i="25"/>
  <c r="V8" i="25"/>
  <c r="U8" i="25"/>
  <c r="T8" i="25"/>
  <c r="T8" i="27" s="1"/>
  <c r="S8" i="25"/>
  <c r="AE7" i="25"/>
  <c r="AD7" i="25"/>
  <c r="AC7" i="25"/>
  <c r="AB7" i="25"/>
  <c r="AA7" i="25"/>
  <c r="Z7" i="25"/>
  <c r="Y7" i="25"/>
  <c r="X7" i="25"/>
  <c r="W7" i="25"/>
  <c r="V7" i="25"/>
  <c r="U7" i="25"/>
  <c r="T7" i="25"/>
  <c r="S7" i="25"/>
  <c r="AE6" i="25"/>
  <c r="AE6" i="27" s="1"/>
  <c r="AD6" i="25"/>
  <c r="AC6" i="25"/>
  <c r="AB6" i="25"/>
  <c r="AA6" i="25"/>
  <c r="AA6" i="27" s="1"/>
  <c r="Z6" i="25"/>
  <c r="Y6" i="25"/>
  <c r="X6" i="25"/>
  <c r="W6" i="25"/>
  <c r="W6" i="27" s="1"/>
  <c r="V6" i="25"/>
  <c r="U6" i="25"/>
  <c r="T6" i="25"/>
  <c r="S6" i="25"/>
  <c r="AE5" i="25"/>
  <c r="AD5" i="25"/>
  <c r="AC5" i="25"/>
  <c r="AB5" i="25"/>
  <c r="AB5" i="27" s="1"/>
  <c r="AA5" i="25"/>
  <c r="Z5" i="25"/>
  <c r="Y5" i="25"/>
  <c r="X5" i="25"/>
  <c r="X5" i="27" s="1"/>
  <c r="W5" i="25"/>
  <c r="V5" i="25"/>
  <c r="U5" i="25"/>
  <c r="T5" i="25"/>
  <c r="T5" i="27" s="1"/>
  <c r="S5" i="25"/>
  <c r="S5" i="27" l="1"/>
  <c r="X8" i="27"/>
  <c r="AB8" i="27"/>
  <c r="S9" i="27"/>
  <c r="T6" i="27"/>
  <c r="X6" i="27"/>
  <c r="AB6" i="27"/>
  <c r="W7" i="27"/>
  <c r="AA7" i="27"/>
  <c r="AE7" i="27"/>
  <c r="AF10" i="25"/>
  <c r="S6" i="27"/>
  <c r="V7" i="27"/>
  <c r="Z7" i="27"/>
  <c r="AD7" i="27"/>
  <c r="U8" i="27"/>
  <c r="Y8" i="27"/>
  <c r="AC8" i="27"/>
  <c r="U5" i="27"/>
  <c r="Y5" i="27"/>
  <c r="AC5" i="27"/>
  <c r="S7" i="27"/>
  <c r="V8" i="27"/>
  <c r="Z8" i="27"/>
  <c r="AD8" i="27"/>
  <c r="U9" i="27"/>
  <c r="Y9" i="27"/>
  <c r="AC9" i="27"/>
  <c r="V5" i="27"/>
  <c r="Z5" i="27"/>
  <c r="AD5" i="27"/>
  <c r="U6" i="27"/>
  <c r="Y6" i="27"/>
  <c r="AC6" i="27"/>
  <c r="T7" i="27"/>
  <c r="X7" i="27"/>
  <c r="AB7" i="27"/>
  <c r="S8" i="27"/>
  <c r="W8" i="27"/>
  <c r="AA8" i="27"/>
  <c r="AE8" i="27"/>
  <c r="V9" i="27"/>
  <c r="Z9" i="27"/>
  <c r="AD9" i="27"/>
  <c r="AE4" i="25"/>
  <c r="AD4" i="25"/>
  <c r="AC4" i="25"/>
  <c r="AC10" i="25" s="1"/>
  <c r="AB4" i="25"/>
  <c r="AA4" i="25"/>
  <c r="Z4" i="25"/>
  <c r="Y4" i="25"/>
  <c r="X4" i="25"/>
  <c r="W4" i="25"/>
  <c r="V4" i="25"/>
  <c r="U4" i="25"/>
  <c r="T4" i="25"/>
  <c r="S4" i="25"/>
  <c r="AB4" i="8"/>
  <c r="AB4" i="27" l="1"/>
  <c r="U10" i="25"/>
  <c r="Y10" i="25"/>
  <c r="T10" i="25"/>
  <c r="X10" i="25"/>
  <c r="AB10" i="25"/>
  <c r="V10" i="25"/>
  <c r="W10" i="25"/>
  <c r="S10" i="25"/>
  <c r="AA10" i="25"/>
  <c r="AE10" i="25"/>
  <c r="N7" i="25" s="1"/>
  <c r="Z10" i="25"/>
  <c r="AD10" i="25"/>
  <c r="M5" i="25" s="1"/>
  <c r="AB10" i="8"/>
  <c r="AB10" i="27" s="1"/>
  <c r="M4" i="25" l="1"/>
  <c r="N6" i="25"/>
  <c r="N4" i="25"/>
  <c r="N9" i="25"/>
  <c r="N5" i="25"/>
  <c r="M7" i="25"/>
  <c r="M9" i="25"/>
  <c r="M8" i="25"/>
  <c r="M6" i="25"/>
  <c r="N8" i="25"/>
  <c r="N10" i="25" l="1"/>
  <c r="M10" i="25"/>
  <c r="N10" i="29" l="1"/>
  <c r="AE4" i="8"/>
  <c r="AE4" i="27" s="1"/>
  <c r="AD4" i="8"/>
  <c r="AD4" i="27" s="1"/>
  <c r="AC4" i="8"/>
  <c r="AA4" i="8"/>
  <c r="Z4" i="8"/>
  <c r="Y4" i="8"/>
  <c r="X4" i="8"/>
  <c r="W4" i="8"/>
  <c r="V4" i="8"/>
  <c r="U4" i="8"/>
  <c r="T4" i="8"/>
  <c r="S4" i="8"/>
  <c r="T10" i="8" l="1"/>
  <c r="T10" i="27" s="1"/>
  <c r="C7" i="27" s="1"/>
  <c r="T4" i="27"/>
  <c r="C4" i="27" s="1"/>
  <c r="U10" i="8"/>
  <c r="U10" i="27" s="1"/>
  <c r="D7" i="27" s="1"/>
  <c r="U4" i="27"/>
  <c r="Y10" i="8"/>
  <c r="Y10" i="27" s="1"/>
  <c r="H8" i="27" s="1"/>
  <c r="Y4" i="27"/>
  <c r="V10" i="8"/>
  <c r="V10" i="27" s="1"/>
  <c r="E5" i="27" s="1"/>
  <c r="V4" i="27"/>
  <c r="Z10" i="8"/>
  <c r="Z10" i="27" s="1"/>
  <c r="I8" i="27" s="1"/>
  <c r="Z4" i="27"/>
  <c r="S10" i="8"/>
  <c r="S10" i="27" s="1"/>
  <c r="S4" i="27"/>
  <c r="W10" i="8"/>
  <c r="W10" i="27" s="1"/>
  <c r="F6" i="27" s="1"/>
  <c r="W4" i="27"/>
  <c r="AA10" i="8"/>
  <c r="AA10" i="27" s="1"/>
  <c r="J6" i="27" s="1"/>
  <c r="AA4" i="27"/>
  <c r="X10" i="8"/>
  <c r="X10" i="27" s="1"/>
  <c r="G6" i="27" s="1"/>
  <c r="X4" i="27"/>
  <c r="AC10" i="8"/>
  <c r="AC10" i="27" s="1"/>
  <c r="L5" i="27" s="1"/>
  <c r="AC4" i="27"/>
  <c r="AD10" i="8"/>
  <c r="AD10" i="27" s="1"/>
  <c r="AE10" i="8"/>
  <c r="I7" i="8"/>
  <c r="H9" i="8"/>
  <c r="I5" i="8"/>
  <c r="F9" i="8"/>
  <c r="I8" i="8"/>
  <c r="K8" i="8"/>
  <c r="G7" i="25"/>
  <c r="I4" i="25"/>
  <c r="F8" i="25"/>
  <c r="C7" i="25"/>
  <c r="K6" i="25"/>
  <c r="E8" i="25"/>
  <c r="J9" i="25"/>
  <c r="H9" i="25"/>
  <c r="D8" i="25"/>
  <c r="I9" i="25"/>
  <c r="J4" i="25"/>
  <c r="D6" i="25"/>
  <c r="I7" i="25"/>
  <c r="E5" i="25"/>
  <c r="E6" i="25"/>
  <c r="D9" i="25"/>
  <c r="B6" i="25"/>
  <c r="D4" i="25"/>
  <c r="L8" i="25"/>
  <c r="I5" i="25"/>
  <c r="E9" i="25"/>
  <c r="J6" i="25"/>
  <c r="J7" i="25"/>
  <c r="E4" i="25"/>
  <c r="J5" i="25"/>
  <c r="D7" i="25"/>
  <c r="I8" i="25"/>
  <c r="E7" i="25"/>
  <c r="J8" i="25"/>
  <c r="D5" i="25"/>
  <c r="I6" i="25"/>
  <c r="C6" i="27"/>
  <c r="K9" i="27"/>
  <c r="C5" i="27"/>
  <c r="L5" i="8" l="1"/>
  <c r="E7" i="8"/>
  <c r="E8" i="8"/>
  <c r="J7" i="8"/>
  <c r="E6" i="8"/>
  <c r="E10" i="8" s="1"/>
  <c r="C9" i="27"/>
  <c r="C8" i="27"/>
  <c r="C10" i="27" s="1"/>
  <c r="E9" i="8"/>
  <c r="H7" i="8"/>
  <c r="L6" i="27"/>
  <c r="L9" i="27"/>
  <c r="L10" i="27" s="1"/>
  <c r="L4" i="27"/>
  <c r="B4" i="27"/>
  <c r="L8" i="27"/>
  <c r="N4" i="8"/>
  <c r="AE10" i="27"/>
  <c r="L7" i="27"/>
  <c r="H6" i="8"/>
  <c r="C8" i="8"/>
  <c r="H4" i="8"/>
  <c r="H8" i="8"/>
  <c r="I6" i="8"/>
  <c r="I10" i="8" s="1"/>
  <c r="I9" i="8"/>
  <c r="M4" i="8"/>
  <c r="M6" i="27"/>
  <c r="M7" i="27"/>
  <c r="M9" i="27"/>
  <c r="M5" i="27"/>
  <c r="M8" i="27"/>
  <c r="D6" i="8"/>
  <c r="I4" i="8"/>
  <c r="G5" i="8"/>
  <c r="B9" i="8"/>
  <c r="E4" i="8"/>
  <c r="H5" i="8"/>
  <c r="E5" i="8"/>
  <c r="M4" i="27"/>
  <c r="N5" i="8"/>
  <c r="N9" i="8"/>
  <c r="N8" i="8"/>
  <c r="N6" i="8"/>
  <c r="N7" i="8"/>
  <c r="M6" i="8"/>
  <c r="M9" i="8"/>
  <c r="M8" i="8"/>
  <c r="M7" i="8"/>
  <c r="M5" i="8"/>
  <c r="G4" i="8"/>
  <c r="K5" i="25"/>
  <c r="J5" i="27"/>
  <c r="J7" i="27"/>
  <c r="G9" i="8"/>
  <c r="H4" i="27"/>
  <c r="B8" i="25"/>
  <c r="H7" i="27"/>
  <c r="B5" i="8"/>
  <c r="C7" i="8"/>
  <c r="G6" i="25"/>
  <c r="G5" i="25"/>
  <c r="G8" i="25"/>
  <c r="H9" i="27"/>
  <c r="K9" i="25"/>
  <c r="D5" i="27"/>
  <c r="C8" i="25"/>
  <c r="B6" i="27"/>
  <c r="B7" i="27"/>
  <c r="H5" i="27"/>
  <c r="B5" i="27"/>
  <c r="C5" i="8"/>
  <c r="B6" i="8"/>
  <c r="I5" i="27"/>
  <c r="F9" i="27"/>
  <c r="F4" i="27"/>
  <c r="K8" i="25"/>
  <c r="G4" i="25"/>
  <c r="H4" i="25"/>
  <c r="F7" i="27"/>
  <c r="B4" i="8"/>
  <c r="D10" i="25"/>
  <c r="C9" i="8"/>
  <c r="D6" i="27"/>
  <c r="F5" i="27"/>
  <c r="F8" i="27"/>
  <c r="D8" i="27"/>
  <c r="C6" i="25"/>
  <c r="B8" i="8"/>
  <c r="B7" i="8"/>
  <c r="E10" i="25"/>
  <c r="I7" i="27"/>
  <c r="E4" i="27"/>
  <c r="H6" i="27"/>
  <c r="F5" i="25"/>
  <c r="K6" i="8"/>
  <c r="K7" i="8"/>
  <c r="K9" i="8"/>
  <c r="J6" i="8"/>
  <c r="L6" i="25"/>
  <c r="K5" i="8"/>
  <c r="L6" i="8"/>
  <c r="I4" i="27"/>
  <c r="F7" i="25"/>
  <c r="F4" i="25"/>
  <c r="L7" i="8"/>
  <c r="K4" i="8"/>
  <c r="E6" i="27"/>
  <c r="K7" i="27"/>
  <c r="I9" i="27"/>
  <c r="L9" i="25"/>
  <c r="J5" i="8"/>
  <c r="C6" i="8"/>
  <c r="C4" i="8"/>
  <c r="F9" i="25"/>
  <c r="L8" i="8"/>
  <c r="I6" i="27"/>
  <c r="G9" i="25"/>
  <c r="F6" i="25"/>
  <c r="J8" i="8"/>
  <c r="F5" i="8"/>
  <c r="H10" i="8"/>
  <c r="D8" i="8"/>
  <c r="D7" i="8"/>
  <c r="G6" i="8"/>
  <c r="F7" i="8"/>
  <c r="F6" i="8"/>
  <c r="L4" i="8"/>
  <c r="F8" i="8"/>
  <c r="J4" i="8"/>
  <c r="L9" i="8"/>
  <c r="D4" i="8"/>
  <c r="G7" i="8"/>
  <c r="D9" i="8"/>
  <c r="D5" i="8"/>
  <c r="F4" i="8"/>
  <c r="G8" i="8"/>
  <c r="J9" i="8"/>
  <c r="I10" i="25"/>
  <c r="H6" i="25"/>
  <c r="H5" i="25"/>
  <c r="L4" i="25"/>
  <c r="B9" i="25"/>
  <c r="L7" i="25"/>
  <c r="L5" i="25"/>
  <c r="C5" i="25"/>
  <c r="H8" i="25"/>
  <c r="B4" i="25"/>
  <c r="H7" i="25"/>
  <c r="B7" i="25"/>
  <c r="J10" i="25"/>
  <c r="J10" i="29" s="1"/>
  <c r="K7" i="25"/>
  <c r="K4" i="25"/>
  <c r="C9" i="25"/>
  <c r="C4" i="25"/>
  <c r="B5" i="25"/>
  <c r="D4" i="27"/>
  <c r="B8" i="27"/>
  <c r="G4" i="27"/>
  <c r="E9" i="27"/>
  <c r="G9" i="27"/>
  <c r="J9" i="27"/>
  <c r="K4" i="27"/>
  <c r="E7" i="27"/>
  <c r="G5" i="27"/>
  <c r="K5" i="27"/>
  <c r="D9" i="27"/>
  <c r="J4" i="27"/>
  <c r="B9" i="27"/>
  <c r="G7" i="27"/>
  <c r="K6" i="27"/>
  <c r="K8" i="27"/>
  <c r="J8" i="27"/>
  <c r="G8" i="27"/>
  <c r="E8" i="27"/>
  <c r="M10" i="27" l="1"/>
  <c r="M10" i="30" s="1"/>
  <c r="N7" i="27"/>
  <c r="N6" i="27"/>
  <c r="N9" i="27"/>
  <c r="N5" i="27"/>
  <c r="N8" i="27"/>
  <c r="N4" i="27"/>
  <c r="M10" i="8"/>
  <c r="E10" i="29"/>
  <c r="N10" i="8"/>
  <c r="I10" i="28"/>
  <c r="K10" i="25"/>
  <c r="K10" i="29" s="1"/>
  <c r="B10" i="8"/>
  <c r="H10" i="27"/>
  <c r="C10" i="8"/>
  <c r="G10" i="25"/>
  <c r="F10" i="25"/>
  <c r="F10" i="29" s="1"/>
  <c r="F10" i="27"/>
  <c r="D10" i="27"/>
  <c r="D10" i="30" s="1"/>
  <c r="L10" i="8"/>
  <c r="M10" i="28" s="1"/>
  <c r="J10" i="8"/>
  <c r="J10" i="28" s="1"/>
  <c r="B10" i="27"/>
  <c r="C10" i="30" s="1"/>
  <c r="I10" i="27"/>
  <c r="K10" i="8"/>
  <c r="E10" i="27"/>
  <c r="G10" i="8"/>
  <c r="H10" i="28" s="1"/>
  <c r="J10" i="27"/>
  <c r="K10" i="27"/>
  <c r="F10" i="8"/>
  <c r="F10" i="28" s="1"/>
  <c r="D10" i="8"/>
  <c r="B10" i="25"/>
  <c r="H10" i="25"/>
  <c r="H10" i="29" s="1"/>
  <c r="C10" i="25"/>
  <c r="L10" i="25"/>
  <c r="M10" i="29" s="1"/>
  <c r="G10" i="27"/>
  <c r="N10" i="28" l="1"/>
  <c r="N10" i="27"/>
  <c r="N10" i="30" s="1"/>
  <c r="G10" i="30"/>
  <c r="C10" i="29"/>
  <c r="I10" i="30"/>
  <c r="E10" i="30"/>
  <c r="J10" i="30"/>
  <c r="K10" i="30"/>
  <c r="D10" i="28"/>
  <c r="L10" i="28"/>
  <c r="C10" i="28"/>
  <c r="K10" i="28"/>
  <c r="G10" i="29"/>
  <c r="L10" i="29"/>
  <c r="G10" i="28"/>
  <c r="E10" i="28"/>
  <c r="L10" i="30"/>
  <c r="H10" i="30"/>
  <c r="D10" i="29"/>
  <c r="I10" i="29"/>
  <c r="F10" i="30"/>
</calcChain>
</file>

<file path=xl/sharedStrings.xml><?xml version="1.0" encoding="utf-8"?>
<sst xmlns="http://schemas.openxmlformats.org/spreadsheetml/2006/main" count="72" uniqueCount="16">
  <si>
    <t>África</t>
  </si>
  <si>
    <t>Europa</t>
  </si>
  <si>
    <t>Oceania</t>
  </si>
  <si>
    <t>Ásia</t>
  </si>
  <si>
    <t>América do Norte</t>
  </si>
  <si>
    <t>Américo do Sul e Central</t>
  </si>
  <si>
    <t>C2</t>
  </si>
  <si>
    <t>Total da Cultura</t>
  </si>
  <si>
    <t>América do Sul e Central</t>
  </si>
  <si>
    <t>Valores Absolutos</t>
  </si>
  <si>
    <t>C2 - Concentração por Parceiros Comerciais - Exportação</t>
  </si>
  <si>
    <t>C2 - Concentração por Parceiros Comerciais - Importação</t>
  </si>
  <si>
    <t>Variação do C2 - Concentração por Parceiros Comerciais - Exportação</t>
  </si>
  <si>
    <t>Variação do C2 - Concentração por Parceiros Comerciais - Importação</t>
  </si>
  <si>
    <t>C2 - Concentração por Parceiros Comerciais - Valor Transacionado</t>
  </si>
  <si>
    <t>Variação do C2 - Concentração por Parceiros Comerciais - Valor Transacionado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</si>
</sst>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_-;\-* #,##0.00000_-;_-* &quot;-&quot;?????_-;_-@_-"/>
    <numFmt numFmtId="165" formatCode="_-* #,##0.00000_-;\-* #,##0.000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Border="1"/>
    <xf numFmtId="0" fontId="0" fillId="0" borderId="0" xfId="0" applyBorder="1"/>
    <xf numFmtId="43" fontId="0" fillId="0" borderId="0" xfId="1" applyFont="1" applyBorder="1"/>
    <xf numFmtId="43" fontId="1" fillId="0" borderId="0" xfId="1" applyNumberFormat="1" applyFont="1" applyFill="1" applyBorder="1"/>
    <xf numFmtId="43" fontId="0" fillId="0" borderId="0" xfId="0" applyNumberFormat="1" applyBorder="1"/>
    <xf numFmtId="0" fontId="1" fillId="2" borderId="0" xfId="0" applyFont="1" applyFill="1" applyBorder="1"/>
    <xf numFmtId="43" fontId="0" fillId="2" borderId="0" xfId="1" applyFont="1" applyFill="1" applyBorder="1"/>
    <xf numFmtId="0" fontId="1" fillId="3" borderId="0" xfId="0" applyFont="1" applyFill="1" applyBorder="1"/>
    <xf numFmtId="0" fontId="0" fillId="3" borderId="0" xfId="0" applyFill="1"/>
    <xf numFmtId="0" fontId="1" fillId="0" borderId="0" xfId="0" applyFont="1" applyFill="1" applyBorder="1"/>
    <xf numFmtId="4" fontId="0" fillId="0" borderId="0" xfId="0" applyNumberFormat="1" applyFont="1" applyFill="1" applyBorder="1"/>
    <xf numFmtId="0" fontId="0" fillId="0" borderId="0" xfId="0" applyFill="1" applyBorder="1"/>
    <xf numFmtId="0" fontId="1" fillId="3" borderId="0" xfId="0" applyFont="1" applyFill="1"/>
    <xf numFmtId="164" fontId="0" fillId="0" borderId="0" xfId="0" applyNumberFormat="1" applyFill="1" applyBorder="1"/>
    <xf numFmtId="165" fontId="0" fillId="2" borderId="0" xfId="1" applyNumberFormat="1" applyFont="1" applyFill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FRIC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MERICA%20NORT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MERICA%20SUL%20CENTRAL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ASI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EUROP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is/Google%20Drive/Atlas/Dados/Eixo%204/Vari&#225;veis%20Estruturadas/Bens/V1%20-%20VALOR%20ABSOLUTO/V1%20-%20OCEAN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33">
          <cell r="L33">
            <v>16451100.295082882</v>
          </cell>
        </row>
        <row r="66">
          <cell r="L66">
            <v>18562617.052485831</v>
          </cell>
        </row>
        <row r="99">
          <cell r="L99">
            <v>17669893.436176885</v>
          </cell>
        </row>
        <row r="132">
          <cell r="L132">
            <v>14695280.085671242</v>
          </cell>
        </row>
        <row r="165">
          <cell r="L165">
            <v>13138614.705525139</v>
          </cell>
        </row>
        <row r="198">
          <cell r="L198">
            <v>13731212.979156915</v>
          </cell>
        </row>
        <row r="231">
          <cell r="L231">
            <v>15810357.110435374</v>
          </cell>
        </row>
        <row r="264">
          <cell r="L264">
            <v>16245851.805695949</v>
          </cell>
        </row>
        <row r="297">
          <cell r="L297">
            <v>13992143.400782406</v>
          </cell>
        </row>
        <row r="330">
          <cell r="L330">
            <v>6535221.9325718498</v>
          </cell>
        </row>
        <row r="363">
          <cell r="L363">
            <v>4778226.1721628467</v>
          </cell>
        </row>
        <row r="396">
          <cell r="L396">
            <v>9447247.9857764747</v>
          </cell>
        </row>
        <row r="429">
          <cell r="L429">
            <v>6270290.2245073235</v>
          </cell>
        </row>
        <row r="462">
          <cell r="L462">
            <v>1851472.0634785681</v>
          </cell>
        </row>
      </sheetData>
      <sheetData sheetId="2"/>
      <sheetData sheetId="3"/>
      <sheetData sheetId="4">
        <row r="33">
          <cell r="L33">
            <v>51407.981271992125</v>
          </cell>
        </row>
        <row r="66">
          <cell r="L66">
            <v>463391.96310077858</v>
          </cell>
        </row>
        <row r="99">
          <cell r="L99">
            <v>298298.85440192639</v>
          </cell>
        </row>
        <row r="132">
          <cell r="L132">
            <v>120339.6833896786</v>
          </cell>
        </row>
        <row r="165">
          <cell r="L165">
            <v>176797.13302405961</v>
          </cell>
        </row>
        <row r="198">
          <cell r="L198">
            <v>537773.80265037285</v>
          </cell>
        </row>
        <row r="231">
          <cell r="L231">
            <v>970704.25537896343</v>
          </cell>
        </row>
        <row r="264">
          <cell r="L264">
            <v>103360.58524738956</v>
          </cell>
        </row>
        <row r="297">
          <cell r="L297">
            <v>384923.8266833644</v>
          </cell>
        </row>
        <row r="330">
          <cell r="L330">
            <v>193237.8905871046</v>
          </cell>
        </row>
        <row r="363">
          <cell r="L363">
            <v>221689.6854165002</v>
          </cell>
        </row>
        <row r="396">
          <cell r="L396">
            <v>697594.76371861727</v>
          </cell>
        </row>
        <row r="429">
          <cell r="L429">
            <v>247444.61420433639</v>
          </cell>
        </row>
        <row r="462">
          <cell r="L462">
            <v>335211.99996576505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33">
          <cell r="L33">
            <v>401266475.45182413</v>
          </cell>
        </row>
        <row r="66">
          <cell r="L66">
            <v>343250550.69937712</v>
          </cell>
        </row>
        <row r="99">
          <cell r="L99">
            <v>316180438.69178444</v>
          </cell>
        </row>
        <row r="132">
          <cell r="L132">
            <v>290809610.89325494</v>
          </cell>
        </row>
        <row r="165">
          <cell r="L165">
            <v>302087324.35205358</v>
          </cell>
        </row>
        <row r="198">
          <cell r="L198">
            <v>318332862.10470724</v>
          </cell>
        </row>
        <row r="231">
          <cell r="L231">
            <v>433066448.46417767</v>
          </cell>
        </row>
        <row r="264">
          <cell r="L264">
            <v>355931614.47436744</v>
          </cell>
        </row>
        <row r="297">
          <cell r="L297">
            <v>563322168.43879366</v>
          </cell>
        </row>
        <row r="330">
          <cell r="L330">
            <v>712550275.08052647</v>
          </cell>
        </row>
        <row r="363">
          <cell r="L363">
            <v>752570490.9138037</v>
          </cell>
        </row>
        <row r="396">
          <cell r="L396">
            <v>789511513.74220622</v>
          </cell>
        </row>
        <row r="429">
          <cell r="L429">
            <v>1210028912.6535392</v>
          </cell>
        </row>
        <row r="462">
          <cell r="L462">
            <v>541129943.4535172</v>
          </cell>
        </row>
      </sheetData>
      <sheetData sheetId="2"/>
      <sheetData sheetId="3"/>
      <sheetData sheetId="4">
        <row r="33">
          <cell r="L33">
            <v>55287916.241080545</v>
          </cell>
        </row>
        <row r="66">
          <cell r="L66">
            <v>62137266.285631932</v>
          </cell>
        </row>
        <row r="99">
          <cell r="L99">
            <v>63093135.102172337</v>
          </cell>
        </row>
        <row r="132">
          <cell r="L132">
            <v>76152060.503255829</v>
          </cell>
        </row>
        <row r="165">
          <cell r="L165">
            <v>99807149.186246529</v>
          </cell>
        </row>
        <row r="198">
          <cell r="L198">
            <v>178833600.04427412</v>
          </cell>
        </row>
        <row r="231">
          <cell r="L231">
            <v>187297020.50848129</v>
          </cell>
        </row>
        <row r="264">
          <cell r="L264">
            <v>180629313.87816066</v>
          </cell>
        </row>
        <row r="297">
          <cell r="L297">
            <v>185188139.16752338</v>
          </cell>
        </row>
        <row r="330">
          <cell r="L330">
            <v>118308759.32983759</v>
          </cell>
        </row>
        <row r="363">
          <cell r="L363">
            <v>111523839.87612073</v>
          </cell>
        </row>
        <row r="396">
          <cell r="L396">
            <v>168897988.49130136</v>
          </cell>
        </row>
        <row r="429">
          <cell r="L429">
            <v>161056460.83900267</v>
          </cell>
        </row>
        <row r="462">
          <cell r="L462">
            <v>134145922.00724778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33">
          <cell r="L33">
            <v>152694781.14790335</v>
          </cell>
        </row>
        <row r="66">
          <cell r="L66">
            <v>145632202.508587</v>
          </cell>
        </row>
        <row r="99">
          <cell r="L99">
            <v>117829236.74345292</v>
          </cell>
        </row>
        <row r="132">
          <cell r="L132">
            <v>112572185.60728882</v>
          </cell>
        </row>
        <row r="165">
          <cell r="L165">
            <v>124973317.07030548</v>
          </cell>
        </row>
        <row r="198">
          <cell r="L198">
            <v>121359632.02112655</v>
          </cell>
        </row>
        <row r="231">
          <cell r="L231">
            <v>108268652.90938485</v>
          </cell>
        </row>
        <row r="264">
          <cell r="L264">
            <v>94414545.089425653</v>
          </cell>
        </row>
        <row r="297">
          <cell r="L297">
            <v>107438784.64569348</v>
          </cell>
        </row>
        <row r="330">
          <cell r="L330">
            <v>102403320.06635661</v>
          </cell>
        </row>
        <row r="363">
          <cell r="L363">
            <v>87428362.142153978</v>
          </cell>
        </row>
        <row r="396">
          <cell r="L396">
            <v>82630559.070159033</v>
          </cell>
        </row>
        <row r="429">
          <cell r="L429">
            <v>82883450.522417143</v>
          </cell>
        </row>
        <row r="462">
          <cell r="L462">
            <v>70817576.097742617</v>
          </cell>
        </row>
      </sheetData>
      <sheetData sheetId="2"/>
      <sheetData sheetId="3"/>
      <sheetData sheetId="4">
        <row r="33">
          <cell r="L33">
            <v>10184269.727977281</v>
          </cell>
        </row>
        <row r="66">
          <cell r="L66">
            <v>6666793.0557322372</v>
          </cell>
        </row>
        <row r="99">
          <cell r="L99">
            <v>9373293.817266779</v>
          </cell>
        </row>
        <row r="132">
          <cell r="L132">
            <v>8475032.3266495671</v>
          </cell>
        </row>
        <row r="165">
          <cell r="L165">
            <v>7891277.3672730783</v>
          </cell>
        </row>
        <row r="198">
          <cell r="L198">
            <v>14876485.524605198</v>
          </cell>
        </row>
        <row r="231">
          <cell r="L231">
            <v>19691238.689299472</v>
          </cell>
        </row>
        <row r="264">
          <cell r="L264">
            <v>20911962.460880905</v>
          </cell>
        </row>
        <row r="297">
          <cell r="L297">
            <v>29517691.715124153</v>
          </cell>
        </row>
        <row r="330">
          <cell r="L330">
            <v>10984056.076040309</v>
          </cell>
        </row>
        <row r="363">
          <cell r="L363">
            <v>18398120.491293114</v>
          </cell>
        </row>
        <row r="396">
          <cell r="L396">
            <v>16103228.426089011</v>
          </cell>
        </row>
        <row r="429">
          <cell r="L429">
            <v>19194051.307329133</v>
          </cell>
        </row>
        <row r="462">
          <cell r="L462">
            <v>13408637.796506371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33">
          <cell r="L33">
            <v>160880410.53779399</v>
          </cell>
        </row>
        <row r="66">
          <cell r="L66">
            <v>146897476.36837551</v>
          </cell>
        </row>
        <row r="99">
          <cell r="L99">
            <v>156784576.02680033</v>
          </cell>
        </row>
        <row r="132">
          <cell r="L132">
            <v>145243668.65411168</v>
          </cell>
        </row>
        <row r="165">
          <cell r="L165">
            <v>202989333.92494437</v>
          </cell>
        </row>
        <row r="198">
          <cell r="L198">
            <v>207722605.20432526</v>
          </cell>
        </row>
        <row r="231">
          <cell r="L231">
            <v>301215459.27984858</v>
          </cell>
        </row>
        <row r="264">
          <cell r="L264">
            <v>250760650.67262504</v>
          </cell>
        </row>
        <row r="297">
          <cell r="L297">
            <v>310036055.44026256</v>
          </cell>
        </row>
        <row r="330">
          <cell r="L330">
            <v>260478349.87819368</v>
          </cell>
        </row>
        <row r="363">
          <cell r="L363">
            <v>222301945.73024967</v>
          </cell>
        </row>
        <row r="396">
          <cell r="L396">
            <v>252153183.13870576</v>
          </cell>
        </row>
        <row r="429">
          <cell r="L429">
            <v>325482318.40764278</v>
          </cell>
        </row>
        <row r="462">
          <cell r="L462">
            <v>170166280.37957302</v>
          </cell>
        </row>
      </sheetData>
      <sheetData sheetId="1"/>
      <sheetData sheetId="2"/>
      <sheetData sheetId="3"/>
      <sheetData sheetId="4">
        <row r="33">
          <cell r="L33">
            <v>1180847441.4151673</v>
          </cell>
        </row>
        <row r="66">
          <cell r="L66">
            <v>1412069768.252362</v>
          </cell>
        </row>
        <row r="99">
          <cell r="L99">
            <v>1216332490.7882617</v>
          </cell>
        </row>
        <row r="132">
          <cell r="L132">
            <v>1389441334.2174211</v>
          </cell>
        </row>
        <row r="165">
          <cell r="L165">
            <v>1584312736.3299689</v>
          </cell>
        </row>
        <row r="198">
          <cell r="L198">
            <v>1756206921.1807194</v>
          </cell>
        </row>
        <row r="231">
          <cell r="L231">
            <v>1734974200.5312455</v>
          </cell>
        </row>
        <row r="264">
          <cell r="L264">
            <v>1649065114.1630974</v>
          </cell>
        </row>
        <row r="297">
          <cell r="L297">
            <v>1877812499.6799951</v>
          </cell>
        </row>
        <row r="330">
          <cell r="L330">
            <v>1314996553.0508747</v>
          </cell>
        </row>
        <row r="363">
          <cell r="L363">
            <v>1300566038.4368234</v>
          </cell>
        </row>
        <row r="396">
          <cell r="L396">
            <v>1636858300.4509022</v>
          </cell>
        </row>
        <row r="429">
          <cell r="L429">
            <v>1626516499.4632106</v>
          </cell>
        </row>
        <row r="462">
          <cell r="L462">
            <v>1312722022.6561885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ação"/>
      <sheetName val="Att"/>
      <sheetName val="Exp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>
        <row r="33">
          <cell r="L33">
            <v>249565111.52714017</v>
          </cell>
        </row>
        <row r="66">
          <cell r="L66">
            <v>252785022.18291676</v>
          </cell>
        </row>
        <row r="99">
          <cell r="L99">
            <v>227895764.78058413</v>
          </cell>
        </row>
        <row r="132">
          <cell r="L132">
            <v>171280837.95965764</v>
          </cell>
        </row>
        <row r="165">
          <cell r="L165">
            <v>238732742.86599734</v>
          </cell>
        </row>
        <row r="198">
          <cell r="L198">
            <v>218201897.19081041</v>
          </cell>
        </row>
        <row r="231">
          <cell r="L231">
            <v>358019045.59817713</v>
          </cell>
        </row>
        <row r="264">
          <cell r="L264">
            <v>307208665.79889411</v>
          </cell>
        </row>
        <row r="297">
          <cell r="L297">
            <v>395243780.09282362</v>
          </cell>
        </row>
        <row r="330">
          <cell r="L330">
            <v>549385387.33174479</v>
          </cell>
        </row>
        <row r="363">
          <cell r="L363">
            <v>320435611.90662557</v>
          </cell>
        </row>
        <row r="396">
          <cell r="L396">
            <v>933098170.88098896</v>
          </cell>
        </row>
        <row r="429">
          <cell r="L429">
            <v>965412088.1485374</v>
          </cell>
        </row>
        <row r="462">
          <cell r="L462">
            <v>355084990.47213531</v>
          </cell>
        </row>
      </sheetData>
      <sheetData sheetId="1"/>
      <sheetData sheetId="2"/>
      <sheetData sheetId="3"/>
      <sheetData sheetId="4">
        <row r="33">
          <cell r="L33">
            <v>139445736.84991059</v>
          </cell>
        </row>
        <row r="66">
          <cell r="L66">
            <v>133045092.40285048</v>
          </cell>
        </row>
        <row r="99">
          <cell r="L99">
            <v>97155363.362391472</v>
          </cell>
        </row>
        <row r="132">
          <cell r="L132">
            <v>112845471.61579266</v>
          </cell>
        </row>
        <row r="165">
          <cell r="L165">
            <v>129580901.01793581</v>
          </cell>
        </row>
        <row r="198">
          <cell r="L198">
            <v>183432216.69798431</v>
          </cell>
        </row>
        <row r="231">
          <cell r="L231">
            <v>224151126.50941551</v>
          </cell>
        </row>
        <row r="264">
          <cell r="L264">
            <v>262750120.79484686</v>
          </cell>
        </row>
        <row r="297">
          <cell r="L297">
            <v>223625829.81274381</v>
          </cell>
        </row>
        <row r="330">
          <cell r="L330">
            <v>95481075.079429939</v>
          </cell>
        </row>
        <row r="363">
          <cell r="L363">
            <v>101377586.90225373</v>
          </cell>
        </row>
        <row r="396">
          <cell r="L396">
            <v>121447408.78755486</v>
          </cell>
        </row>
        <row r="429">
          <cell r="L429">
            <v>152787741.20765129</v>
          </cell>
        </row>
        <row r="462">
          <cell r="L462">
            <v>111547979.15845679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"/>
      <sheetName val="Exportação"/>
      <sheetName val="Att"/>
      <sheetName val="Exportação_VAR"/>
      <sheetName val="Importação"/>
      <sheetName val="Imp"/>
      <sheetName val="Importação_VAR"/>
      <sheetName val="Valor Transacionado"/>
      <sheetName val="Valor Transacionado_VAR"/>
      <sheetName val="Saldo Comercial"/>
      <sheetName val="Saldo Comercial_VAR"/>
    </sheetNames>
    <sheetDataSet>
      <sheetData sheetId="0"/>
      <sheetData sheetId="1">
        <row r="33">
          <cell r="L33">
            <v>7292395.3243298065</v>
          </cell>
        </row>
        <row r="66">
          <cell r="L66">
            <v>4355216.2210458368</v>
          </cell>
        </row>
        <row r="99">
          <cell r="L99">
            <v>6169790.0090114698</v>
          </cell>
        </row>
        <row r="132">
          <cell r="L132">
            <v>2803608.8533400577</v>
          </cell>
        </row>
        <row r="165">
          <cell r="L165">
            <v>3734650.3927644412</v>
          </cell>
        </row>
        <row r="198">
          <cell r="L198">
            <v>3810545.9001469105</v>
          </cell>
        </row>
        <row r="231">
          <cell r="L231">
            <v>5723016.6306831557</v>
          </cell>
        </row>
        <row r="264">
          <cell r="L264">
            <v>4228580.7609837446</v>
          </cell>
        </row>
        <row r="297">
          <cell r="L297">
            <v>5861250.7696538903</v>
          </cell>
        </row>
        <row r="330">
          <cell r="L330">
            <v>11317838.377067272</v>
          </cell>
        </row>
        <row r="363">
          <cell r="L363">
            <v>7265854.5802288996</v>
          </cell>
        </row>
        <row r="396">
          <cell r="L396">
            <v>9703415.4571034685</v>
          </cell>
        </row>
        <row r="429">
          <cell r="L429">
            <v>8553743.5799963661</v>
          </cell>
        </row>
        <row r="462">
          <cell r="L462">
            <v>21523654.910567701</v>
          </cell>
        </row>
      </sheetData>
      <sheetData sheetId="2"/>
      <sheetData sheetId="3"/>
      <sheetData sheetId="4">
        <row r="33">
          <cell r="L33">
            <v>206584.13550043027</v>
          </cell>
        </row>
        <row r="66">
          <cell r="L66">
            <v>76846.691670403321</v>
          </cell>
        </row>
        <row r="99">
          <cell r="L99">
            <v>165411.95733832699</v>
          </cell>
        </row>
        <row r="132">
          <cell r="L132">
            <v>213127.88212089959</v>
          </cell>
        </row>
        <row r="165">
          <cell r="L165">
            <v>321395.57551986584</v>
          </cell>
        </row>
        <row r="198">
          <cell r="L198">
            <v>269993.66931138601</v>
          </cell>
        </row>
        <row r="231">
          <cell r="L231">
            <v>354089.68464240903</v>
          </cell>
        </row>
        <row r="264">
          <cell r="L264">
            <v>325286.83094491484</v>
          </cell>
        </row>
        <row r="297">
          <cell r="L297">
            <v>122573.70784676667</v>
          </cell>
        </row>
        <row r="330">
          <cell r="L330">
            <v>304439.14325493388</v>
          </cell>
        </row>
        <row r="363">
          <cell r="L363">
            <v>28933.459441039617</v>
          </cell>
        </row>
        <row r="396">
          <cell r="L396">
            <v>57858.659716640948</v>
          </cell>
        </row>
        <row r="429">
          <cell r="L429">
            <v>75249.383059780899</v>
          </cell>
        </row>
        <row r="462">
          <cell r="L462">
            <v>39035.249517917509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9"/>
  <sheetViews>
    <sheetView topLeftCell="I1" zoomScaleNormal="100" zoomScaleSheetLayoutView="100" workbookViewId="0">
      <selection activeCell="O12" sqref="O12"/>
    </sheetView>
  </sheetViews>
  <sheetFormatPr defaultRowHeight="15" x14ac:dyDescent="0.25"/>
  <cols>
    <col min="1" max="1" width="23.140625" style="2" bestFit="1" customWidth="1"/>
    <col min="2" max="8" width="13.28515625" style="2" customWidth="1"/>
    <col min="9" max="15" width="13.28515625" style="3" customWidth="1"/>
    <col min="16" max="17" width="9.140625" style="3"/>
    <col min="18" max="18" width="26.28515625" style="3" bestFit="1" customWidth="1"/>
    <col min="19" max="29" width="16.42578125" style="3" customWidth="1"/>
    <col min="30" max="31" width="15.42578125" bestFit="1" customWidth="1"/>
    <col min="32" max="32" width="15.42578125" customWidth="1"/>
  </cols>
  <sheetData>
    <row r="1" spans="1:32" s="14" customFormat="1" x14ac:dyDescent="0.25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3" spans="1:32" s="1" customFormat="1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/>
      <c r="Q3" s="2"/>
      <c r="R3" s="11"/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1">
        <v>2014</v>
      </c>
      <c r="AA3" s="11">
        <v>2015</v>
      </c>
      <c r="AB3" s="11">
        <v>2016</v>
      </c>
      <c r="AC3" s="11">
        <v>2017</v>
      </c>
      <c r="AD3" s="11">
        <v>2018</v>
      </c>
      <c r="AE3" s="11">
        <v>2019</v>
      </c>
      <c r="AF3" s="11">
        <v>2020</v>
      </c>
    </row>
    <row r="4" spans="1:32" x14ac:dyDescent="0.25">
      <c r="A4" s="2" t="s">
        <v>0</v>
      </c>
      <c r="B4" s="4">
        <f>+S4/S$10</f>
        <v>1.6648379020085671E-2</v>
      </c>
      <c r="C4" s="4">
        <f t="shared" ref="C4:C9" si="0">+T4/T$10</f>
        <v>2.0365289666146785E-2</v>
      </c>
      <c r="D4" s="4">
        <f t="shared" ref="D4:D9" si="1">+U4/U$10</f>
        <v>2.0972427966307019E-2</v>
      </c>
      <c r="E4" s="4">
        <f t="shared" ref="E4:E9" si="2">+V4/V$10</f>
        <v>1.9928365360097133E-2</v>
      </c>
      <c r="F4" s="4">
        <f t="shared" ref="F4:F9" si="3">+W4/W$10</f>
        <v>1.4834896340222352E-2</v>
      </c>
      <c r="G4" s="4">
        <f t="shared" ref="G4:G9" si="4">+X4/X$10</f>
        <v>1.5547842214318E-2</v>
      </c>
      <c r="H4" s="4">
        <f t="shared" ref="H4:H9" si="5">+Y4/Y$10</f>
        <v>1.2937008884905695E-2</v>
      </c>
      <c r="I4" s="4">
        <f t="shared" ref="I4:I9" si="6">+Z4/Z$10</f>
        <v>1.5791223912540325E-2</v>
      </c>
      <c r="J4" s="4">
        <f t="shared" ref="J4:J9" si="7">+AA4/AA$10</f>
        <v>1.0023785164600368E-2</v>
      </c>
      <c r="K4" s="4">
        <f t="shared" ref="K4:K9" si="8">+AB4/AB$10</f>
        <v>3.9784134186308471E-3</v>
      </c>
      <c r="L4" s="4">
        <f t="shared" ref="L4:L9" si="9">+AC4/AC$10</f>
        <v>3.4257907975267202E-3</v>
      </c>
      <c r="M4" s="4">
        <f t="shared" ref="M4" si="10">+AD4/AD$10</f>
        <v>4.5495051273029483E-3</v>
      </c>
      <c r="N4" s="4">
        <f t="shared" ref="N4:O4" si="11">+AE4/AE$10</f>
        <v>2.4129207642631227E-3</v>
      </c>
      <c r="O4" s="4">
        <f t="shared" si="11"/>
        <v>1.5953073180061084E-3</v>
      </c>
      <c r="R4" s="11" t="s">
        <v>0</v>
      </c>
      <c r="S4" s="12">
        <f>[1]Exportação!$L$33</f>
        <v>16451100.295082882</v>
      </c>
      <c r="T4" s="12">
        <f>[1]Exportação!$L$66</f>
        <v>18562617.052485831</v>
      </c>
      <c r="U4" s="12">
        <f>[1]Exportação!$L$99</f>
        <v>17669893.436176885</v>
      </c>
      <c r="V4" s="12">
        <f>[1]Exportação!$L$132</f>
        <v>14695280.085671242</v>
      </c>
      <c r="W4" s="12">
        <f>[1]Exportação!$L$165</f>
        <v>13138614.705525139</v>
      </c>
      <c r="X4" s="12">
        <f>[1]Exportação!$L$198</f>
        <v>13731212.979156915</v>
      </c>
      <c r="Y4" s="12">
        <f>[1]Exportação!$L$231</f>
        <v>15810357.110435374</v>
      </c>
      <c r="Z4" s="12">
        <f>[1]Exportação!$L$264</f>
        <v>16245851.805695949</v>
      </c>
      <c r="AA4" s="12">
        <f>[1]Exportação!$L$297</f>
        <v>13992143.400782406</v>
      </c>
      <c r="AB4" s="12">
        <f>[1]Exportação!$L$330</f>
        <v>6535221.9325718498</v>
      </c>
      <c r="AC4" s="12">
        <f>[1]Exportação!$L$363</f>
        <v>4778226.1721628467</v>
      </c>
      <c r="AD4" s="12">
        <f>[1]Exportação!$L$396</f>
        <v>9447247.9857764747</v>
      </c>
      <c r="AE4" s="12">
        <f>[1]Exportação!$L$429</f>
        <v>6270290.2245073235</v>
      </c>
      <c r="AF4" s="12">
        <f>[1]Exportação!$L$462</f>
        <v>1851472.0634785681</v>
      </c>
    </row>
    <row r="5" spans="1:32" x14ac:dyDescent="0.25">
      <c r="A5" s="2" t="s">
        <v>1</v>
      </c>
      <c r="B5" s="4">
        <f t="shared" ref="B5:B9" si="12">+S5/S$10</f>
        <v>0.40607839302837423</v>
      </c>
      <c r="C5" s="4">
        <f t="shared" si="0"/>
        <v>0.37658466332047141</v>
      </c>
      <c r="D5" s="4">
        <f t="shared" si="1"/>
        <v>0.37527512538601487</v>
      </c>
      <c r="E5" s="4">
        <f t="shared" si="2"/>
        <v>0.39436881381793348</v>
      </c>
      <c r="F5" s="4">
        <f t="shared" si="3"/>
        <v>0.34108878621528332</v>
      </c>
      <c r="G5" s="4">
        <f t="shared" si="4"/>
        <v>0.36044806231970095</v>
      </c>
      <c r="H5" s="4">
        <f t="shared" si="5"/>
        <v>0.35436166636854294</v>
      </c>
      <c r="I5" s="4">
        <f t="shared" si="6"/>
        <v>0.34597113705949728</v>
      </c>
      <c r="J5" s="4">
        <f t="shared" si="7"/>
        <v>0.40355649832544915</v>
      </c>
      <c r="K5" s="4">
        <f t="shared" si="8"/>
        <v>0.43377556341286516</v>
      </c>
      <c r="L5" s="4">
        <f t="shared" si="9"/>
        <v>0.53956195654415517</v>
      </c>
      <c r="M5" s="4">
        <f t="shared" ref="M5:M9" si="13">+AD5/AD$10</f>
        <v>0.38020455112882906</v>
      </c>
      <c r="N5" s="4">
        <f t="shared" ref="N5:O9" si="14">+AE5/AE$10</f>
        <v>0.46564094868987715</v>
      </c>
      <c r="O5" s="4">
        <f t="shared" si="14"/>
        <v>0.4662606451440095</v>
      </c>
      <c r="R5" s="11" t="s">
        <v>4</v>
      </c>
      <c r="S5" s="12">
        <f>[2]Exportação!$L$33</f>
        <v>401266475.45182413</v>
      </c>
      <c r="T5" s="12">
        <f>[2]Exportação!$L$66</f>
        <v>343250550.69937712</v>
      </c>
      <c r="U5" s="12">
        <f>[2]Exportação!$L$99</f>
        <v>316180438.69178444</v>
      </c>
      <c r="V5" s="12">
        <f>[2]Exportação!$L$132</f>
        <v>290809610.89325494</v>
      </c>
      <c r="W5" s="12">
        <f>[2]Exportação!$L$165</f>
        <v>302087324.35205358</v>
      </c>
      <c r="X5" s="12">
        <f>[2]Exportação!$L$198</f>
        <v>318332862.10470724</v>
      </c>
      <c r="Y5" s="12">
        <f>[2]Exportação!$L$231</f>
        <v>433066448.46417767</v>
      </c>
      <c r="Z5" s="12">
        <f>[2]Exportação!$L$264</f>
        <v>355931614.47436744</v>
      </c>
      <c r="AA5" s="12">
        <f>[2]Exportação!$L$297</f>
        <v>563322168.43879366</v>
      </c>
      <c r="AB5" s="12">
        <f>[2]Exportação!$L$330</f>
        <v>712550275.08052647</v>
      </c>
      <c r="AC5" s="12">
        <f>[2]Exportação!$L$363</f>
        <v>752570490.9138037</v>
      </c>
      <c r="AD5" s="12">
        <f>[2]Exportação!$L$396</f>
        <v>789511513.74220622</v>
      </c>
      <c r="AE5" s="12">
        <f>[2]Exportação!$L$429</f>
        <v>1210028912.6535392</v>
      </c>
      <c r="AF5" s="12">
        <f>[2]Exportação!$L$462</f>
        <v>541129943.4535172</v>
      </c>
    </row>
    <row r="6" spans="1:32" x14ac:dyDescent="0.25">
      <c r="A6" s="2" t="s">
        <v>2</v>
      </c>
      <c r="B6" s="4">
        <f t="shared" si="12"/>
        <v>0.15452587032729651</v>
      </c>
      <c r="C6" s="4">
        <f t="shared" si="0"/>
        <v>0.15977499187859123</v>
      </c>
      <c r="D6" s="4">
        <f t="shared" si="1"/>
        <v>0.13985173079015875</v>
      </c>
      <c r="E6" s="4">
        <f t="shared" si="2"/>
        <v>0.15265987657861288</v>
      </c>
      <c r="F6" s="4">
        <f t="shared" si="3"/>
        <v>0.14110819485802259</v>
      </c>
      <c r="G6" s="4">
        <f t="shared" si="4"/>
        <v>0.13741542081652447</v>
      </c>
      <c r="H6" s="4">
        <f t="shared" si="5"/>
        <v>8.8592086495060313E-2</v>
      </c>
      <c r="I6" s="4">
        <f t="shared" si="6"/>
        <v>9.1772425351376405E-2</v>
      </c>
      <c r="J6" s="4">
        <f t="shared" si="7"/>
        <v>7.6967714294149975E-2</v>
      </c>
      <c r="K6" s="4">
        <f t="shared" si="8"/>
        <v>6.2339542079485999E-2</v>
      </c>
      <c r="L6" s="4">
        <f t="shared" si="9"/>
        <v>6.2682524367374579E-2</v>
      </c>
      <c r="M6" s="4">
        <f t="shared" si="13"/>
        <v>3.979234510701795E-2</v>
      </c>
      <c r="N6" s="4">
        <f t="shared" si="14"/>
        <v>3.1895046579766474E-2</v>
      </c>
      <c r="O6" s="4">
        <f t="shared" si="14"/>
        <v>6.1019444808647544E-2</v>
      </c>
      <c r="R6" s="11" t="s">
        <v>8</v>
      </c>
      <c r="S6" s="12">
        <f>[3]Exportação!$L$33</f>
        <v>152694781.14790335</v>
      </c>
      <c r="T6" s="12">
        <f>[3]Exportação!$L$66</f>
        <v>145632202.508587</v>
      </c>
      <c r="U6" s="12">
        <f>[3]Exportação!$L$99</f>
        <v>117829236.74345292</v>
      </c>
      <c r="V6" s="12">
        <f>[3]Exportação!$L$132</f>
        <v>112572185.60728882</v>
      </c>
      <c r="W6" s="12">
        <f>[3]Exportação!$L$165</f>
        <v>124973317.07030548</v>
      </c>
      <c r="X6" s="12">
        <f>[3]Exportação!$L$198</f>
        <v>121359632.02112655</v>
      </c>
      <c r="Y6" s="12">
        <f>[3]Exportação!$L$231</f>
        <v>108268652.90938485</v>
      </c>
      <c r="Z6" s="12">
        <f>[3]Exportação!$L$264</f>
        <v>94414545.089425653</v>
      </c>
      <c r="AA6" s="12">
        <f>[3]Exportação!$L$297</f>
        <v>107438784.64569348</v>
      </c>
      <c r="AB6" s="12">
        <f>[3]Exportação!$L$330</f>
        <v>102403320.06635661</v>
      </c>
      <c r="AC6" s="12">
        <f>[3]Exportação!$L$363</f>
        <v>87428362.142153978</v>
      </c>
      <c r="AD6" s="12">
        <f>[3]Exportação!$L$396</f>
        <v>82630559.070159033</v>
      </c>
      <c r="AE6" s="12">
        <f>[3]Exportação!$L$429</f>
        <v>82883450.522417143</v>
      </c>
      <c r="AF6" s="12">
        <f>[3]Exportação!$L$462</f>
        <v>70817576.097742617</v>
      </c>
    </row>
    <row r="7" spans="1:32" x14ac:dyDescent="0.25">
      <c r="A7" s="2" t="s">
        <v>3</v>
      </c>
      <c r="B7" s="4">
        <f t="shared" si="12"/>
        <v>0.16280966035692659</v>
      </c>
      <c r="C7" s="4">
        <f t="shared" si="0"/>
        <v>0.16116314035941906</v>
      </c>
      <c r="D7" s="4">
        <f t="shared" si="1"/>
        <v>0.18608789231393871</v>
      </c>
      <c r="E7" s="4">
        <f t="shared" si="2"/>
        <v>0.19696588825158232</v>
      </c>
      <c r="F7" s="4">
        <f t="shared" si="3"/>
        <v>0.22919659297726319</v>
      </c>
      <c r="G7" s="4">
        <f t="shared" si="4"/>
        <v>0.23520415093453872</v>
      </c>
      <c r="H7" s="4">
        <f t="shared" si="5"/>
        <v>0.24647305849924869</v>
      </c>
      <c r="I7" s="4">
        <f t="shared" si="6"/>
        <v>0.24374330324971805</v>
      </c>
      <c r="J7" s="4">
        <f t="shared" si="7"/>
        <v>0.22210570060620907</v>
      </c>
      <c r="K7" s="4">
        <f t="shared" si="8"/>
        <v>0.15857006435440332</v>
      </c>
      <c r="L7" s="4">
        <f t="shared" si="9"/>
        <v>0.15938131275402906</v>
      </c>
      <c r="M7" s="4">
        <f t="shared" si="13"/>
        <v>0.12142924598596894</v>
      </c>
      <c r="N7" s="4">
        <f t="shared" si="14"/>
        <v>0.12525146625856715</v>
      </c>
      <c r="O7" s="4">
        <f t="shared" si="14"/>
        <v>0.14662252686512356</v>
      </c>
      <c r="R7" s="11" t="s">
        <v>3</v>
      </c>
      <c r="S7" s="12">
        <f>[4]Exportação!$L$33</f>
        <v>160880410.53779399</v>
      </c>
      <c r="T7" s="12">
        <f>[4]Exportação!$L$66</f>
        <v>146897476.36837551</v>
      </c>
      <c r="U7" s="12">
        <f>[4]Exportação!$L$99</f>
        <v>156784576.02680033</v>
      </c>
      <c r="V7" s="12">
        <f>[4]Exportação!$L$132</f>
        <v>145243668.65411168</v>
      </c>
      <c r="W7" s="12">
        <f>[4]Exportação!$L$165</f>
        <v>202989333.92494437</v>
      </c>
      <c r="X7" s="12">
        <f>[4]Exportação!$L$198</f>
        <v>207722605.20432526</v>
      </c>
      <c r="Y7" s="12">
        <f>[4]Exportação!$L$231</f>
        <v>301215459.27984858</v>
      </c>
      <c r="Z7" s="12">
        <f>[4]Exportação!$L$264</f>
        <v>250760650.67262504</v>
      </c>
      <c r="AA7" s="12">
        <f>[4]Exportação!$L$297</f>
        <v>310036055.44026256</v>
      </c>
      <c r="AB7" s="12">
        <f>[4]Exportação!$L$330</f>
        <v>260478349.87819368</v>
      </c>
      <c r="AC7" s="12">
        <f>[4]Exportação!$L$363</f>
        <v>222301945.73024967</v>
      </c>
      <c r="AD7" s="12">
        <f>[4]Exportação!$L$396</f>
        <v>252153183.13870576</v>
      </c>
      <c r="AE7" s="12">
        <f>[4]Exportação!$L$429</f>
        <v>325482318.40764278</v>
      </c>
      <c r="AF7" s="12">
        <f>[4]Exportação!$L$462</f>
        <v>170166280.37957302</v>
      </c>
    </row>
    <row r="8" spans="1:32" x14ac:dyDescent="0.25">
      <c r="A8" s="2" t="s">
        <v>4</v>
      </c>
      <c r="B8" s="4">
        <f t="shared" si="12"/>
        <v>0.25255785281034593</v>
      </c>
      <c r="C8" s="4">
        <f t="shared" si="0"/>
        <v>0.27733375016369449</v>
      </c>
      <c r="D8" s="4">
        <f t="shared" si="1"/>
        <v>0.2704898888015797</v>
      </c>
      <c r="E8" s="4">
        <f t="shared" si="2"/>
        <v>0.23227506370374421</v>
      </c>
      <c r="F8" s="4">
        <f t="shared" si="3"/>
        <v>0.26955471126987995</v>
      </c>
      <c r="G8" s="4">
        <f t="shared" si="4"/>
        <v>0.24706984543443147</v>
      </c>
      <c r="H8" s="4">
        <f t="shared" si="5"/>
        <v>0.29295325472515721</v>
      </c>
      <c r="I8" s="4">
        <f t="shared" si="6"/>
        <v>0.29861166330485844</v>
      </c>
      <c r="J8" s="4">
        <f t="shared" si="7"/>
        <v>0.28314737962687542</v>
      </c>
      <c r="K8" s="4">
        <f t="shared" si="8"/>
        <v>0.33444651451954172</v>
      </c>
      <c r="L8" s="4">
        <f t="shared" si="9"/>
        <v>0.22973909792400452</v>
      </c>
      <c r="M8" s="4">
        <f t="shared" si="13"/>
        <v>0.44935148511941508</v>
      </c>
      <c r="N8" s="4">
        <f t="shared" si="14"/>
        <v>0.3715079829095565</v>
      </c>
      <c r="O8" s="4">
        <f t="shared" si="14"/>
        <v>0.30595637654398988</v>
      </c>
      <c r="R8" s="11" t="s">
        <v>1</v>
      </c>
      <c r="S8" s="12">
        <f>[5]Exportação!$L$33</f>
        <v>249565111.52714017</v>
      </c>
      <c r="T8" s="12">
        <f>[5]Exportação!$L$66</f>
        <v>252785022.18291676</v>
      </c>
      <c r="U8" s="12">
        <f>[5]Exportação!$L$99</f>
        <v>227895764.78058413</v>
      </c>
      <c r="V8" s="12">
        <f>[5]Exportação!$L$132</f>
        <v>171280837.95965764</v>
      </c>
      <c r="W8" s="12">
        <f>[5]Exportação!$L$165</f>
        <v>238732742.86599734</v>
      </c>
      <c r="X8" s="12">
        <f>[5]Exportação!$L$198</f>
        <v>218201897.19081041</v>
      </c>
      <c r="Y8" s="12">
        <f>[5]Exportação!$L$231</f>
        <v>358019045.59817713</v>
      </c>
      <c r="Z8" s="12">
        <f>[5]Exportação!$L$264</f>
        <v>307208665.79889411</v>
      </c>
      <c r="AA8" s="12">
        <f>[5]Exportação!$L$297</f>
        <v>395243780.09282362</v>
      </c>
      <c r="AB8" s="12">
        <f>[5]Exportação!$L$330</f>
        <v>549385387.33174479</v>
      </c>
      <c r="AC8" s="12">
        <f>[5]Exportação!$L$363</f>
        <v>320435611.90662557</v>
      </c>
      <c r="AD8" s="12">
        <f>[5]Exportação!$L$396</f>
        <v>933098170.88098896</v>
      </c>
      <c r="AE8" s="12">
        <f>[5]Exportação!$L$429</f>
        <v>965412088.1485374</v>
      </c>
      <c r="AF8" s="12">
        <f>[5]Exportação!$L$462</f>
        <v>355084990.47213531</v>
      </c>
    </row>
    <row r="9" spans="1:32" x14ac:dyDescent="0.25">
      <c r="A9" s="2" t="s">
        <v>5</v>
      </c>
      <c r="B9" s="4">
        <f t="shared" si="12"/>
        <v>7.3798444569711085E-3</v>
      </c>
      <c r="C9" s="4">
        <f t="shared" si="0"/>
        <v>4.77816461167699E-3</v>
      </c>
      <c r="D9" s="4">
        <f t="shared" si="1"/>
        <v>7.3229347420009231E-3</v>
      </c>
      <c r="E9" s="4">
        <f t="shared" si="2"/>
        <v>3.8019922880300509E-3</v>
      </c>
      <c r="F9" s="4">
        <f t="shared" si="3"/>
        <v>4.2168183393286257E-3</v>
      </c>
      <c r="G9" s="4">
        <f t="shared" si="4"/>
        <v>4.3146782804863431E-3</v>
      </c>
      <c r="H9" s="4">
        <f t="shared" si="5"/>
        <v>4.6829250270851224E-3</v>
      </c>
      <c r="I9" s="4">
        <f t="shared" si="6"/>
        <v>4.1102471220094911E-3</v>
      </c>
      <c r="J9" s="4">
        <f t="shared" si="7"/>
        <v>4.1989219827159498E-3</v>
      </c>
      <c r="K9" s="4">
        <f t="shared" si="8"/>
        <v>6.8899022150728717E-3</v>
      </c>
      <c r="L9" s="4">
        <f t="shared" si="9"/>
        <v>5.2093176129100185E-3</v>
      </c>
      <c r="M9" s="4">
        <f t="shared" si="13"/>
        <v>4.6728675314660481E-3</v>
      </c>
      <c r="N9" s="4">
        <f t="shared" si="14"/>
        <v>3.291634797969391E-3</v>
      </c>
      <c r="O9" s="4">
        <f t="shared" si="14"/>
        <v>1.8545699320223222E-2</v>
      </c>
      <c r="R9" s="11" t="s">
        <v>2</v>
      </c>
      <c r="S9" s="12">
        <f>[6]Exportação!$L$33</f>
        <v>7292395.3243298065</v>
      </c>
      <c r="T9" s="12">
        <f>[6]Exportação!$L$66</f>
        <v>4355216.2210458368</v>
      </c>
      <c r="U9" s="12">
        <f>[6]Exportação!$L$99</f>
        <v>6169790.0090114698</v>
      </c>
      <c r="V9" s="12">
        <f>[6]Exportação!$L$132</f>
        <v>2803608.8533400577</v>
      </c>
      <c r="W9" s="12">
        <f>[6]Exportação!$L$165</f>
        <v>3734650.3927644412</v>
      </c>
      <c r="X9" s="12">
        <f>[6]Exportação!$L$198</f>
        <v>3810545.9001469105</v>
      </c>
      <c r="Y9" s="12">
        <f>[6]Exportação!$L$231</f>
        <v>5723016.6306831557</v>
      </c>
      <c r="Z9" s="12">
        <f>[6]Exportação!$L$264</f>
        <v>4228580.7609837446</v>
      </c>
      <c r="AA9" s="12">
        <f>[6]Exportação!$L$297</f>
        <v>5861250.7696538903</v>
      </c>
      <c r="AB9" s="12">
        <f>[6]Exportação!$L$330</f>
        <v>11317838.377067272</v>
      </c>
      <c r="AC9" s="12">
        <f>[6]Exportação!$L$363</f>
        <v>7265854.5802288996</v>
      </c>
      <c r="AD9" s="12">
        <f>[6]Exportação!$L$396</f>
        <v>9703415.4571034685</v>
      </c>
      <c r="AE9" s="12">
        <f>[6]Exportação!$L$429</f>
        <v>8553743.5799963661</v>
      </c>
      <c r="AF9" s="12">
        <f>[6]Exportação!$L$462</f>
        <v>21523654.910567701</v>
      </c>
    </row>
    <row r="10" spans="1:32" x14ac:dyDescent="0.25">
      <c r="A10" s="7" t="s">
        <v>6</v>
      </c>
      <c r="B10" s="8">
        <f>SUM(LARGE(B5:B9,{1;2}))</f>
        <v>0.65863624583872016</v>
      </c>
      <c r="C10" s="8">
        <f>SUM(LARGE(C5:C9,{1;2}))</f>
        <v>0.65391841348416591</v>
      </c>
      <c r="D10" s="8">
        <f>SUM(LARGE(D5:D9,{1;2}))</f>
        <v>0.64576501418759458</v>
      </c>
      <c r="E10" s="8">
        <f>SUM(LARGE(E5:E9,{1;2}))</f>
        <v>0.62664387752167772</v>
      </c>
      <c r="F10" s="8">
        <f>SUM(LARGE(F5:F9,{1;2}))</f>
        <v>0.61064349748516333</v>
      </c>
      <c r="G10" s="8">
        <f>SUM(LARGE(G5:G9,{1;2}))</f>
        <v>0.60751790775413239</v>
      </c>
      <c r="H10" s="8">
        <f>SUM(LARGE(H5:H9,{1;2}))</f>
        <v>0.64731492109370015</v>
      </c>
      <c r="I10" s="8">
        <f>SUM(LARGE(I5:I9,{1;2}))</f>
        <v>0.64458280036435567</v>
      </c>
      <c r="J10" s="8">
        <f>SUM(LARGE(J5:J9,{1;2}))</f>
        <v>0.68670387795232457</v>
      </c>
      <c r="K10" s="8">
        <f>SUM(LARGE(K5:K9,{1;2}))</f>
        <v>0.76822207793240693</v>
      </c>
      <c r="L10" s="8">
        <f>SUM(LARGE(L5:L9,{1;2}))</f>
        <v>0.76930105446815966</v>
      </c>
      <c r="M10" s="8">
        <f>SUM(LARGE(M5:M9,{1;2}))</f>
        <v>0.82955603624824414</v>
      </c>
      <c r="N10" s="8">
        <f>SUM(LARGE(N5:N9,{1;2}))</f>
        <v>0.8371489315994336</v>
      </c>
      <c r="O10" s="8">
        <f>SUM(LARGE(O5:O9,{1;2}))</f>
        <v>0.77221702168799933</v>
      </c>
      <c r="R10" s="11" t="s">
        <v>7</v>
      </c>
      <c r="S10" s="12">
        <f>SUM(S4:S9)</f>
        <v>988150274.28407431</v>
      </c>
      <c r="T10" s="12">
        <f t="shared" ref="T10:AE10" si="15">SUM(T4:T9)</f>
        <v>911483085.03278804</v>
      </c>
      <c r="U10" s="12">
        <f t="shared" si="15"/>
        <v>842529699.68781018</v>
      </c>
      <c r="V10" s="12">
        <f t="shared" si="15"/>
        <v>737405192.05332434</v>
      </c>
      <c r="W10" s="12">
        <f t="shared" si="15"/>
        <v>885655983.31159031</v>
      </c>
      <c r="X10" s="12">
        <f t="shared" si="15"/>
        <v>883158755.40027332</v>
      </c>
      <c r="Y10" s="12">
        <f t="shared" si="15"/>
        <v>1222102979.9927068</v>
      </c>
      <c r="Z10" s="12">
        <f t="shared" si="15"/>
        <v>1028789908.6019919</v>
      </c>
      <c r="AA10" s="12">
        <f t="shared" si="15"/>
        <v>1395894182.7880096</v>
      </c>
      <c r="AB10" s="12">
        <f t="shared" si="15"/>
        <v>1642670392.6664608</v>
      </c>
      <c r="AC10" s="12">
        <f t="shared" si="15"/>
        <v>1394780491.4452245</v>
      </c>
      <c r="AD10" s="12">
        <f t="shared" si="15"/>
        <v>2076544090.2749398</v>
      </c>
      <c r="AE10" s="12">
        <f t="shared" si="15"/>
        <v>2598630803.5366406</v>
      </c>
      <c r="AF10" s="12">
        <f t="shared" ref="AF10" si="16">SUM(AF4:AF9)</f>
        <v>1160573917.3770146</v>
      </c>
    </row>
    <row r="11" spans="1:32" x14ac:dyDescent="0.25">
      <c r="S11" s="5"/>
    </row>
    <row r="12" spans="1:32" x14ac:dyDescent="0.25">
      <c r="A12" s="3"/>
      <c r="B12" s="3"/>
      <c r="C12" s="3"/>
      <c r="D12" s="3"/>
      <c r="E12" s="3"/>
      <c r="F12" s="3"/>
      <c r="G12" s="3"/>
      <c r="H12" s="3"/>
      <c r="S12" s="6"/>
    </row>
    <row r="13" spans="1:32" x14ac:dyDescent="0.25">
      <c r="A13" s="3"/>
      <c r="B13" s="3"/>
      <c r="C13" s="3"/>
      <c r="D13" s="3"/>
      <c r="E13" s="3"/>
      <c r="F13" s="3"/>
      <c r="G13" s="3"/>
      <c r="H13" s="3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25">
      <c r="A14" s="3"/>
      <c r="B14" s="3"/>
      <c r="C14" s="3"/>
      <c r="D14" s="3"/>
      <c r="E14" s="3"/>
      <c r="F14" s="3"/>
      <c r="G14" s="3"/>
      <c r="H14" s="3"/>
      <c r="R14" s="11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25">
      <c r="A15" s="3"/>
      <c r="B15" s="3"/>
      <c r="C15" s="3"/>
      <c r="D15" s="3"/>
      <c r="E15" s="3"/>
      <c r="F15" s="3"/>
      <c r="G15" s="3"/>
      <c r="H15" s="3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x14ac:dyDescent="0.25">
      <c r="A16" s="3"/>
      <c r="B16" s="3"/>
      <c r="C16" s="3"/>
      <c r="D16" s="3"/>
      <c r="E16" s="3"/>
      <c r="F16" s="3"/>
      <c r="G16" s="3"/>
      <c r="H16" s="3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25">
      <c r="A17" s="3"/>
      <c r="B17" s="3"/>
      <c r="C17" s="3"/>
      <c r="D17" s="3"/>
      <c r="E17" s="3"/>
      <c r="F17" s="3"/>
      <c r="G17" s="3"/>
      <c r="H17" s="3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x14ac:dyDescent="0.25">
      <c r="A18" s="3"/>
      <c r="B18" s="3"/>
      <c r="C18" s="3"/>
      <c r="D18" s="3"/>
      <c r="E18" s="3"/>
      <c r="F18" s="3"/>
      <c r="G18" s="3"/>
      <c r="H18" s="3"/>
    </row>
    <row r="19" spans="1:32" x14ac:dyDescent="0.25">
      <c r="A19" s="3"/>
      <c r="B19" s="3"/>
      <c r="C19" s="3"/>
      <c r="D19" s="3"/>
      <c r="E19" s="3"/>
      <c r="F19" s="3"/>
      <c r="G19" s="3"/>
      <c r="H19" s="3"/>
    </row>
    <row r="20" spans="1:32" x14ac:dyDescent="0.25">
      <c r="A20" s="3"/>
      <c r="B20" s="3"/>
      <c r="C20" s="3"/>
      <c r="D20" s="3"/>
      <c r="E20" s="3"/>
      <c r="F20" s="3"/>
      <c r="G20" s="3"/>
      <c r="H20" s="3"/>
    </row>
    <row r="21" spans="1:32" x14ac:dyDescent="0.25">
      <c r="A21" s="3"/>
      <c r="B21" s="3"/>
      <c r="C21" s="3"/>
      <c r="D21" s="3"/>
      <c r="E21" s="3"/>
      <c r="F21" s="3"/>
      <c r="G21" s="3"/>
      <c r="H21" s="3"/>
    </row>
    <row r="22" spans="1:32" x14ac:dyDescent="0.25">
      <c r="A22" s="3"/>
      <c r="B22" s="3"/>
      <c r="C22" s="3"/>
      <c r="D22" s="3"/>
      <c r="E22" s="3"/>
      <c r="F22" s="3"/>
      <c r="G22" s="3"/>
      <c r="H22" s="3"/>
    </row>
    <row r="23" spans="1:32" x14ac:dyDescent="0.25">
      <c r="A23" s="3"/>
      <c r="B23" s="3"/>
      <c r="C23" s="3"/>
      <c r="D23" s="3"/>
      <c r="E23" s="3"/>
      <c r="F23" s="3"/>
      <c r="G23" s="3"/>
      <c r="H23" s="3"/>
    </row>
    <row r="24" spans="1:32" x14ac:dyDescent="0.25">
      <c r="A24" s="3"/>
      <c r="B24" s="3"/>
      <c r="C24" s="3"/>
      <c r="D24" s="3"/>
      <c r="E24" s="3"/>
      <c r="F24" s="3"/>
      <c r="G24" s="3"/>
      <c r="H24" s="3"/>
    </row>
    <row r="25" spans="1:32" x14ac:dyDescent="0.25">
      <c r="A25" s="3"/>
      <c r="B25" s="3"/>
      <c r="C25" s="3"/>
      <c r="D25" s="3"/>
      <c r="E25" s="3"/>
      <c r="F25" s="3"/>
      <c r="G25" s="3"/>
      <c r="H25" s="3"/>
    </row>
    <row r="26" spans="1:32" x14ac:dyDescent="0.25">
      <c r="A26" s="3"/>
      <c r="B26" s="3"/>
      <c r="C26" s="3"/>
      <c r="D26" s="3"/>
      <c r="E26" s="3"/>
      <c r="F26" s="3"/>
      <c r="G26" s="3"/>
      <c r="H26" s="3"/>
    </row>
    <row r="27" spans="1:32" x14ac:dyDescent="0.25">
      <c r="A27" s="3"/>
      <c r="B27" s="3"/>
      <c r="C27" s="3"/>
      <c r="D27" s="3"/>
      <c r="E27" s="3"/>
      <c r="F27" s="3"/>
      <c r="G27" s="3"/>
      <c r="H27" s="3"/>
    </row>
    <row r="28" spans="1:32" x14ac:dyDescent="0.25">
      <c r="A28" s="3"/>
      <c r="B28" s="3"/>
      <c r="C28" s="3"/>
      <c r="D28" s="3"/>
      <c r="E28" s="3"/>
      <c r="F28" s="3"/>
      <c r="G28" s="3"/>
      <c r="H28" s="3"/>
    </row>
    <row r="29" spans="1:32" x14ac:dyDescent="0.25">
      <c r="A29" s="3"/>
      <c r="B29" s="3"/>
      <c r="C29" s="3"/>
      <c r="D29" s="3"/>
      <c r="E29" s="3"/>
      <c r="F29" s="3"/>
      <c r="G29" s="3"/>
      <c r="H2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M13" sqref="M13"/>
    </sheetView>
  </sheetViews>
  <sheetFormatPr defaultRowHeight="15" x14ac:dyDescent="0.25"/>
  <cols>
    <col min="1" max="1" width="26.5703125" style="13" bestFit="1" customWidth="1"/>
    <col min="2" max="12" width="10.7109375" style="13" customWidth="1"/>
  </cols>
  <sheetData>
    <row r="1" spans="1:15" s="10" customForma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5" x14ac:dyDescent="0.25">
      <c r="A3" s="11"/>
      <c r="B3" s="11">
        <v>2007</v>
      </c>
      <c r="C3" s="11">
        <v>2008</v>
      </c>
      <c r="D3" s="11">
        <v>2009</v>
      </c>
      <c r="E3" s="11">
        <v>2010</v>
      </c>
      <c r="F3" s="11">
        <v>2011</v>
      </c>
      <c r="G3" s="11">
        <v>2012</v>
      </c>
      <c r="H3" s="11">
        <v>2013</v>
      </c>
      <c r="I3" s="11">
        <v>2014</v>
      </c>
      <c r="J3" s="11">
        <v>2015</v>
      </c>
      <c r="K3" s="11">
        <v>2016</v>
      </c>
      <c r="L3" s="11">
        <v>2017</v>
      </c>
      <c r="M3" s="11">
        <v>2018</v>
      </c>
      <c r="N3" s="11">
        <v>2019</v>
      </c>
      <c r="O3" s="11">
        <v>2020</v>
      </c>
    </row>
    <row r="4" spans="1:15" x14ac:dyDescent="0.25">
      <c r="A4" s="2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5" x14ac:dyDescent="0.25">
      <c r="A5" s="2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5" x14ac:dyDescent="0.25">
      <c r="A6" s="2" t="s">
        <v>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5" x14ac:dyDescent="0.25">
      <c r="A7" s="2" t="s"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x14ac:dyDescent="0.25">
      <c r="A8" s="2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5" x14ac:dyDescent="0.25">
      <c r="A9" s="2" t="s"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5" x14ac:dyDescent="0.25">
      <c r="A10" s="7" t="s">
        <v>6</v>
      </c>
      <c r="B10" s="16"/>
      <c r="C10" s="16">
        <f>Exportação!C10/Exportação!B10-1</f>
        <v>-7.1630317711204317E-3</v>
      </c>
      <c r="D10" s="16">
        <f>Exportação!D10/Exportação!C10-1</f>
        <v>-1.2468526850511696E-2</v>
      </c>
      <c r="E10" s="16">
        <f>Exportação!E10/Exportação!D10-1</f>
        <v>-2.9610053573391859E-2</v>
      </c>
      <c r="F10" s="16">
        <f>Exportação!F10/Exportação!E10-1</f>
        <v>-2.5533449875540959E-2</v>
      </c>
      <c r="G10" s="16">
        <f>Exportação!G10/Exportação!F10-1</f>
        <v>-5.1185179960209215E-3</v>
      </c>
      <c r="H10" s="16">
        <f>Exportação!H10/Exportação!G10-1</f>
        <v>6.550755596108937E-2</v>
      </c>
      <c r="I10" s="16">
        <f>Exportação!I10/Exportação!H10-1</f>
        <v>-4.220697901924253E-3</v>
      </c>
      <c r="J10" s="16">
        <f>Exportação!J10/Exportação!I10-1</f>
        <v>6.5346263605171595E-2</v>
      </c>
      <c r="K10" s="16">
        <f>Exportação!K10/Exportação!J10-1</f>
        <v>0.11870939221016297</v>
      </c>
      <c r="L10" s="16">
        <f>Exportação!L10/Exportação!K10-1</f>
        <v>1.4045112302119023E-3</v>
      </c>
      <c r="M10" s="16">
        <f>Exportação!M10/Exportação!L10-1</f>
        <v>7.832431975767995E-2</v>
      </c>
      <c r="N10" s="16">
        <f>Exportação!N10/Exportação!M10-1</f>
        <v>9.152962572039236E-3</v>
      </c>
      <c r="O10" s="16">
        <f>Exportação!O10/Exportação!N10-1</f>
        <v>-7.7563152099324961E-2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29"/>
  <sheetViews>
    <sheetView topLeftCell="F1" workbookViewId="0">
      <selection activeCell="O13" sqref="O13"/>
    </sheetView>
  </sheetViews>
  <sheetFormatPr defaultRowHeight="15" x14ac:dyDescent="0.25"/>
  <cols>
    <col min="1" max="1" width="23.140625" style="2" bestFit="1" customWidth="1"/>
    <col min="2" max="8" width="13.42578125" style="2" customWidth="1"/>
    <col min="9" max="15" width="13.42578125" style="3" customWidth="1"/>
    <col min="18" max="18" width="26.28515625" style="13" bestFit="1" customWidth="1"/>
    <col min="19" max="29" width="15.42578125" style="13" bestFit="1" customWidth="1"/>
    <col min="30" max="31" width="15.42578125" bestFit="1" customWidth="1"/>
    <col min="32" max="32" width="15.42578125" customWidth="1"/>
  </cols>
  <sheetData>
    <row r="1" spans="1:32" s="14" customFormat="1" x14ac:dyDescent="0.25">
      <c r="A1" s="9" t="s">
        <v>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R1" s="9" t="s">
        <v>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3" spans="1:32" s="1" customFormat="1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R3" s="11"/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1">
        <v>2014</v>
      </c>
      <c r="AA3" s="11">
        <v>2015</v>
      </c>
      <c r="AB3" s="11">
        <v>2016</v>
      </c>
      <c r="AC3" s="11">
        <v>2017</v>
      </c>
      <c r="AD3" s="11">
        <v>2018</v>
      </c>
      <c r="AE3" s="11">
        <v>2019</v>
      </c>
      <c r="AF3" s="11">
        <v>2020</v>
      </c>
    </row>
    <row r="4" spans="1:32" x14ac:dyDescent="0.25">
      <c r="A4" s="2" t="s">
        <v>0</v>
      </c>
      <c r="B4" s="4">
        <f>+S4/S$10</f>
        <v>3.7090270547343398E-5</v>
      </c>
      <c r="C4" s="4">
        <f t="shared" ref="C4:L9" si="0">+T4/T$10</f>
        <v>2.8702612922576313E-4</v>
      </c>
      <c r="D4" s="4">
        <f t="shared" si="0"/>
        <v>2.1515795071782014E-4</v>
      </c>
      <c r="E4" s="4">
        <f t="shared" si="0"/>
        <v>7.5816590375330742E-5</v>
      </c>
      <c r="F4" s="4">
        <f t="shared" si="0"/>
        <v>9.7029843819588756E-5</v>
      </c>
      <c r="G4" s="4">
        <f t="shared" si="0"/>
        <v>2.5198418154732949E-4</v>
      </c>
      <c r="H4" s="4">
        <f t="shared" si="0"/>
        <v>4.4785783266375367E-4</v>
      </c>
      <c r="I4" s="4">
        <f t="shared" si="0"/>
        <v>4.8898339938346913E-5</v>
      </c>
      <c r="J4" s="4">
        <f t="shared" si="0"/>
        <v>1.6615524624476462E-4</v>
      </c>
      <c r="K4" s="4">
        <f t="shared" si="0"/>
        <v>1.2545730707949138E-4</v>
      </c>
      <c r="L4" s="4">
        <f t="shared" si="0"/>
        <v>1.4469508522640357E-4</v>
      </c>
      <c r="M4" s="4">
        <f t="shared" ref="M4" si="1">+AD4/AD$10</f>
        <v>3.5883352872122584E-4</v>
      </c>
      <c r="N4" s="4">
        <f t="shared" ref="N4:O4" si="2">+AE4/AE$10</f>
        <v>1.2625514651772103E-4</v>
      </c>
      <c r="O4" s="4">
        <f t="shared" si="2"/>
        <v>2.1321222104674293E-4</v>
      </c>
      <c r="R4" s="11" t="s">
        <v>0</v>
      </c>
      <c r="S4" s="12">
        <f>[1]Importação!$L$33</f>
        <v>51407.981271992125</v>
      </c>
      <c r="T4" s="12">
        <f>[1]Importação!$L$66</f>
        <v>463391.96310077858</v>
      </c>
      <c r="U4" s="12">
        <f>[1]Importação!$L$99</f>
        <v>298298.85440192639</v>
      </c>
      <c r="V4" s="12">
        <f>[1]Importação!$L$132</f>
        <v>120339.6833896786</v>
      </c>
      <c r="W4" s="12">
        <f>[1]Importação!$L$165</f>
        <v>176797.13302405961</v>
      </c>
      <c r="X4" s="12">
        <f>[1]Importação!$L$198</f>
        <v>537773.80265037285</v>
      </c>
      <c r="Y4" s="12">
        <f>[1]Importação!$L$231</f>
        <v>970704.25537896343</v>
      </c>
      <c r="Z4" s="12">
        <f>[1]Importação!$L$264</f>
        <v>103360.58524738956</v>
      </c>
      <c r="AA4" s="12">
        <f>[1]Importação!$L$297</f>
        <v>384923.8266833644</v>
      </c>
      <c r="AB4" s="12">
        <f>[1]Importação!$L$330</f>
        <v>193237.8905871046</v>
      </c>
      <c r="AC4" s="12">
        <f>[1]Importação!$L$363</f>
        <v>221689.6854165002</v>
      </c>
      <c r="AD4" s="12">
        <f>[1]Importação!$L$396</f>
        <v>697594.76371861727</v>
      </c>
      <c r="AE4" s="12">
        <f>[1]Importação!$L$429</f>
        <v>247444.61420433639</v>
      </c>
      <c r="AF4" s="12">
        <f>[1]Importação!$L$462</f>
        <v>335211.99996576505</v>
      </c>
    </row>
    <row r="5" spans="1:32" x14ac:dyDescent="0.25">
      <c r="A5" s="2" t="s">
        <v>1</v>
      </c>
      <c r="B5" s="4">
        <f t="shared" ref="B5:B9" si="3">+S5/S$10</f>
        <v>3.9889599253681671E-2</v>
      </c>
      <c r="C5" s="4">
        <f t="shared" si="0"/>
        <v>3.8487976578818396E-2</v>
      </c>
      <c r="D5" s="4">
        <f t="shared" si="0"/>
        <v>4.5508018058477318E-2</v>
      </c>
      <c r="E5" s="4">
        <f t="shared" si="0"/>
        <v>4.7977436991561373E-2</v>
      </c>
      <c r="F5" s="4">
        <f t="shared" si="0"/>
        <v>5.4776182916393794E-2</v>
      </c>
      <c r="G5" s="4">
        <f t="shared" si="0"/>
        <v>8.3795897305202496E-2</v>
      </c>
      <c r="H5" s="4">
        <f t="shared" si="0"/>
        <v>8.6414000149365081E-2</v>
      </c>
      <c r="I5" s="4">
        <f t="shared" si="0"/>
        <v>8.5453014528744001E-2</v>
      </c>
      <c r="J5" s="4">
        <f t="shared" si="0"/>
        <v>7.9937844144682565E-2</v>
      </c>
      <c r="K5" s="4">
        <f t="shared" si="0"/>
        <v>7.6810496659538555E-2</v>
      </c>
      <c r="L5" s="4">
        <f t="shared" si="0"/>
        <v>7.2790718635978607E-2</v>
      </c>
      <c r="M5" s="4">
        <f t="shared" ref="M5:M9" si="4">+AD5/AD$10</f>
        <v>8.6878893530079424E-2</v>
      </c>
      <c r="N5" s="4">
        <f t="shared" ref="N5:O9" si="5">+AE5/AE$10</f>
        <v>8.2176801973399063E-2</v>
      </c>
      <c r="O5" s="4">
        <f t="shared" si="5"/>
        <v>8.5323765194711118E-2</v>
      </c>
      <c r="R5" s="11" t="s">
        <v>4</v>
      </c>
      <c r="S5" s="12">
        <f>[2]Importação!$L$33</f>
        <v>55287916.241080545</v>
      </c>
      <c r="T5" s="12">
        <f>[2]Importação!$L$66</f>
        <v>62137266.285631932</v>
      </c>
      <c r="U5" s="12">
        <f>[2]Importação!$L$99</f>
        <v>63093135.102172337</v>
      </c>
      <c r="V5" s="12">
        <f>[2]Importação!$L$132</f>
        <v>76152060.503255829</v>
      </c>
      <c r="W5" s="12">
        <f>[2]Importação!$L$165</f>
        <v>99807149.186246529</v>
      </c>
      <c r="X5" s="12">
        <f>[2]Importação!$L$198</f>
        <v>178833600.04427412</v>
      </c>
      <c r="Y5" s="12">
        <f>[2]Importação!$L$231</f>
        <v>187297020.50848129</v>
      </c>
      <c r="Z5" s="12">
        <f>[2]Importação!$L$264</f>
        <v>180629313.87816066</v>
      </c>
      <c r="AA5" s="12">
        <f>[2]Importação!$L$297</f>
        <v>185188139.16752338</v>
      </c>
      <c r="AB5" s="12">
        <f>[2]Importação!$L$330</f>
        <v>118308759.32983759</v>
      </c>
      <c r="AC5" s="12">
        <f>[2]Importação!$L$363</f>
        <v>111523839.87612073</v>
      </c>
      <c r="AD5" s="12">
        <f>[2]Importação!$L$396</f>
        <v>168897988.49130136</v>
      </c>
      <c r="AE5" s="12">
        <f>[2]Importação!$L$429</f>
        <v>161056460.83900267</v>
      </c>
      <c r="AF5" s="12">
        <f>[2]Importação!$L$462</f>
        <v>134145922.00724778</v>
      </c>
    </row>
    <row r="6" spans="1:32" x14ac:dyDescent="0.25">
      <c r="A6" s="2" t="s">
        <v>2</v>
      </c>
      <c r="B6" s="4">
        <f t="shared" si="3"/>
        <v>7.3478341337552952E-3</v>
      </c>
      <c r="C6" s="4">
        <f t="shared" si="0"/>
        <v>4.1294281245871835E-3</v>
      </c>
      <c r="D6" s="4">
        <f t="shared" si="0"/>
        <v>6.7607993106195106E-3</v>
      </c>
      <c r="E6" s="4">
        <f t="shared" si="0"/>
        <v>5.3394527576294676E-3</v>
      </c>
      <c r="F6" s="4">
        <f t="shared" si="0"/>
        <v>4.3308926869270147E-3</v>
      </c>
      <c r="G6" s="4">
        <f t="shared" si="0"/>
        <v>6.9706612905713955E-3</v>
      </c>
      <c r="H6" s="4">
        <f t="shared" si="0"/>
        <v>9.0850281463033481E-3</v>
      </c>
      <c r="I6" s="4">
        <f t="shared" si="0"/>
        <v>9.8931352482442489E-3</v>
      </c>
      <c r="J6" s="4">
        <f t="shared" si="0"/>
        <v>1.2741532208495696E-2</v>
      </c>
      <c r="K6" s="4">
        <f t="shared" si="0"/>
        <v>7.1312623622797012E-3</v>
      </c>
      <c r="L6" s="4">
        <f t="shared" si="0"/>
        <v>1.2008306148713403E-2</v>
      </c>
      <c r="M6" s="4">
        <f t="shared" si="4"/>
        <v>8.2832879208196673E-3</v>
      </c>
      <c r="N6" s="4">
        <f t="shared" si="5"/>
        <v>9.7934956792970537E-3</v>
      </c>
      <c r="O6" s="4">
        <f t="shared" si="5"/>
        <v>8.5285892095044464E-3</v>
      </c>
      <c r="R6" s="11" t="s">
        <v>8</v>
      </c>
      <c r="S6" s="12">
        <f>[3]Importação!$L$33</f>
        <v>10184269.727977281</v>
      </c>
      <c r="T6" s="12">
        <f>[3]Importação!$L$66</f>
        <v>6666793.0557322372</v>
      </c>
      <c r="U6" s="12">
        <f>[3]Importação!$L$99</f>
        <v>9373293.817266779</v>
      </c>
      <c r="V6" s="12">
        <f>[3]Importação!$L$132</f>
        <v>8475032.3266495671</v>
      </c>
      <c r="W6" s="12">
        <f>[3]Importação!$L$165</f>
        <v>7891277.3672730783</v>
      </c>
      <c r="X6" s="12">
        <f>[3]Importação!$L$198</f>
        <v>14876485.524605198</v>
      </c>
      <c r="Y6" s="12">
        <f>[3]Importação!$L$231</f>
        <v>19691238.689299472</v>
      </c>
      <c r="Z6" s="12">
        <f>[3]Importação!$L$264</f>
        <v>20911962.460880905</v>
      </c>
      <c r="AA6" s="12">
        <f>[3]Importação!$L$297</f>
        <v>29517691.715124153</v>
      </c>
      <c r="AB6" s="12">
        <f>[3]Importação!$L$330</f>
        <v>10984056.076040309</v>
      </c>
      <c r="AC6" s="12">
        <f>[3]Importação!$L$363</f>
        <v>18398120.491293114</v>
      </c>
      <c r="AD6" s="12">
        <f>[3]Importação!$L$396</f>
        <v>16103228.426089011</v>
      </c>
      <c r="AE6" s="12">
        <f>[3]Importação!$L$429</f>
        <v>19194051.307329133</v>
      </c>
      <c r="AF6" s="12">
        <f>[3]Importação!$L$462</f>
        <v>13408637.796506371</v>
      </c>
    </row>
    <row r="7" spans="1:32" x14ac:dyDescent="0.25">
      <c r="A7" s="2" t="s">
        <v>3</v>
      </c>
      <c r="B7" s="4">
        <f t="shared" si="3"/>
        <v>0.85196792392018317</v>
      </c>
      <c r="C7" s="4">
        <f t="shared" si="0"/>
        <v>0.87463951050452493</v>
      </c>
      <c r="D7" s="4">
        <f t="shared" si="0"/>
        <v>0.87732018493401942</v>
      </c>
      <c r="E7" s="4">
        <f t="shared" si="0"/>
        <v>0.87537794283369663</v>
      </c>
      <c r="F7" s="4">
        <f t="shared" si="0"/>
        <v>0.86950288581072344</v>
      </c>
      <c r="G7" s="4">
        <f t="shared" si="0"/>
        <v>0.82290427960691981</v>
      </c>
      <c r="H7" s="4">
        <f t="shared" si="0"/>
        <v>0.80047221475721531</v>
      </c>
      <c r="I7" s="4">
        <f t="shared" si="0"/>
        <v>0.78014792911452213</v>
      </c>
      <c r="J7" s="4">
        <f t="shared" si="0"/>
        <v>0.81057179799493806</v>
      </c>
      <c r="K7" s="4">
        <f t="shared" si="0"/>
        <v>0.85374522493150029</v>
      </c>
      <c r="L7" s="4">
        <f t="shared" si="0"/>
        <v>0.84886905505156041</v>
      </c>
      <c r="M7" s="4">
        <f t="shared" si="4"/>
        <v>0.84197828096706295</v>
      </c>
      <c r="N7" s="4">
        <f t="shared" si="5"/>
        <v>0.82990724859195408</v>
      </c>
      <c r="O7" s="4">
        <f t="shared" si="5"/>
        <v>0.83495930365286308</v>
      </c>
      <c r="R7" s="11" t="s">
        <v>3</v>
      </c>
      <c r="S7" s="12">
        <f>[4]Importação!$L$33</f>
        <v>1180847441.4151673</v>
      </c>
      <c r="T7" s="12">
        <f>[4]Importação!$L$66</f>
        <v>1412069768.252362</v>
      </c>
      <c r="U7" s="12">
        <f>[4]Importação!$L$99</f>
        <v>1216332490.7882617</v>
      </c>
      <c r="V7" s="12">
        <f>[4]Importação!$L$132</f>
        <v>1389441334.2174211</v>
      </c>
      <c r="W7" s="12">
        <f>[4]Importação!$L$165</f>
        <v>1584312736.3299689</v>
      </c>
      <c r="X7" s="12">
        <f>[4]Importação!$L$198</f>
        <v>1756206921.1807194</v>
      </c>
      <c r="Y7" s="12">
        <f>[4]Importação!$L$231</f>
        <v>1734974200.5312455</v>
      </c>
      <c r="Z7" s="12">
        <f>[4]Importação!$L$264</f>
        <v>1649065114.1630974</v>
      </c>
      <c r="AA7" s="12">
        <f>[4]Importação!$L$297</f>
        <v>1877812499.6799951</v>
      </c>
      <c r="AB7" s="12">
        <f>[4]Importação!$L$330</f>
        <v>1314996553.0508747</v>
      </c>
      <c r="AC7" s="12">
        <f>[4]Importação!$L$363</f>
        <v>1300566038.4368234</v>
      </c>
      <c r="AD7" s="12">
        <f>[4]Importação!$L$396</f>
        <v>1636858300.4509022</v>
      </c>
      <c r="AE7" s="12">
        <f>[4]Importação!$L$429</f>
        <v>1626516499.4632106</v>
      </c>
      <c r="AF7" s="12">
        <f>[4]Importação!$L$462</f>
        <v>1312722022.6561885</v>
      </c>
    </row>
    <row r="8" spans="1:32" x14ac:dyDescent="0.25">
      <c r="A8" s="2" t="s">
        <v>4</v>
      </c>
      <c r="B8" s="4">
        <f t="shared" si="3"/>
        <v>0.10060850433072085</v>
      </c>
      <c r="C8" s="4">
        <f t="shared" si="0"/>
        <v>8.2408459631763506E-2</v>
      </c>
      <c r="D8" s="4">
        <f t="shared" si="0"/>
        <v>7.0076530881113361E-2</v>
      </c>
      <c r="E8" s="4">
        <f t="shared" si="0"/>
        <v>7.1095075674258962E-2</v>
      </c>
      <c r="F8" s="4">
        <f t="shared" si="0"/>
        <v>7.1116620347349543E-2</v>
      </c>
      <c r="G8" s="4">
        <f t="shared" si="0"/>
        <v>8.5950666927716898E-2</v>
      </c>
      <c r="H8" s="4">
        <f t="shared" si="0"/>
        <v>0.10341753129376592</v>
      </c>
      <c r="I8" s="4">
        <f t="shared" si="0"/>
        <v>0.12430313445610662</v>
      </c>
      <c r="J8" s="4">
        <f t="shared" si="0"/>
        <v>9.652976054867872E-2</v>
      </c>
      <c r="K8" s="4">
        <f t="shared" si="0"/>
        <v>6.1989905396531986E-2</v>
      </c>
      <c r="L8" s="4">
        <f t="shared" si="0"/>
        <v>6.616834044087172E-2</v>
      </c>
      <c r="M8" s="4">
        <f t="shared" si="4"/>
        <v>6.2470942323279495E-2</v>
      </c>
      <c r="N8" s="4">
        <f t="shared" si="5"/>
        <v>7.795780366572877E-2</v>
      </c>
      <c r="O8" s="4">
        <f t="shared" si="5"/>
        <v>7.0950301278233902E-2</v>
      </c>
      <c r="R8" s="11" t="s">
        <v>1</v>
      </c>
      <c r="S8" s="12">
        <f>[5]Importação!$L$33</f>
        <v>139445736.84991059</v>
      </c>
      <c r="T8" s="12">
        <f>[5]Importação!$L$66</f>
        <v>133045092.40285048</v>
      </c>
      <c r="U8" s="12">
        <f>[5]Importação!$L$99</f>
        <v>97155363.362391472</v>
      </c>
      <c r="V8" s="12">
        <f>[5]Importação!$L$132</f>
        <v>112845471.61579266</v>
      </c>
      <c r="W8" s="12">
        <f>[5]Importação!$L$165</f>
        <v>129580901.01793581</v>
      </c>
      <c r="X8" s="12">
        <f>[5]Importação!$L$198</f>
        <v>183432216.69798431</v>
      </c>
      <c r="Y8" s="12">
        <f>[5]Importação!$L$231</f>
        <v>224151126.50941551</v>
      </c>
      <c r="Z8" s="12">
        <f>[5]Importação!$L$264</f>
        <v>262750120.79484686</v>
      </c>
      <c r="AA8" s="12">
        <f>[5]Importação!$L$297</f>
        <v>223625829.81274381</v>
      </c>
      <c r="AB8" s="12">
        <f>[5]Importação!$L$330</f>
        <v>95481075.079429939</v>
      </c>
      <c r="AC8" s="12">
        <f>[5]Importação!$L$363</f>
        <v>101377586.90225373</v>
      </c>
      <c r="AD8" s="12">
        <f>[5]Importação!$L$396</f>
        <v>121447408.78755486</v>
      </c>
      <c r="AE8" s="12">
        <f>[5]Importação!$L$429</f>
        <v>152787741.20765129</v>
      </c>
      <c r="AF8" s="12">
        <f>[5]Importação!$L$462</f>
        <v>111547979.15845679</v>
      </c>
    </row>
    <row r="9" spans="1:32" x14ac:dyDescent="0.25">
      <c r="A9" s="2" t="s">
        <v>5</v>
      </c>
      <c r="B9" s="4">
        <f t="shared" si="3"/>
        <v>1.4904809111176918E-4</v>
      </c>
      <c r="C9" s="4">
        <f t="shared" si="0"/>
        <v>4.7599031080227425E-5</v>
      </c>
      <c r="D9" s="4">
        <f t="shared" si="0"/>
        <v>1.1930886505244349E-4</v>
      </c>
      <c r="E9" s="4">
        <f t="shared" si="0"/>
        <v>1.3427515247815524E-4</v>
      </c>
      <c r="F9" s="4">
        <f t="shared" si="0"/>
        <v>1.7638839478667105E-4</v>
      </c>
      <c r="G9" s="4">
        <f t="shared" si="0"/>
        <v>1.2651068804223902E-4</v>
      </c>
      <c r="H9" s="4">
        <f t="shared" si="0"/>
        <v>1.6336782068667341E-4</v>
      </c>
      <c r="I9" s="4">
        <f t="shared" si="0"/>
        <v>1.5388831244464866E-4</v>
      </c>
      <c r="J9" s="4">
        <f t="shared" si="0"/>
        <v>5.2909856960261648E-5</v>
      </c>
      <c r="K9" s="4">
        <f t="shared" si="0"/>
        <v>1.9765334307007967E-4</v>
      </c>
      <c r="L9" s="4">
        <f t="shared" si="0"/>
        <v>1.8884637649471437E-5</v>
      </c>
      <c r="M9" s="4">
        <f t="shared" si="4"/>
        <v>2.9761730037264658E-5</v>
      </c>
      <c r="N9" s="4">
        <f t="shared" si="5"/>
        <v>3.8394943103248422E-5</v>
      </c>
      <c r="O9" s="4">
        <f t="shared" si="5"/>
        <v>2.4828443640678119E-5</v>
      </c>
      <c r="R9" s="11" t="s">
        <v>2</v>
      </c>
      <c r="S9" s="12">
        <f>[6]Importação!$L$33</f>
        <v>206584.13550043027</v>
      </c>
      <c r="T9" s="12">
        <f>[6]Importação!$L$66</f>
        <v>76846.691670403321</v>
      </c>
      <c r="U9" s="12">
        <f>[6]Importação!$L$99</f>
        <v>165411.95733832699</v>
      </c>
      <c r="V9" s="12">
        <f>[6]Importação!$L$132</f>
        <v>213127.88212089959</v>
      </c>
      <c r="W9" s="12">
        <f>[6]Importação!$L$165</f>
        <v>321395.57551986584</v>
      </c>
      <c r="X9" s="12">
        <f>[6]Importação!$L$198</f>
        <v>269993.66931138601</v>
      </c>
      <c r="Y9" s="12">
        <f>[6]Importação!$L$231</f>
        <v>354089.68464240903</v>
      </c>
      <c r="Z9" s="12">
        <f>[6]Importação!$L$264</f>
        <v>325286.83094491484</v>
      </c>
      <c r="AA9" s="12">
        <f>[6]Importação!$L$297</f>
        <v>122573.70784676667</v>
      </c>
      <c r="AB9" s="12">
        <f>[6]Importação!$L$330</f>
        <v>304439.14325493388</v>
      </c>
      <c r="AC9" s="12">
        <f>[6]Importação!$L$363</f>
        <v>28933.459441039617</v>
      </c>
      <c r="AD9" s="12">
        <f>[6]Importação!$L$396</f>
        <v>57858.659716640948</v>
      </c>
      <c r="AE9" s="12">
        <f>[6]Importação!$L$429</f>
        <v>75249.383059780899</v>
      </c>
      <c r="AF9" s="12">
        <f>[6]Importação!$L$462</f>
        <v>39035.249517917509</v>
      </c>
    </row>
    <row r="10" spans="1:32" x14ac:dyDescent="0.25">
      <c r="A10" s="7" t="s">
        <v>6</v>
      </c>
      <c r="B10" s="8">
        <f>SUM(LARGE(B5:B9,{1;2}))</f>
        <v>0.95257642825090405</v>
      </c>
      <c r="C10" s="8">
        <f>SUM(LARGE(C5:C9,{1;2}))</f>
        <v>0.9570479701362884</v>
      </c>
      <c r="D10" s="8">
        <f>SUM(LARGE(D5:D9,{1;2}))</f>
        <v>0.94739671581513274</v>
      </c>
      <c r="E10" s="8">
        <f>SUM(LARGE(E5:E9,{1;2}))</f>
        <v>0.94647301850795562</v>
      </c>
      <c r="F10" s="8">
        <f>SUM(LARGE(F5:F9,{1;2}))</f>
        <v>0.94061950615807299</v>
      </c>
      <c r="G10" s="8">
        <f>SUM(LARGE(G5:G9,{1;2}))</f>
        <v>0.90885494653463672</v>
      </c>
      <c r="H10" s="8">
        <f>SUM(LARGE(H5:H9,{1;2}))</f>
        <v>0.90388974605098127</v>
      </c>
      <c r="I10" s="8">
        <f>SUM(LARGE(I5:I9,{1;2}))</f>
        <v>0.90445106357062877</v>
      </c>
      <c r="J10" s="8">
        <f>SUM(LARGE(J5:J9,{1;2}))</f>
        <v>0.90710155854361674</v>
      </c>
      <c r="K10" s="8">
        <f>SUM(LARGE(K5:K9,{1;2}))</f>
        <v>0.93055572159103883</v>
      </c>
      <c r="L10" s="8">
        <f>SUM(LARGE(L5:L9,{1;2}))</f>
        <v>0.92165977368753904</v>
      </c>
      <c r="M10" s="8">
        <f>SUM(LARGE(M5:M9,{1;2}))</f>
        <v>0.92885717449714233</v>
      </c>
      <c r="N10" s="8">
        <f>SUM(LARGE(N5:N9,{1;2}))</f>
        <v>0.91208405056535313</v>
      </c>
      <c r="O10" s="8">
        <f>SUM(LARGE(O5:O9,{1;2}))</f>
        <v>0.92028306884757416</v>
      </c>
      <c r="R10" s="11" t="s">
        <v>7</v>
      </c>
      <c r="S10" s="12">
        <f>SUM(S4:S9)</f>
        <v>1386023356.350908</v>
      </c>
      <c r="T10" s="12">
        <f t="shared" ref="T10:AE10" si="6">SUM(T4:T9)</f>
        <v>1614459158.6513479</v>
      </c>
      <c r="U10" s="12">
        <f t="shared" si="6"/>
        <v>1386417993.8818326</v>
      </c>
      <c r="V10" s="12">
        <f t="shared" si="6"/>
        <v>1587247366.2286298</v>
      </c>
      <c r="W10" s="12">
        <f t="shared" si="6"/>
        <v>1822090256.6099682</v>
      </c>
      <c r="X10" s="12">
        <f t="shared" si="6"/>
        <v>2134156990.9195445</v>
      </c>
      <c r="Y10" s="12">
        <f t="shared" si="6"/>
        <v>2167438380.178463</v>
      </c>
      <c r="Z10" s="12">
        <f t="shared" si="6"/>
        <v>2113785158.7131782</v>
      </c>
      <c r="AA10" s="12">
        <f t="shared" si="6"/>
        <v>2316651657.9099164</v>
      </c>
      <c r="AB10" s="12">
        <f t="shared" si="6"/>
        <v>1540268120.5700245</v>
      </c>
      <c r="AC10" s="12">
        <f t="shared" si="6"/>
        <v>1532116208.8513484</v>
      </c>
      <c r="AD10" s="12">
        <f t="shared" si="6"/>
        <v>1944062379.5792828</v>
      </c>
      <c r="AE10" s="12">
        <f t="shared" si="6"/>
        <v>1959877446.8144579</v>
      </c>
      <c r="AF10" s="12">
        <f t="shared" ref="AF10" si="7">SUM(AF4:AF9)</f>
        <v>1572198808.8678832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</row>
    <row r="13" spans="1:32" x14ac:dyDescent="0.25">
      <c r="A13" s="3"/>
      <c r="B13" s="3"/>
      <c r="C13" s="3"/>
      <c r="D13" s="3"/>
      <c r="E13" s="3"/>
      <c r="F13" s="3"/>
      <c r="G13" s="3"/>
      <c r="H13" s="3"/>
      <c r="R13" s="11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 spans="1:32" x14ac:dyDescent="0.25">
      <c r="A14" s="3"/>
      <c r="B14" s="3"/>
      <c r="C14" s="3"/>
      <c r="D14" s="3"/>
      <c r="E14" s="3"/>
      <c r="F14" s="3"/>
      <c r="G14" s="3"/>
      <c r="H14" s="3"/>
      <c r="R14" s="11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</row>
    <row r="15" spans="1:32" x14ac:dyDescent="0.25">
      <c r="A15" s="3"/>
      <c r="B15" s="3"/>
      <c r="C15" s="3"/>
      <c r="D15" s="3"/>
      <c r="E15" s="3"/>
      <c r="F15" s="3"/>
      <c r="G15" s="3"/>
      <c r="H15" s="3"/>
      <c r="R15" s="11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 spans="1:32" x14ac:dyDescent="0.25">
      <c r="A16" s="3"/>
      <c r="B16" s="3"/>
      <c r="C16" s="3"/>
      <c r="D16" s="3"/>
      <c r="E16" s="3"/>
      <c r="F16" s="3"/>
      <c r="G16" s="3"/>
      <c r="H16" s="3"/>
      <c r="R16" s="11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 spans="1:32" x14ac:dyDescent="0.25">
      <c r="A17" s="3"/>
      <c r="B17" s="3"/>
      <c r="C17" s="3"/>
      <c r="D17" s="3"/>
      <c r="E17" s="3"/>
      <c r="F17" s="3"/>
      <c r="G17" s="3"/>
      <c r="H17" s="3"/>
      <c r="R17" s="11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 spans="1:32" x14ac:dyDescent="0.25">
      <c r="A18" s="3"/>
      <c r="B18" s="3"/>
      <c r="C18" s="3"/>
      <c r="D18" s="3"/>
      <c r="E18" s="3"/>
      <c r="F18" s="3"/>
      <c r="G18" s="3"/>
      <c r="H18" s="3"/>
    </row>
    <row r="19" spans="1:32" x14ac:dyDescent="0.25">
      <c r="A19" s="3"/>
      <c r="B19" s="3"/>
      <c r="C19" s="3"/>
      <c r="D19" s="3"/>
      <c r="E19" s="3"/>
      <c r="F19" s="3"/>
      <c r="G19" s="3"/>
      <c r="H19" s="3"/>
    </row>
    <row r="20" spans="1:32" x14ac:dyDescent="0.25">
      <c r="A20" s="3"/>
      <c r="B20" s="3"/>
      <c r="C20" s="3"/>
      <c r="D20" s="3"/>
      <c r="E20" s="3"/>
      <c r="F20" s="3"/>
      <c r="G20" s="3"/>
      <c r="H20" s="3"/>
    </row>
    <row r="21" spans="1:32" x14ac:dyDescent="0.25">
      <c r="A21" s="3"/>
      <c r="B21" s="3"/>
      <c r="C21" s="3"/>
      <c r="D21" s="3"/>
      <c r="E21" s="3"/>
      <c r="F21" s="3"/>
      <c r="G21" s="3"/>
      <c r="H21" s="3"/>
    </row>
    <row r="22" spans="1:32" x14ac:dyDescent="0.25">
      <c r="A22" s="3"/>
      <c r="B22" s="3"/>
      <c r="C22" s="3"/>
      <c r="D22" s="3"/>
      <c r="E22" s="3"/>
      <c r="F22" s="3"/>
      <c r="G22" s="3"/>
      <c r="H22" s="3"/>
    </row>
    <row r="23" spans="1:32" x14ac:dyDescent="0.25">
      <c r="A23" s="3"/>
      <c r="B23" s="3"/>
      <c r="C23" s="3"/>
      <c r="D23" s="3"/>
      <c r="E23" s="3"/>
      <c r="F23" s="3"/>
      <c r="G23" s="3"/>
      <c r="H23" s="3"/>
    </row>
    <row r="24" spans="1:32" x14ac:dyDescent="0.25">
      <c r="A24" s="3"/>
      <c r="B24" s="3"/>
      <c r="C24" s="3"/>
      <c r="D24" s="3"/>
      <c r="E24" s="3"/>
      <c r="F24" s="3"/>
      <c r="G24" s="3"/>
      <c r="H24" s="3"/>
    </row>
    <row r="25" spans="1:32" x14ac:dyDescent="0.25">
      <c r="A25" s="3"/>
      <c r="B25" s="3"/>
      <c r="C25" s="3"/>
      <c r="D25" s="3"/>
      <c r="E25" s="3"/>
      <c r="F25" s="3"/>
      <c r="G25" s="3"/>
      <c r="H25" s="3"/>
    </row>
    <row r="26" spans="1:32" x14ac:dyDescent="0.25">
      <c r="A26" s="3"/>
      <c r="B26" s="3"/>
      <c r="C26" s="3"/>
      <c r="D26" s="3"/>
      <c r="E26" s="3"/>
      <c r="F26" s="3"/>
      <c r="G26" s="3"/>
      <c r="H26" s="3"/>
    </row>
    <row r="27" spans="1:32" x14ac:dyDescent="0.25">
      <c r="A27" s="3"/>
      <c r="B27" s="3"/>
      <c r="C27" s="3"/>
      <c r="D27" s="3"/>
      <c r="E27" s="3"/>
      <c r="F27" s="3"/>
      <c r="G27" s="3"/>
      <c r="H27" s="3"/>
    </row>
    <row r="28" spans="1:32" x14ac:dyDescent="0.25">
      <c r="A28" s="3"/>
      <c r="B28" s="3"/>
      <c r="C28" s="3"/>
      <c r="D28" s="3"/>
      <c r="E28" s="3"/>
      <c r="F28" s="3"/>
      <c r="G28" s="3"/>
      <c r="H28" s="3"/>
    </row>
    <row r="29" spans="1:32" x14ac:dyDescent="0.25">
      <c r="A29" s="3"/>
      <c r="B29" s="3"/>
      <c r="C29" s="3"/>
      <c r="D29" s="3"/>
      <c r="E29" s="3"/>
      <c r="F29" s="3"/>
      <c r="G29" s="3"/>
      <c r="H2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"/>
  <sheetViews>
    <sheetView workbookViewId="0">
      <selection activeCell="N13" sqref="N13"/>
    </sheetView>
  </sheetViews>
  <sheetFormatPr defaultRowHeight="15" x14ac:dyDescent="0.25"/>
  <cols>
    <col min="1" max="1" width="26.5703125" style="13" bestFit="1" customWidth="1"/>
    <col min="2" max="12" width="10.7109375" style="13" customWidth="1"/>
  </cols>
  <sheetData>
    <row r="1" spans="1:15" s="10" customFormat="1" x14ac:dyDescent="0.25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5" x14ac:dyDescent="0.25">
      <c r="A3" s="11"/>
      <c r="B3" s="11">
        <v>2007</v>
      </c>
      <c r="C3" s="11">
        <v>2008</v>
      </c>
      <c r="D3" s="11">
        <v>2009</v>
      </c>
      <c r="E3" s="11">
        <v>2010</v>
      </c>
      <c r="F3" s="11">
        <v>2011</v>
      </c>
      <c r="G3" s="11">
        <v>2012</v>
      </c>
      <c r="H3" s="11">
        <v>2013</v>
      </c>
      <c r="I3" s="11">
        <v>2014</v>
      </c>
      <c r="J3" s="11">
        <v>2015</v>
      </c>
      <c r="K3" s="11">
        <v>2016</v>
      </c>
      <c r="L3" s="11">
        <v>2017</v>
      </c>
      <c r="M3" s="11">
        <v>2018</v>
      </c>
      <c r="N3" s="11">
        <v>2019</v>
      </c>
      <c r="O3" s="11">
        <v>2020</v>
      </c>
    </row>
    <row r="4" spans="1:15" x14ac:dyDescent="0.25">
      <c r="A4" s="2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5" x14ac:dyDescent="0.25">
      <c r="A5" s="2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5" x14ac:dyDescent="0.25">
      <c r="A6" s="2" t="s">
        <v>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5" x14ac:dyDescent="0.25">
      <c r="A7" s="2" t="s"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x14ac:dyDescent="0.25">
      <c r="A8" s="2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5" x14ac:dyDescent="0.25">
      <c r="A9" s="2" t="s"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5" x14ac:dyDescent="0.25">
      <c r="A10" s="7" t="s">
        <v>6</v>
      </c>
      <c r="B10" s="16"/>
      <c r="C10" s="16">
        <f>Importação!C10/Importação!B10-1</f>
        <v>4.6941555058157558E-3</v>
      </c>
      <c r="D10" s="16">
        <f>Importação!D10/Importação!C10-1</f>
        <v>-1.0084399760840856E-2</v>
      </c>
      <c r="E10" s="16">
        <f>Importação!E10/Importação!D10-1</f>
        <v>-9.7498470467294318E-4</v>
      </c>
      <c r="F10" s="16">
        <f>Importação!F10/Importação!E10-1</f>
        <v>-6.184552792757092E-3</v>
      </c>
      <c r="G10" s="16">
        <f>Importação!G10/Importação!F10-1</f>
        <v>-3.3769828730405016E-2</v>
      </c>
      <c r="H10" s="16">
        <f>Importação!H10/Importação!G10-1</f>
        <v>-5.463138537769141E-3</v>
      </c>
      <c r="I10" s="16">
        <f>Importação!I10/Importação!H10-1</f>
        <v>6.2100219866390027E-4</v>
      </c>
      <c r="J10" s="16">
        <f>Importação!J10/Importação!I10-1</f>
        <v>2.9305012506970485E-3</v>
      </c>
      <c r="K10" s="16">
        <f>Importação!K10/Importação!J10-1</f>
        <v>2.5856160014848362E-2</v>
      </c>
      <c r="L10" s="16">
        <f>Importação!L10/Importação!K10-1</f>
        <v>-9.5598229069934204E-3</v>
      </c>
      <c r="M10" s="16">
        <f>Importação!M10/Importação!L10-1</f>
        <v>7.8091732058638286E-3</v>
      </c>
      <c r="N10" s="16">
        <f>Importação!N10/Importação!M10-1</f>
        <v>-1.8057807370513879E-2</v>
      </c>
      <c r="O10" s="16">
        <f>Importação!O10/Importação!N10-1</f>
        <v>8.989323162858609E-3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29"/>
  <sheetViews>
    <sheetView topLeftCell="H1" workbookViewId="0">
      <selection activeCell="O13" sqref="O13"/>
    </sheetView>
  </sheetViews>
  <sheetFormatPr defaultRowHeight="15" x14ac:dyDescent="0.25"/>
  <cols>
    <col min="1" max="1" width="23.140625" style="2" bestFit="1" customWidth="1"/>
    <col min="2" max="8" width="13.7109375" style="2" customWidth="1"/>
    <col min="9" max="15" width="13.7109375" style="3" customWidth="1"/>
    <col min="16" max="17" width="9.140625" style="3"/>
    <col min="18" max="18" width="26.28515625" style="13" bestFit="1" customWidth="1"/>
    <col min="19" max="29" width="15.42578125" style="13" bestFit="1" customWidth="1"/>
    <col min="30" max="30" width="15.42578125" style="3" bestFit="1" customWidth="1"/>
    <col min="31" max="31" width="15.42578125" bestFit="1" customWidth="1"/>
    <col min="32" max="32" width="15.42578125" customWidth="1"/>
  </cols>
  <sheetData>
    <row r="1" spans="1:32" s="14" customFormat="1" x14ac:dyDescent="0.25">
      <c r="A1" s="9" t="s">
        <v>14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 t="s">
        <v>9</v>
      </c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3" spans="1:32" s="1" customFormat="1" x14ac:dyDescent="0.25">
      <c r="A3" s="2"/>
      <c r="B3" s="2">
        <v>2007</v>
      </c>
      <c r="C3" s="2">
        <v>2008</v>
      </c>
      <c r="D3" s="2">
        <v>2009</v>
      </c>
      <c r="E3" s="2">
        <v>2010</v>
      </c>
      <c r="F3" s="2">
        <v>2011</v>
      </c>
      <c r="G3" s="2">
        <v>2012</v>
      </c>
      <c r="H3" s="2">
        <v>2013</v>
      </c>
      <c r="I3" s="2">
        <v>2014</v>
      </c>
      <c r="J3" s="2">
        <v>2015</v>
      </c>
      <c r="K3" s="2">
        <v>2016</v>
      </c>
      <c r="L3" s="2">
        <v>2017</v>
      </c>
      <c r="M3" s="2">
        <v>2018</v>
      </c>
      <c r="N3" s="2">
        <v>2019</v>
      </c>
      <c r="O3" s="2">
        <v>2020</v>
      </c>
      <c r="P3" s="2"/>
      <c r="Q3" s="2"/>
      <c r="R3" s="11"/>
      <c r="S3" s="11">
        <v>2007</v>
      </c>
      <c r="T3" s="11">
        <v>2008</v>
      </c>
      <c r="U3" s="11">
        <v>2009</v>
      </c>
      <c r="V3" s="11">
        <v>2010</v>
      </c>
      <c r="W3" s="11">
        <v>2011</v>
      </c>
      <c r="X3" s="11">
        <v>2012</v>
      </c>
      <c r="Y3" s="11">
        <v>2013</v>
      </c>
      <c r="Z3" s="11">
        <v>2014</v>
      </c>
      <c r="AA3" s="11">
        <v>2015</v>
      </c>
      <c r="AB3" s="11">
        <v>2016</v>
      </c>
      <c r="AC3" s="11">
        <v>2017</v>
      </c>
      <c r="AD3" s="11">
        <v>2018</v>
      </c>
      <c r="AE3" s="11">
        <v>2019</v>
      </c>
      <c r="AF3" s="11">
        <v>2020</v>
      </c>
    </row>
    <row r="4" spans="1:32" x14ac:dyDescent="0.25">
      <c r="A4" s="2" t="s">
        <v>0</v>
      </c>
      <c r="B4" s="4">
        <f>+S4/S$10</f>
        <v>6.9508430484678634E-3</v>
      </c>
      <c r="C4" s="4">
        <f t="shared" ref="C4:L9" si="0">+T4/T$10</f>
        <v>7.5322423001393758E-3</v>
      </c>
      <c r="D4" s="4">
        <f t="shared" si="0"/>
        <v>8.0612893440325135E-3</v>
      </c>
      <c r="E4" s="4">
        <f t="shared" si="0"/>
        <v>6.373261981141163E-3</v>
      </c>
      <c r="F4" s="4">
        <f t="shared" si="0"/>
        <v>4.9175257423439119E-3</v>
      </c>
      <c r="G4" s="4">
        <f t="shared" si="0"/>
        <v>4.7290333466794097E-3</v>
      </c>
      <c r="H4" s="4">
        <f t="shared" si="0"/>
        <v>4.9508354029841085E-3</v>
      </c>
      <c r="I4" s="4">
        <f t="shared" si="0"/>
        <v>5.2024890545927793E-3</v>
      </c>
      <c r="J4" s="4">
        <f t="shared" si="0"/>
        <v>3.8725628839004472E-3</v>
      </c>
      <c r="K4" s="4">
        <f t="shared" si="0"/>
        <v>2.1139144834806441E-3</v>
      </c>
      <c r="L4" s="4">
        <f t="shared" si="0"/>
        <v>1.7082652274925596E-3</v>
      </c>
      <c r="M4" s="4">
        <f t="shared" ref="M4" si="1">+AD4/AD$10</f>
        <v>2.5232120640404083E-3</v>
      </c>
      <c r="N4" s="4">
        <f t="shared" ref="N4:O4" si="2">+AE4/AE$10</f>
        <v>1.4297955560812377E-3</v>
      </c>
      <c r="O4" s="4">
        <f t="shared" si="2"/>
        <v>8.001704797636264E-4</v>
      </c>
      <c r="R4" s="11" t="s">
        <v>0</v>
      </c>
      <c r="S4" s="12">
        <f>Exportação!S4+Importação!S4</f>
        <v>16502508.276354874</v>
      </c>
      <c r="T4" s="12">
        <f>Exportação!T4+Importação!T4</f>
        <v>19026009.015586611</v>
      </c>
      <c r="U4" s="12">
        <f>Exportação!U4+Importação!U4</f>
        <v>17968192.290578812</v>
      </c>
      <c r="V4" s="12">
        <f>Exportação!V4+Importação!V4</f>
        <v>14815619.769060921</v>
      </c>
      <c r="W4" s="12">
        <f>Exportação!W4+Importação!W4</f>
        <v>13315411.838549199</v>
      </c>
      <c r="X4" s="12">
        <f>Exportação!X4+Importação!X4</f>
        <v>14268986.781807289</v>
      </c>
      <c r="Y4" s="12">
        <f>Exportação!Y4+Importação!Y4</f>
        <v>16781061.365814336</v>
      </c>
      <c r="Z4" s="12">
        <f>Exportação!Z4+Importação!Z4</f>
        <v>16349212.390943339</v>
      </c>
      <c r="AA4" s="12">
        <f>Exportação!AA4+Importação!AA4</f>
        <v>14377067.227465771</v>
      </c>
      <c r="AB4" s="12">
        <f>Exportação!AB4+Importação!AB4</f>
        <v>6728459.8231589543</v>
      </c>
      <c r="AC4" s="12">
        <f>Exportação!AC4+Importação!AC4</f>
        <v>4999915.8575793467</v>
      </c>
      <c r="AD4" s="12">
        <f>Exportação!AD4+Importação!AD4</f>
        <v>10144842.749495093</v>
      </c>
      <c r="AE4" s="12">
        <f>Exportação!AE4+Importação!AE4</f>
        <v>6517734.8387116594</v>
      </c>
      <c r="AF4" s="12">
        <f>Exportação!AF4+Importação!AF4</f>
        <v>2186684.0634443332</v>
      </c>
    </row>
    <row r="5" spans="1:32" x14ac:dyDescent="0.25">
      <c r="A5" s="2" t="s">
        <v>1</v>
      </c>
      <c r="B5" s="4">
        <f t="shared" ref="B5:B9" si="3">+S5/S$10</f>
        <v>0.19230033802152768</v>
      </c>
      <c r="C5" s="4">
        <f t="shared" si="0"/>
        <v>0.16048974120395684</v>
      </c>
      <c r="D5" s="4">
        <f t="shared" si="0"/>
        <v>0.1701581310715071</v>
      </c>
      <c r="E5" s="4">
        <f t="shared" si="0"/>
        <v>0.15785656660353389</v>
      </c>
      <c r="F5" s="4">
        <f t="shared" si="0"/>
        <v>0.14842397991842202</v>
      </c>
      <c r="G5" s="4">
        <f t="shared" si="0"/>
        <v>0.16477110914075502</v>
      </c>
      <c r="H5" s="4">
        <f t="shared" si="0"/>
        <v>0.18302283496588784</v>
      </c>
      <c r="I5" s="4">
        <f t="shared" si="0"/>
        <v>0.17073925582020669</v>
      </c>
      <c r="J5" s="4">
        <f t="shared" si="0"/>
        <v>0.20161644858386549</v>
      </c>
      <c r="K5" s="4">
        <f t="shared" si="0"/>
        <v>0.26103521351580472</v>
      </c>
      <c r="L5" s="4">
        <f t="shared" si="0"/>
        <v>0.29522542790880479</v>
      </c>
      <c r="M5" s="4">
        <f t="shared" ref="M5:M9" si="4">+AD5/AD$10</f>
        <v>0.23837436203206858</v>
      </c>
      <c r="N5" s="4">
        <f t="shared" ref="N5:O9" si="5">+AE5/AE$10</f>
        <v>0.30077501195417161</v>
      </c>
      <c r="O5" s="4">
        <f t="shared" si="5"/>
        <v>0.24710282672817119</v>
      </c>
      <c r="R5" s="11" t="s">
        <v>4</v>
      </c>
      <c r="S5" s="12">
        <f>Exportação!S5+Importação!S5</f>
        <v>456554391.69290465</v>
      </c>
      <c r="T5" s="12">
        <f>Exportação!T5+Importação!T5</f>
        <v>405387816.98500907</v>
      </c>
      <c r="U5" s="12">
        <f>Exportação!U5+Importação!U5</f>
        <v>379273573.79395676</v>
      </c>
      <c r="V5" s="12">
        <f>Exportação!V5+Importação!V5</f>
        <v>366961671.39651078</v>
      </c>
      <c r="W5" s="12">
        <f>Exportação!W5+Importação!W5</f>
        <v>401894473.5383001</v>
      </c>
      <c r="X5" s="12">
        <f>Exportação!X5+Importação!X5</f>
        <v>497166462.14898133</v>
      </c>
      <c r="Y5" s="12">
        <f>Exportação!Y5+Importação!Y5</f>
        <v>620363468.97265899</v>
      </c>
      <c r="Z5" s="12">
        <f>Exportação!Z5+Importação!Z5</f>
        <v>536560928.3525281</v>
      </c>
      <c r="AA5" s="12">
        <f>Exportação!AA5+Importação!AA5</f>
        <v>748510307.60631704</v>
      </c>
      <c r="AB5" s="12">
        <f>Exportação!AB5+Importação!AB5</f>
        <v>830859034.41036403</v>
      </c>
      <c r="AC5" s="12">
        <f>Exportação!AC5+Importação!AC5</f>
        <v>864094330.78992438</v>
      </c>
      <c r="AD5" s="12">
        <f>Exportação!AD5+Importação!AD5</f>
        <v>958409502.23350763</v>
      </c>
      <c r="AE5" s="12">
        <f>Exportação!AE5+Importação!AE5</f>
        <v>1371085373.4925418</v>
      </c>
      <c r="AF5" s="12">
        <f>Exportação!AF5+Importação!AF5</f>
        <v>675275865.460765</v>
      </c>
    </row>
    <row r="6" spans="1:32" x14ac:dyDescent="0.25">
      <c r="A6" s="2" t="s">
        <v>2</v>
      </c>
      <c r="B6" s="4">
        <f t="shared" si="3"/>
        <v>6.860452360104681E-2</v>
      </c>
      <c r="C6" s="4">
        <f t="shared" si="0"/>
        <v>6.0293934251714407E-2</v>
      </c>
      <c r="D6" s="4">
        <f t="shared" si="0"/>
        <v>5.7068423331642117E-2</v>
      </c>
      <c r="E6" s="4">
        <f t="shared" si="0"/>
        <v>5.2071100906106553E-2</v>
      </c>
      <c r="F6" s="4">
        <f t="shared" si="0"/>
        <v>4.9068333095138028E-2</v>
      </c>
      <c r="G6" s="4">
        <f t="shared" si="0"/>
        <v>4.5151428952007175E-2</v>
      </c>
      <c r="H6" s="4">
        <f t="shared" si="0"/>
        <v>3.7751388167814662E-2</v>
      </c>
      <c r="I6" s="4">
        <f t="shared" si="0"/>
        <v>3.6698091558663923E-2</v>
      </c>
      <c r="J6" s="4">
        <f t="shared" si="0"/>
        <v>3.6890177855708584E-2</v>
      </c>
      <c r="K6" s="4">
        <f t="shared" si="0"/>
        <v>3.5623489323110429E-2</v>
      </c>
      <c r="L6" s="4">
        <f t="shared" si="0"/>
        <v>3.6156548546016007E-2</v>
      </c>
      <c r="M6" s="4">
        <f t="shared" si="4"/>
        <v>2.4556938918677086E-2</v>
      </c>
      <c r="N6" s="4">
        <f t="shared" si="5"/>
        <v>2.2392742586762722E-2</v>
      </c>
      <c r="O6" s="4">
        <f t="shared" si="5"/>
        <v>3.0820789846649342E-2</v>
      </c>
      <c r="R6" s="11" t="s">
        <v>8</v>
      </c>
      <c r="S6" s="12">
        <f>Exportação!S6+Importação!S6</f>
        <v>162879050.87588063</v>
      </c>
      <c r="T6" s="12">
        <f>Exportação!T6+Importação!T6</f>
        <v>152298995.56431925</v>
      </c>
      <c r="U6" s="12">
        <f>Exportação!U6+Importação!U6</f>
        <v>127202530.5607197</v>
      </c>
      <c r="V6" s="12">
        <f>Exportação!V6+Importação!V6</f>
        <v>121047217.93393838</v>
      </c>
      <c r="W6" s="12">
        <f>Exportação!W6+Importação!W6</f>
        <v>132864594.43757856</v>
      </c>
      <c r="X6" s="12">
        <f>Exportação!X6+Importação!X6</f>
        <v>136236117.54573175</v>
      </c>
      <c r="Y6" s="12">
        <f>Exportação!Y6+Importação!Y6</f>
        <v>127959891.59868431</v>
      </c>
      <c r="Z6" s="12">
        <f>Exportação!Z6+Importação!Z6</f>
        <v>115326507.55030656</v>
      </c>
      <c r="AA6" s="12">
        <f>Exportação!AA6+Importação!AA6</f>
        <v>136956476.36081764</v>
      </c>
      <c r="AB6" s="12">
        <f>Exportação!AB6+Importação!AB6</f>
        <v>113387376.14239693</v>
      </c>
      <c r="AC6" s="12">
        <f>Exportação!AC6+Importação!AC6</f>
        <v>105826482.6334471</v>
      </c>
      <c r="AD6" s="12">
        <f>Exportação!AD6+Importação!AD6</f>
        <v>98733787.496248037</v>
      </c>
      <c r="AE6" s="12">
        <f>Exportação!AE6+Importação!AE6</f>
        <v>102077501.82974628</v>
      </c>
      <c r="AF6" s="12">
        <f>Exportação!AF6+Importação!AF6</f>
        <v>84226213.894248992</v>
      </c>
    </row>
    <row r="7" spans="1:32" x14ac:dyDescent="0.25">
      <c r="A7" s="2" t="s">
        <v>3</v>
      </c>
      <c r="B7" s="4">
        <f t="shared" si="3"/>
        <v>0.56513467871097156</v>
      </c>
      <c r="C7" s="4">
        <f t="shared" si="0"/>
        <v>0.61718245875129496</v>
      </c>
      <c r="D7" s="4">
        <f t="shared" si="0"/>
        <v>0.61603826360591951</v>
      </c>
      <c r="E7" s="4">
        <f t="shared" si="0"/>
        <v>0.66017822637794488</v>
      </c>
      <c r="F7" s="4">
        <f t="shared" si="0"/>
        <v>0.66007000357119516</v>
      </c>
      <c r="G7" s="4">
        <f t="shared" si="0"/>
        <v>0.6508863146922641</v>
      </c>
      <c r="H7" s="4">
        <f t="shared" si="0"/>
        <v>0.60072719092245208</v>
      </c>
      <c r="I7" s="4">
        <f t="shared" si="0"/>
        <v>0.6045442747239832</v>
      </c>
      <c r="J7" s="4">
        <f t="shared" si="0"/>
        <v>0.5893121994983801</v>
      </c>
      <c r="K7" s="4">
        <f t="shared" si="0"/>
        <v>0.49497497245936084</v>
      </c>
      <c r="L7" s="4">
        <f t="shared" si="0"/>
        <v>0.52030124056403015</v>
      </c>
      <c r="M7" s="4">
        <f t="shared" si="4"/>
        <v>0.4698324737208362</v>
      </c>
      <c r="N7" s="4">
        <f t="shared" si="5"/>
        <v>0.42820999999736958</v>
      </c>
      <c r="O7" s="4">
        <f t="shared" si="5"/>
        <v>0.54263140465156723</v>
      </c>
      <c r="R7" s="11" t="s">
        <v>3</v>
      </c>
      <c r="S7" s="12">
        <f>Exportação!S7+Importação!S7</f>
        <v>1341727851.9529614</v>
      </c>
      <c r="T7" s="12">
        <f>Exportação!T7+Importação!T7</f>
        <v>1558967244.6207376</v>
      </c>
      <c r="U7" s="12">
        <f>Exportação!U7+Importação!U7</f>
        <v>1373117066.815062</v>
      </c>
      <c r="V7" s="12">
        <f>Exportação!V7+Importação!V7</f>
        <v>1534685002.8715327</v>
      </c>
      <c r="W7" s="12">
        <f>Exportação!W7+Importação!W7</f>
        <v>1787302070.2549133</v>
      </c>
      <c r="X7" s="12">
        <f>Exportação!X7+Importação!X7</f>
        <v>1963929526.3850446</v>
      </c>
      <c r="Y7" s="12">
        <f>Exportação!Y7+Importação!Y7</f>
        <v>2036189659.811094</v>
      </c>
      <c r="Z7" s="12">
        <f>Exportação!Z7+Importação!Z7</f>
        <v>1899825764.8357224</v>
      </c>
      <c r="AA7" s="12">
        <f>Exportação!AA7+Importação!AA7</f>
        <v>2187848555.1202574</v>
      </c>
      <c r="AB7" s="12">
        <f>Exportação!AB7+Importação!AB7</f>
        <v>1575474902.9290683</v>
      </c>
      <c r="AC7" s="12">
        <f>Exportação!AC7+Importação!AC7</f>
        <v>1522867984.167073</v>
      </c>
      <c r="AD7" s="12">
        <f>Exportação!AD7+Importação!AD7</f>
        <v>1889011483.589608</v>
      </c>
      <c r="AE7" s="12">
        <f>Exportação!AE7+Importação!AE7</f>
        <v>1951998817.8708534</v>
      </c>
      <c r="AF7" s="12">
        <f>Exportação!AF7+Importação!AF7</f>
        <v>1482888303.0357616</v>
      </c>
    </row>
    <row r="8" spans="1:32" x14ac:dyDescent="0.25">
      <c r="A8" s="2" t="s">
        <v>4</v>
      </c>
      <c r="B8" s="4">
        <f t="shared" si="3"/>
        <v>0.16385105257571589</v>
      </c>
      <c r="C8" s="4">
        <f t="shared" si="0"/>
        <v>0.15274700581555126</v>
      </c>
      <c r="D8" s="4">
        <f t="shared" si="0"/>
        <v>0.14583165369053977</v>
      </c>
      <c r="E8" s="4">
        <f t="shared" si="0"/>
        <v>0.12222312902769231</v>
      </c>
      <c r="F8" s="4">
        <f t="shared" si="0"/>
        <v>0.13602221598675474</v>
      </c>
      <c r="G8" s="4">
        <f t="shared" si="0"/>
        <v>0.13310973980057036</v>
      </c>
      <c r="H8" s="4">
        <f t="shared" si="0"/>
        <v>0.17175485124577247</v>
      </c>
      <c r="I8" s="4">
        <f t="shared" si="0"/>
        <v>0.18136680091485607</v>
      </c>
      <c r="J8" s="4">
        <f t="shared" si="0"/>
        <v>0.16669682650685475</v>
      </c>
      <c r="K8" s="4">
        <f t="shared" si="0"/>
        <v>0.20260098010987326</v>
      </c>
      <c r="L8" s="4">
        <f t="shared" si="0"/>
        <v>0.14411618926152686</v>
      </c>
      <c r="M8" s="4">
        <f t="shared" si="4"/>
        <v>0.26228520189064392</v>
      </c>
      <c r="N8" s="4">
        <f t="shared" si="5"/>
        <v>0.24529950763389852</v>
      </c>
      <c r="O8" s="4">
        <f t="shared" si="5"/>
        <v>0.17075440088711377</v>
      </c>
      <c r="R8" s="11" t="s">
        <v>1</v>
      </c>
      <c r="S8" s="12">
        <f>Exportação!S8+Importação!S8</f>
        <v>389010848.37705076</v>
      </c>
      <c r="T8" s="12">
        <f>Exportação!T8+Importação!T8</f>
        <v>385830114.58576727</v>
      </c>
      <c r="U8" s="12">
        <f>Exportação!U8+Importação!U8</f>
        <v>325051128.14297557</v>
      </c>
      <c r="V8" s="12">
        <f>Exportação!V8+Importação!V8</f>
        <v>284126309.5754503</v>
      </c>
      <c r="W8" s="12">
        <f>Exportação!W8+Importação!W8</f>
        <v>368313643.88393319</v>
      </c>
      <c r="X8" s="12">
        <f>Exportação!X8+Importação!X8</f>
        <v>401634113.88879472</v>
      </c>
      <c r="Y8" s="12">
        <f>Exportação!Y8+Importação!Y8</f>
        <v>582170172.10759258</v>
      </c>
      <c r="Z8" s="12">
        <f>Exportação!Z8+Importação!Z8</f>
        <v>569958786.59374094</v>
      </c>
      <c r="AA8" s="12">
        <f>Exportação!AA8+Importação!AA8</f>
        <v>618869609.90556741</v>
      </c>
      <c r="AB8" s="12">
        <f>Exportação!AB8+Importação!AB8</f>
        <v>644866462.41117477</v>
      </c>
      <c r="AC8" s="12">
        <f>Exportação!AC8+Importação!AC8</f>
        <v>421813198.80887932</v>
      </c>
      <c r="AD8" s="12">
        <f>Exportação!AD8+Importação!AD8</f>
        <v>1054545579.6685438</v>
      </c>
      <c r="AE8" s="12">
        <f>Exportação!AE8+Importação!AE8</f>
        <v>1118199829.3561888</v>
      </c>
      <c r="AF8" s="12">
        <f>Exportação!AF8+Importação!AF8</f>
        <v>466632969.63059211</v>
      </c>
    </row>
    <row r="9" spans="1:32" x14ac:dyDescent="0.25">
      <c r="A9" s="2" t="s">
        <v>5</v>
      </c>
      <c r="B9" s="4">
        <f t="shared" si="3"/>
        <v>3.1585640422704068E-3</v>
      </c>
      <c r="C9" s="4">
        <f t="shared" si="0"/>
        <v>1.7546176773432435E-3</v>
      </c>
      <c r="D9" s="4">
        <f t="shared" si="0"/>
        <v>2.8422389563588267E-3</v>
      </c>
      <c r="E9" s="4">
        <f t="shared" si="0"/>
        <v>1.2977151035811093E-3</v>
      </c>
      <c r="F9" s="4">
        <f t="shared" si="0"/>
        <v>1.4979416861462646E-3</v>
      </c>
      <c r="G9" s="4">
        <f t="shared" si="0"/>
        <v>1.3523740677240292E-3</v>
      </c>
      <c r="H9" s="4">
        <f t="shared" si="0"/>
        <v>1.7928992950889009E-3</v>
      </c>
      <c r="I9" s="4">
        <f t="shared" si="0"/>
        <v>1.4490879276972096E-3</v>
      </c>
      <c r="J9" s="4">
        <f t="shared" si="0"/>
        <v>1.6117846712906177E-3</v>
      </c>
      <c r="K9" s="4">
        <f t="shared" si="0"/>
        <v>3.6514301083700185E-3</v>
      </c>
      <c r="L9" s="4">
        <f t="shared" si="0"/>
        <v>2.4923284921298324E-3</v>
      </c>
      <c r="M9" s="4">
        <f t="shared" si="4"/>
        <v>2.4278113737338813E-3</v>
      </c>
      <c r="N9" s="4">
        <f t="shared" si="5"/>
        <v>1.8929422717160898E-3</v>
      </c>
      <c r="O9" s="4">
        <f t="shared" si="5"/>
        <v>7.8904074067348094E-3</v>
      </c>
      <c r="R9" s="11" t="s">
        <v>2</v>
      </c>
      <c r="S9" s="12">
        <f>Exportação!S9+Importação!S9</f>
        <v>7498979.4598302366</v>
      </c>
      <c r="T9" s="12">
        <f>Exportação!T9+Importação!T9</f>
        <v>4432062.9127162397</v>
      </c>
      <c r="U9" s="12">
        <f>Exportação!U9+Importação!U9</f>
        <v>6335201.9663497964</v>
      </c>
      <c r="V9" s="12">
        <f>Exportação!V9+Importação!V9</f>
        <v>3016736.735460957</v>
      </c>
      <c r="W9" s="12">
        <f>Exportação!W9+Importação!W9</f>
        <v>4056045.968284307</v>
      </c>
      <c r="X9" s="12">
        <f>Exportação!X9+Importação!X9</f>
        <v>4080539.5694582965</v>
      </c>
      <c r="Y9" s="12">
        <f>Exportação!Y9+Importação!Y9</f>
        <v>6077106.3153255647</v>
      </c>
      <c r="Z9" s="12">
        <f>Exportação!Z9+Importação!Z9</f>
        <v>4553867.591928659</v>
      </c>
      <c r="AA9" s="12">
        <f>Exportação!AA9+Importação!AA9</f>
        <v>5983824.4775006566</v>
      </c>
      <c r="AB9" s="12">
        <f>Exportação!AB9+Importação!AB9</f>
        <v>11622277.520322205</v>
      </c>
      <c r="AC9" s="12">
        <f>Exportação!AC9+Importação!AC9</f>
        <v>7294788.0396699393</v>
      </c>
      <c r="AD9" s="12">
        <f>Exportação!AD9+Importação!AD9</f>
        <v>9761274.11682011</v>
      </c>
      <c r="AE9" s="12">
        <f>Exportação!AE9+Importação!AE9</f>
        <v>8628992.9630561471</v>
      </c>
      <c r="AF9" s="12">
        <f>Exportação!AF9+Importação!AF9</f>
        <v>21562690.160085618</v>
      </c>
    </row>
    <row r="10" spans="1:32" x14ac:dyDescent="0.25">
      <c r="A10" s="7" t="s">
        <v>6</v>
      </c>
      <c r="B10" s="8">
        <f>SUM(LARGE(B5:B9,{1;2}))</f>
        <v>0.75743501673249924</v>
      </c>
      <c r="C10" s="8">
        <f>SUM(LARGE(C5:C9,{1;2}))</f>
        <v>0.77767219995525183</v>
      </c>
      <c r="D10" s="8">
        <f>SUM(LARGE(D5:D9,{1;2}))</f>
        <v>0.78619639467742664</v>
      </c>
      <c r="E10" s="8">
        <f>SUM(LARGE(E5:E9,{1;2}))</f>
        <v>0.81803479298147874</v>
      </c>
      <c r="F10" s="8">
        <f>SUM(LARGE(F5:F9,{1;2}))</f>
        <v>0.80849398348961721</v>
      </c>
      <c r="G10" s="8">
        <f>SUM(LARGE(G5:G9,{1;2}))</f>
        <v>0.81565742383301909</v>
      </c>
      <c r="H10" s="8">
        <f>SUM(LARGE(H5:H9,{1;2}))</f>
        <v>0.78375002588833986</v>
      </c>
      <c r="I10" s="8">
        <f>SUM(LARGE(I5:I9,{1;2}))</f>
        <v>0.78591107563883922</v>
      </c>
      <c r="J10" s="8">
        <f>SUM(LARGE(J5:J9,{1;2}))</f>
        <v>0.79092864808224561</v>
      </c>
      <c r="K10" s="8">
        <f>SUM(LARGE(K5:K9,{1;2}))</f>
        <v>0.75601018597516556</v>
      </c>
      <c r="L10" s="8">
        <f>SUM(LARGE(L5:L9,{1;2}))</f>
        <v>0.81552666847283495</v>
      </c>
      <c r="M10" s="8">
        <f>SUM(LARGE(M5:M9,{1;2}))</f>
        <v>0.73211767561148011</v>
      </c>
      <c r="N10" s="8">
        <f>SUM(LARGE(N5:N9,{1;2}))</f>
        <v>0.7289850119515412</v>
      </c>
      <c r="O10" s="8">
        <f>SUM(LARGE(O5:O9,{1;2}))</f>
        <v>0.78973423137973842</v>
      </c>
      <c r="R10" s="11" t="s">
        <v>7</v>
      </c>
      <c r="S10" s="12">
        <f>Exportação!S10+Importação!S10</f>
        <v>2374173630.6349821</v>
      </c>
      <c r="T10" s="12">
        <f>Exportação!T10+Importação!T10</f>
        <v>2525942243.6841359</v>
      </c>
      <c r="U10" s="12">
        <f>Exportação!U10+Importação!U10</f>
        <v>2228947693.569643</v>
      </c>
      <c r="V10" s="12">
        <f>Exportação!V10+Importação!V10</f>
        <v>2324652558.2819543</v>
      </c>
      <c r="W10" s="12">
        <f>Exportação!W10+Importação!W10</f>
        <v>2707746239.9215584</v>
      </c>
      <c r="X10" s="12">
        <f>Exportação!X10+Importação!X10</f>
        <v>3017315746.3198175</v>
      </c>
      <c r="Y10" s="12">
        <f>Exportação!Y10+Importação!Y10</f>
        <v>3389541360.1711698</v>
      </c>
      <c r="Z10" s="12">
        <f>Exportação!Z10+Importação!Z10</f>
        <v>3142575067.3151703</v>
      </c>
      <c r="AA10" s="12">
        <f>Exportação!AA10+Importação!AA10</f>
        <v>3712545840.697926</v>
      </c>
      <c r="AB10" s="12">
        <f>Exportação!AB10+Importação!AB10</f>
        <v>3182938513.2364855</v>
      </c>
      <c r="AC10" s="12">
        <f>Exportação!AC10+Importação!AC10</f>
        <v>2926896700.2965727</v>
      </c>
      <c r="AD10" s="12">
        <f>Exportação!AD10+Importação!AD10</f>
        <v>4020606469.8542223</v>
      </c>
      <c r="AE10" s="12">
        <f>Exportação!AE10+Importação!AE10</f>
        <v>4558508250.351099</v>
      </c>
      <c r="AF10" s="12">
        <f>Exportação!AF10+Importação!AF10</f>
        <v>2732772726.2448978</v>
      </c>
    </row>
    <row r="12" spans="1:32" x14ac:dyDescent="0.25">
      <c r="A12" s="3"/>
      <c r="B12" s="3"/>
      <c r="C12" s="3"/>
      <c r="D12" s="3"/>
      <c r="E12" s="3"/>
      <c r="F12" s="3"/>
      <c r="G12" s="3"/>
      <c r="H12" s="3"/>
    </row>
    <row r="13" spans="1:32" x14ac:dyDescent="0.25">
      <c r="A13" s="3"/>
      <c r="B13" s="3"/>
      <c r="C13" s="3"/>
      <c r="D13" s="3"/>
      <c r="E13" s="3"/>
      <c r="F13" s="3"/>
      <c r="G13" s="3"/>
      <c r="H13" s="3"/>
    </row>
    <row r="14" spans="1:32" x14ac:dyDescent="0.25">
      <c r="A14" s="3"/>
      <c r="B14" s="3"/>
      <c r="C14" s="3"/>
      <c r="D14" s="3"/>
      <c r="E14" s="3"/>
      <c r="F14" s="3"/>
      <c r="G14" s="3"/>
      <c r="H14" s="3"/>
    </row>
    <row r="15" spans="1:32" x14ac:dyDescent="0.25">
      <c r="A15" s="3"/>
      <c r="B15" s="3"/>
      <c r="C15" s="3"/>
      <c r="D15" s="3"/>
      <c r="E15" s="3"/>
      <c r="F15" s="3"/>
      <c r="G15" s="3"/>
      <c r="H15" s="3"/>
    </row>
    <row r="16" spans="1:32" x14ac:dyDescent="0.25">
      <c r="A16" s="3"/>
      <c r="B16" s="3"/>
      <c r="C16" s="3"/>
      <c r="D16" s="3"/>
      <c r="E16" s="3"/>
      <c r="F16" s="3"/>
      <c r="G16" s="3"/>
      <c r="H16" s="3"/>
    </row>
    <row r="17" spans="1:8" x14ac:dyDescent="0.25">
      <c r="A17" s="3"/>
      <c r="B17" s="3"/>
      <c r="C17" s="3"/>
      <c r="D17" s="3"/>
      <c r="E17" s="3"/>
      <c r="F17" s="3"/>
      <c r="G17" s="3"/>
      <c r="H17" s="3"/>
    </row>
    <row r="18" spans="1:8" x14ac:dyDescent="0.25">
      <c r="A18" s="3"/>
      <c r="B18" s="3"/>
      <c r="C18" s="3"/>
      <c r="D18" s="3"/>
      <c r="E18" s="3"/>
      <c r="F18" s="3"/>
      <c r="G18" s="3"/>
      <c r="H18" s="3"/>
    </row>
    <row r="19" spans="1:8" x14ac:dyDescent="0.25">
      <c r="A19" s="3"/>
      <c r="B19" s="3"/>
      <c r="C19" s="3"/>
      <c r="D19" s="3"/>
      <c r="E19" s="3"/>
      <c r="F19" s="3"/>
      <c r="G19" s="3"/>
      <c r="H19" s="3"/>
    </row>
    <row r="20" spans="1:8" x14ac:dyDescent="0.25">
      <c r="A20" s="3"/>
      <c r="B20" s="3"/>
      <c r="C20" s="3"/>
      <c r="D20" s="3"/>
      <c r="E20" s="3"/>
      <c r="F20" s="3"/>
      <c r="G20" s="3"/>
      <c r="H20" s="3"/>
    </row>
    <row r="21" spans="1:8" x14ac:dyDescent="0.25">
      <c r="A21" s="3"/>
      <c r="B21" s="3"/>
      <c r="C21" s="3"/>
      <c r="D21" s="3"/>
      <c r="E21" s="3"/>
      <c r="F21" s="3"/>
      <c r="G21" s="3"/>
      <c r="H21" s="3"/>
    </row>
    <row r="22" spans="1:8" x14ac:dyDescent="0.25">
      <c r="A22" s="3"/>
      <c r="B22" s="3"/>
      <c r="C22" s="3"/>
      <c r="D22" s="3"/>
      <c r="E22" s="3"/>
      <c r="F22" s="3"/>
      <c r="G22" s="3"/>
      <c r="H22" s="3"/>
    </row>
    <row r="23" spans="1:8" x14ac:dyDescent="0.25">
      <c r="A23" s="3"/>
      <c r="B23" s="3"/>
      <c r="C23" s="3"/>
      <c r="D23" s="3"/>
      <c r="E23" s="3"/>
      <c r="F23" s="3"/>
      <c r="G23" s="3"/>
      <c r="H23" s="3"/>
    </row>
    <row r="24" spans="1:8" x14ac:dyDescent="0.25">
      <c r="A24" s="3"/>
      <c r="B24" s="3"/>
      <c r="C24" s="3"/>
      <c r="D24" s="3"/>
      <c r="E24" s="3"/>
      <c r="F24" s="3"/>
      <c r="G24" s="3"/>
      <c r="H24" s="3"/>
    </row>
    <row r="25" spans="1:8" x14ac:dyDescent="0.25">
      <c r="A25" s="3"/>
      <c r="B25" s="3"/>
      <c r="C25" s="3"/>
      <c r="D25" s="3"/>
      <c r="E25" s="3"/>
      <c r="F25" s="3"/>
      <c r="G25" s="3"/>
      <c r="H25" s="3"/>
    </row>
    <row r="26" spans="1:8" x14ac:dyDescent="0.25">
      <c r="A26" s="3"/>
      <c r="B26" s="3"/>
      <c r="C26" s="3"/>
      <c r="D26" s="3"/>
      <c r="E26" s="3"/>
      <c r="F26" s="3"/>
      <c r="G26" s="3"/>
      <c r="H26" s="3"/>
    </row>
    <row r="27" spans="1:8" x14ac:dyDescent="0.25">
      <c r="A27" s="3"/>
      <c r="B27" s="3"/>
      <c r="C27" s="3"/>
      <c r="D27" s="3"/>
      <c r="E27" s="3"/>
      <c r="F27" s="3"/>
      <c r="G27" s="3"/>
      <c r="H27" s="3"/>
    </row>
    <row r="28" spans="1:8" x14ac:dyDescent="0.25">
      <c r="A28" s="3"/>
      <c r="B28" s="3"/>
      <c r="C28" s="3"/>
      <c r="D28" s="3"/>
      <c r="E28" s="3"/>
      <c r="F28" s="3"/>
      <c r="G28" s="3"/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"/>
  <sheetViews>
    <sheetView tabSelected="1" workbookViewId="0">
      <selection activeCell="M13" sqref="M13"/>
    </sheetView>
  </sheetViews>
  <sheetFormatPr defaultRowHeight="15" x14ac:dyDescent="0.25"/>
  <cols>
    <col min="1" max="1" width="26.5703125" style="13" bestFit="1" customWidth="1"/>
    <col min="2" max="12" width="10.7109375" style="13" customWidth="1"/>
  </cols>
  <sheetData>
    <row r="1" spans="1:15" s="10" customFormat="1" x14ac:dyDescent="0.25">
      <c r="A1" s="9" t="s">
        <v>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3" spans="1:15" x14ac:dyDescent="0.25">
      <c r="A3" s="11"/>
      <c r="B3" s="11">
        <v>2007</v>
      </c>
      <c r="C3" s="11">
        <v>2008</v>
      </c>
      <c r="D3" s="11">
        <v>2009</v>
      </c>
      <c r="E3" s="11">
        <v>2010</v>
      </c>
      <c r="F3" s="11">
        <v>2011</v>
      </c>
      <c r="G3" s="11">
        <v>2012</v>
      </c>
      <c r="H3" s="11">
        <v>2013</v>
      </c>
      <c r="I3" s="11">
        <v>2014</v>
      </c>
      <c r="J3" s="11">
        <v>2015</v>
      </c>
      <c r="K3" s="11">
        <v>2016</v>
      </c>
      <c r="L3" s="11">
        <v>2017</v>
      </c>
      <c r="M3" s="11">
        <v>2018</v>
      </c>
      <c r="N3" s="11">
        <v>2019</v>
      </c>
      <c r="O3" s="11">
        <v>2020</v>
      </c>
    </row>
    <row r="4" spans="1:15" x14ac:dyDescent="0.25">
      <c r="A4" s="2" t="s">
        <v>0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</row>
    <row r="5" spans="1:15" x14ac:dyDescent="0.25">
      <c r="A5" s="2" t="s">
        <v>1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</row>
    <row r="6" spans="1:15" x14ac:dyDescent="0.25">
      <c r="A6" s="2" t="s">
        <v>2</v>
      </c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</row>
    <row r="7" spans="1:15" x14ac:dyDescent="0.25">
      <c r="A7" s="2" t="s">
        <v>3</v>
      </c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</row>
    <row r="8" spans="1:15" x14ac:dyDescent="0.25">
      <c r="A8" s="2" t="s">
        <v>4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</row>
    <row r="9" spans="1:15" x14ac:dyDescent="0.25">
      <c r="A9" s="2" t="s">
        <v>5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</row>
    <row r="10" spans="1:15" x14ac:dyDescent="0.25">
      <c r="A10" s="7" t="s">
        <v>6</v>
      </c>
      <c r="B10" s="16"/>
      <c r="C10" s="16">
        <f>'Valor Transacionado'!C10/'Valor Transacionado'!B10-1</f>
        <v>2.6718045476764152E-2</v>
      </c>
      <c r="D10" s="16">
        <f>'Valor Transacionado'!D10/'Valor Transacionado'!C10-1</f>
        <v>1.0961166829244195E-2</v>
      </c>
      <c r="E10" s="16">
        <f>'Valor Transacionado'!E10/'Valor Transacionado'!D10-1</f>
        <v>4.0496749310476421E-2</v>
      </c>
      <c r="F10" s="16">
        <f>'Valor Transacionado'!F10/'Valor Transacionado'!E10-1</f>
        <v>-1.1663085205811718E-2</v>
      </c>
      <c r="G10" s="16">
        <f>'Valor Transacionado'!G10/'Valor Transacionado'!F10-1</f>
        <v>8.8602271503408492E-3</v>
      </c>
      <c r="H10" s="16">
        <f>'Valor Transacionado'!H10/'Valor Transacionado'!G10-1</f>
        <v>-3.9118626291337888E-2</v>
      </c>
      <c r="I10" s="16">
        <f>'Valor Transacionado'!I10/'Valor Transacionado'!H10-1</f>
        <v>2.7573201647423939E-3</v>
      </c>
      <c r="J10" s="16">
        <f>'Valor Transacionado'!J10/'Valor Transacionado'!I10-1</f>
        <v>6.3844022548324997E-3</v>
      </c>
      <c r="K10" s="16">
        <f>'Valor Transacionado'!K10/'Valor Transacionado'!J10-1</f>
        <v>-4.4148687990688384E-2</v>
      </c>
      <c r="L10" s="16">
        <f>'Valor Transacionado'!L10/'Valor Transacionado'!K10-1</f>
        <v>7.8724445254530595E-2</v>
      </c>
      <c r="M10" s="16">
        <f>'Valor Transacionado'!M10/'Valor Transacionado'!L10-1</f>
        <v>-0.1022762296879236</v>
      </c>
      <c r="N10" s="16">
        <f>'Valor Transacionado'!N10/'Valor Transacionado'!M10-1</f>
        <v>-4.2789072908565595E-3</v>
      </c>
      <c r="O10" s="16">
        <f>'Valor Transacionado'!O10/'Valor Transacionado'!N10-1</f>
        <v>8.3333975914768876E-2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Exportação</vt:lpstr>
      <vt:lpstr>Exportação_VAR</vt:lpstr>
      <vt:lpstr>Importação</vt:lpstr>
      <vt:lpstr>Importação_VAR</vt:lpstr>
      <vt:lpstr>Valor Transacionado</vt:lpstr>
      <vt:lpstr>Valor Transacionado_VAR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Rodrigues Sanguinet</dc:creator>
  <cp:lastModifiedBy>Larissa Couto</cp:lastModifiedBy>
  <dcterms:created xsi:type="dcterms:W3CDTF">2017-03-30T12:48:29Z</dcterms:created>
  <dcterms:modified xsi:type="dcterms:W3CDTF">2021-02-25T23:35:19Z</dcterms:modified>
</cp:coreProperties>
</file>