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ab4736bdf3984a/UGOKU/ugoku-lab.github.io/images/GYRO/"/>
    </mc:Choice>
  </mc:AlternateContent>
  <xr:revisionPtr revIDLastSave="355" documentId="8_{53329485-A322-45BA-B390-0DE00EFB8790}" xr6:coauthVersionLast="47" xr6:coauthVersionMax="47" xr10:uidLastSave="{7A28BFD5-08FC-43BA-9403-81617FA5A97A}"/>
  <bookViews>
    <workbookView xWindow="28680" yWindow="-120" windowWidth="29040" windowHeight="17520" activeTab="2" xr2:uid="{0936869C-9685-4355-9997-2DA68DFC34DD}"/>
  </bookViews>
  <sheets>
    <sheet name="System" sheetId="4" r:id="rId1"/>
    <sheet name="fly-wheel_unit" sheetId="2" r:id="rId2"/>
    <sheet name="enclosure" sheetId="3" r:id="rId3"/>
    <sheet name="misumi_ord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3" l="1"/>
  <c r="I3" i="3"/>
  <c r="I4" i="3"/>
  <c r="J4" i="2"/>
  <c r="J5" i="2"/>
  <c r="J6" i="2"/>
  <c r="J7" i="2"/>
  <c r="J8" i="2"/>
  <c r="J9" i="2"/>
  <c r="J10" i="2"/>
  <c r="J11" i="2"/>
  <c r="J13" i="2"/>
  <c r="J14" i="2"/>
  <c r="J15" i="2"/>
  <c r="J16" i="2"/>
  <c r="J17" i="2"/>
  <c r="J2" i="2"/>
  <c r="I4" i="2"/>
  <c r="I5" i="2"/>
  <c r="I6" i="2"/>
  <c r="I7" i="2"/>
  <c r="I8" i="2"/>
  <c r="I9" i="2"/>
  <c r="I10" i="2"/>
  <c r="I11" i="2"/>
  <c r="I13" i="2"/>
  <c r="I14" i="2"/>
  <c r="I15" i="2"/>
  <c r="I16" i="2"/>
  <c r="I17" i="2"/>
  <c r="I2" i="2"/>
  <c r="H37" i="1"/>
  <c r="H1048576" i="1" s="1"/>
  <c r="I18" i="2" l="1"/>
</calcChain>
</file>

<file path=xl/sharedStrings.xml><?xml version="1.0" encoding="utf-8"?>
<sst xmlns="http://schemas.openxmlformats.org/spreadsheetml/2006/main" count="312" uniqueCount="141">
  <si>
    <t>受注日</t>
  </si>
  <si>
    <t>商品型番</t>
  </si>
  <si>
    <t>数量</t>
  </si>
  <si>
    <t>単価(税別)</t>
  </si>
  <si>
    <t>金額(税別)</t>
  </si>
  <si>
    <t>消費税</t>
  </si>
  <si>
    <t>ミスミ出荷日</t>
  </si>
  <si>
    <t>商品名称</t>
  </si>
  <si>
    <t>メーカー名</t>
  </si>
  <si>
    <t>原産国</t>
  </si>
  <si>
    <t>日本</t>
  </si>
  <si>
    <t>ミスミ</t>
  </si>
  <si>
    <t>十字穴付（+）ナベタッピンねじ 2種溝なし B-0形</t>
  </si>
  <si>
    <t>ＳＵＮＣＯ</t>
  </si>
  <si>
    <t>CSPPNSB-SUS-TP2.6-8</t>
  </si>
  <si>
    <t>CLS-POM-D2.6-3</t>
  </si>
  <si>
    <t>ポリアセタール スペーサー</t>
  </si>
  <si>
    <t>SSHH-ST-M2.5-10</t>
  </si>
  <si>
    <t>六角穴付止めねじ 平先</t>
  </si>
  <si>
    <t>SSHC-ST3B-M3-12</t>
  </si>
  <si>
    <t>六角穴付止めねじ くぼみ先（スチール・ステンレス・チタン）</t>
  </si>
  <si>
    <t>CSPPN-SUS-M2.6-8</t>
  </si>
  <si>
    <t>十字穴付（+）ナベ小ねじ</t>
  </si>
  <si>
    <t>CSPCSZ-SUS-M2.6-5</t>
  </si>
  <si>
    <t>十字穴付（+）皿小ねじ</t>
  </si>
  <si>
    <t>MVSHM-3N00850-42E-U7873</t>
  </si>
  <si>
    <t>ﾒｳﾞｨｰ_ﾊﾞﾝｷﾝ</t>
  </si>
  <si>
    <t>MVSHM-3N01052-42E-9946G</t>
  </si>
  <si>
    <t>FB-3001</t>
  </si>
  <si>
    <t>ダッヂビットインサート フランジ型FB 黄銅（カドミレス）</t>
  </si>
  <si>
    <t>東海物産</t>
  </si>
  <si>
    <t>CSPPNSB-SUS-TP2.6-6</t>
  </si>
  <si>
    <t>CSPPNSB-SUS-TP3-6</t>
  </si>
  <si>
    <t>CSPPNSB-SUS-TP2-5</t>
  </si>
  <si>
    <t>SBD-O2.6-6</t>
  </si>
  <si>
    <t>六角スペーサ オス-メス</t>
  </si>
  <si>
    <t>HNTL1N-ST3W-M2.6</t>
  </si>
  <si>
    <t>ナイロンナット 1種</t>
  </si>
  <si>
    <t>PSCSWJ6-6</t>
  </si>
  <si>
    <t>セットカラー　スリット　２ホール/２タップ タイプ</t>
  </si>
  <si>
    <t>WSX-ST3W-M6X22-2</t>
  </si>
  <si>
    <t>丸ワッシャー 特寸 スチール 標準メッキ</t>
  </si>
  <si>
    <t>中華人民共和国</t>
  </si>
  <si>
    <t>RBKC-D15-V10-T3-L10-C5</t>
  </si>
  <si>
    <t>ゴム　ノーズ付タイプフリー指定</t>
  </si>
  <si>
    <t>CC-1022-10</t>
  </si>
  <si>
    <t>ジュラコンワッシャー CC/CC-B</t>
  </si>
  <si>
    <t>廣杉計器</t>
  </si>
  <si>
    <t>WSX-STU-M10X26-3.2</t>
  </si>
  <si>
    <t>六角穴付ボタンボルト SSS規格（スチール）</t>
  </si>
  <si>
    <t>東工舎金属製作所</t>
  </si>
  <si>
    <t>FWZAB-D20-V13-P10-H1-T5</t>
  </si>
  <si>
    <t>金属ワッシャ　－ザグリ穴タイプ－</t>
  </si>
  <si>
    <t>HNT1-S45C3W-MS10</t>
  </si>
  <si>
    <t>六角ナット 1種 細目</t>
  </si>
  <si>
    <t>HXNHFTP1.25-ST-MS10-100</t>
  </si>
  <si>
    <t>強度区分=10.9 六角ボルト 全ねじ 細目</t>
  </si>
  <si>
    <t>CIMRS10-12-0.5</t>
  </si>
  <si>
    <t>ｼﾑ CIMRS</t>
  </si>
  <si>
    <t>CIMRB10-12-1</t>
  </si>
  <si>
    <t>シムリング</t>
  </si>
  <si>
    <t>SFBJ3-6</t>
  </si>
  <si>
    <t>十字穴付皿小ねじ-単品販売-</t>
  </si>
  <si>
    <t>台湾</t>
  </si>
  <si>
    <t>SC0606A</t>
  </si>
  <si>
    <t>スタンダードセットカラー ノーマル</t>
  </si>
  <si>
    <t>岩田製作所</t>
  </si>
  <si>
    <t>RBKC-D15-V10-T7-L10-C5</t>
  </si>
  <si>
    <t>F6700ZZ</t>
  </si>
  <si>
    <t>超薄肉 6700・6800・6900 メトリックシリーズ</t>
  </si>
  <si>
    <t>PSCSJ10-6</t>
  </si>
  <si>
    <t>セットカラー　スリットコンパクトタイプ　スタンダード</t>
  </si>
  <si>
    <t>MVTUP-CTF-3TL-8JH8U-L</t>
  </si>
  <si>
    <t>ﾒｳﾞｨｰ_ﾏﾙﾓﾉ</t>
  </si>
  <si>
    <t>MVTUP-CTF-3TG-RRWZM</t>
  </si>
  <si>
    <t>MVTUP-SFM-3TF-TK1HP</t>
  </si>
  <si>
    <t>北日本精機（ＥＺＯ）</t>
    <phoneticPr fontId="18"/>
  </si>
  <si>
    <t>分類</t>
    <rPh sb="0" eb="2">
      <t>ブンルイ</t>
    </rPh>
    <phoneticPr fontId="18"/>
  </si>
  <si>
    <t>回転部</t>
    <rPh sb="0" eb="3">
      <t>カイテンブ</t>
    </rPh>
    <phoneticPr fontId="18"/>
  </si>
  <si>
    <t>未使用</t>
    <rPh sb="0" eb="3">
      <t>ミシヨウ</t>
    </rPh>
    <phoneticPr fontId="18"/>
  </si>
  <si>
    <t>組立治具</t>
    <rPh sb="0" eb="4">
      <t>クミタテジグ</t>
    </rPh>
    <phoneticPr fontId="18"/>
  </si>
  <si>
    <t>筐体</t>
    <rPh sb="0" eb="2">
      <t>キョウタイ</t>
    </rPh>
    <phoneticPr fontId="18"/>
  </si>
  <si>
    <t>回路</t>
    <rPh sb="0" eb="2">
      <t>カイロ</t>
    </rPh>
    <phoneticPr fontId="18"/>
  </si>
  <si>
    <t>CSHBTHT-STN-M3-8</t>
    <phoneticPr fontId="18"/>
  </si>
  <si>
    <t>CSHBTHT-STC-M3-8</t>
    <phoneticPr fontId="18"/>
  </si>
  <si>
    <t>北日本精機</t>
    <phoneticPr fontId="18"/>
  </si>
  <si>
    <t>maxon</t>
    <phoneticPr fontId="18"/>
  </si>
  <si>
    <t>納期(実績)</t>
    <rPh sb="0" eb="2">
      <t>ノウキ</t>
    </rPh>
    <rPh sb="3" eb="5">
      <t>ジッセキ</t>
    </rPh>
    <phoneticPr fontId="18"/>
  </si>
  <si>
    <t>シャフトホルダ</t>
    <phoneticPr fontId="18"/>
  </si>
  <si>
    <t>-</t>
    <phoneticPr fontId="18"/>
  </si>
  <si>
    <t>(内製3Dプリント)</t>
    <rPh sb="1" eb="3">
      <t>ナイセイ</t>
    </rPh>
    <phoneticPr fontId="18"/>
  </si>
  <si>
    <t>ベアリング</t>
    <phoneticPr fontId="18"/>
  </si>
  <si>
    <t>ゴムブッシュ</t>
    <phoneticPr fontId="18"/>
  </si>
  <si>
    <t>六角穴付止めねじ</t>
    <phoneticPr fontId="18"/>
  </si>
  <si>
    <t>セットカラー</t>
    <phoneticPr fontId="18"/>
  </si>
  <si>
    <t>インサートナット</t>
    <phoneticPr fontId="18"/>
  </si>
  <si>
    <t>六角穴付ボタンボルト</t>
    <phoneticPr fontId="18"/>
  </si>
  <si>
    <t>十字穴付皿小ねじ</t>
    <phoneticPr fontId="18"/>
  </si>
  <si>
    <t>シムリング</t>
    <phoneticPr fontId="18"/>
  </si>
  <si>
    <t>フライホイール部品1</t>
    <rPh sb="7" eb="9">
      <t>ブヒン</t>
    </rPh>
    <phoneticPr fontId="18"/>
  </si>
  <si>
    <t>フライホイール部品2</t>
    <rPh sb="7" eb="9">
      <t>ブヒン</t>
    </rPh>
    <phoneticPr fontId="18"/>
  </si>
  <si>
    <t>SUNCO</t>
    <phoneticPr fontId="18"/>
  </si>
  <si>
    <t>Material</t>
    <phoneticPr fontId="18"/>
  </si>
  <si>
    <t>Supplier</t>
    <phoneticPr fontId="18"/>
  </si>
  <si>
    <t>Part Name</t>
    <phoneticPr fontId="18"/>
  </si>
  <si>
    <t>Balloon Num.</t>
    <phoneticPr fontId="18"/>
  </si>
  <si>
    <t>Part Num.</t>
    <phoneticPr fontId="18"/>
  </si>
  <si>
    <t>S45C</t>
    <phoneticPr fontId="18"/>
  </si>
  <si>
    <t>シャフト</t>
    <phoneticPr fontId="18"/>
  </si>
  <si>
    <t>Plating</t>
    <phoneticPr fontId="18"/>
  </si>
  <si>
    <t>Steel</t>
    <phoneticPr fontId="18"/>
  </si>
  <si>
    <t>S45C相当</t>
    <rPh sb="4" eb="6">
      <t>ソウトウ</t>
    </rPh>
    <phoneticPr fontId="18"/>
  </si>
  <si>
    <t>CR</t>
    <phoneticPr fontId="18"/>
  </si>
  <si>
    <t>備考</t>
    <rPh sb="0" eb="2">
      <t>ビコウ</t>
    </rPh>
    <phoneticPr fontId="18"/>
  </si>
  <si>
    <t>硬度 ショアA65</t>
    <rPh sb="0" eb="2">
      <t>コウド</t>
    </rPh>
    <phoneticPr fontId="18"/>
  </si>
  <si>
    <t>SUS304相当</t>
    <rPh sb="6" eb="8">
      <t>ソウトウ</t>
    </rPh>
    <phoneticPr fontId="18"/>
  </si>
  <si>
    <t>SUS304H</t>
    <phoneticPr fontId="18"/>
  </si>
  <si>
    <t>SCM</t>
    <phoneticPr fontId="18"/>
  </si>
  <si>
    <t>黒色酸化被膜</t>
    <rPh sb="0" eb="6">
      <t>クロイロサンカヒマク</t>
    </rPh>
    <phoneticPr fontId="18"/>
  </si>
  <si>
    <t>SC0606A</t>
    <phoneticPr fontId="18"/>
  </si>
  <si>
    <t>A2017</t>
    <phoneticPr fontId="18"/>
  </si>
  <si>
    <t>FB-3001</t>
    <phoneticPr fontId="18"/>
  </si>
  <si>
    <t>真鍮 C3604</t>
    <rPh sb="0" eb="2">
      <t>シンチュウ</t>
    </rPh>
    <phoneticPr fontId="18"/>
  </si>
  <si>
    <t>真鍮</t>
    <rPh sb="0" eb="2">
      <t>シンチュウ</t>
    </rPh>
    <phoneticPr fontId="18"/>
  </si>
  <si>
    <t>SCM435</t>
    <phoneticPr fontId="18"/>
  </si>
  <si>
    <t>ニッケルメッキ</t>
    <phoneticPr fontId="18"/>
  </si>
  <si>
    <t>無電解ニッケルメッキ</t>
    <rPh sb="0" eb="3">
      <t>ムデンカイ</t>
    </rPh>
    <phoneticPr fontId="18"/>
  </si>
  <si>
    <t>PLA</t>
    <phoneticPr fontId="18"/>
  </si>
  <si>
    <t>BLDC Motor Stator</t>
    <phoneticPr fontId="18"/>
  </si>
  <si>
    <t>BLDC Motor Roter</t>
    <phoneticPr fontId="18"/>
  </si>
  <si>
    <t>EC frameless 45 flat 574402</t>
    <phoneticPr fontId="18"/>
  </si>
  <si>
    <t>Unit Price</t>
    <phoneticPr fontId="18"/>
  </si>
  <si>
    <t>出荷日</t>
    <rPh sb="0" eb="3">
      <t>シュッカビ</t>
    </rPh>
    <phoneticPr fontId="18"/>
  </si>
  <si>
    <t>meviy使用</t>
    <rPh sb="5" eb="7">
      <t>シヨウ</t>
    </rPh>
    <phoneticPr fontId="18"/>
  </si>
  <si>
    <t>フライホイール固定セットカラー</t>
    <rPh sb="7" eb="9">
      <t>コテイ</t>
    </rPh>
    <phoneticPr fontId="18"/>
  </si>
  <si>
    <t>軸回り止めセットカラー</t>
    <rPh sb="0" eb="2">
      <t>ジクマワ</t>
    </rPh>
    <rPh sb="3" eb="4">
      <t>ド</t>
    </rPh>
    <phoneticPr fontId="18"/>
  </si>
  <si>
    <t>(Statorとセット)</t>
    <phoneticPr fontId="18"/>
  </si>
  <si>
    <t>Total</t>
    <phoneticPr fontId="18"/>
  </si>
  <si>
    <t>QTY.</t>
    <phoneticPr fontId="18"/>
  </si>
  <si>
    <t>Balloon</t>
    <phoneticPr fontId="18"/>
  </si>
  <si>
    <t>F6700ZZ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</si>
</sst>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&quot;¥&quot;#,##0;&quot;¥&quot;\-#,##0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0" xfId="0" applyBorder="1">
      <alignment vertical="center"/>
    </xf>
    <xf numFmtId="14" fontId="0" fillId="0" borderId="10" xfId="0" applyNumberFormat="1" applyBorder="1">
      <alignment vertical="center"/>
    </xf>
    <xf numFmtId="0" fontId="13" fillId="33" borderId="0" xfId="0" applyFont="1" applyFill="1">
      <alignment vertical="center"/>
    </xf>
    <xf numFmtId="0" fontId="0" fillId="0" borderId="11" xfId="0" applyBorder="1">
      <alignment vertical="center"/>
    </xf>
    <xf numFmtId="5" fontId="0" fillId="0" borderId="10" xfId="0" applyNumberFormat="1" applyBorder="1">
      <alignment vertical="center"/>
    </xf>
    <xf numFmtId="0" fontId="0" fillId="0" borderId="10" xfId="0" applyFont="1" applyBorder="1">
      <alignment vertical="center"/>
    </xf>
    <xf numFmtId="14" fontId="0" fillId="0" borderId="10" xfId="0" applyNumberFormat="1" applyFont="1" applyBorder="1">
      <alignment vertical="center"/>
    </xf>
    <xf numFmtId="0" fontId="13" fillId="33" borderId="0" xfId="0" applyFont="1" applyFill="1" applyBorder="1">
      <alignment vertical="center"/>
    </xf>
    <xf numFmtId="0" fontId="0" fillId="0" borderId="12" xfId="0" applyFont="1" applyBorder="1">
      <alignment vertical="center"/>
    </xf>
    <xf numFmtId="5" fontId="0" fillId="0" borderId="12" xfId="0" applyNumberFormat="1" applyFont="1" applyBorder="1">
      <alignment vertical="center"/>
    </xf>
    <xf numFmtId="0" fontId="0" fillId="0" borderId="13" xfId="0" applyFont="1" applyBorder="1">
      <alignment vertical="center"/>
    </xf>
    <xf numFmtId="5" fontId="0" fillId="0" borderId="13" xfId="0" applyNumberFormat="1" applyFont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53">
    <dxf>
      <numFmt numFmtId="19" formatCode="yyyy/m/d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9" formatCode="yyyy/m/d"/>
      <border diagonalUp="0" diagonalDown="0">
        <left/>
        <right/>
        <top style="thin">
          <color theme="1"/>
        </top>
        <bottom/>
        <vertical/>
        <horizontal/>
      </border>
    </dxf>
    <dxf>
      <numFmt numFmtId="19" formatCode="yyyy/m/d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9" formatCode="yyyy/m/d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numFmt numFmtId="0" formatCode="General"/>
    </dxf>
    <dxf>
      <border diagonalUp="0" diagonalDown="0" outline="0">
        <left/>
        <right/>
        <top style="thin">
          <color theme="1"/>
        </top>
        <bottom/>
      </border>
    </dxf>
    <dxf>
      <numFmt numFmtId="0" formatCode="General"/>
      <border diagonalUp="0" diagonalDown="0" outline="0">
        <left/>
        <right/>
        <top style="thin">
          <color theme="1"/>
        </top>
        <bottom/>
      </border>
    </dxf>
    <dxf>
      <numFmt numFmtId="9" formatCode="&quot;¥&quot;#,##0;&quot;¥&quot;\-#,##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9" formatCode="&quot;¥&quot;#,##0;&quot;¥&quot;\-#,##0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9" formatCode="&quot;¥&quot;#,##0;&quot;¥&quot;\-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9" formatCode="yyyy/m/d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9" formatCode="yyyy/m/d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family val="2"/>
        <charset val="128"/>
        <scheme val="minor"/>
      </font>
      <fill>
        <patternFill patternType="solid">
          <fgColor theme="1"/>
          <bgColor theme="1"/>
        </patternFill>
      </fill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border outline="0">
        <left style="thin">
          <color theme="1"/>
        </lef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family val="2"/>
        <charset val="128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B7CF19-F589-4720-8A1E-DB327C1D4AF7}" name="テーブル5" displayName="テーブル5" ref="A1:N18" totalsRowCount="1" headerRowDxfId="52" dataDxfId="51" tableBorderDxfId="50">
  <autoFilter ref="A1:N17" xr:uid="{FFB7CF19-F589-4720-8A1E-DB327C1D4AF7}"/>
  <sortState xmlns:xlrd2="http://schemas.microsoft.com/office/spreadsheetml/2017/richdata2" ref="A2:N17">
    <sortCondition ref="A1:A17"/>
  </sortState>
  <tableColumns count="14">
    <tableColumn id="10" xr3:uid="{E69CF2E6-83FB-4B9C-9429-FE67FF73626E}" name="Balloon Num." dataDxfId="26" totalsRowDxfId="25"/>
    <tableColumn id="5" xr3:uid="{0BA78E67-E02F-49C6-B3C3-A464D2683353}" name="Part Name" dataDxfId="24" totalsRowDxfId="23"/>
    <tableColumn id="3" xr3:uid="{57E5FC30-C3A3-40B8-B47D-B57C86D62C29}" name="Supplier" dataDxfId="22" totalsRowDxfId="21"/>
    <tableColumn id="15" xr3:uid="{7E78B8C4-75E6-4641-A05E-82EF8E3B929D}" name="Material" dataDxfId="20" totalsRowDxfId="19"/>
    <tableColumn id="16" xr3:uid="{CE8FBF84-1ABB-4F3F-B75C-D8642E8824E9}" name="Plating" dataDxfId="18" totalsRowDxfId="17"/>
    <tableColumn id="4" xr3:uid="{0D709641-BD21-44FA-B07B-F9FA07B1541A}" name="Part Num." dataDxfId="16" totalsRowDxfId="15"/>
    <tableColumn id="6" xr3:uid="{0E599DBF-9F7B-4B8C-94CC-F6549B320ABC}" name="Unit Price" dataDxfId="14" totalsRowDxfId="13"/>
    <tableColumn id="7" xr3:uid="{F2125C9E-6857-454C-881F-20E7F8D8D083}" name="QTY." totalsRowLabel="Total" dataDxfId="12" totalsRowDxfId="11"/>
    <tableColumn id="8" xr3:uid="{C23E117C-F895-4523-ACD7-F882622C49CC}" name="金額(税別)" totalsRowFunction="custom" dataDxfId="10" totalsRowDxfId="9">
      <calculatedColumnFormula>テーブル5[[#This Row],[Unit Price]]*テーブル5[[#This Row],[QTY.]]</calculatedColumnFormula>
      <totalsRowFormula>SUM(テーブル5[金額(税別)])</totalsRowFormula>
    </tableColumn>
    <tableColumn id="12" xr3:uid="{BD877972-4290-4DB7-8436-2FA932CE41A4}" name="納期(実績)" dataDxfId="8" totalsRowDxfId="7">
      <calculatedColumnFormula>-_xlfn.DAYS(テーブル5[[#This Row],[受注日]],テーブル5[[#This Row],[出荷日]])</calculatedColumnFormula>
    </tableColumn>
    <tableColumn id="17" xr3:uid="{D0138E4A-910F-4174-8613-2E6458EF2C11}" name="備考" dataDxfId="6"/>
    <tableColumn id="9" xr3:uid="{4C2E8E32-D666-4B95-925A-8475B68A02B1}" name="消費税" dataDxfId="5" totalsRowDxfId="4"/>
    <tableColumn id="1" xr3:uid="{9FC65BD9-5248-4133-94E2-BE777088800F}" name="受注日" dataDxfId="3" totalsRowDxfId="2"/>
    <tableColumn id="2" xr3:uid="{CEC34851-F64E-4ABB-9AE2-6A1B201668D1}" name="出荷日" dataDxfId="1" totalsRow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1FBE47-1031-43AC-AB6B-77ABDF2834D1}" name="テーブル3" displayName="テーブル3" ref="A1:N4" totalsRowShown="0" headerRowDxfId="43" dataDxfId="42" tableBorderDxfId="41">
  <autoFilter ref="A1:N4" xr:uid="{B31FBE47-1031-43AC-AB6B-77ABDF2834D1}"/>
  <tableColumns count="14">
    <tableColumn id="1" xr3:uid="{C1C0B2C7-9798-40C8-AD09-A6827F915F22}" name="Balloon" dataDxfId="40"/>
    <tableColumn id="2" xr3:uid="{1CE48C0A-22FF-488A-9A7E-B73356A27B12}" name="Part Name" dataDxfId="28"/>
    <tableColumn id="3" xr3:uid="{D674320C-FA0C-423F-AB87-E1B5C58FE2F9}" name="Supplier" dataDxfId="39"/>
    <tableColumn id="4" xr3:uid="{C55C935A-BCE3-4CE1-9105-78B5680DD98F}" name="Material" dataDxfId="38"/>
    <tableColumn id="5" xr3:uid="{68EA2C49-E7D0-46AF-993F-99385E39AAFC}" name="Plating" dataDxfId="37"/>
    <tableColumn id="6" xr3:uid="{9D74A4A7-39C8-49A3-B00B-0FC0479180CB}" name="Part Num." dataDxfId="29"/>
    <tableColumn id="7" xr3:uid="{65A21D04-56DC-42BB-BF94-4B99024FA621}" name="Unit Price" dataDxfId="36"/>
    <tableColumn id="8" xr3:uid="{12791772-E497-4361-9D88-68395E68291F}" name="QTY." dataDxfId="35"/>
    <tableColumn id="9" xr3:uid="{FCBEA251-2FA5-4901-9F9A-E4325C78EB9F}" name="金額(税別)" dataDxfId="27">
      <calculatedColumnFormula>テーブル3[[#This Row],[Unit Price]]*テーブル3[[#This Row],[QTY.]]</calculatedColumnFormula>
    </tableColumn>
    <tableColumn id="10" xr3:uid="{B604651F-FBED-4C66-90D8-26CA3506AD10}" name="納期(実績)" dataDxfId="34"/>
    <tableColumn id="11" xr3:uid="{71E5A3E7-2DDC-4D5C-9DC1-9D3783AB63E3}" name="備考" dataDxfId="33"/>
    <tableColumn id="12" xr3:uid="{E824A542-547E-4145-864D-24CA4DB4EBD3}" name="消費税" dataDxfId="32"/>
    <tableColumn id="13" xr3:uid="{DFAB695D-55D8-4628-9072-10089F337DBD}" name="受注日" dataDxfId="31"/>
    <tableColumn id="14" xr3:uid="{5EE5CB39-33D3-4188-929E-0C812CC100E2}" name="出荷日" dataDxfId="3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41B289B-18CC-400B-964C-C677741EE5FB}" name="テーブル4" displayName="テーブル4" ref="A1:K37" totalsRowCount="1">
  <autoFilter ref="A1:K36" xr:uid="{C41B289B-18CC-400B-964C-C677741EE5FB}"/>
  <sortState xmlns:xlrd2="http://schemas.microsoft.com/office/spreadsheetml/2017/richdata2" ref="A2:K36">
    <sortCondition ref="K1:K36"/>
  </sortState>
  <tableColumns count="11">
    <tableColumn id="1" xr3:uid="{F16D3331-64F7-4EAC-B32A-50FC4B49BE54}" name="受注日" dataDxfId="49" totalsRowDxfId="48"/>
    <tableColumn id="7" xr3:uid="{162D6D37-3287-427C-ACB9-1584CB52E535}" name="ミスミ出荷日" dataDxfId="47" totalsRowDxfId="46"/>
    <tableColumn id="9" xr3:uid="{846787E0-9AEF-4953-B5D9-2C6186063A80}" name="メーカー名" dataDxfId="45" totalsRowDxfId="44"/>
    <tableColumn id="2" xr3:uid="{6F12422F-1732-4A01-A0B4-10EEAAFE357F}" name="商品型番"/>
    <tableColumn id="8" xr3:uid="{E14E05B1-2076-4CA6-BE48-4C6BB5EB98A9}" name="商品名称"/>
    <tableColumn id="4" xr3:uid="{DC68FDB4-D2ED-47C5-AB1C-914DD1FBC4A5}" name="単価(税別)"/>
    <tableColumn id="3" xr3:uid="{C88A0097-1255-4FFE-8CB7-99E52850713A}" name="数量"/>
    <tableColumn id="5" xr3:uid="{14391D33-0577-4ADA-A761-B2D0C28CBCE7}" name="金額(税別)" totalsRowFunction="custom">
      <totalsRowFormula>SUM(H2:H36)</totalsRowFormula>
    </tableColumn>
    <tableColumn id="6" xr3:uid="{94AE7D4D-E11E-42CD-B233-0D12308DF759}" name="消費税"/>
    <tableColumn id="10" xr3:uid="{C12E22E2-3F34-4A39-85AF-669E90BF3505}" name="原産国"/>
    <tableColumn id="11" xr3:uid="{B6BF7E94-8FEA-4C93-86CC-39D5237B44F5}" name="分類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D456B-82D0-46D1-973B-1463394C28CD}">
  <dimension ref="A1"/>
  <sheetViews>
    <sheetView workbookViewId="0"/>
  </sheetViews>
  <sheetFormatPr defaultRowHeight="18.75" x14ac:dyDescent="0.4"/>
  <sheetData/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38461-2CFA-4B9F-96DC-225D7457421D}">
  <dimension ref="A1:O21"/>
  <sheetViews>
    <sheetView topLeftCell="C1" workbookViewId="0">
      <selection activeCell="P7" sqref="P7"/>
    </sheetView>
  </sheetViews>
  <sheetFormatPr defaultRowHeight="18.75" x14ac:dyDescent="0.4"/>
  <cols>
    <col min="1" max="1" width="15.125" customWidth="1"/>
    <col min="2" max="2" width="30" customWidth="1"/>
    <col min="3" max="3" width="17" customWidth="1"/>
    <col min="4" max="4" width="12" customWidth="1"/>
    <col min="5" max="5" width="21.375" customWidth="1"/>
    <col min="6" max="6" width="26.25" customWidth="1"/>
    <col min="7" max="7" width="9.625" customWidth="1"/>
    <col min="8" max="8" width="5.75" customWidth="1"/>
    <col min="9" max="9" width="8.875" customWidth="1"/>
    <col min="10" max="10" width="10.5" customWidth="1"/>
    <col min="11" max="11" width="14.75" customWidth="1"/>
    <col min="12" max="12" width="7.375" customWidth="1"/>
    <col min="13" max="13" width="10.75" customWidth="1"/>
    <col min="14" max="14" width="11.75" customWidth="1"/>
    <col min="16" max="16" width="21.875" customWidth="1"/>
    <col min="17" max="17" width="21.625" customWidth="1"/>
  </cols>
  <sheetData>
    <row r="1" spans="1:14" x14ac:dyDescent="0.4">
      <c r="A1" s="4" t="s">
        <v>105</v>
      </c>
      <c r="B1" s="4" t="s">
        <v>104</v>
      </c>
      <c r="C1" s="4" t="s">
        <v>103</v>
      </c>
      <c r="D1" s="4" t="s">
        <v>102</v>
      </c>
      <c r="E1" s="4" t="s">
        <v>109</v>
      </c>
      <c r="F1" s="4" t="s">
        <v>106</v>
      </c>
      <c r="G1" s="4" t="s">
        <v>131</v>
      </c>
      <c r="H1" s="4" t="s">
        <v>138</v>
      </c>
      <c r="I1" s="4" t="s">
        <v>4</v>
      </c>
      <c r="J1" s="4" t="s">
        <v>87</v>
      </c>
      <c r="K1" s="4" t="s">
        <v>113</v>
      </c>
      <c r="L1" s="4" t="s">
        <v>5</v>
      </c>
      <c r="M1" s="4" t="s">
        <v>0</v>
      </c>
      <c r="N1" s="4" t="s">
        <v>132</v>
      </c>
    </row>
    <row r="2" spans="1:14" x14ac:dyDescent="0.4">
      <c r="A2">
        <v>1</v>
      </c>
      <c r="B2" s="2" t="s">
        <v>128</v>
      </c>
      <c r="C2" s="2" t="s">
        <v>86</v>
      </c>
      <c r="D2" s="2" t="s">
        <v>89</v>
      </c>
      <c r="E2" s="2" t="s">
        <v>89</v>
      </c>
      <c r="F2" s="2" t="s">
        <v>130</v>
      </c>
      <c r="G2" s="2">
        <v>31000</v>
      </c>
      <c r="H2" s="2">
        <v>1</v>
      </c>
      <c r="I2" s="6">
        <f>テーブル5[[#This Row],[Unit Price]]*テーブル5[[#This Row],[QTY.]]</f>
        <v>31000</v>
      </c>
      <c r="J2">
        <f>-_xlfn.DAYS(テーブル5[[#This Row],[受注日]],テーブル5[[#This Row],[出荷日]])</f>
        <v>13</v>
      </c>
      <c r="L2" s="2"/>
      <c r="M2" s="3">
        <v>45395</v>
      </c>
      <c r="N2" s="3">
        <v>45408</v>
      </c>
    </row>
    <row r="3" spans="1:14" x14ac:dyDescent="0.4">
      <c r="A3" s="2">
        <v>2</v>
      </c>
      <c r="B3" s="2" t="s">
        <v>129</v>
      </c>
      <c r="C3" s="2" t="s">
        <v>86</v>
      </c>
      <c r="D3" s="2" t="s">
        <v>89</v>
      </c>
      <c r="E3" s="2" t="s">
        <v>89</v>
      </c>
      <c r="F3" s="2" t="s">
        <v>136</v>
      </c>
      <c r="G3" s="2" t="s">
        <v>89</v>
      </c>
      <c r="H3" s="2" t="s">
        <v>89</v>
      </c>
      <c r="I3" s="6" t="s">
        <v>89</v>
      </c>
      <c r="J3" t="s">
        <v>89</v>
      </c>
      <c r="K3" s="2"/>
      <c r="L3" s="2" t="s">
        <v>89</v>
      </c>
      <c r="M3" s="3"/>
      <c r="N3" s="3"/>
    </row>
    <row r="4" spans="1:14" x14ac:dyDescent="0.4">
      <c r="A4" s="2">
        <v>2</v>
      </c>
      <c r="B4" s="2" t="s">
        <v>108</v>
      </c>
      <c r="C4" s="2" t="s">
        <v>11</v>
      </c>
      <c r="D4" s="2" t="s">
        <v>107</v>
      </c>
      <c r="E4" s="2" t="s">
        <v>126</v>
      </c>
      <c r="F4" s="2" t="s">
        <v>75</v>
      </c>
      <c r="G4" s="2">
        <v>16497</v>
      </c>
      <c r="H4" s="2">
        <v>1</v>
      </c>
      <c r="I4" s="6">
        <f>テーブル5[[#This Row],[Unit Price]]*テーブル5[[#This Row],[QTY.]]</f>
        <v>16497</v>
      </c>
      <c r="J4">
        <f>-_xlfn.DAYS(テーブル5[[#This Row],[受注日]],テーブル5[[#This Row],[出荷日]])</f>
        <v>17</v>
      </c>
      <c r="K4" t="s">
        <v>133</v>
      </c>
      <c r="L4" s="2">
        <v>1650</v>
      </c>
      <c r="M4" s="3">
        <v>45447</v>
      </c>
      <c r="N4" s="3">
        <v>45464</v>
      </c>
    </row>
    <row r="5" spans="1:14" x14ac:dyDescent="0.4">
      <c r="A5" s="2">
        <v>3</v>
      </c>
      <c r="B5" s="2" t="s">
        <v>99</v>
      </c>
      <c r="C5" s="2" t="s">
        <v>11</v>
      </c>
      <c r="D5" s="2" t="s">
        <v>122</v>
      </c>
      <c r="E5" s="2" t="s">
        <v>89</v>
      </c>
      <c r="F5" s="2" t="s">
        <v>74</v>
      </c>
      <c r="G5" s="2">
        <v>22299</v>
      </c>
      <c r="H5" s="2">
        <v>1</v>
      </c>
      <c r="I5" s="6">
        <f>テーブル5[[#This Row],[Unit Price]]*テーブル5[[#This Row],[QTY.]]</f>
        <v>22299</v>
      </c>
      <c r="J5">
        <f>-_xlfn.DAYS(テーブル5[[#This Row],[受注日]],テーブル5[[#This Row],[出荷日]])</f>
        <v>16</v>
      </c>
      <c r="K5" t="s">
        <v>133</v>
      </c>
      <c r="L5" s="2">
        <v>2230</v>
      </c>
      <c r="M5" s="3">
        <v>45448</v>
      </c>
      <c r="N5" s="3">
        <v>45464</v>
      </c>
    </row>
    <row r="6" spans="1:14" x14ac:dyDescent="0.4">
      <c r="A6" s="2">
        <v>4</v>
      </c>
      <c r="B6" s="2" t="s">
        <v>100</v>
      </c>
      <c r="C6" s="2" t="s">
        <v>11</v>
      </c>
      <c r="D6" s="2" t="s">
        <v>122</v>
      </c>
      <c r="E6" s="2" t="s">
        <v>89</v>
      </c>
      <c r="F6" s="2" t="s">
        <v>72</v>
      </c>
      <c r="G6" s="2">
        <v>14169</v>
      </c>
      <c r="H6" s="2">
        <v>1</v>
      </c>
      <c r="I6" s="6">
        <f>テーブル5[[#This Row],[Unit Price]]*テーブル5[[#This Row],[QTY.]]</f>
        <v>14169</v>
      </c>
      <c r="J6">
        <f>-_xlfn.DAYS(テーブル5[[#This Row],[受注日]],テーブル5[[#This Row],[出荷日]])</f>
        <v>32</v>
      </c>
      <c r="K6" t="s">
        <v>133</v>
      </c>
      <c r="L6" s="2">
        <v>1417</v>
      </c>
      <c r="M6" s="3">
        <v>45452</v>
      </c>
      <c r="N6" s="3">
        <v>45484</v>
      </c>
    </row>
    <row r="7" spans="1:14" x14ac:dyDescent="0.4">
      <c r="A7" s="2">
        <v>5</v>
      </c>
      <c r="B7" s="2" t="s">
        <v>91</v>
      </c>
      <c r="C7" s="2" t="s">
        <v>85</v>
      </c>
      <c r="D7" s="2" t="s">
        <v>110</v>
      </c>
      <c r="E7" s="2" t="s">
        <v>89</v>
      </c>
      <c r="F7" s="2" t="s">
        <v>140</v>
      </c>
      <c r="G7" s="2">
        <v>609</v>
      </c>
      <c r="H7" s="2">
        <v>2</v>
      </c>
      <c r="I7" s="6">
        <f>テーブル5[[#This Row],[Unit Price]]*テーブル5[[#This Row],[QTY.]]</f>
        <v>1218</v>
      </c>
      <c r="J7">
        <f>-_xlfn.DAYS(テーブル5[[#This Row],[受注日]],テーブル5[[#This Row],[出荷日]])</f>
        <v>2</v>
      </c>
      <c r="L7" s="2">
        <v>122</v>
      </c>
      <c r="M7" s="3">
        <v>45459</v>
      </c>
      <c r="N7" s="3">
        <v>45461</v>
      </c>
    </row>
    <row r="8" spans="1:14" x14ac:dyDescent="0.4">
      <c r="A8" s="2">
        <v>6</v>
      </c>
      <c r="B8" s="2" t="s">
        <v>134</v>
      </c>
      <c r="C8" s="2" t="s">
        <v>11</v>
      </c>
      <c r="D8" s="2" t="s">
        <v>111</v>
      </c>
      <c r="E8" s="2" t="s">
        <v>126</v>
      </c>
      <c r="F8" s="2" t="s">
        <v>70</v>
      </c>
      <c r="G8" s="2">
        <v>590</v>
      </c>
      <c r="H8" s="2">
        <v>1</v>
      </c>
      <c r="I8" s="6">
        <f>テーブル5[[#This Row],[Unit Price]]*テーブル5[[#This Row],[QTY.]]</f>
        <v>590</v>
      </c>
      <c r="J8">
        <f>-_xlfn.DAYS(テーブル5[[#This Row],[受注日]],テーブル5[[#This Row],[出荷日]])</f>
        <v>2</v>
      </c>
      <c r="L8" s="2">
        <v>59</v>
      </c>
      <c r="M8" s="3">
        <v>45459</v>
      </c>
      <c r="N8" s="3">
        <v>45461</v>
      </c>
    </row>
    <row r="9" spans="1:14" x14ac:dyDescent="0.4">
      <c r="A9" s="2">
        <v>7</v>
      </c>
      <c r="B9" s="2" t="s">
        <v>135</v>
      </c>
      <c r="C9" s="2" t="s">
        <v>11</v>
      </c>
      <c r="D9" s="2" t="s">
        <v>111</v>
      </c>
      <c r="E9" s="2" t="s">
        <v>126</v>
      </c>
      <c r="F9" s="2" t="s">
        <v>38</v>
      </c>
      <c r="G9" s="2">
        <v>670</v>
      </c>
      <c r="H9" s="2">
        <v>1</v>
      </c>
      <c r="I9" s="6">
        <f>テーブル5[[#This Row],[Unit Price]]*テーブル5[[#This Row],[QTY.]]</f>
        <v>670</v>
      </c>
      <c r="J9">
        <f>-_xlfn.DAYS(テーブル5[[#This Row],[受注日]],テーブル5[[#This Row],[出荷日]])</f>
        <v>5</v>
      </c>
      <c r="L9" s="2">
        <v>67</v>
      </c>
      <c r="M9" s="3">
        <v>45689</v>
      </c>
      <c r="N9" s="3">
        <v>45694</v>
      </c>
    </row>
    <row r="10" spans="1:14" x14ac:dyDescent="0.4">
      <c r="A10" s="2">
        <v>8</v>
      </c>
      <c r="B10" s="2" t="s">
        <v>92</v>
      </c>
      <c r="C10" s="2" t="s">
        <v>11</v>
      </c>
      <c r="D10" s="2" t="s">
        <v>112</v>
      </c>
      <c r="E10" s="2" t="s">
        <v>89</v>
      </c>
      <c r="F10" s="2" t="s">
        <v>43</v>
      </c>
      <c r="G10" s="2">
        <v>410</v>
      </c>
      <c r="H10" s="2">
        <v>2</v>
      </c>
      <c r="I10" s="6">
        <f>テーブル5[[#This Row],[Unit Price]]*テーブル5[[#This Row],[QTY.]]</f>
        <v>820</v>
      </c>
      <c r="J10">
        <f>-_xlfn.DAYS(テーブル5[[#This Row],[受注日]],テーブル5[[#This Row],[出荷日]])</f>
        <v>4</v>
      </c>
      <c r="K10" t="s">
        <v>114</v>
      </c>
      <c r="L10" s="2">
        <v>82</v>
      </c>
      <c r="M10" s="3">
        <v>45467</v>
      </c>
      <c r="N10" s="3">
        <v>45471</v>
      </c>
    </row>
    <row r="11" spans="1:14" x14ac:dyDescent="0.4">
      <c r="A11" s="2">
        <v>9</v>
      </c>
      <c r="B11" s="2" t="s">
        <v>93</v>
      </c>
      <c r="C11" s="2" t="s">
        <v>101</v>
      </c>
      <c r="D11" s="2" t="s">
        <v>117</v>
      </c>
      <c r="E11" s="2" t="s">
        <v>118</v>
      </c>
      <c r="F11" s="2" t="s">
        <v>17</v>
      </c>
      <c r="G11" s="2">
        <v>21</v>
      </c>
      <c r="H11" s="2">
        <v>1</v>
      </c>
      <c r="I11" s="6">
        <f>テーブル5[[#This Row],[Unit Price]]*テーブル5[[#This Row],[QTY.]]</f>
        <v>21</v>
      </c>
      <c r="J11">
        <f>-_xlfn.DAYS(テーブル5[[#This Row],[受注日]],テーブル5[[#This Row],[出荷日]])</f>
        <v>1</v>
      </c>
      <c r="L11" s="2">
        <v>21</v>
      </c>
      <c r="M11" s="3">
        <v>45740</v>
      </c>
      <c r="N11" s="3">
        <v>45741</v>
      </c>
    </row>
    <row r="12" spans="1:14" x14ac:dyDescent="0.4">
      <c r="A12" s="2">
        <v>10</v>
      </c>
      <c r="B12" s="2" t="s">
        <v>88</v>
      </c>
      <c r="C12" s="2" t="s">
        <v>90</v>
      </c>
      <c r="D12" s="2" t="s">
        <v>127</v>
      </c>
      <c r="E12" s="2"/>
      <c r="F12" s="2" t="s">
        <v>89</v>
      </c>
      <c r="G12" s="2" t="s">
        <v>89</v>
      </c>
      <c r="H12" s="2">
        <v>2</v>
      </c>
      <c r="I12" s="6" t="s">
        <v>89</v>
      </c>
      <c r="J12" t="s">
        <v>89</v>
      </c>
      <c r="K12" s="2"/>
      <c r="L12" s="2" t="s">
        <v>89</v>
      </c>
      <c r="M12" s="3" t="s">
        <v>89</v>
      </c>
      <c r="N12" s="3" t="s">
        <v>89</v>
      </c>
    </row>
    <row r="13" spans="1:14" x14ac:dyDescent="0.4">
      <c r="A13" s="2">
        <v>11</v>
      </c>
      <c r="B13" s="2" t="s">
        <v>94</v>
      </c>
      <c r="C13" s="2" t="s">
        <v>66</v>
      </c>
      <c r="D13" s="2" t="s">
        <v>120</v>
      </c>
      <c r="E13" s="2"/>
      <c r="F13" s="2" t="s">
        <v>119</v>
      </c>
      <c r="G13" s="2">
        <v>251</v>
      </c>
      <c r="H13" s="2">
        <v>2</v>
      </c>
      <c r="I13" s="6">
        <f>テーブル5[[#This Row],[Unit Price]]*テーブル5[[#This Row],[QTY.]]</f>
        <v>502</v>
      </c>
      <c r="J13">
        <f>-_xlfn.DAYS(テーブル5[[#This Row],[受注日]],テーブル5[[#This Row],[出荷日]])</f>
        <v>2</v>
      </c>
      <c r="L13" s="2">
        <v>50</v>
      </c>
      <c r="M13" s="3">
        <v>45459</v>
      </c>
      <c r="N13" s="3">
        <v>45461</v>
      </c>
    </row>
    <row r="14" spans="1:14" x14ac:dyDescent="0.4">
      <c r="A14" s="2">
        <v>12</v>
      </c>
      <c r="B14" s="2" t="s">
        <v>95</v>
      </c>
      <c r="C14" s="2" t="s">
        <v>30</v>
      </c>
      <c r="D14" s="2" t="s">
        <v>123</v>
      </c>
      <c r="E14" s="2"/>
      <c r="F14" s="2" t="s">
        <v>121</v>
      </c>
      <c r="G14" s="2">
        <v>21</v>
      </c>
      <c r="H14" s="2">
        <v>6</v>
      </c>
      <c r="I14" s="6">
        <f>テーブル5[[#This Row],[Unit Price]]*テーブル5[[#This Row],[QTY.]]</f>
        <v>126</v>
      </c>
      <c r="J14">
        <f>-_xlfn.DAYS(テーブル5[[#This Row],[受注日]],テーブル5[[#This Row],[出荷日]])</f>
        <v>5</v>
      </c>
      <c r="L14" s="2">
        <v>63</v>
      </c>
      <c r="M14" s="3">
        <v>45689</v>
      </c>
      <c r="N14" s="3">
        <v>45694</v>
      </c>
    </row>
    <row r="15" spans="1:14" x14ac:dyDescent="0.4">
      <c r="A15" s="2">
        <v>13</v>
      </c>
      <c r="B15" s="2" t="s">
        <v>96</v>
      </c>
      <c r="C15" s="2" t="s">
        <v>50</v>
      </c>
      <c r="D15" s="2" t="s">
        <v>124</v>
      </c>
      <c r="E15" s="2" t="s">
        <v>125</v>
      </c>
      <c r="F15" s="2" t="s">
        <v>83</v>
      </c>
      <c r="G15" s="2">
        <v>30</v>
      </c>
      <c r="H15" s="2">
        <v>3</v>
      </c>
      <c r="I15" s="6">
        <f>テーブル5[[#This Row],[Unit Price]]*テーブル5[[#This Row],[QTY.]]</f>
        <v>90</v>
      </c>
      <c r="J15">
        <f>-_xlfn.DAYS(テーブル5[[#This Row],[受注日]],テーブル5[[#This Row],[出荷日]])</f>
        <v>2</v>
      </c>
      <c r="L15" s="2">
        <v>30</v>
      </c>
      <c r="M15" s="3">
        <v>45462</v>
      </c>
      <c r="N15" s="3">
        <v>45464</v>
      </c>
    </row>
    <row r="16" spans="1:14" x14ac:dyDescent="0.4">
      <c r="A16" s="2">
        <v>14</v>
      </c>
      <c r="B16" s="2" t="s">
        <v>97</v>
      </c>
      <c r="C16" s="2" t="s">
        <v>11</v>
      </c>
      <c r="D16" s="2" t="s">
        <v>115</v>
      </c>
      <c r="E16" s="2"/>
      <c r="F16" s="2" t="s">
        <v>61</v>
      </c>
      <c r="G16" s="2">
        <v>96</v>
      </c>
      <c r="H16" s="2">
        <v>3</v>
      </c>
      <c r="I16" s="6">
        <f>テーブル5[[#This Row],[Unit Price]]*テーブル5[[#This Row],[QTY.]]</f>
        <v>288</v>
      </c>
      <c r="J16">
        <f>-_xlfn.DAYS(テーブル5[[#This Row],[受注日]],テーブル5[[#This Row],[出荷日]])</f>
        <v>2</v>
      </c>
      <c r="K16" s="2"/>
      <c r="L16" s="2">
        <v>29</v>
      </c>
      <c r="M16" s="3">
        <v>45459</v>
      </c>
      <c r="N16" s="3">
        <v>45461</v>
      </c>
    </row>
    <row r="17" spans="1:15" x14ac:dyDescent="0.4">
      <c r="A17" s="2">
        <v>15</v>
      </c>
      <c r="B17" s="2" t="s">
        <v>98</v>
      </c>
      <c r="C17" s="2" t="s">
        <v>11</v>
      </c>
      <c r="D17" s="2" t="s">
        <v>116</v>
      </c>
      <c r="E17" s="2"/>
      <c r="F17" s="2" t="s">
        <v>57</v>
      </c>
      <c r="G17" s="2">
        <v>140</v>
      </c>
      <c r="H17" s="2">
        <v>1</v>
      </c>
      <c r="I17" s="6">
        <f>テーブル5[[#This Row],[Unit Price]]*テーブル5[[#This Row],[QTY.]]</f>
        <v>140</v>
      </c>
      <c r="J17">
        <f>-_xlfn.DAYS(テーブル5[[#This Row],[受注日]],テーブル5[[#This Row],[出荷日]])</f>
        <v>2</v>
      </c>
      <c r="K17" s="2"/>
      <c r="L17" s="2">
        <v>14</v>
      </c>
      <c r="M17" s="3">
        <v>45459</v>
      </c>
      <c r="N17" s="3">
        <v>45461</v>
      </c>
    </row>
    <row r="18" spans="1:15" x14ac:dyDescent="0.4">
      <c r="A18" s="2"/>
      <c r="B18" s="2"/>
      <c r="C18" s="2"/>
      <c r="D18" s="2"/>
      <c r="E18" s="2"/>
      <c r="F18" s="2"/>
      <c r="G18" s="2"/>
      <c r="H18" s="2" t="s">
        <v>137</v>
      </c>
      <c r="I18" s="6">
        <f>SUM(テーブル5[金額(税別)])</f>
        <v>88430</v>
      </c>
      <c r="J18" s="2"/>
      <c r="L18" s="2"/>
      <c r="M18" s="3"/>
      <c r="N18" s="3"/>
    </row>
    <row r="21" spans="1:15" x14ac:dyDescent="0.4">
      <c r="N21" s="2"/>
      <c r="O21" s="5"/>
    </row>
  </sheetData>
  <phoneticPr fontId="18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2BF92-DA56-4BCB-B8B4-7CEAABB467D1}">
  <dimension ref="A1:N4"/>
  <sheetViews>
    <sheetView tabSelected="1" workbookViewId="0">
      <selection activeCell="E21" sqref="E21"/>
    </sheetView>
  </sheetViews>
  <sheetFormatPr defaultRowHeight="18.75" x14ac:dyDescent="0.4"/>
  <cols>
    <col min="1" max="1" width="15" customWidth="1"/>
    <col min="2" max="2" width="14" customWidth="1"/>
    <col min="3" max="3" width="12.125" customWidth="1"/>
    <col min="4" max="4" width="10.375" customWidth="1"/>
    <col min="5" max="5" width="10.25" customWidth="1"/>
    <col min="6" max="6" width="12" customWidth="1"/>
    <col min="7" max="10" width="11.75" customWidth="1"/>
  </cols>
  <sheetData>
    <row r="1" spans="1:14" x14ac:dyDescent="0.4">
      <c r="A1" s="9" t="s">
        <v>139</v>
      </c>
      <c r="B1" s="9" t="s">
        <v>104</v>
      </c>
      <c r="C1" s="9" t="s">
        <v>103</v>
      </c>
      <c r="D1" s="9" t="s">
        <v>102</v>
      </c>
      <c r="E1" s="9" t="s">
        <v>109</v>
      </c>
      <c r="F1" s="9" t="s">
        <v>106</v>
      </c>
      <c r="G1" s="9" t="s">
        <v>131</v>
      </c>
      <c r="H1" s="9" t="s">
        <v>138</v>
      </c>
      <c r="I1" s="9" t="s">
        <v>4</v>
      </c>
      <c r="J1" s="9" t="s">
        <v>87</v>
      </c>
      <c r="K1" s="9" t="s">
        <v>113</v>
      </c>
      <c r="L1" s="9" t="s">
        <v>5</v>
      </c>
      <c r="M1" s="9" t="s">
        <v>0</v>
      </c>
      <c r="N1" s="9" t="s">
        <v>132</v>
      </c>
    </row>
    <row r="2" spans="1:14" x14ac:dyDescent="0.4">
      <c r="A2" s="10"/>
      <c r="B2" s="7" t="s">
        <v>22</v>
      </c>
      <c r="C2" s="10" t="s">
        <v>13</v>
      </c>
      <c r="D2" s="10"/>
      <c r="E2" s="10"/>
      <c r="F2" s="7" t="s">
        <v>21</v>
      </c>
      <c r="G2" s="7">
        <v>21</v>
      </c>
      <c r="H2" s="7">
        <v>32</v>
      </c>
      <c r="I2" s="11">
        <f>テーブル3[[#This Row],[Unit Price]]*テーブル3[[#This Row],[QTY.]]</f>
        <v>672</v>
      </c>
      <c r="J2" s="10"/>
      <c r="K2" s="10"/>
      <c r="L2" s="10"/>
      <c r="M2" s="8">
        <v>45689</v>
      </c>
      <c r="N2" s="8">
        <v>45694</v>
      </c>
    </row>
    <row r="3" spans="1:14" x14ac:dyDescent="0.4">
      <c r="A3" s="10"/>
      <c r="B3" s="7" t="s">
        <v>24</v>
      </c>
      <c r="C3" s="12" t="s">
        <v>13</v>
      </c>
      <c r="D3" s="10"/>
      <c r="E3" s="10"/>
      <c r="F3" s="7" t="s">
        <v>23</v>
      </c>
      <c r="G3" s="7">
        <v>18</v>
      </c>
      <c r="H3" s="7">
        <v>10</v>
      </c>
      <c r="I3" s="11">
        <f>テーブル3[[#This Row],[Unit Price]]*テーブル3[[#This Row],[QTY.]]</f>
        <v>180</v>
      </c>
      <c r="J3" s="10"/>
      <c r="K3" s="10"/>
      <c r="L3" s="10"/>
      <c r="M3" s="8">
        <v>45689</v>
      </c>
      <c r="N3" s="8">
        <v>45694</v>
      </c>
    </row>
    <row r="4" spans="1:14" x14ac:dyDescent="0.4">
      <c r="A4" s="12"/>
      <c r="B4" s="7"/>
      <c r="C4" s="12" t="s">
        <v>13</v>
      </c>
      <c r="D4" s="12"/>
      <c r="E4" s="12"/>
      <c r="F4" s="7"/>
      <c r="G4" s="12"/>
      <c r="H4" s="12"/>
      <c r="I4" s="13">
        <f>テーブル3[[#This Row],[Unit Price]]*テーブル3[[#This Row],[QTY.]]</f>
        <v>0</v>
      </c>
      <c r="J4" s="12"/>
      <c r="K4" s="12"/>
      <c r="L4" s="12"/>
      <c r="M4" s="8"/>
      <c r="N4" s="8"/>
    </row>
  </sheetData>
  <phoneticPr fontId="18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1A84E-FCD5-4D48-88B5-AF83326CB2F0}">
  <dimension ref="A1:K1048576"/>
  <sheetViews>
    <sheetView zoomScale="85" zoomScaleNormal="85" workbookViewId="0">
      <selection activeCell="K1" sqref="A1:K1"/>
    </sheetView>
  </sheetViews>
  <sheetFormatPr defaultRowHeight="18.75" x14ac:dyDescent="0.4"/>
  <cols>
    <col min="1" max="1" width="18.75" customWidth="1"/>
    <col min="2" max="2" width="14.25" customWidth="1"/>
    <col min="3" max="3" width="22.75" customWidth="1"/>
    <col min="4" max="4" width="28.875" customWidth="1"/>
    <col min="5" max="5" width="61.125" customWidth="1"/>
    <col min="6" max="6" width="11.75" customWidth="1"/>
    <col min="7" max="7" width="9" customWidth="1"/>
    <col min="8" max="8" width="12.5" customWidth="1"/>
    <col min="10" max="10" width="13.5" customWidth="1"/>
    <col min="12" max="12" width="11.75" customWidth="1"/>
    <col min="14" max="14" width="14" customWidth="1"/>
    <col min="16" max="16" width="12.125" customWidth="1"/>
  </cols>
  <sheetData>
    <row r="1" spans="1:11" x14ac:dyDescent="0.4">
      <c r="A1" t="s">
        <v>0</v>
      </c>
      <c r="B1" t="s">
        <v>6</v>
      </c>
      <c r="C1" t="s">
        <v>8</v>
      </c>
      <c r="D1" t="s">
        <v>1</v>
      </c>
      <c r="E1" t="s">
        <v>7</v>
      </c>
      <c r="F1" t="s">
        <v>3</v>
      </c>
      <c r="G1" t="s">
        <v>2</v>
      </c>
      <c r="H1" t="s">
        <v>4</v>
      </c>
      <c r="I1" t="s">
        <v>5</v>
      </c>
      <c r="J1" t="s">
        <v>9</v>
      </c>
      <c r="K1" t="s">
        <v>77</v>
      </c>
    </row>
    <row r="2" spans="1:11" x14ac:dyDescent="0.4">
      <c r="A2" s="1">
        <v>45467</v>
      </c>
      <c r="B2" s="1">
        <v>45471</v>
      </c>
      <c r="C2" t="s">
        <v>11</v>
      </c>
      <c r="D2" t="s">
        <v>43</v>
      </c>
      <c r="E2" t="s">
        <v>44</v>
      </c>
      <c r="F2">
        <v>410</v>
      </c>
      <c r="G2">
        <v>2</v>
      </c>
      <c r="H2">
        <v>820</v>
      </c>
      <c r="I2">
        <v>82</v>
      </c>
      <c r="J2" t="s">
        <v>10</v>
      </c>
      <c r="K2" t="s">
        <v>78</v>
      </c>
    </row>
    <row r="3" spans="1:11" x14ac:dyDescent="0.4">
      <c r="A3" s="1">
        <v>45459</v>
      </c>
      <c r="B3" s="1">
        <v>45461</v>
      </c>
      <c r="C3" t="s">
        <v>11</v>
      </c>
      <c r="D3" t="s">
        <v>57</v>
      </c>
      <c r="E3" t="s">
        <v>58</v>
      </c>
      <c r="F3">
        <v>140</v>
      </c>
      <c r="G3">
        <v>1</v>
      </c>
      <c r="H3">
        <v>140</v>
      </c>
      <c r="I3">
        <v>14</v>
      </c>
      <c r="J3" t="s">
        <v>10</v>
      </c>
      <c r="K3" t="s">
        <v>78</v>
      </c>
    </row>
    <row r="4" spans="1:11" x14ac:dyDescent="0.4">
      <c r="A4" s="1">
        <v>45459</v>
      </c>
      <c r="B4" s="1">
        <v>45461</v>
      </c>
      <c r="C4" t="s">
        <v>66</v>
      </c>
      <c r="D4" t="s">
        <v>64</v>
      </c>
      <c r="E4" t="s">
        <v>65</v>
      </c>
      <c r="F4">
        <v>251</v>
      </c>
      <c r="G4">
        <v>2</v>
      </c>
      <c r="H4">
        <v>502</v>
      </c>
      <c r="I4">
        <v>50</v>
      </c>
      <c r="J4" t="s">
        <v>10</v>
      </c>
      <c r="K4" t="s">
        <v>78</v>
      </c>
    </row>
    <row r="5" spans="1:11" x14ac:dyDescent="0.4">
      <c r="A5" s="1">
        <v>45689</v>
      </c>
      <c r="B5" s="1">
        <v>45694</v>
      </c>
      <c r="C5" t="s">
        <v>11</v>
      </c>
      <c r="D5" t="s">
        <v>38</v>
      </c>
      <c r="E5" t="s">
        <v>39</v>
      </c>
      <c r="F5">
        <v>670</v>
      </c>
      <c r="G5">
        <v>1</v>
      </c>
      <c r="H5">
        <v>670</v>
      </c>
      <c r="I5">
        <v>67</v>
      </c>
      <c r="J5" t="s">
        <v>10</v>
      </c>
      <c r="K5" t="s">
        <v>78</v>
      </c>
    </row>
    <row r="6" spans="1:11" x14ac:dyDescent="0.4">
      <c r="A6" s="1">
        <v>45459</v>
      </c>
      <c r="B6" s="1">
        <v>45461</v>
      </c>
      <c r="C6" t="s">
        <v>11</v>
      </c>
      <c r="D6" t="s">
        <v>70</v>
      </c>
      <c r="E6" t="s">
        <v>71</v>
      </c>
      <c r="F6">
        <v>590</v>
      </c>
      <c r="G6">
        <v>1</v>
      </c>
      <c r="H6">
        <v>590</v>
      </c>
      <c r="I6">
        <v>59</v>
      </c>
      <c r="J6" t="s">
        <v>42</v>
      </c>
      <c r="K6" t="s">
        <v>78</v>
      </c>
    </row>
    <row r="7" spans="1:11" x14ac:dyDescent="0.4">
      <c r="A7" s="1">
        <v>45689</v>
      </c>
      <c r="B7" s="1">
        <v>45694</v>
      </c>
      <c r="C7" t="s">
        <v>30</v>
      </c>
      <c r="D7" t="s">
        <v>28</v>
      </c>
      <c r="E7" t="s">
        <v>29</v>
      </c>
      <c r="F7">
        <v>21</v>
      </c>
      <c r="G7">
        <v>30</v>
      </c>
      <c r="H7">
        <v>630</v>
      </c>
      <c r="I7">
        <v>63</v>
      </c>
      <c r="J7" t="s">
        <v>10</v>
      </c>
      <c r="K7" t="s">
        <v>78</v>
      </c>
    </row>
    <row r="8" spans="1:11" x14ac:dyDescent="0.4">
      <c r="A8" s="1">
        <v>45452</v>
      </c>
      <c r="B8" s="1">
        <v>45484</v>
      </c>
      <c r="C8" t="s">
        <v>11</v>
      </c>
      <c r="D8" t="s">
        <v>72</v>
      </c>
      <c r="E8" t="s">
        <v>73</v>
      </c>
      <c r="F8">
        <v>14169</v>
      </c>
      <c r="G8">
        <v>1</v>
      </c>
      <c r="H8">
        <v>14169</v>
      </c>
      <c r="I8">
        <v>1417</v>
      </c>
      <c r="J8" t="s">
        <v>10</v>
      </c>
      <c r="K8" t="s">
        <v>78</v>
      </c>
    </row>
    <row r="9" spans="1:11" x14ac:dyDescent="0.4">
      <c r="A9" s="1">
        <v>45448</v>
      </c>
      <c r="B9" s="1">
        <v>45464</v>
      </c>
      <c r="C9" t="s">
        <v>11</v>
      </c>
      <c r="D9" t="s">
        <v>74</v>
      </c>
      <c r="E9" t="s">
        <v>73</v>
      </c>
      <c r="F9">
        <v>22299</v>
      </c>
      <c r="G9">
        <v>1</v>
      </c>
      <c r="H9">
        <v>22299</v>
      </c>
      <c r="I9">
        <v>2230</v>
      </c>
      <c r="J9" t="s">
        <v>10</v>
      </c>
      <c r="K9" t="s">
        <v>78</v>
      </c>
    </row>
    <row r="10" spans="1:11" x14ac:dyDescent="0.4">
      <c r="A10" s="1">
        <v>45447</v>
      </c>
      <c r="B10" s="1">
        <v>45464</v>
      </c>
      <c r="C10" t="s">
        <v>11</v>
      </c>
      <c r="D10" t="s">
        <v>75</v>
      </c>
      <c r="E10" t="s">
        <v>73</v>
      </c>
      <c r="F10">
        <v>16497</v>
      </c>
      <c r="G10">
        <v>1</v>
      </c>
      <c r="H10">
        <v>16497</v>
      </c>
      <c r="I10">
        <v>1650</v>
      </c>
      <c r="J10" t="s">
        <v>63</v>
      </c>
      <c r="K10" t="s">
        <v>78</v>
      </c>
    </row>
    <row r="11" spans="1:11" x14ac:dyDescent="0.4">
      <c r="A11" s="1">
        <v>45459</v>
      </c>
      <c r="B11" s="1">
        <v>45461</v>
      </c>
      <c r="C11" t="s">
        <v>76</v>
      </c>
      <c r="D11" t="s">
        <v>68</v>
      </c>
      <c r="E11" t="s">
        <v>69</v>
      </c>
      <c r="F11">
        <v>609</v>
      </c>
      <c r="G11">
        <v>2</v>
      </c>
      <c r="H11">
        <v>1218</v>
      </c>
      <c r="I11">
        <v>122</v>
      </c>
      <c r="J11" t="s">
        <v>10</v>
      </c>
      <c r="K11" t="s">
        <v>78</v>
      </c>
    </row>
    <row r="12" spans="1:11" x14ac:dyDescent="0.4">
      <c r="A12" s="1">
        <v>45462</v>
      </c>
      <c r="B12" s="1">
        <v>45464</v>
      </c>
      <c r="C12" t="s">
        <v>50</v>
      </c>
      <c r="D12" t="s">
        <v>83</v>
      </c>
      <c r="E12" t="s">
        <v>49</v>
      </c>
      <c r="F12">
        <v>30</v>
      </c>
      <c r="G12">
        <v>10</v>
      </c>
      <c r="H12">
        <v>300</v>
      </c>
      <c r="I12">
        <v>30</v>
      </c>
      <c r="J12" t="s">
        <v>10</v>
      </c>
      <c r="K12" t="s">
        <v>78</v>
      </c>
    </row>
    <row r="13" spans="1:11" x14ac:dyDescent="0.4">
      <c r="A13" s="1">
        <v>45740</v>
      </c>
      <c r="B13" s="1">
        <v>45741</v>
      </c>
      <c r="C13" t="s">
        <v>13</v>
      </c>
      <c r="D13" t="s">
        <v>17</v>
      </c>
      <c r="E13" t="s">
        <v>18</v>
      </c>
      <c r="F13">
        <v>21</v>
      </c>
      <c r="G13">
        <v>10</v>
      </c>
      <c r="H13">
        <v>210</v>
      </c>
      <c r="I13">
        <v>21</v>
      </c>
      <c r="J13" t="s">
        <v>10</v>
      </c>
      <c r="K13" t="s">
        <v>78</v>
      </c>
    </row>
    <row r="14" spans="1:11" x14ac:dyDescent="0.4">
      <c r="A14" s="1">
        <v>45689</v>
      </c>
      <c r="B14" s="1">
        <v>45694</v>
      </c>
      <c r="C14" t="s">
        <v>13</v>
      </c>
      <c r="D14" t="s">
        <v>36</v>
      </c>
      <c r="E14" t="s">
        <v>37</v>
      </c>
      <c r="F14">
        <v>22</v>
      </c>
      <c r="G14">
        <v>20</v>
      </c>
      <c r="H14">
        <v>440</v>
      </c>
      <c r="I14">
        <v>44</v>
      </c>
      <c r="J14" t="s">
        <v>10</v>
      </c>
      <c r="K14" t="s">
        <v>82</v>
      </c>
    </row>
    <row r="15" spans="1:11" x14ac:dyDescent="0.4">
      <c r="A15" s="1">
        <v>45740</v>
      </c>
      <c r="B15" s="1">
        <v>45741</v>
      </c>
      <c r="C15" t="s">
        <v>13</v>
      </c>
      <c r="D15" t="s">
        <v>15</v>
      </c>
      <c r="E15" t="s">
        <v>16</v>
      </c>
      <c r="F15">
        <v>42</v>
      </c>
      <c r="G15">
        <v>12</v>
      </c>
      <c r="H15">
        <v>504</v>
      </c>
      <c r="I15">
        <v>50</v>
      </c>
      <c r="J15" t="s">
        <v>10</v>
      </c>
      <c r="K15" t="s">
        <v>82</v>
      </c>
    </row>
    <row r="16" spans="1:11" x14ac:dyDescent="0.4">
      <c r="A16" s="1">
        <v>45689</v>
      </c>
      <c r="B16" s="1">
        <v>45694</v>
      </c>
      <c r="C16" t="s">
        <v>11</v>
      </c>
      <c r="D16" t="s">
        <v>25</v>
      </c>
      <c r="E16" t="s">
        <v>26</v>
      </c>
      <c r="F16">
        <v>1990</v>
      </c>
      <c r="G16">
        <v>1</v>
      </c>
      <c r="H16">
        <v>1990</v>
      </c>
      <c r="I16">
        <v>199</v>
      </c>
      <c r="J16" t="s">
        <v>10</v>
      </c>
      <c r="K16" t="s">
        <v>82</v>
      </c>
    </row>
    <row r="17" spans="1:11" x14ac:dyDescent="0.4">
      <c r="A17" s="1">
        <v>45689</v>
      </c>
      <c r="B17" s="1">
        <v>45694</v>
      </c>
      <c r="C17" t="s">
        <v>11</v>
      </c>
      <c r="D17" t="s">
        <v>27</v>
      </c>
      <c r="E17" t="s">
        <v>26</v>
      </c>
      <c r="F17">
        <v>2012</v>
      </c>
      <c r="G17">
        <v>1</v>
      </c>
      <c r="H17">
        <v>2012</v>
      </c>
      <c r="I17">
        <v>201</v>
      </c>
      <c r="J17" t="s">
        <v>10</v>
      </c>
      <c r="K17" t="s">
        <v>82</v>
      </c>
    </row>
    <row r="18" spans="1:11" x14ac:dyDescent="0.4">
      <c r="A18" s="1">
        <v>45740</v>
      </c>
      <c r="B18" s="1">
        <v>45741</v>
      </c>
      <c r="C18" t="s">
        <v>13</v>
      </c>
      <c r="D18" t="s">
        <v>14</v>
      </c>
      <c r="E18" t="s">
        <v>12</v>
      </c>
      <c r="F18">
        <v>24</v>
      </c>
      <c r="G18">
        <v>12</v>
      </c>
      <c r="H18">
        <v>288</v>
      </c>
      <c r="I18">
        <v>29</v>
      </c>
      <c r="J18" t="s">
        <v>10</v>
      </c>
      <c r="K18" t="s">
        <v>82</v>
      </c>
    </row>
    <row r="19" spans="1:11" x14ac:dyDescent="0.4">
      <c r="A19" s="1">
        <v>45689</v>
      </c>
      <c r="B19" s="1">
        <v>45694</v>
      </c>
      <c r="C19" t="s">
        <v>13</v>
      </c>
      <c r="D19" t="s">
        <v>31</v>
      </c>
      <c r="E19" t="s">
        <v>12</v>
      </c>
      <c r="F19">
        <v>23</v>
      </c>
      <c r="G19">
        <v>20</v>
      </c>
      <c r="H19">
        <v>460</v>
      </c>
      <c r="I19">
        <v>46</v>
      </c>
      <c r="J19" t="s">
        <v>10</v>
      </c>
      <c r="K19" t="s">
        <v>82</v>
      </c>
    </row>
    <row r="20" spans="1:11" x14ac:dyDescent="0.4">
      <c r="A20" s="1">
        <v>45689</v>
      </c>
      <c r="B20" s="1">
        <v>45694</v>
      </c>
      <c r="C20" t="s">
        <v>13</v>
      </c>
      <c r="D20" t="s">
        <v>33</v>
      </c>
      <c r="E20" t="s">
        <v>12</v>
      </c>
      <c r="F20">
        <v>23</v>
      </c>
      <c r="G20">
        <v>20</v>
      </c>
      <c r="H20">
        <v>460</v>
      </c>
      <c r="I20">
        <v>46</v>
      </c>
      <c r="J20" t="s">
        <v>10</v>
      </c>
      <c r="K20" t="s">
        <v>82</v>
      </c>
    </row>
    <row r="21" spans="1:11" x14ac:dyDescent="0.4">
      <c r="A21" s="1">
        <v>45689</v>
      </c>
      <c r="B21" s="1">
        <v>45694</v>
      </c>
      <c r="C21" t="s">
        <v>11</v>
      </c>
      <c r="D21" t="s">
        <v>34</v>
      </c>
      <c r="E21" t="s">
        <v>35</v>
      </c>
      <c r="F21">
        <v>226</v>
      </c>
      <c r="G21">
        <v>4</v>
      </c>
      <c r="H21">
        <v>904</v>
      </c>
      <c r="I21">
        <v>90</v>
      </c>
      <c r="J21" t="s">
        <v>10</v>
      </c>
      <c r="K21" t="s">
        <v>82</v>
      </c>
    </row>
    <row r="22" spans="1:11" x14ac:dyDescent="0.4">
      <c r="A22" s="1">
        <v>45689</v>
      </c>
      <c r="B22" s="1">
        <v>45694</v>
      </c>
      <c r="C22" t="s">
        <v>13</v>
      </c>
      <c r="D22" t="s">
        <v>21</v>
      </c>
      <c r="E22" t="s">
        <v>22</v>
      </c>
      <c r="F22">
        <v>21</v>
      </c>
      <c r="G22">
        <v>32</v>
      </c>
      <c r="H22">
        <v>672</v>
      </c>
      <c r="I22">
        <v>67</v>
      </c>
      <c r="J22" t="s">
        <v>10</v>
      </c>
      <c r="K22" t="s">
        <v>81</v>
      </c>
    </row>
    <row r="23" spans="1:11" x14ac:dyDescent="0.4">
      <c r="A23" s="1">
        <v>45689</v>
      </c>
      <c r="B23" s="1">
        <v>45694</v>
      </c>
      <c r="C23" t="s">
        <v>13</v>
      </c>
      <c r="D23" t="s">
        <v>23</v>
      </c>
      <c r="E23" t="s">
        <v>24</v>
      </c>
      <c r="F23">
        <v>18</v>
      </c>
      <c r="G23">
        <v>10</v>
      </c>
      <c r="H23">
        <v>180</v>
      </c>
      <c r="I23">
        <v>18</v>
      </c>
      <c r="J23" t="s">
        <v>10</v>
      </c>
      <c r="K23" t="s">
        <v>81</v>
      </c>
    </row>
    <row r="24" spans="1:11" x14ac:dyDescent="0.4">
      <c r="A24" s="1">
        <v>45462</v>
      </c>
      <c r="B24" s="1">
        <v>45463</v>
      </c>
      <c r="C24" t="s">
        <v>47</v>
      </c>
      <c r="D24" t="s">
        <v>45</v>
      </c>
      <c r="E24" t="s">
        <v>46</v>
      </c>
      <c r="F24">
        <v>294</v>
      </c>
      <c r="G24">
        <v>2</v>
      </c>
      <c r="H24">
        <v>588</v>
      </c>
      <c r="I24">
        <v>59</v>
      </c>
      <c r="J24" t="s">
        <v>10</v>
      </c>
      <c r="K24" t="s">
        <v>80</v>
      </c>
    </row>
    <row r="25" spans="1:11" x14ac:dyDescent="0.4">
      <c r="A25" s="1">
        <v>45527</v>
      </c>
      <c r="B25" s="1">
        <v>45527</v>
      </c>
      <c r="C25" t="s">
        <v>13</v>
      </c>
      <c r="D25" t="s">
        <v>40</v>
      </c>
      <c r="E25" t="s">
        <v>41</v>
      </c>
      <c r="F25">
        <v>247</v>
      </c>
      <c r="G25">
        <v>1</v>
      </c>
      <c r="H25">
        <v>247</v>
      </c>
      <c r="I25">
        <v>25</v>
      </c>
      <c r="J25" t="s">
        <v>10</v>
      </c>
      <c r="K25" t="s">
        <v>80</v>
      </c>
    </row>
    <row r="26" spans="1:11" x14ac:dyDescent="0.4">
      <c r="A26" s="1">
        <v>45462</v>
      </c>
      <c r="B26" s="1">
        <v>45463</v>
      </c>
      <c r="C26" t="s">
        <v>13</v>
      </c>
      <c r="D26" t="s">
        <v>48</v>
      </c>
      <c r="E26" t="s">
        <v>41</v>
      </c>
      <c r="F26">
        <v>80</v>
      </c>
      <c r="G26">
        <v>3</v>
      </c>
      <c r="H26">
        <v>240</v>
      </c>
      <c r="I26">
        <v>24</v>
      </c>
      <c r="J26" t="s">
        <v>10</v>
      </c>
      <c r="K26" t="s">
        <v>80</v>
      </c>
    </row>
    <row r="27" spans="1:11" x14ac:dyDescent="0.4">
      <c r="A27" s="1">
        <v>45461</v>
      </c>
      <c r="B27" s="1">
        <v>45462</v>
      </c>
      <c r="C27" t="s">
        <v>13</v>
      </c>
      <c r="D27" t="s">
        <v>48</v>
      </c>
      <c r="E27" t="s">
        <v>41</v>
      </c>
      <c r="F27">
        <v>280</v>
      </c>
      <c r="G27">
        <v>1</v>
      </c>
      <c r="H27">
        <v>280</v>
      </c>
      <c r="I27">
        <v>28</v>
      </c>
      <c r="J27" t="s">
        <v>10</v>
      </c>
      <c r="K27" t="s">
        <v>80</v>
      </c>
    </row>
    <row r="28" spans="1:11" x14ac:dyDescent="0.4">
      <c r="A28" s="1">
        <v>45461</v>
      </c>
      <c r="B28" s="1">
        <v>45464</v>
      </c>
      <c r="C28" t="s">
        <v>13</v>
      </c>
      <c r="D28" t="s">
        <v>55</v>
      </c>
      <c r="E28" t="s">
        <v>56</v>
      </c>
      <c r="F28">
        <v>553</v>
      </c>
      <c r="G28">
        <v>1</v>
      </c>
      <c r="H28">
        <v>553</v>
      </c>
      <c r="I28">
        <v>55</v>
      </c>
      <c r="J28" t="s">
        <v>10</v>
      </c>
      <c r="K28" t="s">
        <v>80</v>
      </c>
    </row>
    <row r="29" spans="1:11" x14ac:dyDescent="0.4">
      <c r="A29" s="1">
        <v>45461</v>
      </c>
      <c r="B29" s="1">
        <v>45464</v>
      </c>
      <c r="C29" t="s">
        <v>11</v>
      </c>
      <c r="D29" t="s">
        <v>51</v>
      </c>
      <c r="E29" t="s">
        <v>52</v>
      </c>
      <c r="F29">
        <v>630</v>
      </c>
      <c r="G29">
        <v>1</v>
      </c>
      <c r="H29">
        <v>630</v>
      </c>
      <c r="I29">
        <v>63</v>
      </c>
      <c r="J29" t="s">
        <v>10</v>
      </c>
      <c r="K29" t="s">
        <v>80</v>
      </c>
    </row>
    <row r="30" spans="1:11" x14ac:dyDescent="0.4">
      <c r="A30" s="1">
        <v>45461</v>
      </c>
      <c r="B30" s="1">
        <v>45462</v>
      </c>
      <c r="C30" t="s">
        <v>13</v>
      </c>
      <c r="D30" t="s">
        <v>53</v>
      </c>
      <c r="E30" t="s">
        <v>54</v>
      </c>
      <c r="F30">
        <v>435</v>
      </c>
      <c r="G30">
        <v>1</v>
      </c>
      <c r="H30">
        <v>435</v>
      </c>
      <c r="I30">
        <v>44</v>
      </c>
      <c r="J30" t="s">
        <v>10</v>
      </c>
      <c r="K30" t="s">
        <v>80</v>
      </c>
    </row>
    <row r="31" spans="1:11" x14ac:dyDescent="0.4">
      <c r="A31" s="1">
        <v>45459</v>
      </c>
      <c r="B31" s="1">
        <v>45461</v>
      </c>
      <c r="C31" t="s">
        <v>50</v>
      </c>
      <c r="D31" t="s">
        <v>84</v>
      </c>
      <c r="E31" t="s">
        <v>49</v>
      </c>
      <c r="F31">
        <v>279</v>
      </c>
      <c r="G31">
        <v>3</v>
      </c>
      <c r="H31">
        <v>837</v>
      </c>
      <c r="I31">
        <v>84</v>
      </c>
      <c r="J31" t="s">
        <v>10</v>
      </c>
      <c r="K31" t="s">
        <v>79</v>
      </c>
    </row>
    <row r="32" spans="1:11" x14ac:dyDescent="0.4">
      <c r="A32" s="1">
        <v>45459</v>
      </c>
      <c r="B32" s="1">
        <v>45463</v>
      </c>
      <c r="C32" t="s">
        <v>11</v>
      </c>
      <c r="D32" t="s">
        <v>67</v>
      </c>
      <c r="E32" t="s">
        <v>44</v>
      </c>
      <c r="F32">
        <v>410</v>
      </c>
      <c r="G32">
        <v>2</v>
      </c>
      <c r="H32">
        <v>820</v>
      </c>
      <c r="I32">
        <v>82</v>
      </c>
      <c r="J32" t="s">
        <v>10</v>
      </c>
      <c r="K32" t="s">
        <v>79</v>
      </c>
    </row>
    <row r="33" spans="1:11" x14ac:dyDescent="0.4">
      <c r="A33" s="1">
        <v>45459</v>
      </c>
      <c r="B33" s="1">
        <v>45461</v>
      </c>
      <c r="C33" t="s">
        <v>11</v>
      </c>
      <c r="D33" t="s">
        <v>59</v>
      </c>
      <c r="E33" t="s">
        <v>60</v>
      </c>
      <c r="F33">
        <v>150</v>
      </c>
      <c r="G33">
        <v>1</v>
      </c>
      <c r="H33">
        <v>150</v>
      </c>
      <c r="I33">
        <v>15</v>
      </c>
      <c r="J33" t="s">
        <v>10</v>
      </c>
      <c r="K33" t="s">
        <v>79</v>
      </c>
    </row>
    <row r="34" spans="1:11" x14ac:dyDescent="0.4">
      <c r="A34" s="1">
        <v>45689</v>
      </c>
      <c r="B34" s="1">
        <v>45694</v>
      </c>
      <c r="C34" t="s">
        <v>13</v>
      </c>
      <c r="D34" t="s">
        <v>32</v>
      </c>
      <c r="E34" t="s">
        <v>12</v>
      </c>
      <c r="F34">
        <v>23</v>
      </c>
      <c r="G34">
        <v>30</v>
      </c>
      <c r="H34">
        <v>690</v>
      </c>
      <c r="I34">
        <v>69</v>
      </c>
      <c r="J34" t="s">
        <v>10</v>
      </c>
      <c r="K34" t="s">
        <v>79</v>
      </c>
    </row>
    <row r="35" spans="1:11" x14ac:dyDescent="0.4">
      <c r="A35" s="1">
        <v>45459</v>
      </c>
      <c r="B35" s="1">
        <v>45461</v>
      </c>
      <c r="C35" t="s">
        <v>11</v>
      </c>
      <c r="D35" t="s">
        <v>61</v>
      </c>
      <c r="E35" t="s">
        <v>62</v>
      </c>
      <c r="F35">
        <v>96</v>
      </c>
      <c r="G35">
        <v>3</v>
      </c>
      <c r="H35">
        <v>288</v>
      </c>
      <c r="I35">
        <v>29</v>
      </c>
      <c r="J35" t="s">
        <v>63</v>
      </c>
      <c r="K35" t="s">
        <v>79</v>
      </c>
    </row>
    <row r="36" spans="1:11" x14ac:dyDescent="0.4">
      <c r="A36" s="1">
        <v>45689</v>
      </c>
      <c r="B36" s="1">
        <v>45694</v>
      </c>
      <c r="C36" t="s">
        <v>13</v>
      </c>
      <c r="D36" t="s">
        <v>19</v>
      </c>
      <c r="E36" t="s">
        <v>20</v>
      </c>
      <c r="F36">
        <v>21</v>
      </c>
      <c r="G36">
        <v>5</v>
      </c>
      <c r="H36">
        <v>105</v>
      </c>
      <c r="I36">
        <v>11</v>
      </c>
      <c r="J36" t="s">
        <v>10</v>
      </c>
      <c r="K36" t="s">
        <v>79</v>
      </c>
    </row>
    <row r="37" spans="1:11" x14ac:dyDescent="0.4">
      <c r="A37" s="1"/>
      <c r="B37" s="1"/>
      <c r="C37" s="1"/>
      <c r="H37">
        <f>SUM(H2:H36)</f>
        <v>71818</v>
      </c>
    </row>
    <row r="1048576" spans="8:8" x14ac:dyDescent="0.4">
      <c r="H1048576">
        <f>SUM(H2:H1048575)</f>
        <v>143636</v>
      </c>
    </row>
  </sheetData>
  <phoneticPr fontId="18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System</vt:lpstr>
      <vt:lpstr>fly-wheel_unit</vt:lpstr>
      <vt:lpstr>enclosure</vt:lpstr>
      <vt:lpstr>misumi_order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TA1</dc:creator>
  <cp:lastModifiedBy>Tomohiro AOKI</cp:lastModifiedBy>
  <dcterms:created xsi:type="dcterms:W3CDTF">2025-08-09T22:11:26Z</dcterms:created>
  <dcterms:modified xsi:type="dcterms:W3CDTF">2025-08-10T08:45:14Z</dcterms:modified>
</cp:coreProperties>
</file>