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kurleni\Desktop\"/>
    </mc:Choice>
  </mc:AlternateContent>
  <bookViews>
    <workbookView xWindow="0" yWindow="0" windowWidth="28800" windowHeight="12435" tabRatio="843" activeTab="2"/>
  </bookViews>
  <sheets>
    <sheet name="ИТОГ" sheetId="1" r:id="rId1"/>
    <sheet name="Итог учебной нагрузки" sheetId="22" r:id="rId2"/>
    <sheet name="фамилия" sheetId="79" r:id="rId3"/>
  </sheets>
  <externalReferences>
    <externalReference r:id="rId4"/>
  </externalReferences>
  <definedNames>
    <definedName name="Print_Area" localSheetId="0">ИТОГ!$A$1:$O$104</definedName>
    <definedName name="Print_Area" localSheetId="2">фамилия!$B$1:$AO$209</definedName>
  </definedNames>
  <calcPr calcId="152511"/>
</workbook>
</file>

<file path=xl/calcChain.xml><?xml version="1.0" encoding="utf-8"?>
<calcChain xmlns="http://schemas.openxmlformats.org/spreadsheetml/2006/main">
  <c r="C139" i="79" l="1"/>
  <c r="C137" i="79"/>
  <c r="Y129" i="79"/>
  <c r="Y128" i="79"/>
  <c r="AM178" i="79" l="1"/>
  <c r="AM179" i="79"/>
  <c r="AM180" i="79"/>
  <c r="AM181" i="79"/>
  <c r="AH8" i="79" s="1"/>
  <c r="AM182" i="79"/>
  <c r="AM183" i="79"/>
  <c r="AM184" i="79"/>
  <c r="AM185" i="79"/>
  <c r="AM186" i="79"/>
  <c r="AM187" i="79"/>
  <c r="AM188" i="79"/>
  <c r="AM189" i="79"/>
  <c r="AM190" i="79"/>
  <c r="AM191" i="79"/>
  <c r="AM192" i="79"/>
  <c r="AM193" i="79"/>
  <c r="AM194" i="79"/>
  <c r="AM195" i="79"/>
  <c r="AM196" i="79"/>
  <c r="AM197" i="79"/>
  <c r="AM198" i="79"/>
  <c r="AM199" i="79"/>
  <c r="AM200" i="79"/>
  <c r="AM201" i="79"/>
  <c r="AM202" i="79"/>
  <c r="AM203" i="79"/>
  <c r="AM204" i="79"/>
  <c r="AM205" i="79"/>
  <c r="AM206" i="79"/>
  <c r="AM207" i="79"/>
  <c r="AM208" i="79"/>
  <c r="AM209" i="79"/>
  <c r="A178" i="79"/>
  <c r="A179" i="79"/>
  <c r="A180" i="79"/>
  <c r="A181" i="79"/>
  <c r="A182" i="79"/>
  <c r="A183" i="79"/>
  <c r="A184" i="79"/>
  <c r="A185" i="79"/>
  <c r="A186" i="79"/>
  <c r="A187" i="79"/>
  <c r="A188" i="79"/>
  <c r="A189" i="79"/>
  <c r="A190" i="79"/>
  <c r="A191" i="79"/>
  <c r="A192" i="79"/>
  <c r="A193" i="79"/>
  <c r="A194" i="79"/>
  <c r="A195" i="79"/>
  <c r="A196" i="79"/>
  <c r="A197" i="79"/>
  <c r="A198" i="79"/>
  <c r="A199" i="79"/>
  <c r="A200" i="79"/>
  <c r="A201" i="79"/>
  <c r="A202" i="79"/>
  <c r="A203" i="79"/>
  <c r="A204" i="79"/>
  <c r="A205" i="79"/>
  <c r="A206" i="79"/>
  <c r="A207" i="79"/>
  <c r="A208" i="79"/>
  <c r="A209" i="79"/>
  <c r="AM145" i="79"/>
  <c r="AM146" i="79"/>
  <c r="AM147" i="79"/>
  <c r="AM148" i="79"/>
  <c r="AM149" i="79"/>
  <c r="AM150" i="79"/>
  <c r="AM151" i="79"/>
  <c r="AM152" i="79"/>
  <c r="AM153" i="79"/>
  <c r="AM154" i="79"/>
  <c r="AM155" i="79"/>
  <c r="AM156" i="79"/>
  <c r="AM157" i="79"/>
  <c r="AM158" i="79"/>
  <c r="AM159" i="79"/>
  <c r="AM160" i="79"/>
  <c r="AM161" i="79"/>
  <c r="AM162" i="79"/>
  <c r="AM163" i="79"/>
  <c r="AM164" i="79"/>
  <c r="AM165" i="79"/>
  <c r="AM166" i="79"/>
  <c r="AM167" i="79"/>
  <c r="AM168" i="79"/>
  <c r="AM169" i="79"/>
  <c r="AM170" i="79"/>
  <c r="AM171" i="79"/>
  <c r="AM172" i="79"/>
  <c r="AM173" i="79"/>
  <c r="AM174" i="79"/>
  <c r="AM175" i="79"/>
  <c r="AM176" i="79"/>
  <c r="A145" i="79"/>
  <c r="A146" i="79"/>
  <c r="A147" i="79"/>
  <c r="A148" i="79"/>
  <c r="A149" i="79"/>
  <c r="A150" i="79"/>
  <c r="A151" i="79"/>
  <c r="A152" i="79"/>
  <c r="A153" i="79"/>
  <c r="A154" i="79"/>
  <c r="A155" i="79"/>
  <c r="A156" i="79"/>
  <c r="A157" i="79"/>
  <c r="A158" i="79"/>
  <c r="A159" i="79"/>
  <c r="A160" i="79"/>
  <c r="A161" i="79"/>
  <c r="A162" i="79"/>
  <c r="A163" i="79"/>
  <c r="A164" i="79"/>
  <c r="A165" i="79"/>
  <c r="A166" i="79"/>
  <c r="A167" i="79"/>
  <c r="A168" i="79"/>
  <c r="A169" i="79"/>
  <c r="A170" i="79"/>
  <c r="A171" i="79"/>
  <c r="A172" i="79"/>
  <c r="A173" i="79"/>
  <c r="A174" i="79"/>
  <c r="A175" i="79"/>
  <c r="A176" i="79"/>
  <c r="AM69" i="79"/>
  <c r="AM70" i="79"/>
  <c r="AM71" i="79"/>
  <c r="AM72" i="79"/>
  <c r="AM73" i="79"/>
  <c r="AM74" i="79"/>
  <c r="AM75" i="79"/>
  <c r="AM76" i="79"/>
  <c r="AM77" i="79"/>
  <c r="AM79" i="79"/>
  <c r="AM81" i="79"/>
  <c r="AM82" i="79"/>
  <c r="AM84" i="79"/>
  <c r="AM85" i="79"/>
  <c r="AM86" i="79"/>
  <c r="AK72" i="79"/>
  <c r="AK85" i="79"/>
  <c r="AK86" i="79"/>
  <c r="AK68" i="79" s="1"/>
  <c r="Z94" i="79"/>
  <c r="AG5" i="79"/>
  <c r="X141" i="79"/>
  <c r="X140" i="79"/>
  <c r="X91" i="79"/>
  <c r="X90" i="79"/>
  <c r="H30" i="1"/>
  <c r="H29" i="1"/>
  <c r="AN127" i="79"/>
  <c r="AN124" i="79"/>
  <c r="AN123" i="79"/>
  <c r="AN112" i="79"/>
  <c r="AN111" i="79"/>
  <c r="AN110" i="79"/>
  <c r="AN109" i="79"/>
  <c r="AN108" i="79"/>
  <c r="AN107" i="79"/>
  <c r="AN106" i="79"/>
  <c r="AN105" i="79"/>
  <c r="AN104" i="79"/>
  <c r="AN103" i="79"/>
  <c r="AN101" i="79"/>
  <c r="AN99" i="79"/>
  <c r="AN98" i="79"/>
  <c r="AN97" i="79"/>
  <c r="AN96" i="79"/>
  <c r="AN86" i="79"/>
  <c r="AN85" i="79"/>
  <c r="Y141" i="79"/>
  <c r="R7" i="22" s="1"/>
  <c r="W141" i="79"/>
  <c r="Q7" i="22" s="1"/>
  <c r="V141" i="79"/>
  <c r="U141" i="79"/>
  <c r="N7" i="22" s="1"/>
  <c r="T141" i="79"/>
  <c r="M7" i="22" s="1"/>
  <c r="S141" i="79"/>
  <c r="R141" i="79"/>
  <c r="Q141" i="79"/>
  <c r="P141" i="79"/>
  <c r="I7" i="22" s="1"/>
  <c r="O141" i="79"/>
  <c r="H7" i="22" s="1"/>
  <c r="N141" i="79"/>
  <c r="M141" i="79"/>
  <c r="L141" i="79"/>
  <c r="E7" i="22" s="1"/>
  <c r="K141" i="79"/>
  <c r="J141" i="79"/>
  <c r="D103" i="1"/>
  <c r="E103" i="1"/>
  <c r="F103" i="1"/>
  <c r="G103" i="1"/>
  <c r="H103" i="1"/>
  <c r="C103" i="1"/>
  <c r="F94" i="1"/>
  <c r="G94" i="1"/>
  <c r="H94" i="1"/>
  <c r="I94" i="1"/>
  <c r="K17" i="79"/>
  <c r="K7" i="79"/>
  <c r="K6" i="79"/>
  <c r="C86" i="1"/>
  <c r="D82" i="1"/>
  <c r="E82" i="1"/>
  <c r="F82" i="1"/>
  <c r="G82" i="1"/>
  <c r="H82" i="1"/>
  <c r="C82" i="1"/>
  <c r="F73" i="1"/>
  <c r="G73" i="1"/>
  <c r="H73" i="1"/>
  <c r="I73" i="1"/>
  <c r="C65" i="1"/>
  <c r="K61" i="1"/>
  <c r="K49" i="1"/>
  <c r="K50" i="1"/>
  <c r="K51" i="1"/>
  <c r="K52" i="1"/>
  <c r="K53" i="1"/>
  <c r="K54" i="1"/>
  <c r="K55" i="1"/>
  <c r="K56" i="1"/>
  <c r="K57" i="1"/>
  <c r="K58" i="1"/>
  <c r="K59" i="1"/>
  <c r="K60" i="1"/>
  <c r="K38" i="1"/>
  <c r="K39" i="1"/>
  <c r="K40" i="1"/>
  <c r="K41" i="1"/>
  <c r="K42" i="1"/>
  <c r="K43" i="1"/>
  <c r="K44" i="1"/>
  <c r="K45" i="1"/>
  <c r="K46" i="1"/>
  <c r="K47" i="1"/>
  <c r="K48" i="1"/>
  <c r="K37" i="1"/>
  <c r="D5" i="1"/>
  <c r="F32" i="1"/>
  <c r="G32" i="1"/>
  <c r="H32" i="1"/>
  <c r="F33" i="1"/>
  <c r="G33" i="1"/>
  <c r="H33" i="1"/>
  <c r="C28" i="1"/>
  <c r="D28" i="1"/>
  <c r="E28" i="1"/>
  <c r="F28" i="1"/>
  <c r="G28" i="1"/>
  <c r="H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H31" i="1"/>
  <c r="D27" i="1"/>
  <c r="E27" i="1"/>
  <c r="F27" i="1"/>
  <c r="G27" i="1"/>
  <c r="H27" i="1"/>
  <c r="C27" i="1"/>
  <c r="D25" i="1"/>
  <c r="E25" i="1"/>
  <c r="F25" i="1"/>
  <c r="S13" i="1" s="1"/>
  <c r="S15" i="1" s="1"/>
  <c r="G25" i="1"/>
  <c r="H25" i="1"/>
  <c r="C25" i="1"/>
  <c r="F16" i="1"/>
  <c r="G16" i="1"/>
  <c r="H16" i="1"/>
  <c r="I16" i="1"/>
  <c r="F104" i="1"/>
  <c r="AP1" i="79"/>
  <c r="G104" i="1"/>
  <c r="E104" i="1"/>
  <c r="D104" i="1"/>
  <c r="G89" i="1" s="1"/>
  <c r="H104" i="1"/>
  <c r="C104" i="1"/>
  <c r="J3" i="1"/>
  <c r="J2" i="1"/>
  <c r="K77" i="1"/>
  <c r="K98" i="1"/>
  <c r="F93" i="1"/>
  <c r="F96" i="1"/>
  <c r="J96" i="1" s="1"/>
  <c r="F95" i="1"/>
  <c r="G95" i="1"/>
  <c r="F91" i="1"/>
  <c r="I95" i="1"/>
  <c r="K95" i="1" s="1"/>
  <c r="H95" i="1"/>
  <c r="F92" i="1"/>
  <c r="I92" i="1"/>
  <c r="H91" i="1"/>
  <c r="H92" i="1"/>
  <c r="H93" i="1"/>
  <c r="G93" i="1"/>
  <c r="I93" i="1"/>
  <c r="I96" i="1"/>
  <c r="H96" i="1"/>
  <c r="G91" i="1"/>
  <c r="G96" i="1"/>
  <c r="K96" i="1" s="1"/>
  <c r="I91" i="1"/>
  <c r="G92" i="1"/>
  <c r="J77" i="1"/>
  <c r="J98" i="1"/>
  <c r="H89" i="1"/>
  <c r="F90" i="1"/>
  <c r="F88" i="1"/>
  <c r="K94" i="1"/>
  <c r="J94" i="1"/>
  <c r="H90" i="1"/>
  <c r="F89" i="1"/>
  <c r="H88" i="1"/>
  <c r="J88" i="1" s="1"/>
  <c r="H68" i="1"/>
  <c r="F69" i="1"/>
  <c r="F67" i="1"/>
  <c r="K73" i="1"/>
  <c r="H69" i="1"/>
  <c r="F68" i="1"/>
  <c r="J68" i="1" s="1"/>
  <c r="H67" i="1"/>
  <c r="C26" i="1"/>
  <c r="G90" i="1"/>
  <c r="AI5" i="79"/>
  <c r="AG6" i="79"/>
  <c r="AI6" i="79"/>
  <c r="AG7" i="79"/>
  <c r="AI7" i="79"/>
  <c r="AK11" i="79"/>
  <c r="AL11" i="79"/>
  <c r="C83" i="1"/>
  <c r="E83" i="1"/>
  <c r="F83" i="1"/>
  <c r="H83" i="1"/>
  <c r="I69" i="1" s="1"/>
  <c r="AD36" i="79"/>
  <c r="AF36" i="79"/>
  <c r="Z41" i="79"/>
  <c r="AA41" i="79"/>
  <c r="Z42" i="79"/>
  <c r="AA42" i="79"/>
  <c r="Z43" i="79"/>
  <c r="AA43" i="79"/>
  <c r="AK43" i="79"/>
  <c r="AM43" i="79"/>
  <c r="AN43" i="79"/>
  <c r="Z44" i="79"/>
  <c r="AA44" i="79"/>
  <c r="AK44" i="79"/>
  <c r="AM44" i="79"/>
  <c r="AN44" i="79"/>
  <c r="Z45" i="79"/>
  <c r="AA45" i="79"/>
  <c r="AK45" i="79"/>
  <c r="AM45" i="79"/>
  <c r="AN45" i="79"/>
  <c r="Z46" i="79"/>
  <c r="AA46" i="79"/>
  <c r="AK46" i="79"/>
  <c r="AM46" i="79"/>
  <c r="AN46" i="79"/>
  <c r="Z47" i="79"/>
  <c r="AA47" i="79"/>
  <c r="AK47" i="79"/>
  <c r="AM47" i="79"/>
  <c r="AN47" i="79"/>
  <c r="Z48" i="79"/>
  <c r="AA48" i="79"/>
  <c r="Z49" i="79"/>
  <c r="AA49" i="79"/>
  <c r="AK49" i="79"/>
  <c r="AM49" i="79"/>
  <c r="AN49" i="79"/>
  <c r="Z50" i="79"/>
  <c r="AA50" i="79"/>
  <c r="AK50" i="79"/>
  <c r="AM50" i="79"/>
  <c r="AN50" i="79"/>
  <c r="Z51" i="79"/>
  <c r="AA51" i="79"/>
  <c r="AK51" i="79"/>
  <c r="AM51" i="79"/>
  <c r="AN51" i="79"/>
  <c r="Z52" i="79"/>
  <c r="AA52" i="79"/>
  <c r="AK52" i="79"/>
  <c r="AM52" i="79"/>
  <c r="AN52" i="79"/>
  <c r="Z53" i="79"/>
  <c r="AA53" i="79"/>
  <c r="AK53" i="79"/>
  <c r="AM53" i="79"/>
  <c r="AN53" i="79"/>
  <c r="Z54" i="79"/>
  <c r="AA54" i="79"/>
  <c r="AK54" i="79"/>
  <c r="AM54" i="79"/>
  <c r="AN54" i="79"/>
  <c r="Z55" i="79"/>
  <c r="AA55" i="79"/>
  <c r="AK55" i="79"/>
  <c r="AM55" i="79"/>
  <c r="AN55" i="79"/>
  <c r="Z56" i="79"/>
  <c r="AA56" i="79"/>
  <c r="AK56" i="79"/>
  <c r="AM56" i="79"/>
  <c r="AN56" i="79"/>
  <c r="Z57" i="79"/>
  <c r="AA57" i="79"/>
  <c r="AK57" i="79"/>
  <c r="AM57" i="79"/>
  <c r="AN57" i="79"/>
  <c r="Z58" i="79"/>
  <c r="AA58" i="79"/>
  <c r="Z59" i="79"/>
  <c r="AA59" i="79"/>
  <c r="AK59" i="79"/>
  <c r="AM59" i="79"/>
  <c r="AN59" i="79"/>
  <c r="Z60" i="79"/>
  <c r="AA60" i="79"/>
  <c r="AK60" i="79"/>
  <c r="AM60" i="79"/>
  <c r="AN60" i="79"/>
  <c r="Z61" i="79"/>
  <c r="AA61" i="79"/>
  <c r="AK61" i="79"/>
  <c r="AN61" i="79"/>
  <c r="Z62" i="79"/>
  <c r="AA62" i="79"/>
  <c r="Z63" i="79"/>
  <c r="AA63" i="79"/>
  <c r="AK63" i="79"/>
  <c r="AM63" i="79"/>
  <c r="AN63" i="79"/>
  <c r="Z64" i="79"/>
  <c r="AA64" i="79"/>
  <c r="AK64" i="79"/>
  <c r="AM64" i="79"/>
  <c r="AN64" i="79"/>
  <c r="AK65" i="79"/>
  <c r="AM65" i="79"/>
  <c r="AN65" i="79"/>
  <c r="Z68" i="79"/>
  <c r="AA68" i="79"/>
  <c r="Z69" i="79"/>
  <c r="AA69" i="79"/>
  <c r="Z70" i="79"/>
  <c r="AA70" i="79"/>
  <c r="Z71" i="79"/>
  <c r="AA71" i="79"/>
  <c r="Z72" i="79"/>
  <c r="AA72" i="79"/>
  <c r="AN72" i="79"/>
  <c r="Z73" i="79"/>
  <c r="AA73" i="79"/>
  <c r="Z74" i="79"/>
  <c r="AA74" i="79"/>
  <c r="Z75" i="79"/>
  <c r="AA75" i="79"/>
  <c r="Z76" i="79"/>
  <c r="AA76" i="79"/>
  <c r="Z77" i="79"/>
  <c r="AA77" i="79"/>
  <c r="Z78" i="79"/>
  <c r="AA78" i="79"/>
  <c r="Z79" i="79"/>
  <c r="AA79" i="79"/>
  <c r="Z80" i="79"/>
  <c r="AA80" i="79"/>
  <c r="Z81" i="79"/>
  <c r="AA81" i="79"/>
  <c r="Z82" i="79"/>
  <c r="AA82" i="79"/>
  <c r="Z83" i="79"/>
  <c r="AA83" i="79"/>
  <c r="Z84" i="79"/>
  <c r="AA84" i="79"/>
  <c r="Z85" i="79"/>
  <c r="AA85" i="79"/>
  <c r="Z86" i="79"/>
  <c r="AA86" i="79"/>
  <c r="Z87" i="79"/>
  <c r="AA87" i="79"/>
  <c r="Z88" i="79"/>
  <c r="AA88" i="79"/>
  <c r="Z89" i="79"/>
  <c r="AA89" i="79"/>
  <c r="J90" i="79"/>
  <c r="C4" i="22" s="1"/>
  <c r="S4" i="22" s="1"/>
  <c r="K90" i="79"/>
  <c r="D4" i="22" s="1"/>
  <c r="L90" i="79"/>
  <c r="E4" i="22" s="1"/>
  <c r="M90" i="79"/>
  <c r="F4" i="22" s="1"/>
  <c r="N90" i="79"/>
  <c r="G4" i="22" s="1"/>
  <c r="O90" i="79"/>
  <c r="H4" i="22" s="1"/>
  <c r="P90" i="79"/>
  <c r="I4" i="22" s="1"/>
  <c r="Q90" i="79"/>
  <c r="J4" i="22" s="1"/>
  <c r="R90" i="79"/>
  <c r="K4" i="22" s="1"/>
  <c r="S90" i="79"/>
  <c r="L4" i="22" s="1"/>
  <c r="T90" i="79"/>
  <c r="M4" i="22" s="1"/>
  <c r="U90" i="79"/>
  <c r="N4" i="22" s="1"/>
  <c r="O4" i="22"/>
  <c r="V90" i="79"/>
  <c r="P4" i="22" s="1"/>
  <c r="W90" i="79"/>
  <c r="Q4" i="22" s="1"/>
  <c r="Y90" i="79"/>
  <c r="R4" i="22" s="1"/>
  <c r="AA90" i="79"/>
  <c r="J91" i="79"/>
  <c r="C5" i="22" s="1"/>
  <c r="K91" i="79"/>
  <c r="D5" i="22" s="1"/>
  <c r="L91" i="79"/>
  <c r="E5" i="22" s="1"/>
  <c r="M91" i="79"/>
  <c r="F5" i="22" s="1"/>
  <c r="N91" i="79"/>
  <c r="N143" i="79" s="1"/>
  <c r="O91" i="79"/>
  <c r="H5" i="22" s="1"/>
  <c r="P91" i="79"/>
  <c r="Q91" i="79"/>
  <c r="J5" i="22" s="1"/>
  <c r="R91" i="79"/>
  <c r="K5" i="22" s="1"/>
  <c r="S91" i="79"/>
  <c r="L5" i="22" s="1"/>
  <c r="T91" i="79"/>
  <c r="M5" i="22" s="1"/>
  <c r="U91" i="79"/>
  <c r="U143" i="79" s="1"/>
  <c r="O5" i="22"/>
  <c r="O9" i="22" s="1"/>
  <c r="V91" i="79"/>
  <c r="P5" i="22" s="1"/>
  <c r="W91" i="79"/>
  <c r="Q5" i="22" s="1"/>
  <c r="Y91" i="79"/>
  <c r="R5" i="22" s="1"/>
  <c r="Z91" i="79"/>
  <c r="AA94" i="79"/>
  <c r="Z95" i="79"/>
  <c r="AA95" i="79"/>
  <c r="AM95" i="79"/>
  <c r="Z96" i="79"/>
  <c r="AA96" i="79"/>
  <c r="AK96" i="79"/>
  <c r="AM96" i="79"/>
  <c r="Z97" i="79"/>
  <c r="AA97" i="79"/>
  <c r="AK97" i="79"/>
  <c r="AM97" i="79"/>
  <c r="Z98" i="79"/>
  <c r="AA98" i="79"/>
  <c r="AK98" i="79"/>
  <c r="AM98" i="79"/>
  <c r="Z99" i="79"/>
  <c r="AA99" i="79"/>
  <c r="AK99" i="79"/>
  <c r="AM99" i="79"/>
  <c r="Z100" i="79"/>
  <c r="AA100" i="79"/>
  <c r="AK100" i="79"/>
  <c r="AM100" i="79"/>
  <c r="AN100" i="79"/>
  <c r="Z101" i="79"/>
  <c r="AA101" i="79"/>
  <c r="AK101" i="79"/>
  <c r="AM101" i="79"/>
  <c r="Z102" i="79"/>
  <c r="AA102" i="79"/>
  <c r="AM102" i="79"/>
  <c r="Z103" i="79"/>
  <c r="AA103" i="79"/>
  <c r="AK103" i="79"/>
  <c r="AM103" i="79"/>
  <c r="Z104" i="79"/>
  <c r="AA104" i="79"/>
  <c r="AK104" i="79"/>
  <c r="AM104" i="79"/>
  <c r="Z105" i="79"/>
  <c r="AA105" i="79"/>
  <c r="AK105" i="79"/>
  <c r="AM105" i="79"/>
  <c r="Z106" i="79"/>
  <c r="AA106" i="79"/>
  <c r="AK106" i="79"/>
  <c r="AM106" i="79"/>
  <c r="Z107" i="79"/>
  <c r="AA107" i="79"/>
  <c r="AK107" i="79"/>
  <c r="AM107" i="79"/>
  <c r="Z108" i="79"/>
  <c r="AA108" i="79"/>
  <c r="AK108" i="79"/>
  <c r="AM108" i="79"/>
  <c r="Z109" i="79"/>
  <c r="AA109" i="79"/>
  <c r="AK109" i="79"/>
  <c r="AM109" i="79"/>
  <c r="Z110" i="79"/>
  <c r="AA110" i="79"/>
  <c r="AK110" i="79"/>
  <c r="AM110" i="79"/>
  <c r="Z111" i="79"/>
  <c r="AA111" i="79"/>
  <c r="AK111" i="79"/>
  <c r="AM111" i="79"/>
  <c r="Z112" i="79"/>
  <c r="AA112" i="79"/>
  <c r="AK112" i="79"/>
  <c r="AM112" i="79"/>
  <c r="Z113" i="79"/>
  <c r="AA113" i="79"/>
  <c r="Z114" i="79"/>
  <c r="AA114" i="79"/>
  <c r="Z115" i="79"/>
  <c r="AA115" i="79"/>
  <c r="Z116" i="79"/>
  <c r="AA116" i="79"/>
  <c r="Z117" i="79"/>
  <c r="AA117" i="79"/>
  <c r="Z120" i="79"/>
  <c r="AA120" i="79"/>
  <c r="Z121" i="79"/>
  <c r="AA121" i="79"/>
  <c r="Z122" i="79"/>
  <c r="AA122" i="79"/>
  <c r="Z123" i="79"/>
  <c r="AA123" i="79"/>
  <c r="AK123" i="79"/>
  <c r="AM123" i="79"/>
  <c r="Z124" i="79"/>
  <c r="AA124" i="79"/>
  <c r="AK124" i="79"/>
  <c r="AM124" i="79"/>
  <c r="Z125" i="79"/>
  <c r="AA125" i="79"/>
  <c r="AM125" i="79"/>
  <c r="Z126" i="79"/>
  <c r="AA126" i="79"/>
  <c r="AM126" i="79"/>
  <c r="Z127" i="79"/>
  <c r="AA127" i="79"/>
  <c r="AK127" i="79"/>
  <c r="AM127" i="79"/>
  <c r="Z128" i="79"/>
  <c r="AA128" i="79"/>
  <c r="AK128" i="79"/>
  <c r="AM128" i="79"/>
  <c r="AN128" i="79"/>
  <c r="Z129" i="79"/>
  <c r="AA129" i="79"/>
  <c r="AM129" i="79"/>
  <c r="Z130" i="79"/>
  <c r="AA130" i="79"/>
  <c r="AM130" i="79"/>
  <c r="Z131" i="79"/>
  <c r="AA131" i="79"/>
  <c r="AM131" i="79"/>
  <c r="Z132" i="79"/>
  <c r="AA132" i="79"/>
  <c r="AM132" i="79"/>
  <c r="Z133" i="79"/>
  <c r="AA133" i="79"/>
  <c r="AM133" i="79"/>
  <c r="Z134" i="79"/>
  <c r="AA134" i="79"/>
  <c r="AM134" i="79"/>
  <c r="Z135" i="79"/>
  <c r="AA135" i="79"/>
  <c r="AM135" i="79"/>
  <c r="Z136" i="79"/>
  <c r="AA136" i="79"/>
  <c r="AM136" i="79"/>
  <c r="Z137" i="79"/>
  <c r="AA137" i="79"/>
  <c r="AM137" i="79"/>
  <c r="Z138" i="79"/>
  <c r="AA138" i="79"/>
  <c r="AM138" i="79"/>
  <c r="Z139" i="79"/>
  <c r="AA139" i="79"/>
  <c r="AM139" i="79"/>
  <c r="J140" i="79"/>
  <c r="C6" i="22" s="1"/>
  <c r="S6" i="22" s="1"/>
  <c r="K140" i="79"/>
  <c r="D6" i="22" s="1"/>
  <c r="L140" i="79"/>
  <c r="E6" i="22" s="1"/>
  <c r="M140" i="79"/>
  <c r="F6" i="22" s="1"/>
  <c r="N140" i="79"/>
  <c r="G6" i="22" s="1"/>
  <c r="O140" i="79"/>
  <c r="H6" i="22" s="1"/>
  <c r="P140" i="79"/>
  <c r="I6" i="22" s="1"/>
  <c r="Q140" i="79"/>
  <c r="J6" i="22" s="1"/>
  <c r="R140" i="79"/>
  <c r="K6" i="22" s="1"/>
  <c r="S140" i="79"/>
  <c r="L6" i="22" s="1"/>
  <c r="T140" i="79"/>
  <c r="M6" i="22" s="1"/>
  <c r="U140" i="79"/>
  <c r="N6" i="22" s="1"/>
  <c r="O6" i="22"/>
  <c r="V140" i="79"/>
  <c r="W140" i="79"/>
  <c r="Q6" i="22" s="1"/>
  <c r="Y140" i="79"/>
  <c r="R6" i="22" s="1"/>
  <c r="AM140" i="79"/>
  <c r="C7" i="22"/>
  <c r="S7" i="22" s="1"/>
  <c r="F7" i="22"/>
  <c r="G7" i="22"/>
  <c r="J7" i="22"/>
  <c r="K7" i="22"/>
  <c r="L7" i="22"/>
  <c r="O7" i="22"/>
  <c r="AM141" i="79"/>
  <c r="AM142" i="79"/>
  <c r="AM143" i="79"/>
  <c r="AP145" i="79"/>
  <c r="AP146" i="79"/>
  <c r="AP147" i="79"/>
  <c r="AP148" i="79"/>
  <c r="AP149" i="79"/>
  <c r="AP150" i="79"/>
  <c r="AP151" i="79"/>
  <c r="AP152" i="79"/>
  <c r="AP153" i="79"/>
  <c r="AP154" i="79"/>
  <c r="AP155" i="79"/>
  <c r="AP156" i="79"/>
  <c r="AP157" i="79"/>
  <c r="AP158" i="79"/>
  <c r="AP159" i="79"/>
  <c r="AP160" i="79"/>
  <c r="AP161" i="79"/>
  <c r="AP162" i="79"/>
  <c r="AP163" i="79"/>
  <c r="AP164" i="79"/>
  <c r="AP165" i="79"/>
  <c r="AP166" i="79"/>
  <c r="AP167" i="79"/>
  <c r="AP168" i="79"/>
  <c r="AP169" i="79"/>
  <c r="AP170" i="79"/>
  <c r="AP171" i="79"/>
  <c r="AP172" i="79"/>
  <c r="AP173" i="79"/>
  <c r="AP174" i="79"/>
  <c r="AP175" i="79"/>
  <c r="AP176" i="79"/>
  <c r="AP178" i="79"/>
  <c r="AP179" i="79"/>
  <c r="AP180" i="79"/>
  <c r="AP181" i="79"/>
  <c r="AP182" i="79"/>
  <c r="AP183" i="79"/>
  <c r="AP184" i="79"/>
  <c r="AP185" i="79"/>
  <c r="AP186" i="79"/>
  <c r="AP187" i="79"/>
  <c r="AP188" i="79"/>
  <c r="AP189" i="79"/>
  <c r="AP190" i="79"/>
  <c r="AP191" i="79"/>
  <c r="AP192" i="79"/>
  <c r="AP193" i="79"/>
  <c r="AP194" i="79"/>
  <c r="AP195" i="79"/>
  <c r="AP196" i="79"/>
  <c r="AP197" i="79"/>
  <c r="AP198" i="79"/>
  <c r="AP199" i="79"/>
  <c r="AP200" i="79"/>
  <c r="AP201" i="79"/>
  <c r="AP202" i="79"/>
  <c r="AP203" i="79"/>
  <c r="AP204" i="79"/>
  <c r="AP205" i="79"/>
  <c r="AP206" i="79"/>
  <c r="AP207" i="79"/>
  <c r="AP208" i="79"/>
  <c r="AP209" i="79"/>
  <c r="AG8" i="79"/>
  <c r="F13" i="1" s="1"/>
  <c r="G83" i="1"/>
  <c r="AJ6" i="79"/>
  <c r="J89" i="1"/>
  <c r="F97" i="1"/>
  <c r="AK6" i="79"/>
  <c r="P7" i="22"/>
  <c r="D83" i="1"/>
  <c r="G68" i="1"/>
  <c r="AN121" i="79"/>
  <c r="AN120" i="79"/>
  <c r="AK121" i="79"/>
  <c r="AK120" i="79"/>
  <c r="AH36" i="79"/>
  <c r="AK7" i="79"/>
  <c r="AK15" i="79" s="1"/>
  <c r="AH7" i="79"/>
  <c r="G69" i="1"/>
  <c r="AH5" i="79"/>
  <c r="G67" i="1"/>
  <c r="I88" i="1"/>
  <c r="I97" i="1" s="1"/>
  <c r="G88" i="1"/>
  <c r="AK5" i="79"/>
  <c r="J69" i="1"/>
  <c r="J73" i="1"/>
  <c r="J90" i="1"/>
  <c r="I67" i="1"/>
  <c r="I76" i="1" s="1"/>
  <c r="J67" i="1"/>
  <c r="AK58" i="79"/>
  <c r="AK42" i="79"/>
  <c r="AN68" i="79"/>
  <c r="AN58" i="79"/>
  <c r="AN48" i="79"/>
  <c r="AN42" i="79"/>
  <c r="AK95" i="79"/>
  <c r="AN95" i="79"/>
  <c r="AN102" i="79"/>
  <c r="AK102" i="79"/>
  <c r="AK48" i="79"/>
  <c r="AJ7" i="79"/>
  <c r="AL7" i="79" s="1"/>
  <c r="AL15" i="79" s="1"/>
  <c r="AJ5" i="79"/>
  <c r="AG36" i="79"/>
  <c r="AH6" i="79"/>
  <c r="AE36" i="79"/>
  <c r="AI36" i="79" s="1"/>
  <c r="AJ10" i="79"/>
  <c r="I15" i="1" s="1"/>
  <c r="G71" i="1"/>
  <c r="I72" i="1"/>
  <c r="I70" i="1"/>
  <c r="G72" i="1"/>
  <c r="K72" i="1" s="1"/>
  <c r="G75" i="1"/>
  <c r="F71" i="1"/>
  <c r="H74" i="1"/>
  <c r="G70" i="1"/>
  <c r="K70" i="1" s="1"/>
  <c r="I74" i="1"/>
  <c r="F70" i="1"/>
  <c r="J70" i="1" s="1"/>
  <c r="H72" i="1"/>
  <c r="F74" i="1"/>
  <c r="H70" i="1"/>
  <c r="I71" i="1"/>
  <c r="I75" i="1"/>
  <c r="F72" i="1"/>
  <c r="J72" i="1" s="1"/>
  <c r="H75" i="1"/>
  <c r="G74" i="1"/>
  <c r="H71" i="1"/>
  <c r="J71" i="1" s="1"/>
  <c r="F75" i="1"/>
  <c r="J75" i="1" s="1"/>
  <c r="J95" i="1"/>
  <c r="G97" i="1"/>
  <c r="I89" i="1"/>
  <c r="I90" i="1"/>
  <c r="K90" i="1" s="1"/>
  <c r="AN41" i="79"/>
  <c r="H97" i="1"/>
  <c r="K92" i="1"/>
  <c r="AK41" i="79"/>
  <c r="AN94" i="79"/>
  <c r="AL5" i="79"/>
  <c r="AK94" i="79"/>
  <c r="E26" i="1"/>
  <c r="D26" i="1"/>
  <c r="R13" i="1" s="1"/>
  <c r="K74" i="1"/>
  <c r="H76" i="1"/>
  <c r="F76" i="1"/>
  <c r="K75" i="1"/>
  <c r="K91" i="1"/>
  <c r="J20" i="1"/>
  <c r="J76" i="1"/>
  <c r="K20" i="1"/>
  <c r="F26" i="1"/>
  <c r="G26" i="1"/>
  <c r="H26" i="1"/>
  <c r="I11" i="1" s="1"/>
  <c r="T14" i="1"/>
  <c r="S14" i="1"/>
  <c r="R14" i="1"/>
  <c r="Q14" i="1"/>
  <c r="U14" i="1" s="1"/>
  <c r="Q13" i="1"/>
  <c r="G12" i="1"/>
  <c r="H12" i="1"/>
  <c r="F12" i="1"/>
  <c r="H11" i="1"/>
  <c r="F11" i="1"/>
  <c r="J11" i="1" s="1"/>
  <c r="F10" i="1"/>
  <c r="V14" i="1"/>
  <c r="O8" i="22"/>
  <c r="G10" i="1"/>
  <c r="K16" i="1"/>
  <c r="J16" i="1"/>
  <c r="F19" i="1"/>
  <c r="J91" i="1" l="1"/>
  <c r="J93" i="1"/>
  <c r="J78" i="1"/>
  <c r="K69" i="1"/>
  <c r="J97" i="1"/>
  <c r="I12" i="1"/>
  <c r="K12" i="1" s="1"/>
  <c r="J74" i="1"/>
  <c r="T13" i="1"/>
  <c r="T15" i="1" s="1"/>
  <c r="K88" i="1"/>
  <c r="K67" i="1"/>
  <c r="G19" i="1"/>
  <c r="I68" i="1"/>
  <c r="I10" i="1"/>
  <c r="I19" i="1" s="1"/>
  <c r="H10" i="1"/>
  <c r="J12" i="1"/>
  <c r="K89" i="1"/>
  <c r="K68" i="1"/>
  <c r="K143" i="79"/>
  <c r="V143" i="79"/>
  <c r="V142" i="79"/>
  <c r="T143" i="79"/>
  <c r="AA141" i="79"/>
  <c r="AG37" i="79" s="1"/>
  <c r="AG38" i="79" s="1"/>
  <c r="X142" i="79"/>
  <c r="P143" i="79"/>
  <c r="T142" i="79"/>
  <c r="W142" i="79"/>
  <c r="P6" i="22"/>
  <c r="P8" i="22" s="1"/>
  <c r="R9" i="22"/>
  <c r="X143" i="79"/>
  <c r="D7" i="22"/>
  <c r="D9" i="22" s="1"/>
  <c r="Q9" i="22"/>
  <c r="P9" i="22"/>
  <c r="G13" i="1"/>
  <c r="AH14" i="79"/>
  <c r="K97" i="1"/>
  <c r="AJ13" i="79"/>
  <c r="I18" i="1" s="1"/>
  <c r="AI9" i="79"/>
  <c r="H14" i="1" s="1"/>
  <c r="AJ9" i="79"/>
  <c r="I14" i="1" s="1"/>
  <c r="J92" i="1"/>
  <c r="AI13" i="79"/>
  <c r="H18" i="1" s="1"/>
  <c r="AH9" i="79"/>
  <c r="G14" i="1" s="1"/>
  <c r="K14" i="1" s="1"/>
  <c r="AJ12" i="79"/>
  <c r="I17" i="1" s="1"/>
  <c r="K93" i="1"/>
  <c r="M143" i="79"/>
  <c r="R143" i="79"/>
  <c r="K142" i="79"/>
  <c r="L9" i="22"/>
  <c r="J142" i="79"/>
  <c r="K9" i="22"/>
  <c r="S142" i="79"/>
  <c r="N142" i="79"/>
  <c r="J9" i="22"/>
  <c r="F9" i="22"/>
  <c r="S143" i="79"/>
  <c r="Y142" i="79"/>
  <c r="O143" i="79"/>
  <c r="R8" i="22"/>
  <c r="Q142" i="79"/>
  <c r="N5" i="22"/>
  <c r="N9" i="22" s="1"/>
  <c r="M142" i="79"/>
  <c r="J143" i="79"/>
  <c r="W143" i="79"/>
  <c r="Q143" i="79"/>
  <c r="G5" i="22"/>
  <c r="G9" i="22" s="1"/>
  <c r="M9" i="22"/>
  <c r="Y143" i="79"/>
  <c r="Q8" i="22"/>
  <c r="L143" i="79"/>
  <c r="K99" i="1"/>
  <c r="V13" i="1"/>
  <c r="V15" i="1" s="1"/>
  <c r="R15" i="1"/>
  <c r="C9" i="22"/>
  <c r="S9" i="22" s="1"/>
  <c r="S5" i="22"/>
  <c r="M8" i="22"/>
  <c r="K8" i="22"/>
  <c r="G8" i="22"/>
  <c r="C8" i="22"/>
  <c r="S8" i="22" s="1"/>
  <c r="N8" i="22"/>
  <c r="L8" i="22"/>
  <c r="J8" i="22"/>
  <c r="D8" i="22"/>
  <c r="K19" i="1"/>
  <c r="M12" i="1" s="1"/>
  <c r="U13" i="1"/>
  <c r="U15" i="1" s="1"/>
  <c r="Q15" i="1"/>
  <c r="G11" i="1"/>
  <c r="K11" i="1" s="1"/>
  <c r="J99" i="1"/>
  <c r="G76" i="1"/>
  <c r="K76" i="1" s="1"/>
  <c r="K78" i="1" s="1"/>
  <c r="Z140" i="79"/>
  <c r="AF37" i="79" s="1"/>
  <c r="AF38" i="79" s="1"/>
  <c r="L142" i="79"/>
  <c r="R142" i="79"/>
  <c r="O142" i="79"/>
  <c r="U142" i="79"/>
  <c r="E9" i="22"/>
  <c r="H8" i="22"/>
  <c r="E8" i="22"/>
  <c r="AG12" i="79"/>
  <c r="H9" i="22"/>
  <c r="I8" i="22"/>
  <c r="F8" i="22"/>
  <c r="AG9" i="79"/>
  <c r="F14" i="1" s="1"/>
  <c r="I5" i="22"/>
  <c r="I9" i="22" s="1"/>
  <c r="AA91" i="79"/>
  <c r="AE37" i="79" s="1"/>
  <c r="AE38" i="79" s="1"/>
  <c r="P142" i="79"/>
  <c r="Z90" i="79"/>
  <c r="AD37" i="79" s="1"/>
  <c r="M89" i="1"/>
  <c r="K71" i="1"/>
  <c r="M71" i="1" s="1"/>
  <c r="M73" i="1"/>
  <c r="L97" i="1"/>
  <c r="AK9" i="79"/>
  <c r="F17" i="1"/>
  <c r="J17" i="1" s="1"/>
  <c r="AG14" i="79"/>
  <c r="AJ8" i="79"/>
  <c r="AH10" i="79"/>
  <c r="AH13" i="79"/>
  <c r="AI12" i="79"/>
  <c r="H17" i="1" s="1"/>
  <c r="AH12" i="79"/>
  <c r="AI10" i="79"/>
  <c r="H15" i="1" s="1"/>
  <c r="AI8" i="79"/>
  <c r="AG13" i="79"/>
  <c r="AG10" i="79"/>
  <c r="M96" i="1" l="1"/>
  <c r="M72" i="1"/>
  <c r="M91" i="1"/>
  <c r="M16" i="1"/>
  <c r="M68" i="1"/>
  <c r="H19" i="1"/>
  <c r="J19" i="1" s="1"/>
  <c r="L17" i="1" s="1"/>
  <c r="J10" i="1"/>
  <c r="L10" i="1" s="1"/>
  <c r="M94" i="1"/>
  <c r="M92" i="1"/>
  <c r="M11" i="1"/>
  <c r="M93" i="1"/>
  <c r="K21" i="1"/>
  <c r="M69" i="1"/>
  <c r="M75" i="1"/>
  <c r="M88" i="1"/>
  <c r="M70" i="1"/>
  <c r="L92" i="1"/>
  <c r="K10" i="1"/>
  <c r="M10" i="1" s="1"/>
  <c r="J14" i="1"/>
  <c r="AL9" i="79"/>
  <c r="AA143" i="79"/>
  <c r="Z142" i="79"/>
  <c r="L76" i="1"/>
  <c r="M67" i="1"/>
  <c r="M14" i="1"/>
  <c r="M95" i="1"/>
  <c r="M74" i="1"/>
  <c r="M90" i="1"/>
  <c r="AI37" i="79"/>
  <c r="AI38" i="79" s="1"/>
  <c r="AD38" i="79"/>
  <c r="AH37" i="79"/>
  <c r="AH38" i="79" s="1"/>
  <c r="AK10" i="79"/>
  <c r="F15" i="1"/>
  <c r="J15" i="1" s="1"/>
  <c r="L15" i="1" s="1"/>
  <c r="H13" i="1"/>
  <c r="J13" i="1" s="1"/>
  <c r="L13" i="1" s="1"/>
  <c r="AI14" i="79"/>
  <c r="AK8" i="79"/>
  <c r="G17" i="1"/>
  <c r="K17" i="1" s="1"/>
  <c r="M17" i="1" s="1"/>
  <c r="AL12" i="79"/>
  <c r="G18" i="1"/>
  <c r="K18" i="1" s="1"/>
  <c r="M18" i="1" s="1"/>
  <c r="AL13" i="79"/>
  <c r="I13" i="1"/>
  <c r="K13" i="1" s="1"/>
  <c r="M13" i="1" s="1"/>
  <c r="AJ14" i="79"/>
  <c r="AL14" i="79" s="1"/>
  <c r="AL8" i="79"/>
  <c r="AK13" i="79"/>
  <c r="F18" i="1"/>
  <c r="J18" i="1" s="1"/>
  <c r="L18" i="1" s="1"/>
  <c r="G15" i="1"/>
  <c r="K15" i="1" s="1"/>
  <c r="M15" i="1" s="1"/>
  <c r="AL10" i="79"/>
  <c r="AK14" i="79"/>
  <c r="AK12" i="79"/>
  <c r="AM9" i="79"/>
  <c r="L14" i="1" l="1"/>
  <c r="J21" i="1"/>
  <c r="L88" i="1"/>
  <c r="L96" i="1"/>
  <c r="L91" i="1"/>
  <c r="L90" i="1"/>
  <c r="L69" i="1"/>
  <c r="L74" i="1"/>
  <c r="L71" i="1"/>
  <c r="L67" i="1"/>
  <c r="L93" i="1"/>
  <c r="L68" i="1"/>
  <c r="L89" i="1"/>
  <c r="L75" i="1"/>
  <c r="L70" i="1"/>
  <c r="L73" i="1"/>
  <c r="L72" i="1"/>
  <c r="L95" i="1"/>
  <c r="L16" i="1"/>
  <c r="L19" i="1"/>
  <c r="L94" i="1"/>
  <c r="L12" i="1"/>
  <c r="L11" i="1"/>
  <c r="AM7" i="79"/>
  <c r="AM5" i="79"/>
  <c r="AK16" i="79"/>
  <c r="AM6" i="79"/>
  <c r="AM14" i="79"/>
  <c r="AM11" i="79"/>
  <c r="AM13" i="79"/>
  <c r="AN11" i="79"/>
  <c r="AN6" i="79"/>
  <c r="AN7" i="79"/>
  <c r="AL16" i="79"/>
  <c r="AN5" i="79"/>
  <c r="AN9" i="79"/>
  <c r="AN13" i="79"/>
  <c r="AN12" i="79"/>
  <c r="AM8" i="79"/>
  <c r="AM10" i="79"/>
  <c r="AM12" i="79"/>
  <c r="AN10" i="79"/>
  <c r="AN8" i="79"/>
</calcChain>
</file>

<file path=xl/sharedStrings.xml><?xml version="1.0" encoding="utf-8"?>
<sst xmlns="http://schemas.openxmlformats.org/spreadsheetml/2006/main" count="809" uniqueCount="280">
  <si>
    <t>Сводные данные</t>
  </si>
  <si>
    <t>Учебная работа (почасовая)</t>
  </si>
  <si>
    <t>Учебно-методическая работа</t>
  </si>
  <si>
    <t>Организационно-методическая работа</t>
  </si>
  <si>
    <t>Научно-исследовательская работа</t>
  </si>
  <si>
    <t>Прочая деятельность</t>
  </si>
  <si>
    <t>Воспитательная работа</t>
  </si>
  <si>
    <t>Всего</t>
  </si>
  <si>
    <t>По семестрам, часов</t>
  </si>
  <si>
    <t>план</t>
  </si>
  <si>
    <t>факт</t>
  </si>
  <si>
    <t>За год</t>
  </si>
  <si>
    <t>осенний семестр</t>
  </si>
  <si>
    <t>весенний семестр</t>
  </si>
  <si>
    <t>сентябрь</t>
  </si>
  <si>
    <t>октябрь</t>
  </si>
  <si>
    <t>ноябрь</t>
  </si>
  <si>
    <t>декабрь</t>
  </si>
  <si>
    <t>февраль</t>
  </si>
  <si>
    <t>март</t>
  </si>
  <si>
    <t>апрель</t>
  </si>
  <si>
    <t>май</t>
  </si>
  <si>
    <t>июнь</t>
  </si>
  <si>
    <t>июль</t>
  </si>
  <si>
    <t>Подготовка к учебным занятиям</t>
  </si>
  <si>
    <t>Трудоёмкость</t>
  </si>
  <si>
    <t>Разработка и обновление учебно-методической документации кафедры</t>
  </si>
  <si>
    <t>Разработка рабочих учебных программ дисциплин</t>
  </si>
  <si>
    <t>Постановка и разработка методических указаний к лабораторным  и практическим работам</t>
  </si>
  <si>
    <t>Разработка и корректировка экзаменационных билетов</t>
  </si>
  <si>
    <t>Подготовка индивидуальных учебных  планов и программ обучения студентов</t>
  </si>
  <si>
    <t>Разработка УМКД</t>
  </si>
  <si>
    <t>Организация СРС</t>
  </si>
  <si>
    <t>к лекциям по новой дисциплине при отсутствии основного учебника;</t>
  </si>
  <si>
    <t>к лекциям по новой дисциплине с основным учебником;</t>
  </si>
  <si>
    <t>к лекциям по ранее проводившейся дисциплине</t>
  </si>
  <si>
    <t>к лабораторным и практическим занятиям по новой дисциплине</t>
  </si>
  <si>
    <t>к лабораторным и практическим занятиям по ранее проводившейся дисциплине</t>
  </si>
  <si>
    <t>Срок</t>
  </si>
  <si>
    <t>Издательская работа и работа по компьютеризации и лабораторному обеспечению учебного процесса</t>
  </si>
  <si>
    <t>Подготовка электронного (компьютерного) учебника</t>
  </si>
  <si>
    <t>Работы, связанные с оценкой знаний студентов, в т.ч. Интернет-тестирование</t>
  </si>
  <si>
    <t>Семестр</t>
  </si>
  <si>
    <t>Работа в системе управления кафедрой (зав. кафедрой, ученый секретарь и др.)</t>
  </si>
  <si>
    <t>Работа в составе приемной комиссии</t>
  </si>
  <si>
    <t>Разработка (подготовка) и составление рабочего учебного плана специальности</t>
  </si>
  <si>
    <t>Подготовка графика учебного процесса на будущий учебный год</t>
  </si>
  <si>
    <t>Доклад на методическом семинаре университетского уровня</t>
  </si>
  <si>
    <t>Работа ответственных по ДО</t>
  </si>
  <si>
    <t>Расчет индивидуального годового бюджета рабочего времени на год (с записью в плане)</t>
  </si>
  <si>
    <t>Методико-оформительская, культурная и воспитательная работа</t>
  </si>
  <si>
    <t>Работа ответственного за учебно-методическую документацию, воспитательную, научную работу кафедры или организацию практик</t>
  </si>
  <si>
    <t>Работа по трудоустройству выпускников и связям с выпускниками кафедры</t>
  </si>
  <si>
    <t>Работа совета специальности (направления)</t>
  </si>
  <si>
    <t>Методическое консультирование педагогических работников города и республики</t>
  </si>
  <si>
    <t xml:space="preserve">Работа в ученом совете университета, института, методических комиссиях </t>
  </si>
  <si>
    <t>Научная работа</t>
  </si>
  <si>
    <t>Научные публикации</t>
  </si>
  <si>
    <t>Участие в осуществлении НИОКР с внешним финансированием</t>
  </si>
  <si>
    <t>Подача заявок на гранты</t>
  </si>
  <si>
    <t>Доклад на научной конференции</t>
  </si>
  <si>
    <t>Работа в оргкомитете научной конференции</t>
  </si>
  <si>
    <t>Участие в работе диссертационных советов</t>
  </si>
  <si>
    <t>Защита диссертации</t>
  </si>
  <si>
    <t>Исполнение обязанностей ответственного за научную работу студентов по кафедре</t>
  </si>
  <si>
    <t>Подготовка студента для доклада на научной конференции</t>
  </si>
  <si>
    <t>Консультирование студента по подготовке научной статьи</t>
  </si>
  <si>
    <t>Дисциплина</t>
  </si>
  <si>
    <t>Лекции</t>
  </si>
  <si>
    <t>Консультации</t>
  </si>
  <si>
    <t>Факт</t>
  </si>
  <si>
    <t>Лабораторные занятия</t>
  </si>
  <si>
    <t>План</t>
  </si>
  <si>
    <t>Осенний семестр</t>
  </si>
  <si>
    <t>штат</t>
  </si>
  <si>
    <t>почас.</t>
  </si>
  <si>
    <t>Весенний семестр</t>
  </si>
  <si>
    <t>январь</t>
  </si>
  <si>
    <t>совмест.</t>
  </si>
  <si>
    <t>Учебная работа</t>
  </si>
  <si>
    <t>Контроль</t>
  </si>
  <si>
    <t>по месяцам</t>
  </si>
  <si>
    <t>по видам</t>
  </si>
  <si>
    <t>РАЗНИЦА</t>
  </si>
  <si>
    <t>Воспитательная и профориентационная работа</t>
  </si>
  <si>
    <t>Работа куратора</t>
  </si>
  <si>
    <t>проведение организационных собраний и встреч со студентами</t>
  </si>
  <si>
    <t>организация и координация участия студентов в мероприятиях вуза</t>
  </si>
  <si>
    <t>организация культурно-воспитательных или спортивных мероприятий</t>
  </si>
  <si>
    <t>посещение общежитий</t>
  </si>
  <si>
    <t>ведение документации куратора</t>
  </si>
  <si>
    <t>Профориентационная работа</t>
  </si>
  <si>
    <t>Работа с органами студенческого самоуправления</t>
  </si>
  <si>
    <t>Повышение квалификации</t>
  </si>
  <si>
    <t>Учебная работа (основная)</t>
  </si>
  <si>
    <t>Учебная работа (совмест.)</t>
  </si>
  <si>
    <t>Количество студентов</t>
  </si>
  <si>
    <t>Группы/подргуппы</t>
  </si>
  <si>
    <t>Практические занятия</t>
  </si>
  <si>
    <t>Экзамен</t>
  </si>
  <si>
    <t>Зачет</t>
  </si>
  <si>
    <t>ИТОГО</t>
  </si>
  <si>
    <t>ФАКТ</t>
  </si>
  <si>
    <t>П</t>
  </si>
  <si>
    <t>Ф</t>
  </si>
  <si>
    <t>Форма отчётности</t>
  </si>
  <si>
    <t>Выполнено (час)</t>
  </si>
  <si>
    <t>Подготовка и оформление лицензионных соглашений, договоров по правам инт собств</t>
  </si>
  <si>
    <t>№</t>
  </si>
  <si>
    <t>План/Факт</t>
  </si>
  <si>
    <t>Написание и подготовка к изданию учебника, учебного пособия, и пр.</t>
  </si>
  <si>
    <t>Разработка методических указаний к выполнению контрольных работ и заданий</t>
  </si>
  <si>
    <t>Разработка/корректировка программ учебных и производственных практик</t>
  </si>
  <si>
    <t>Разработка/корректировка методических указаний по курсовому и дипломному проект.</t>
  </si>
  <si>
    <t>Организация персонального контроля знаний, подготовкой индивидуальных заданий и другого дополнительного методического обеспечения по БРС обучения</t>
  </si>
  <si>
    <t>Создание профильных лабораторий с включением в Устав университета и паспортизацией</t>
  </si>
  <si>
    <t>Подготовка и проведение олимпиад, конкурсов по специальности и среди абитуриентов</t>
  </si>
  <si>
    <t>Проверка соответствия содержания занятий учебной программе и контроль качества преподавания</t>
  </si>
  <si>
    <t>МИНОБРНАУКИ РОССИИ</t>
  </si>
  <si>
    <t>Федеральное государственное бюджетное образовательное учреждение</t>
  </si>
  <si>
    <t>высшего профессионального образования</t>
  </si>
  <si>
    <t>"Ухтинский государственный технический университет"</t>
  </si>
  <si>
    <t>(ФГБОУ ВПО "УГТУ")</t>
  </si>
  <si>
    <t>Кафедра</t>
  </si>
  <si>
    <t>Отчёт УТВЕРЖДАЮ</t>
  </si>
  <si>
    <t>"___" ______________20____г.</t>
  </si>
  <si>
    <t>Индивидуальный план-отчёт работы преподавателя</t>
  </si>
  <si>
    <t>На 20__/20__ учебный год</t>
  </si>
  <si>
    <t>Фамилия</t>
  </si>
  <si>
    <t>Имя, отчетство</t>
  </si>
  <si>
    <t>Должность</t>
  </si>
  <si>
    <t>Учёная степень</t>
  </si>
  <si>
    <t>Учёное звание</t>
  </si>
  <si>
    <t>Срок действия трудового договора с</t>
  </si>
  <si>
    <t>по</t>
  </si>
  <si>
    <t xml:space="preserve">Совместительство: приказ ректора от </t>
  </si>
  <si>
    <t>с</t>
  </si>
  <si>
    <t>Учебная работа на условиях почасовой оплаты:</t>
  </si>
  <si>
    <t>Приказ ректора от</t>
  </si>
  <si>
    <t>часов</t>
  </si>
  <si>
    <t>2.1</t>
  </si>
  <si>
    <t>2.1.1</t>
  </si>
  <si>
    <t>2.1.2</t>
  </si>
  <si>
    <t>2.1.3</t>
  </si>
  <si>
    <t>2.1.4</t>
  </si>
  <si>
    <t>2.1.5</t>
  </si>
  <si>
    <t>2.2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</si>
  <si>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</si>
  <si>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</si>
  <si>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</si>
  <si>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</si>
  <si>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</si>
  <si>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</si>
  <si>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</si>
  <si>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</si>
  <si>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</si>
  <si>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2.3</t>
  </si>
  <si>
    <t>2.3.1</t>
  </si>
  <si>
    <t>2.3.2</t>
  </si>
  <si>
    <t>2.3.3</t>
  </si>
  <si>
    <t>2.4</t>
  </si>
  <si>
    <t>2.5</t>
  </si>
  <si>
    <t>2.6</t>
  </si>
  <si>
    <t>3</t>
  </si>
  <si>
    <t>3.1</t>
  </si>
  <si>
    <t>3.2</t>
  </si>
  <si>
    <t>3.3</t>
  </si>
  <si>
    <t>3.4</t>
  </si>
  <si>
    <t>Наименование</t>
  </si>
  <si>
    <t>Участие в заседаниях кафедры</t>
  </si>
  <si>
    <t>Подготовка отчета по кафедре</t>
  </si>
  <si>
    <t>-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</si>
  <si>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</si>
  <si>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</si>
  <si>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</si>
  <si>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</si>
  <si>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</si>
  <si>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</si>
  <si>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</si>
  <si>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</si>
  <si>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</si>
  <si>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</si>
  <si>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</si>
  <si>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</si>
  <si>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4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</si>
  <si>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</si>
  <si>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</si>
  <si>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</si>
  <si>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</si>
  <si>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</si>
  <si>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</si>
  <si>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</si>
  <si>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</si>
  <si>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</si>
  <si>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</si>
  <si>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</si>
  <si>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5</t>
  </si>
  <si>
    <t>5.1</t>
  </si>
  <si>
    <t>5.1.1</t>
  </si>
  <si>
    <t>5.1.2</t>
  </si>
  <si>
    <t>5.1.3</t>
  </si>
  <si>
    <t>5.1.4</t>
  </si>
  <si>
    <t>5.1.5</t>
  </si>
  <si>
    <t>5.2</t>
  </si>
  <si>
    <t>5.3</t>
  </si>
  <si>
    <t>Учебная нагрузка Весенний семестр стр2</t>
  </si>
  <si>
    <t>Учебная нагрузка Весенний семестр стр1</t>
  </si>
  <si>
    <t>Учебная нагрузка Осенний семестр стр1</t>
  </si>
  <si>
    <t>Учебная нагрузка Осенний семестр стр2</t>
  </si>
  <si>
    <t>Группа</t>
  </si>
  <si>
    <t>Курс</t>
  </si>
  <si>
    <t>Кол-во недель</t>
  </si>
  <si>
    <t>Контрольная работа, реферат, РГР</t>
  </si>
  <si>
    <t>Творческие работы</t>
  </si>
  <si>
    <t>Курсовые работы</t>
  </si>
  <si>
    <t>Курсовое проектирование</t>
  </si>
  <si>
    <t>Руководство аспирантами</t>
  </si>
  <si>
    <t>Руководство магистрантами</t>
  </si>
  <si>
    <t>Учебная практика</t>
  </si>
  <si>
    <t>Производственная практика</t>
  </si>
  <si>
    <t>Дипломные проекты</t>
  </si>
  <si>
    <t>Другое</t>
  </si>
  <si>
    <t>План УТВЕРЖДАЮ</t>
  </si>
  <si>
    <t>6</t>
  </si>
  <si>
    <t>4.1.1</t>
  </si>
  <si>
    <t>4.1.2</t>
  </si>
  <si>
    <t>4.1.3</t>
  </si>
  <si>
    <t>4.1.4</t>
  </si>
  <si>
    <t>4.4.1</t>
  </si>
  <si>
    <t>4.4.2</t>
  </si>
  <si>
    <t>4.4.3</t>
  </si>
  <si>
    <t>Статьи в системе Web of Science</t>
  </si>
  <si>
    <t>Статьи в системе Scopus</t>
  </si>
  <si>
    <t>финансированием от 1 млн. руб.</t>
  </si>
  <si>
    <t>финансированием от 100 тыс. до 1 млн. руб.</t>
  </si>
  <si>
    <t>финансированием до 100 тыс. руб.</t>
  </si>
  <si>
    <t>Размер ставки</t>
  </si>
  <si>
    <t>Согласно размеру ставки</t>
  </si>
  <si>
    <t>Разница</t>
  </si>
  <si>
    <t>Соотношение времени</t>
  </si>
  <si>
    <t>Согласно количеству ставок</t>
  </si>
  <si>
    <t>Суммарная нагрузка</t>
  </si>
  <si>
    <t xml:space="preserve">План рассмотрен и одобрен на заседании кафедры </t>
  </si>
  <si>
    <t>(протокол №</t>
  </si>
  <si>
    <t xml:space="preserve"> от  «</t>
  </si>
  <si>
    <t>»</t>
  </si>
  <si>
    <t xml:space="preserve"> г.).</t>
  </si>
  <si>
    <t xml:space="preserve">Заведующий кафедрой  </t>
  </si>
  <si>
    <t xml:space="preserve"> г.</t>
  </si>
  <si>
    <t>«</t>
  </si>
  <si>
    <t xml:space="preserve">Принял к исполнению  </t>
  </si>
  <si>
    <t>Всего ставок</t>
  </si>
  <si>
    <t>План 1 сем</t>
  </si>
  <si>
    <t>Факт 1 сем</t>
  </si>
  <si>
    <t>План 2 сем</t>
  </si>
  <si>
    <t>Факт 2 сем</t>
  </si>
  <si>
    <t>ИТОГО план</t>
  </si>
  <si>
    <t>ИТОГО факт</t>
  </si>
  <si>
    <t>август</t>
  </si>
  <si>
    <t>ИТОГ за год</t>
  </si>
  <si>
    <t>ИТОГ за второй семестр</t>
  </si>
  <si>
    <t>Статьи в сборниках научных трудов</t>
  </si>
  <si>
    <t>Статьи в изданиях ВАК, РИНЦ</t>
  </si>
  <si>
    <t>ИТОГ за первый семестр</t>
  </si>
  <si>
    <t/>
  </si>
  <si>
    <t>Разница по ставке</t>
  </si>
  <si>
    <t>Профессор</t>
  </si>
  <si>
    <t>Доцент</t>
  </si>
  <si>
    <t>Пункт</t>
  </si>
  <si>
    <t>Количество</t>
  </si>
  <si>
    <t>ставок</t>
  </si>
  <si>
    <t>Кандидатов наук</t>
  </si>
  <si>
    <t>Докторов наук</t>
  </si>
  <si>
    <t>Институт</t>
  </si>
  <si>
    <t>июня</t>
  </si>
  <si>
    <t>ГАК</t>
  </si>
  <si>
    <t>Руководство практикой</t>
  </si>
  <si>
    <t>Кунцев</t>
  </si>
  <si>
    <t>Виталий Евгеньевич</t>
  </si>
  <si>
    <t>ассистент кафедры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</si>
</sst>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4" fillId="0" borderId="0" applyFont="0" applyFill="0" applyBorder="0" applyAlignment="0" applyProtection="0"/>
  </cellStyleXfs>
  <cellXfs count="193">
    <xf numFmtId="0" fontId="0" fillId="0" borderId="0" xfId="0"/>
    <xf numFmtId="0" fontId="1" fillId="0" borderId="0" xfId="0" applyFont="1"/>
    <xf numFmtId="0" fontId="1" fillId="0" borderId="0" xfId="1" applyFont="1" applyFill="1" applyBorder="1" applyAlignment="1">
      <alignment textRotation="90"/>
    </xf>
    <xf numFmtId="0" fontId="1" fillId="0" borderId="0" xfId="1" applyFont="1" applyBorder="1" applyAlignment="1">
      <alignment textRotation="90"/>
    </xf>
    <xf numFmtId="0" fontId="1" fillId="0" borderId="0" xfId="1" applyFont="1" applyBorder="1" applyAlignment="1">
      <alignment textRotation="90" wrapText="1"/>
    </xf>
    <xf numFmtId="0" fontId="1" fillId="0" borderId="0" xfId="1" applyFont="1" applyFill="1" applyBorder="1" applyAlignment="1">
      <alignment horizontal="center" textRotation="90"/>
    </xf>
    <xf numFmtId="49" fontId="0" fillId="0" borderId="0" xfId="0" applyNumberFormat="1" applyProtection="1"/>
    <xf numFmtId="0" fontId="1" fillId="0" borderId="0" xfId="0" applyFont="1" applyProtection="1"/>
    <xf numFmtId="0" fontId="0" fillId="0" borderId="0" xfId="0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1" fillId="0" borderId="0" xfId="0" applyFont="1" applyBorder="1" applyProtection="1"/>
    <xf numFmtId="9" fontId="0" fillId="0" borderId="0" xfId="2" applyFont="1" applyProtection="1"/>
    <xf numFmtId="9" fontId="0" fillId="0" borderId="0" xfId="2" applyFont="1" applyBorder="1" applyProtection="1"/>
    <xf numFmtId="0" fontId="2" fillId="0" borderId="0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Fill="1" applyProtection="1"/>
    <xf numFmtId="0" fontId="0" fillId="0" borderId="0" xfId="0" applyAlignment="1">
      <alignment horizontal="right"/>
    </xf>
    <xf numFmtId="0" fontId="1" fillId="0" borderId="0" xfId="0" applyFont="1" applyFill="1" applyBorder="1"/>
    <xf numFmtId="0" fontId="0" fillId="0" borderId="0" xfId="2" applyNumberFormat="1" applyFont="1"/>
    <xf numFmtId="0" fontId="0" fillId="0" borderId="0" xfId="0" applyBorder="1" applyAlignment="1" applyProtection="1"/>
    <xf numFmtId="0" fontId="0" fillId="0" borderId="0" xfId="0" applyFont="1" applyProtection="1">
      <protection hidden="1"/>
    </xf>
    <xf numFmtId="0" fontId="0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Border="1" applyProtection="1">
      <protection hidden="1"/>
    </xf>
    <xf numFmtId="9" fontId="0" fillId="0" borderId="0" xfId="2" applyFont="1" applyProtection="1">
      <protection hidden="1"/>
    </xf>
    <xf numFmtId="0" fontId="0" fillId="0" borderId="0" xfId="0" applyFont="1" applyBorder="1" applyAlignment="1" applyProtection="1">
      <protection locked="0" hidden="1"/>
    </xf>
    <xf numFmtId="49" fontId="1" fillId="0" borderId="0" xfId="0" applyNumberFormat="1" applyFont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2" applyNumberFormat="1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" fillId="0" borderId="0" xfId="0" applyFont="1" applyFill="1" applyBorder="1" applyProtection="1">
      <protection hidden="1"/>
    </xf>
    <xf numFmtId="0" fontId="1" fillId="0" borderId="0" xfId="0" applyFont="1" applyAlignment="1" applyProtection="1">
      <protection hidden="1"/>
    </xf>
    <xf numFmtId="0" fontId="0" fillId="0" borderId="0" xfId="0" applyAlignment="1" applyProtection="1">
      <protection hidden="1"/>
    </xf>
    <xf numFmtId="0" fontId="0" fillId="0" borderId="0" xfId="0" applyFont="1" applyAlignme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ill="1" applyProtection="1">
      <protection hidden="1"/>
    </xf>
    <xf numFmtId="0" fontId="1" fillId="0" borderId="0" xfId="1" applyFont="1" applyBorder="1" applyProtection="1">
      <protection hidden="1"/>
    </xf>
    <xf numFmtId="0" fontId="1" fillId="0" borderId="0" xfId="1" applyFont="1" applyBorder="1" applyAlignment="1" applyProtection="1">
      <alignment textRotation="90"/>
      <protection hidden="1"/>
    </xf>
    <xf numFmtId="0" fontId="1" fillId="0" borderId="0" xfId="1" applyFont="1" applyBorder="1" applyAlignment="1" applyProtection="1">
      <alignment textRotation="90" wrapText="1"/>
      <protection hidden="1"/>
    </xf>
    <xf numFmtId="0" fontId="1" fillId="0" borderId="0" xfId="1" applyFont="1" applyFill="1" applyBorder="1" applyAlignment="1" applyProtection="1">
      <alignment horizontal="center" textRotation="90"/>
      <protection hidden="1"/>
    </xf>
    <xf numFmtId="0" fontId="1" fillId="0" borderId="0" xfId="1" applyFont="1" applyFill="1" applyBorder="1" applyAlignment="1" applyProtection="1">
      <alignment textRotation="90"/>
      <protection hidden="1"/>
    </xf>
    <xf numFmtId="0" fontId="1" fillId="0" borderId="0" xfId="0" applyFont="1" applyAlignment="1" applyProtection="1">
      <alignment textRotation="90"/>
      <protection hidden="1"/>
    </xf>
    <xf numFmtId="0" fontId="4" fillId="0" borderId="0" xfId="1" applyFont="1" applyFill="1" applyBorder="1" applyProtection="1">
      <protection hidden="1"/>
    </xf>
    <xf numFmtId="1" fontId="0" fillId="0" borderId="0" xfId="0" applyNumberForma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quotePrefix="1" applyBorder="1" applyProtection="1">
      <protection hidden="1"/>
    </xf>
    <xf numFmtId="0" fontId="0" fillId="0" borderId="0" xfId="0" applyFill="1" applyBorder="1" applyProtection="1">
      <protection hidden="1"/>
    </xf>
    <xf numFmtId="0" fontId="0" fillId="0" borderId="0" xfId="0" applyFont="1" applyFill="1" applyBorder="1" applyProtection="1">
      <protection hidden="1"/>
    </xf>
    <xf numFmtId="0" fontId="0" fillId="0" borderId="0" xfId="0" applyFont="1" applyBorder="1" applyProtection="1">
      <protection hidden="1"/>
    </xf>
    <xf numFmtId="2" fontId="0" fillId="0" borderId="0" xfId="0" applyNumberFormat="1" applyBorder="1" applyProtection="1">
      <protection hidden="1"/>
    </xf>
    <xf numFmtId="2" fontId="0" fillId="0" borderId="0" xfId="0" applyNumberFormat="1" applyBorder="1" applyAlignment="1" applyProtection="1">
      <protection hidden="1"/>
    </xf>
    <xf numFmtId="1" fontId="1" fillId="0" borderId="0" xfId="0" applyNumberFormat="1" applyFont="1" applyBorder="1" applyProtection="1">
      <protection hidden="1"/>
    </xf>
    <xf numFmtId="0" fontId="0" fillId="0" borderId="8" xfId="0" applyBorder="1" applyProtection="1">
      <protection hidden="1"/>
    </xf>
    <xf numFmtId="0" fontId="1" fillId="0" borderId="0" xfId="1" applyFont="1" applyFill="1" applyBorder="1" applyProtection="1">
      <protection hidden="1"/>
    </xf>
    <xf numFmtId="0" fontId="1" fillId="0" borderId="0" xfId="0" quotePrefix="1" applyFont="1" applyBorder="1" applyProtection="1"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protection hidden="1"/>
    </xf>
    <xf numFmtId="1" fontId="1" fillId="0" borderId="0" xfId="0" applyNumberFormat="1" applyFont="1" applyProtection="1">
      <protection hidden="1"/>
    </xf>
    <xf numFmtId="0" fontId="3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0" fillId="0" borderId="0" xfId="0" applyBorder="1" applyAlignment="1" applyProtection="1">
      <protection hidden="1"/>
    </xf>
    <xf numFmtId="49" fontId="0" fillId="0" borderId="0" xfId="0" applyNumberFormat="1" applyBorder="1" applyProtection="1">
      <protection hidden="1"/>
    </xf>
    <xf numFmtId="49" fontId="1" fillId="0" borderId="0" xfId="0" applyNumberFormat="1" applyFont="1" applyBorder="1" applyProtection="1">
      <protection hidden="1"/>
    </xf>
    <xf numFmtId="0" fontId="0" fillId="0" borderId="5" xfId="0" quotePrefix="1" applyBorder="1" applyProtection="1">
      <protection hidden="1"/>
    </xf>
    <xf numFmtId="0" fontId="1" fillId="0" borderId="7" xfId="0" applyFont="1" applyBorder="1" applyAlignment="1" applyProtection="1">
      <protection hidden="1"/>
    </xf>
    <xf numFmtId="0" fontId="1" fillId="0" borderId="0" xfId="1" applyFont="1" applyFill="1" applyBorder="1" applyAlignment="1">
      <alignment textRotation="90" wrapText="1"/>
    </xf>
    <xf numFmtId="0" fontId="3" fillId="0" borderId="0" xfId="0" applyFont="1"/>
    <xf numFmtId="0" fontId="0" fillId="0" borderId="0" xfId="0" applyBorder="1" applyAlignment="1" applyProtection="1">
      <alignment horizontal="center"/>
    </xf>
    <xf numFmtId="1" fontId="0" fillId="0" borderId="0" xfId="0" applyNumberFormat="1" applyBorder="1" applyAlignment="1" applyProtection="1">
      <protection hidden="1"/>
    </xf>
    <xf numFmtId="0" fontId="0" fillId="0" borderId="0" xfId="0" applyAlignment="1" applyProtection="1">
      <alignment horizontal="left" wrapText="1"/>
      <protection hidden="1"/>
    </xf>
    <xf numFmtId="0" fontId="7" fillId="0" borderId="0" xfId="0" applyFont="1" applyAlignment="1" applyProtection="1">
      <alignment horizontal="left" wrapText="1"/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protection hidden="1"/>
    </xf>
    <xf numFmtId="0" fontId="0" fillId="0" borderId="0" xfId="0" applyFill="1" applyBorder="1" applyProtection="1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2" xfId="0" applyNumberFormat="1" applyBorder="1" applyProtection="1">
      <protection locked="0"/>
    </xf>
    <xf numFmtId="14" fontId="0" fillId="0" borderId="1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0" fontId="8" fillId="0" borderId="0" xfId="0" applyFont="1" applyProtection="1">
      <protection hidden="1"/>
    </xf>
    <xf numFmtId="0" fontId="9" fillId="0" borderId="0" xfId="0" applyFont="1" applyBorder="1" applyProtection="1">
      <protection hidden="1"/>
    </xf>
    <xf numFmtId="0" fontId="3" fillId="0" borderId="0" xfId="0" applyFont="1" applyBorder="1" applyProtection="1">
      <protection hidden="1"/>
    </xf>
    <xf numFmtId="0" fontId="3" fillId="0" borderId="0" xfId="1" applyFont="1" applyFill="1" applyBorder="1" applyProtection="1">
      <protection hidden="1"/>
    </xf>
    <xf numFmtId="0" fontId="4" fillId="0" borderId="1" xfId="1" applyFon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3" fillId="0" borderId="0" xfId="1" applyFont="1" applyBorder="1" applyProtection="1">
      <protection hidden="1"/>
    </xf>
    <xf numFmtId="14" fontId="0" fillId="0" borderId="1" xfId="0" applyNumberFormat="1" applyBorder="1" applyAlignment="1" applyProtection="1">
      <protection locked="0"/>
    </xf>
    <xf numFmtId="0" fontId="0" fillId="0" borderId="7" xfId="0" applyFont="1" applyBorder="1" applyProtection="1">
      <protection locked="0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0" xfId="0" applyFont="1" applyBorder="1" applyAlignment="1" applyProtection="1">
      <protection locked="0"/>
    </xf>
    <xf numFmtId="0" fontId="0" fillId="0" borderId="0" xfId="0" applyFont="1" applyProtection="1">
      <protection locked="0"/>
    </xf>
    <xf numFmtId="0" fontId="0" fillId="0" borderId="7" xfId="0" applyFont="1" applyBorder="1" applyAlignment="1" applyProtection="1">
      <protection locked="0"/>
    </xf>
    <xf numFmtId="0" fontId="6" fillId="0" borderId="0" xfId="0" applyFont="1" applyAlignment="1" applyProtection="1">
      <alignment vertical="top" wrapText="1"/>
      <protection hidden="1"/>
    </xf>
    <xf numFmtId="49" fontId="0" fillId="0" borderId="0" xfId="0" applyNumberFormat="1" applyAlignment="1" applyProtection="1">
      <protection hidden="1"/>
    </xf>
    <xf numFmtId="0" fontId="6" fillId="0" borderId="0" xfId="0" applyFont="1" applyAlignment="1" applyProtection="1">
      <alignment wrapText="1"/>
      <protection hidden="1"/>
    </xf>
    <xf numFmtId="0" fontId="7" fillId="0" borderId="0" xfId="0" applyFont="1" applyAlignment="1" applyProtection="1">
      <alignment wrapText="1"/>
      <protection hidden="1"/>
    </xf>
    <xf numFmtId="0" fontId="6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protection hidden="1"/>
    </xf>
    <xf numFmtId="0" fontId="0" fillId="0" borderId="0" xfId="0" applyProtection="1">
      <protection locked="0" hidden="1"/>
    </xf>
    <xf numFmtId="49" fontId="0" fillId="0" borderId="1" xfId="0" applyNumberFormat="1" applyFill="1" applyBorder="1" applyProtection="1">
      <protection locked="0"/>
    </xf>
    <xf numFmtId="1" fontId="0" fillId="0" borderId="0" xfId="0" applyNumberFormat="1" applyProtection="1"/>
    <xf numFmtId="49" fontId="1" fillId="0" borderId="0" xfId="0" applyNumberFormat="1" applyFont="1" applyProtection="1"/>
    <xf numFmtId="0" fontId="1" fillId="0" borderId="0" xfId="0" applyFont="1" applyFill="1" applyBorder="1" applyProtection="1"/>
    <xf numFmtId="0" fontId="3" fillId="0" borderId="0" xfId="0" applyFont="1" applyBorder="1" applyProtection="1"/>
    <xf numFmtId="0" fontId="0" fillId="0" borderId="1" xfId="0" applyFont="1" applyBorder="1" applyAlignment="1" applyProtection="1">
      <alignment horizontal="left"/>
      <protection locked="0"/>
    </xf>
    <xf numFmtId="14" fontId="0" fillId="0" borderId="1" xfId="0" applyNumberForma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Border="1" applyAlignment="1" applyProtection="1">
      <alignment horizontal="right" textRotation="90"/>
      <protection hidden="1"/>
    </xf>
    <xf numFmtId="0" fontId="1" fillId="0" borderId="7" xfId="0" applyFont="1" applyBorder="1" applyAlignment="1" applyProtection="1">
      <alignment horizontal="right" textRotation="90"/>
      <protection hidden="1"/>
    </xf>
    <xf numFmtId="0" fontId="0" fillId="0" borderId="7" xfId="0" applyFont="1" applyBorder="1" applyAlignment="1" applyProtection="1">
      <protection locked="0"/>
    </xf>
    <xf numFmtId="0" fontId="0" fillId="0" borderId="1" xfId="0" applyBorder="1" applyProtection="1">
      <protection locked="0" hidden="1"/>
    </xf>
    <xf numFmtId="0" fontId="4" fillId="0" borderId="1" xfId="1" applyFont="1" applyFill="1" applyBorder="1" applyAlignment="1" applyProtection="1">
      <protection locked="0"/>
    </xf>
    <xf numFmtId="0" fontId="10" fillId="0" borderId="1" xfId="1" applyFont="1" applyFill="1" applyBorder="1" applyAlignment="1" applyProtection="1">
      <protection locked="0"/>
    </xf>
    <xf numFmtId="0" fontId="0" fillId="0" borderId="1" xfId="1" applyFont="1" applyFill="1" applyBorder="1" applyProtection="1">
      <protection locked="0"/>
    </xf>
    <xf numFmtId="0" fontId="0" fillId="0" borderId="1" xfId="1" applyFont="1" applyFill="1" applyBorder="1" applyAlignment="1" applyProtection="1">
      <protection locked="0"/>
    </xf>
    <xf numFmtId="0" fontId="4" fillId="0" borderId="0" xfId="1" applyFont="1" applyFill="1" applyBorder="1" applyProtection="1">
      <protection locked="0"/>
    </xf>
    <xf numFmtId="0" fontId="11" fillId="0" borderId="0" xfId="1" applyFont="1" applyFill="1" applyBorder="1" applyProtection="1">
      <protection locked="0" hidden="1"/>
    </xf>
    <xf numFmtId="0" fontId="12" fillId="0" borderId="1" xfId="1" applyFont="1" applyFill="1" applyBorder="1" applyAlignment="1" applyProtection="1">
      <protection locked="0"/>
    </xf>
    <xf numFmtId="0" fontId="11" fillId="0" borderId="1" xfId="1" applyFont="1" applyFill="1" applyBorder="1" applyProtection="1">
      <protection locked="0"/>
    </xf>
    <xf numFmtId="0" fontId="11" fillId="0" borderId="1" xfId="1" applyFont="1" applyFill="1" applyBorder="1" applyAlignment="1" applyProtection="1">
      <protection locked="0"/>
    </xf>
    <xf numFmtId="0" fontId="0" fillId="0" borderId="1" xfId="0" applyBorder="1"/>
    <xf numFmtId="0" fontId="4" fillId="2" borderId="0" xfId="1" applyFont="1" applyFill="1" applyBorder="1" applyProtection="1">
      <protection locked="0"/>
    </xf>
    <xf numFmtId="0" fontId="0" fillId="0" borderId="1" xfId="1" applyFont="1" applyFill="1" applyBorder="1" applyProtection="1">
      <protection locked="0" hidden="1"/>
    </xf>
    <xf numFmtId="0" fontId="10" fillId="0" borderId="1" xfId="1" applyFont="1" applyFill="1" applyBorder="1" applyAlignment="1" applyProtection="1">
      <protection locked="0" hidden="1"/>
    </xf>
    <xf numFmtId="0" fontId="4" fillId="0" borderId="1" xfId="1" applyFont="1" applyFill="1" applyBorder="1" applyAlignment="1" applyProtection="1">
      <protection locked="0" hidden="1"/>
    </xf>
    <xf numFmtId="16" fontId="0" fillId="0" borderId="1" xfId="1" applyNumberFormat="1" applyFont="1" applyFill="1" applyBorder="1" applyAlignment="1" applyProtection="1">
      <protection locked="0" hidden="1"/>
    </xf>
    <xf numFmtId="0" fontId="0" fillId="0" borderId="1" xfId="1" applyFont="1" applyFill="1" applyBorder="1" applyAlignment="1" applyProtection="1">
      <protection locked="0" hidden="1"/>
    </xf>
    <xf numFmtId="0" fontId="0" fillId="0" borderId="1" xfId="0" applyFont="1" applyBorder="1" applyProtection="1">
      <protection hidden="1"/>
    </xf>
    <xf numFmtId="0" fontId="0" fillId="0" borderId="0" xfId="1" applyFont="1" applyFill="1" applyBorder="1" applyProtection="1">
      <protection hidden="1"/>
    </xf>
    <xf numFmtId="0" fontId="0" fillId="0" borderId="0" xfId="1" applyFont="1" applyFill="1" applyBorder="1" applyProtection="1">
      <protection locked="0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1" xfId="0" quotePrefix="1" applyBorder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2" xfId="0" quotePrefix="1" applyBorder="1" applyAlignment="1" applyProtection="1">
      <protection locked="0"/>
    </xf>
    <xf numFmtId="0" fontId="0" fillId="0" borderId="3" xfId="0" quotePrefix="1" applyBorder="1" applyAlignment="1" applyProtection="1">
      <protection locked="0"/>
    </xf>
    <xf numFmtId="0" fontId="0" fillId="0" borderId="4" xfId="0" quotePrefix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right" textRotation="90"/>
      <protection hidden="1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7" xfId="0" applyFont="1" applyBorder="1" applyAlignment="1" applyProtection="1">
      <protection locked="0"/>
    </xf>
    <xf numFmtId="0" fontId="0" fillId="0" borderId="3" xfId="0" applyFont="1" applyBorder="1" applyAlignment="1" applyProtection="1">
      <protection locked="0"/>
    </xf>
    <xf numFmtId="0" fontId="0" fillId="0" borderId="7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left" wrapText="1"/>
      <protection hidden="1"/>
    </xf>
    <xf numFmtId="0" fontId="3" fillId="0" borderId="0" xfId="0" applyFont="1" applyAlignment="1" applyProtection="1">
      <alignment horizontal="left" wrapText="1"/>
      <protection hidden="1"/>
    </xf>
    <xf numFmtId="49" fontId="0" fillId="0" borderId="0" xfId="0" applyNumberFormat="1" applyAlignment="1" applyProtection="1">
      <protection hidden="1"/>
    </xf>
    <xf numFmtId="0" fontId="0" fillId="0" borderId="0" xfId="0" applyAlignment="1" applyProtection="1">
      <alignment horizontal="left" wrapText="1"/>
      <protection hidden="1"/>
    </xf>
    <xf numFmtId="0" fontId="0" fillId="0" borderId="6" xfId="0" applyBorder="1" applyAlignment="1" applyProtection="1">
      <alignment horizontal="left" wrapText="1"/>
      <protection hidden="1"/>
    </xf>
    <xf numFmtId="0" fontId="7" fillId="0" borderId="0" xfId="0" applyFont="1" applyAlignment="1" applyProtection="1">
      <alignment horizontal="left" wrapText="1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protection hidden="1"/>
    </xf>
    <xf numFmtId="0" fontId="0" fillId="0" borderId="5" xfId="0" quotePrefix="1" applyBorder="1" applyAlignment="1" applyProtection="1">
      <protection hidden="1"/>
    </xf>
    <xf numFmtId="1" fontId="0" fillId="0" borderId="1" xfId="0" applyNumberFormat="1" applyBorder="1" applyAlignment="1" applyProtection="1">
      <alignment horizontal="left"/>
      <protection locked="0"/>
    </xf>
    <xf numFmtId="14" fontId="0" fillId="0" borderId="1" xfId="0" applyNumberFormat="1" applyBorder="1" applyAlignment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hidden="1"/>
    </xf>
    <xf numFmtId="1" fontId="0" fillId="0" borderId="0" xfId="0" applyNumberFormat="1" applyBorder="1" applyAlignment="1" applyProtection="1">
      <protection hidden="1"/>
    </xf>
    <xf numFmtId="0" fontId="0" fillId="0" borderId="0" xfId="0" applyBorder="1" applyAlignment="1" applyProtection="1">
      <alignment horizontal="left"/>
      <protection hidden="1"/>
    </xf>
    <xf numFmtId="0" fontId="0" fillId="0" borderId="0" xfId="0" quotePrefix="1" applyBorder="1" applyAlignment="1" applyProtection="1">
      <alignment horizontal="left"/>
      <protection hidden="1"/>
    </xf>
    <xf numFmtId="0" fontId="1" fillId="0" borderId="0" xfId="0" applyFont="1" applyAlignment="1" applyProtection="1">
      <alignment horizontal="center" wrapText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1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 vertical="top" wrapText="1"/>
      <protection hidden="1"/>
    </xf>
    <xf numFmtId="0" fontId="6" fillId="0" borderId="0" xfId="0" applyFont="1" applyBorder="1" applyAlignment="1" applyProtection="1">
      <alignment horizontal="left" vertical="top" wrapText="1"/>
      <protection hidden="1"/>
    </xf>
    <xf numFmtId="14" fontId="0" fillId="0" borderId="7" xfId="0" applyNumberFormat="1" applyFont="1" applyBorder="1" applyAlignment="1" applyProtection="1">
      <alignment horizont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14" fontId="0" fillId="0" borderId="3" xfId="0" applyNumberFormat="1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right" textRotation="90"/>
      <protection hidden="1"/>
    </xf>
    <xf numFmtId="14" fontId="0" fillId="0" borderId="2" xfId="0" applyNumberForma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0" fontId="0" fillId="0" borderId="3" xfId="0" applyBorder="1" applyAlignment="1" applyProtection="1">
      <protection locked="0"/>
    </xf>
    <xf numFmtId="0" fontId="0" fillId="0" borderId="2" xfId="0" applyFill="1" applyBorder="1" applyAlignment="1" applyProtection="1">
      <protection locked="0" hidden="1"/>
    </xf>
    <xf numFmtId="0" fontId="0" fillId="0" borderId="3" xfId="0" applyFill="1" applyBorder="1" applyAlignment="1" applyProtection="1">
      <protection locked="0" hidden="1"/>
    </xf>
    <xf numFmtId="0" fontId="0" fillId="0" borderId="4" xfId="0" applyFill="1" applyBorder="1" applyAlignment="1" applyProtection="1">
      <protection locked="0" hidden="1"/>
    </xf>
    <xf numFmtId="14" fontId="0" fillId="0" borderId="1" xfId="0" applyNumberFormat="1" applyBorder="1" applyAlignment="1" applyProtection="1">
      <alignment horizontal="center"/>
      <protection locked="0"/>
    </xf>
  </cellXfs>
  <cellStyles count="3">
    <cellStyle name="Обычный" xfId="0" builtinId="0"/>
    <cellStyle name="Обычный 2" xfId="1"/>
    <cellStyle name="Процентный" xfId="2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7E0000"/>
      </font>
      <fill>
        <patternFill>
          <bgColor rgb="FFFF9797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7E0000"/>
      </font>
      <fill>
        <patternFill>
          <bgColor rgb="FFE89C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797"/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8;&#1085;&#1076;&#1055;&#1083;&#1072;&#1085;&#1099;/&#1057;&#1087;&#1088;&#1072;&#1074;&#1086;&#1095;&#1085;&#1080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B2">
            <v>41883</v>
          </cell>
          <cell r="C2">
            <v>42036</v>
          </cell>
        </row>
        <row r="3">
          <cell r="B3">
            <v>42035</v>
          </cell>
          <cell r="C3">
            <v>42247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G104"/>
  <sheetViews>
    <sheetView view="pageBreakPreview" zoomScaleNormal="100" zoomScaleSheetLayoutView="100" workbookViewId="0">
      <selection activeCell="Z47" sqref="Z47"/>
    </sheetView>
  </sheetViews>
  <sheetFormatPr defaultColWidth="9.140625" defaultRowHeight="15" x14ac:dyDescent="0.25"/>
  <cols>
    <col min="1" max="2" width="9.140625" style="8"/>
    <col min="3" max="3" width="11.5703125" style="8" customWidth="1"/>
    <col min="4" max="4" width="11.28515625" style="8" customWidth="1"/>
    <col min="5" max="5" width="11.140625" style="8" bestFit="1" customWidth="1"/>
    <col min="6" max="6" width="11" style="8" customWidth="1"/>
    <col min="7" max="8" width="11.140625" style="8" bestFit="1" customWidth="1"/>
    <col min="9" max="9" width="11.5703125" style="8" customWidth="1"/>
    <col min="10" max="11" width="13.5703125" style="8" bestFit="1" customWidth="1"/>
    <col min="12" max="13" width="11.140625" style="8" bestFit="1" customWidth="1"/>
    <col min="14" max="19" width="9.140625" style="8"/>
    <col min="20" max="20" width="13.7109375" style="8" customWidth="1"/>
    <col min="21" max="16384" width="9.140625" style="8"/>
  </cols>
  <sheetData>
    <row r="1" spans="1:22" x14ac:dyDescent="0.25">
      <c r="B1" s="84" t="s">
        <v>273</v>
      </c>
    </row>
    <row r="2" spans="1:22" x14ac:dyDescent="0.25">
      <c r="B2" s="84" t="s">
        <v>123</v>
      </c>
      <c r="H2" s="8" t="s">
        <v>271</v>
      </c>
      <c r="J2" s="9" t="e">
        <f>IF(фамилия!AP$1="к",фамилия!$D$30,0)+
IF(#REF!="к",#REF!,0)+
IF(#REF!="к",#REF!,0)+
IF(#REF!="к",#REF!,0)+
IF(#REF!="к",#REF!,0)+
IF(#REF!="к",#REF!,0)+
IF(#REF!="к",#REF!,0)+
IF(#REF!="к",#REF!,0)+
IF(#REF!="к",#REF!,0)+
IF(#REF!="к",#REF!,0)</f>
        <v>#REF!</v>
      </c>
    </row>
    <row r="3" spans="1:22" x14ac:dyDescent="0.25">
      <c r="B3" s="114" t="s">
        <v>127</v>
      </c>
      <c r="H3" s="8" t="s">
        <v>272</v>
      </c>
      <c r="J3" s="9" t="e">
        <f>IF(фамилия!AP$1="д",фамилия!$D$30,0)+
IF(#REF!="д",#REF!,0)+
IF(#REF!="д",#REF!,0)+
IF(#REF!="д",#REF!,0)+
IF(#REF!="д",#REF!,0)+
IF(#REF!="д",#REF!,0)+
IF(#REF!="д",#REF!,0)+
IF(#REF!="д",#REF!,0)+
IF(#REF!="д",#REF!,0)+
IF(#REF!="д",#REF!,0)</f>
        <v>#REF!</v>
      </c>
    </row>
    <row r="4" spans="1:22" x14ac:dyDescent="0.25">
      <c r="A4" s="6"/>
      <c r="B4" s="7" t="s">
        <v>0</v>
      </c>
      <c r="C4" s="7"/>
      <c r="D4" s="7"/>
      <c r="E4" s="7"/>
    </row>
    <row r="5" spans="1:22" x14ac:dyDescent="0.25">
      <c r="A5" s="6"/>
      <c r="B5" s="7" t="s">
        <v>251</v>
      </c>
      <c r="C5" s="7"/>
      <c r="D5" s="7" t="e">
        <f>фамилия!D30+#REF!+#REF!+#REF!+#REF!+#REF!+#REF!+#REF!+#REF!+#REF!</f>
        <v>#REF!</v>
      </c>
      <c r="E5" s="7"/>
    </row>
    <row r="6" spans="1:22" ht="14.45" x14ac:dyDescent="0.3">
      <c r="A6" s="6"/>
      <c r="B6" s="7"/>
      <c r="C6" s="7"/>
      <c r="D6" s="7"/>
      <c r="E6" s="7"/>
    </row>
    <row r="7" spans="1:22" x14ac:dyDescent="0.25">
      <c r="A7" s="6"/>
      <c r="E7" s="9"/>
      <c r="F7" s="141" t="s">
        <v>8</v>
      </c>
      <c r="G7" s="141"/>
      <c r="H7" s="141"/>
      <c r="I7" s="141"/>
      <c r="J7" s="141" t="s">
        <v>11</v>
      </c>
      <c r="K7" s="141"/>
    </row>
    <row r="8" spans="1:22" x14ac:dyDescent="0.25">
      <c r="A8" s="6"/>
      <c r="E8" s="9"/>
      <c r="F8" s="141" t="s">
        <v>12</v>
      </c>
      <c r="G8" s="141"/>
      <c r="H8" s="141" t="s">
        <v>13</v>
      </c>
      <c r="I8" s="141"/>
      <c r="J8" s="141"/>
      <c r="K8" s="141"/>
    </row>
    <row r="9" spans="1:22" x14ac:dyDescent="0.25">
      <c r="A9" s="6"/>
      <c r="E9" s="9"/>
      <c r="F9" s="10" t="s">
        <v>9</v>
      </c>
      <c r="G9" s="10" t="s">
        <v>10</v>
      </c>
      <c r="H9" s="10" t="s">
        <v>9</v>
      </c>
      <c r="I9" s="10" t="s">
        <v>10</v>
      </c>
      <c r="J9" s="10" t="s">
        <v>9</v>
      </c>
      <c r="K9" s="10" t="s">
        <v>10</v>
      </c>
      <c r="P9" s="7" t="s">
        <v>80</v>
      </c>
    </row>
    <row r="10" spans="1:22" x14ac:dyDescent="0.25">
      <c r="A10" s="6"/>
      <c r="B10" s="8" t="s">
        <v>94</v>
      </c>
      <c r="E10" s="9"/>
      <c r="F10" s="9" t="e">
        <f>C25</f>
        <v>#REF!</v>
      </c>
      <c r="G10" s="9" t="e">
        <f>C26</f>
        <v>#REF!</v>
      </c>
      <c r="H10" s="9" t="e">
        <f>F25</f>
        <v>#REF!</v>
      </c>
      <c r="I10" s="9" t="e">
        <f>F26</f>
        <v>#REF!</v>
      </c>
      <c r="J10" s="11" t="e">
        <f>F10+H10</f>
        <v>#REF!</v>
      </c>
      <c r="K10" s="11" t="e">
        <f>G10+I10</f>
        <v>#REF!</v>
      </c>
      <c r="L10" s="12" t="e">
        <f t="shared" ref="L10:L18" si="0">J10/J$19</f>
        <v>#REF!</v>
      </c>
      <c r="M10" s="12" t="e">
        <f t="shared" ref="M10:M18" si="1">K10/K$19</f>
        <v>#REF!</v>
      </c>
      <c r="Q10" s="142" t="s">
        <v>8</v>
      </c>
      <c r="R10" s="142"/>
      <c r="S10" s="142"/>
      <c r="T10" s="142"/>
      <c r="U10" s="142" t="s">
        <v>11</v>
      </c>
      <c r="V10" s="142"/>
    </row>
    <row r="11" spans="1:22" x14ac:dyDescent="0.25">
      <c r="A11" s="6"/>
      <c r="B11" s="8" t="s">
        <v>95</v>
      </c>
      <c r="E11" s="9"/>
      <c r="F11" s="9" t="e">
        <f>D25</f>
        <v>#REF!</v>
      </c>
      <c r="G11" s="9" t="e">
        <f>D26</f>
        <v>#REF!</v>
      </c>
      <c r="H11" s="9" t="e">
        <f>G25</f>
        <v>#REF!</v>
      </c>
      <c r="I11" s="9" t="e">
        <f>H26</f>
        <v>#REF!</v>
      </c>
      <c r="J11" s="11" t="e">
        <f t="shared" ref="J11:K19" si="2">F11+H11</f>
        <v>#REF!</v>
      </c>
      <c r="K11" s="11" t="e">
        <f t="shared" si="2"/>
        <v>#REF!</v>
      </c>
      <c r="L11" s="12" t="e">
        <f t="shared" si="0"/>
        <v>#REF!</v>
      </c>
      <c r="M11" s="12" t="e">
        <f t="shared" si="1"/>
        <v>#REF!</v>
      </c>
      <c r="Q11" s="142" t="s">
        <v>12</v>
      </c>
      <c r="R11" s="142"/>
      <c r="S11" s="142" t="s">
        <v>13</v>
      </c>
      <c r="T11" s="142"/>
      <c r="U11" s="142"/>
      <c r="V11" s="142"/>
    </row>
    <row r="12" spans="1:22" x14ac:dyDescent="0.25">
      <c r="A12" s="6"/>
      <c r="B12" s="8" t="s">
        <v>1</v>
      </c>
      <c r="E12" s="9"/>
      <c r="F12" s="9" t="e">
        <f>E25</f>
        <v>#REF!</v>
      </c>
      <c r="G12" s="9" t="e">
        <f>E26</f>
        <v>#REF!</v>
      </c>
      <c r="H12" s="9" t="e">
        <f>H25</f>
        <v>#REF!</v>
      </c>
      <c r="I12" s="9" t="e">
        <f>H26</f>
        <v>#REF!</v>
      </c>
      <c r="J12" s="11" t="e">
        <f t="shared" si="2"/>
        <v>#REF!</v>
      </c>
      <c r="K12" s="11" t="e">
        <f t="shared" si="2"/>
        <v>#REF!</v>
      </c>
      <c r="L12" s="12" t="e">
        <f t="shared" si="0"/>
        <v>#REF!</v>
      </c>
      <c r="M12" s="12" t="e">
        <f t="shared" si="1"/>
        <v>#REF!</v>
      </c>
      <c r="Q12" s="15" t="s">
        <v>9</v>
      </c>
      <c r="R12" s="15" t="s">
        <v>10</v>
      </c>
      <c r="S12" s="15" t="s">
        <v>9</v>
      </c>
      <c r="T12" s="15" t="s">
        <v>10</v>
      </c>
      <c r="U12" s="15" t="s">
        <v>9</v>
      </c>
      <c r="V12" s="15" t="s">
        <v>10</v>
      </c>
    </row>
    <row r="13" spans="1:22" x14ac:dyDescent="0.25">
      <c r="A13" s="6"/>
      <c r="B13" s="8" t="s">
        <v>2</v>
      </c>
      <c r="C13" s="9"/>
      <c r="D13" s="9"/>
      <c r="E13" s="9"/>
      <c r="F13" s="9" t="e">
        <f>фамилия!AG8+#REF!+#REF!+#REF!+#REF!+#REF!+#REF!+#REF!+#REF!+#REF!</f>
        <v>#REF!</v>
      </c>
      <c r="G13" s="9" t="e">
        <f>фамилия!AH8+#REF!+#REF!+#REF!+#REF!+#REF!+#REF!+#REF!+#REF!+#REF!</f>
        <v>#REF!</v>
      </c>
      <c r="H13" s="9" t="e">
        <f>фамилия!AI8+#REF!+#REF!+#REF!+#REF!+#REF!+#REF!+#REF!+#REF!+#REF!</f>
        <v>#REF!</v>
      </c>
      <c r="I13" s="9" t="e">
        <f>фамилия!AJ8+#REF!+#REF!+#REF!+#REF!+#REF!+#REF!+#REF!+#REF!+#REF!</f>
        <v>#REF!</v>
      </c>
      <c r="J13" s="11" t="e">
        <f t="shared" si="2"/>
        <v>#REF!</v>
      </c>
      <c r="K13" s="11" t="e">
        <f t="shared" si="2"/>
        <v>#REF!</v>
      </c>
      <c r="L13" s="13" t="e">
        <f t="shared" si="0"/>
        <v>#REF!</v>
      </c>
      <c r="M13" s="13" t="e">
        <f t="shared" si="1"/>
        <v>#REF!</v>
      </c>
      <c r="P13" s="8" t="s">
        <v>81</v>
      </c>
      <c r="Q13" s="8" t="e">
        <f>C25+D25+E25</f>
        <v>#REF!</v>
      </c>
      <c r="R13" s="8" t="e">
        <f>C26+D26+E26</f>
        <v>#REF!</v>
      </c>
      <c r="S13" s="8" t="e">
        <f>F25+G25+H25</f>
        <v>#REF!</v>
      </c>
      <c r="T13" s="8" t="e">
        <f>F26+G26+H26</f>
        <v>#REF!</v>
      </c>
      <c r="U13" s="8" t="e">
        <f>Q13+S13</f>
        <v>#REF!</v>
      </c>
      <c r="V13" s="8" t="e">
        <f>R13+T13</f>
        <v>#REF!</v>
      </c>
    </row>
    <row r="14" spans="1:22" x14ac:dyDescent="0.25">
      <c r="A14" s="6"/>
      <c r="B14" s="8" t="s">
        <v>3</v>
      </c>
      <c r="C14" s="9"/>
      <c r="D14" s="9"/>
      <c r="E14" s="9"/>
      <c r="F14" s="9" t="e">
        <f>фамилия!AG9+#REF!+#REF!+#REF!+#REF!+#REF!+#REF!+#REF!+#REF!+#REF!</f>
        <v>#REF!</v>
      </c>
      <c r="G14" s="9" t="e">
        <f>фамилия!AH9+#REF!+#REF!+#REF!+#REF!+#REF!+#REF!+#REF!+#REF!+#REF!</f>
        <v>#REF!</v>
      </c>
      <c r="H14" s="9" t="e">
        <f>фамилия!AI9+#REF!+#REF!+#REF!+#REF!+#REF!+#REF!+#REF!+#REF!+#REF!</f>
        <v>#REF!</v>
      </c>
      <c r="I14" s="9" t="e">
        <f>фамилия!AJ9+#REF!+#REF!+#REF!+#REF!+#REF!+#REF!+#REF!+#REF!+#REF!</f>
        <v>#REF!</v>
      </c>
      <c r="J14" s="11" t="e">
        <f t="shared" si="2"/>
        <v>#REF!</v>
      </c>
      <c r="K14" s="11" t="e">
        <f t="shared" si="2"/>
        <v>#REF!</v>
      </c>
      <c r="L14" s="13" t="e">
        <f t="shared" si="0"/>
        <v>#REF!</v>
      </c>
      <c r="M14" s="13" t="e">
        <f t="shared" si="1"/>
        <v>#REF!</v>
      </c>
      <c r="P14" s="8" t="s">
        <v>82</v>
      </c>
      <c r="Q14" s="8">
        <f>AN85</f>
        <v>0</v>
      </c>
      <c r="R14" s="8">
        <f>AO86</f>
        <v>0</v>
      </c>
      <c r="S14" s="8">
        <f>AN137</f>
        <v>0</v>
      </c>
      <c r="T14" s="8">
        <f>AO138</f>
        <v>0</v>
      </c>
      <c r="U14" s="8">
        <f>Q14+S14</f>
        <v>0</v>
      </c>
      <c r="V14" s="8">
        <f>R14+T14</f>
        <v>0</v>
      </c>
    </row>
    <row r="15" spans="1:22" x14ac:dyDescent="0.25">
      <c r="A15" s="6"/>
      <c r="B15" s="8" t="s">
        <v>4</v>
      </c>
      <c r="C15" s="9"/>
      <c r="D15" s="9"/>
      <c r="E15" s="9"/>
      <c r="F15" s="9" t="e">
        <f>фамилия!AG10+#REF!+#REF!+#REF!+#REF!+#REF!+#REF!+#REF!+#REF!+#REF!</f>
        <v>#REF!</v>
      </c>
      <c r="G15" s="9" t="e">
        <f>фамилия!AH10+#REF!+#REF!+#REF!+#REF!+#REF!+#REF!+#REF!+#REF!+#REF!</f>
        <v>#REF!</v>
      </c>
      <c r="H15" s="9" t="e">
        <f>фамилия!AI10+#REF!+#REF!+#REF!+#REF!+#REF!+#REF!+#REF!+#REF!+#REF!</f>
        <v>#REF!</v>
      </c>
      <c r="I15" s="9" t="e">
        <f>фамилия!AJ10+#REF!+#REF!+#REF!+#REF!+#REF!+#REF!+#REF!+#REF!+#REF!</f>
        <v>#REF!</v>
      </c>
      <c r="J15" s="11" t="e">
        <f t="shared" si="2"/>
        <v>#REF!</v>
      </c>
      <c r="K15" s="11" t="e">
        <f t="shared" si="2"/>
        <v>#REF!</v>
      </c>
      <c r="L15" s="13" t="e">
        <f t="shared" si="0"/>
        <v>#REF!</v>
      </c>
      <c r="M15" s="13" t="e">
        <f t="shared" si="1"/>
        <v>#REF!</v>
      </c>
      <c r="P15" s="8" t="s">
        <v>83</v>
      </c>
      <c r="Q15" s="16" t="e">
        <f>Q13-Q14</f>
        <v>#REF!</v>
      </c>
      <c r="R15" s="16" t="e">
        <f t="shared" ref="R15:V15" si="3">R13-R14</f>
        <v>#REF!</v>
      </c>
      <c r="S15" s="16" t="e">
        <f t="shared" si="3"/>
        <v>#REF!</v>
      </c>
      <c r="T15" s="16" t="e">
        <f t="shared" si="3"/>
        <v>#REF!</v>
      </c>
      <c r="U15" s="16" t="e">
        <f t="shared" si="3"/>
        <v>#REF!</v>
      </c>
      <c r="V15" s="16" t="e">
        <f t="shared" si="3"/>
        <v>#REF!</v>
      </c>
    </row>
    <row r="16" spans="1:22" x14ac:dyDescent="0.25">
      <c r="A16" s="6"/>
      <c r="B16" s="8" t="s">
        <v>5</v>
      </c>
      <c r="C16" s="9"/>
      <c r="D16" s="9"/>
      <c r="E16" s="9"/>
      <c r="F16" s="9" t="e">
        <f>фамилия!AG11+#REF!+#REF!+#REF!+#REF!+#REF!+#REF!+#REF!+#REF!+#REF!</f>
        <v>#REF!</v>
      </c>
      <c r="G16" s="9" t="e">
        <f>фамилия!AH11+#REF!+#REF!+#REF!+#REF!+#REF!+#REF!+#REF!+#REF!+#REF!</f>
        <v>#REF!</v>
      </c>
      <c r="H16" s="9" t="e">
        <f>фамилия!AI11+#REF!+#REF!+#REF!+#REF!+#REF!+#REF!+#REF!+#REF!+#REF!</f>
        <v>#REF!</v>
      </c>
      <c r="I16" s="9" t="e">
        <f>фамилия!AJ11+#REF!+#REF!+#REF!+#REF!+#REF!+#REF!+#REF!+#REF!+#REF!</f>
        <v>#REF!</v>
      </c>
      <c r="J16" s="11" t="e">
        <f t="shared" si="2"/>
        <v>#REF!</v>
      </c>
      <c r="K16" s="11" t="e">
        <f t="shared" si="2"/>
        <v>#REF!</v>
      </c>
      <c r="L16" s="13" t="e">
        <f t="shared" si="0"/>
        <v>#REF!</v>
      </c>
      <c r="M16" s="13" t="e">
        <f t="shared" si="1"/>
        <v>#REF!</v>
      </c>
    </row>
    <row r="17" spans="1:13" x14ac:dyDescent="0.25">
      <c r="A17" s="6"/>
      <c r="B17" s="8" t="s">
        <v>93</v>
      </c>
      <c r="C17" s="9"/>
      <c r="D17" s="9"/>
      <c r="E17" s="9"/>
      <c r="F17" s="9" t="e">
        <f>фамилия!AG12+#REF!+#REF!+#REF!+#REF!+#REF!+#REF!+#REF!+#REF!+#REF!</f>
        <v>#REF!</v>
      </c>
      <c r="G17" s="9" t="e">
        <f>фамилия!AH12+#REF!+#REF!+#REF!+#REF!+#REF!+#REF!+#REF!+#REF!+#REF!</f>
        <v>#REF!</v>
      </c>
      <c r="H17" s="9" t="e">
        <f>фамилия!AI12+#REF!+#REF!+#REF!+#REF!+#REF!+#REF!+#REF!+#REF!+#REF!</f>
        <v>#REF!</v>
      </c>
      <c r="I17" s="9" t="e">
        <f>фамилия!AJ12+#REF!+#REF!+#REF!+#REF!+#REF!+#REF!+#REF!+#REF!+#REF!</f>
        <v>#REF!</v>
      </c>
      <c r="J17" s="11" t="e">
        <f t="shared" si="2"/>
        <v>#REF!</v>
      </c>
      <c r="K17" s="11" t="e">
        <f t="shared" si="2"/>
        <v>#REF!</v>
      </c>
      <c r="L17" s="13" t="e">
        <f t="shared" si="0"/>
        <v>#REF!</v>
      </c>
      <c r="M17" s="13" t="e">
        <f t="shared" si="1"/>
        <v>#REF!</v>
      </c>
    </row>
    <row r="18" spans="1:13" x14ac:dyDescent="0.25">
      <c r="A18" s="6"/>
      <c r="B18" s="8" t="s">
        <v>6</v>
      </c>
      <c r="C18" s="9"/>
      <c r="D18" s="9"/>
      <c r="E18" s="9"/>
      <c r="F18" s="9" t="e">
        <f>фамилия!AG13+#REF!+#REF!+#REF!+#REF!+#REF!+#REF!+#REF!+#REF!+#REF!</f>
        <v>#REF!</v>
      </c>
      <c r="G18" s="9" t="e">
        <f>фамилия!AH13+#REF!+#REF!+#REF!+#REF!+#REF!+#REF!+#REF!+#REF!+#REF!</f>
        <v>#REF!</v>
      </c>
      <c r="H18" s="9" t="e">
        <f>фамилия!AI13+#REF!+#REF!+#REF!+#REF!+#REF!+#REF!+#REF!+#REF!+#REF!</f>
        <v>#REF!</v>
      </c>
      <c r="I18" s="9" t="e">
        <f>фамилия!AJ13+#REF!+#REF!+#REF!+#REF!+#REF!+#REF!+#REF!+#REF!+#REF!</f>
        <v>#REF!</v>
      </c>
      <c r="J18" s="11" t="e">
        <f t="shared" si="2"/>
        <v>#REF!</v>
      </c>
      <c r="K18" s="11" t="e">
        <f t="shared" si="2"/>
        <v>#REF!</v>
      </c>
      <c r="L18" s="13" t="e">
        <f t="shared" si="0"/>
        <v>#REF!</v>
      </c>
      <c r="M18" s="13" t="e">
        <f t="shared" si="1"/>
        <v>#REF!</v>
      </c>
    </row>
    <row r="19" spans="1:13" ht="18.75" x14ac:dyDescent="0.3">
      <c r="A19" s="6"/>
      <c r="B19" s="7" t="s">
        <v>7</v>
      </c>
      <c r="C19" s="11"/>
      <c r="D19" s="11"/>
      <c r="E19" s="11"/>
      <c r="F19" s="11" t="e">
        <f>SUM(F10:F18)</f>
        <v>#REF!</v>
      </c>
      <c r="G19" s="11" t="e">
        <f>SUM(G10:G18)</f>
        <v>#REF!</v>
      </c>
      <c r="H19" s="11" t="e">
        <f>SUM(H10:H18)</f>
        <v>#REF!</v>
      </c>
      <c r="I19" s="11" t="e">
        <f>SUM(I10:I18)</f>
        <v>#REF!</v>
      </c>
      <c r="J19" s="14" t="e">
        <f t="shared" si="2"/>
        <v>#REF!</v>
      </c>
      <c r="K19" s="14" t="e">
        <f t="shared" si="2"/>
        <v>#REF!</v>
      </c>
      <c r="L19" s="19" t="e">
        <f>J19-K19</f>
        <v>#REF!</v>
      </c>
      <c r="M19" t="s">
        <v>238</v>
      </c>
    </row>
    <row r="20" spans="1:13" x14ac:dyDescent="0.25">
      <c r="A20" s="6"/>
      <c r="I20" s="17" t="s">
        <v>240</v>
      </c>
      <c r="J20" s="18" t="e">
        <f>1440*$D$5</f>
        <v>#REF!</v>
      </c>
      <c r="K20" s="18" t="e">
        <f>1440*$D$5</f>
        <v>#REF!</v>
      </c>
    </row>
    <row r="21" spans="1:13" x14ac:dyDescent="0.25">
      <c r="A21" s="6"/>
      <c r="B21" s="7" t="s">
        <v>79</v>
      </c>
      <c r="I21" s="17" t="s">
        <v>238</v>
      </c>
      <c r="J21" s="18" t="e">
        <f>J20-J19+J12</f>
        <v>#REF!</v>
      </c>
      <c r="K21" s="18" t="e">
        <f>K20-K19</f>
        <v>#REF!</v>
      </c>
    </row>
    <row r="22" spans="1:13" ht="14.45" x14ac:dyDescent="0.3">
      <c r="A22" s="6"/>
    </row>
    <row r="23" spans="1:13" x14ac:dyDescent="0.25">
      <c r="A23" s="6"/>
      <c r="B23" s="9"/>
      <c r="C23" s="20" t="s">
        <v>73</v>
      </c>
      <c r="D23" s="20"/>
      <c r="E23" s="20"/>
      <c r="F23" s="20" t="s">
        <v>76</v>
      </c>
      <c r="G23" s="20"/>
      <c r="H23" s="20"/>
      <c r="I23" s="20"/>
      <c r="J23" s="9"/>
      <c r="L23" s="9"/>
    </row>
    <row r="24" spans="1:13" x14ac:dyDescent="0.25">
      <c r="A24" s="6"/>
      <c r="B24" s="9"/>
      <c r="C24" s="9" t="s">
        <v>74</v>
      </c>
      <c r="D24" s="9" t="s">
        <v>78</v>
      </c>
      <c r="E24" s="9" t="s">
        <v>75</v>
      </c>
      <c r="F24" s="9" t="s">
        <v>74</v>
      </c>
      <c r="G24" s="9" t="s">
        <v>78</v>
      </c>
      <c r="H24" s="9" t="s">
        <v>75</v>
      </c>
      <c r="I24" s="9"/>
      <c r="L24" s="9"/>
    </row>
    <row r="25" spans="1:13" x14ac:dyDescent="0.25">
      <c r="A25" s="6"/>
      <c r="B25" s="9" t="s">
        <v>72</v>
      </c>
      <c r="C25" s="9" t="e">
        <f>фамилия!AD21+#REF!+#REF!+#REF!+#REF!+#REF!+#REF!+#REF!+#REF!+#REF!</f>
        <v>#REF!</v>
      </c>
      <c r="D25" s="9" t="e">
        <f>фамилия!AE21+#REF!+#REF!+#REF!+#REF!+#REF!+#REF!+#REF!+#REF!+#REF!</f>
        <v>#REF!</v>
      </c>
      <c r="E25" s="9" t="e">
        <f>фамилия!AF21+#REF!+#REF!+#REF!+#REF!+#REF!+#REF!+#REF!+#REF!+#REF!</f>
        <v>#REF!</v>
      </c>
      <c r="F25" s="9" t="e">
        <f>фамилия!AG21+#REF!+#REF!+#REF!+#REF!+#REF!+#REF!+#REF!+#REF!+#REF!</f>
        <v>#REF!</v>
      </c>
      <c r="G25" s="9" t="e">
        <f>фамилия!AH21+#REF!+#REF!+#REF!+#REF!+#REF!+#REF!+#REF!+#REF!+#REF!</f>
        <v>#REF!</v>
      </c>
      <c r="H25" s="9" t="e">
        <f>фамилия!AI21+#REF!+#REF!+#REF!+#REF!+#REF!+#REF!+#REF!+#REF!+#REF!</f>
        <v>#REF!</v>
      </c>
      <c r="I25" s="9"/>
      <c r="L25" s="9"/>
    </row>
    <row r="26" spans="1:13" x14ac:dyDescent="0.25">
      <c r="A26" s="6"/>
      <c r="B26" s="9" t="s">
        <v>70</v>
      </c>
      <c r="C26" t="e">
        <f>SUM(C27:C31)</f>
        <v>#REF!</v>
      </c>
      <c r="D26" t="e">
        <f t="shared" ref="D26:E26" si="4">SUM(D27:D31)</f>
        <v>#REF!</v>
      </c>
      <c r="E26" t="e">
        <f t="shared" si="4"/>
        <v>#REF!</v>
      </c>
      <c r="F26" t="e">
        <f>SUM(F27:F33)</f>
        <v>#REF!</v>
      </c>
      <c r="G26" t="e">
        <f t="shared" ref="G26:H26" si="5">SUM(G27:G33)</f>
        <v>#REF!</v>
      </c>
      <c r="H26" t="e">
        <f t="shared" si="5"/>
        <v>#REF!</v>
      </c>
      <c r="I26" s="9"/>
      <c r="L26" s="9"/>
    </row>
    <row r="27" spans="1:13" x14ac:dyDescent="0.25">
      <c r="A27" s="6"/>
      <c r="B27" s="9" t="s">
        <v>14</v>
      </c>
      <c r="C27" s="9" t="e">
        <f>фамилия!AD23+#REF!+#REF!+#REF!+#REF!+#REF!+#REF!+#REF!+#REF!+#REF!</f>
        <v>#REF!</v>
      </c>
      <c r="D27" s="9" t="e">
        <f>фамилия!AE23+#REF!+#REF!+#REF!+#REF!+#REF!+#REF!+#REF!+#REF!+#REF!</f>
        <v>#REF!</v>
      </c>
      <c r="E27" s="9" t="e">
        <f>фамилия!AF23+#REF!+#REF!+#REF!+#REF!+#REF!+#REF!+#REF!+#REF!+#REF!</f>
        <v>#REF!</v>
      </c>
      <c r="F27" s="9" t="e">
        <f>фамилия!AG23+#REF!+#REF!+#REF!+#REF!+#REF!+#REF!+#REF!+#REF!+#REF!</f>
        <v>#REF!</v>
      </c>
      <c r="G27" s="9" t="e">
        <f>фамилия!AH23+#REF!+#REF!+#REF!+#REF!+#REF!+#REF!+#REF!+#REF!+#REF!</f>
        <v>#REF!</v>
      </c>
      <c r="H27" s="9" t="e">
        <f>фамилия!AI23+#REF!+#REF!+#REF!+#REF!+#REF!+#REF!+#REF!+#REF!+#REF!</f>
        <v>#REF!</v>
      </c>
      <c r="I27" s="9" t="s">
        <v>18</v>
      </c>
      <c r="L27" s="9"/>
    </row>
    <row r="28" spans="1:13" x14ac:dyDescent="0.25">
      <c r="A28" s="6"/>
      <c r="B28" s="9" t="s">
        <v>15</v>
      </c>
      <c r="C28" s="9" t="e">
        <f>фамилия!AD24+#REF!+#REF!+#REF!+#REF!+#REF!+#REF!+#REF!+#REF!+#REF!</f>
        <v>#REF!</v>
      </c>
      <c r="D28" s="9" t="e">
        <f>фамилия!AE24+#REF!+#REF!+#REF!+#REF!+#REF!+#REF!+#REF!+#REF!+#REF!</f>
        <v>#REF!</v>
      </c>
      <c r="E28" s="9" t="e">
        <f>фамилия!AF24+#REF!+#REF!+#REF!+#REF!+#REF!+#REF!+#REF!+#REF!+#REF!</f>
        <v>#REF!</v>
      </c>
      <c r="F28" s="9" t="e">
        <f>фамилия!AG24+#REF!+#REF!+#REF!+#REF!+#REF!+#REF!+#REF!+#REF!+#REF!</f>
        <v>#REF!</v>
      </c>
      <c r="G28" s="9" t="e">
        <f>фамилия!AH24+#REF!+#REF!+#REF!+#REF!+#REF!+#REF!+#REF!+#REF!+#REF!</f>
        <v>#REF!</v>
      </c>
      <c r="H28" s="9" t="e">
        <f>фамилия!AI24+#REF!+#REF!+#REF!+#REF!+#REF!+#REF!+#REF!+#REF!+#REF!</f>
        <v>#REF!</v>
      </c>
      <c r="I28" s="9" t="s">
        <v>19</v>
      </c>
      <c r="L28" s="9"/>
    </row>
    <row r="29" spans="1:13" x14ac:dyDescent="0.25">
      <c r="A29" s="6"/>
      <c r="B29" s="9" t="s">
        <v>16</v>
      </c>
      <c r="C29" s="9" t="e">
        <f>фамилия!AD25+#REF!+#REF!+#REF!+#REF!+#REF!+#REF!+#REF!+#REF!+#REF!</f>
        <v>#REF!</v>
      </c>
      <c r="D29" s="9" t="e">
        <f>фамилия!AE25+#REF!+#REF!+#REF!+#REF!+#REF!+#REF!+#REF!+#REF!+#REF!</f>
        <v>#REF!</v>
      </c>
      <c r="E29" s="9" t="e">
        <f>фамилия!AF25+#REF!+#REF!+#REF!+#REF!+#REF!+#REF!+#REF!+#REF!+#REF!</f>
        <v>#REF!</v>
      </c>
      <c r="F29" s="9" t="e">
        <f>фамилия!AG25+#REF!+#REF!+#REF!+#REF!+#REF!+#REF!+#REF!+#REF!+#REF!</f>
        <v>#REF!</v>
      </c>
      <c r="G29" s="9" t="e">
        <f>фамилия!AI25+#REF!+#REF!+#REF!+#REF!+#REF!+#REF!+#REF!+#REF!+#REF!</f>
        <v>#REF!</v>
      </c>
      <c r="H29" s="9" t="e">
        <f>фамилия!AI25+#REF!+#REF!+#REF!+#REF!+#REF!+#REF!+#REF!+#REF!+#REF!</f>
        <v>#REF!</v>
      </c>
      <c r="I29" s="9" t="s">
        <v>20</v>
      </c>
      <c r="L29" s="9"/>
    </row>
    <row r="30" spans="1:13" x14ac:dyDescent="0.25">
      <c r="A30" s="6"/>
      <c r="B30" s="9" t="s">
        <v>17</v>
      </c>
      <c r="C30" s="9" t="e">
        <f>фамилия!AD26+#REF!+#REF!+#REF!+#REF!+#REF!+#REF!+#REF!+#REF!+#REF!</f>
        <v>#REF!</v>
      </c>
      <c r="D30" s="9" t="e">
        <f>фамилия!AE26+#REF!+#REF!+#REF!+#REF!+#REF!+#REF!+#REF!+#REF!+#REF!</f>
        <v>#REF!</v>
      </c>
      <c r="E30" s="9" t="e">
        <f>фамилия!AF26+#REF!+#REF!+#REF!+#REF!+#REF!+#REF!+#REF!+#REF!+#REF!</f>
        <v>#REF!</v>
      </c>
      <c r="F30" s="9" t="e">
        <f>фамилия!AG26+#REF!+#REF!+#REF!+#REF!+#REF!+#REF!+#REF!+#REF!+#REF!</f>
        <v>#REF!</v>
      </c>
      <c r="G30" s="9" t="e">
        <f>фамилия!AI26+#REF!+#REF!+#REF!+#REF!+#REF!+#REF!+#REF!+#REF!+#REF!</f>
        <v>#REF!</v>
      </c>
      <c r="H30" s="9" t="e">
        <f>фамилия!AI26+#REF!+#REF!+#REF!+#REF!+#REF!+#REF!+#REF!+#REF!+#REF!</f>
        <v>#REF!</v>
      </c>
      <c r="I30" s="9" t="s">
        <v>21</v>
      </c>
      <c r="L30" s="9"/>
    </row>
    <row r="31" spans="1:13" x14ac:dyDescent="0.25">
      <c r="A31" s="6"/>
      <c r="B31" s="9" t="s">
        <v>77</v>
      </c>
      <c r="C31" s="9" t="e">
        <f>фамилия!AD27+#REF!+#REF!+#REF!+#REF!+#REF!+#REF!+#REF!+#REF!+#REF!</f>
        <v>#REF!</v>
      </c>
      <c r="D31" s="9" t="e">
        <f>фамилия!AE27+#REF!+#REF!+#REF!+#REF!+#REF!+#REF!+#REF!+#REF!+#REF!</f>
        <v>#REF!</v>
      </c>
      <c r="E31" s="9" t="e">
        <f>фамилия!AF27+#REF!+#REF!+#REF!+#REF!+#REF!+#REF!+#REF!+#REF!+#REF!</f>
        <v>#REF!</v>
      </c>
      <c r="F31" s="9" t="e">
        <f>фамилия!AG27+#REF!+#REF!+#REF!+#REF!+#REF!+#REF!+#REF!+#REF!+#REF!</f>
        <v>#REF!</v>
      </c>
      <c r="G31" s="9" t="e">
        <f>фамилия!AH27+#REF!+#REF!+#REF!+#REF!+#REF!+#REF!+#REF!+#REF!+#REF!</f>
        <v>#REF!</v>
      </c>
      <c r="H31" s="9" t="e">
        <f>фамилия!AI27+#REF!+#REF!+#REF!+#REF!+#REF!+#REF!+#REF!+#REF!+#REF!</f>
        <v>#REF!</v>
      </c>
      <c r="I31" s="9" t="s">
        <v>22</v>
      </c>
      <c r="L31" s="9"/>
    </row>
    <row r="32" spans="1:13" x14ac:dyDescent="0.25">
      <c r="A32" s="6"/>
      <c r="B32" s="9"/>
      <c r="C32" s="9"/>
      <c r="D32" s="9"/>
      <c r="E32" s="9"/>
      <c r="F32" s="9" t="e">
        <f>фамилия!AG28+#REF!+#REF!+#REF!+#REF!+#REF!+#REF!+#REF!+#REF!+#REF!</f>
        <v>#REF!</v>
      </c>
      <c r="G32" s="9" t="e">
        <f>фамилия!AH28+#REF!+#REF!+#REF!+#REF!+#REF!+#REF!+#REF!+#REF!+#REF!</f>
        <v>#REF!</v>
      </c>
      <c r="H32" s="9" t="e">
        <f>фамилия!AI28+#REF!+#REF!+#REF!+#REF!+#REF!+#REF!+#REF!+#REF!+#REF!</f>
        <v>#REF!</v>
      </c>
      <c r="I32" s="9" t="s">
        <v>23</v>
      </c>
      <c r="L32" s="9"/>
    </row>
    <row r="33" spans="1:33" x14ac:dyDescent="0.25">
      <c r="A33" s="6"/>
      <c r="B33" s="9"/>
      <c r="C33" s="9"/>
      <c r="D33" s="9"/>
      <c r="E33" s="9"/>
      <c r="F33" s="9" t="e">
        <f>фамилия!AG29+#REF!+#REF!+#REF!+#REF!+#REF!+#REF!+#REF!+#REF!+#REF!</f>
        <v>#REF!</v>
      </c>
      <c r="G33" s="9" t="e">
        <f>фамилия!AH29+#REF!+#REF!+#REF!+#REF!+#REF!+#REF!+#REF!+#REF!+#REF!</f>
        <v>#REF!</v>
      </c>
      <c r="H33" s="9" t="e">
        <f>фамилия!AI29+#REF!+#REF!+#REF!+#REF!+#REF!+#REF!+#REF!+#REF!+#REF!</f>
        <v>#REF!</v>
      </c>
      <c r="I33" s="83" t="s">
        <v>258</v>
      </c>
      <c r="L33" s="9"/>
    </row>
    <row r="34" spans="1:33" x14ac:dyDescent="0.25">
      <c r="A34" s="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33" x14ac:dyDescent="0.25">
      <c r="A35" s="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33" x14ac:dyDescent="0.25">
      <c r="A36" s="111" t="s">
        <v>268</v>
      </c>
      <c r="B36" s="7" t="s">
        <v>168</v>
      </c>
      <c r="C36" s="7"/>
      <c r="D36" s="7"/>
      <c r="E36" s="7"/>
      <c r="F36" s="7"/>
      <c r="G36" s="7"/>
      <c r="H36" s="7"/>
      <c r="I36" s="112"/>
      <c r="J36" s="7"/>
      <c r="K36" s="7" t="s">
        <v>269</v>
      </c>
    </row>
    <row r="37" spans="1:33" x14ac:dyDescent="0.25">
      <c r="A37" s="24" t="s">
        <v>157</v>
      </c>
      <c r="B37" s="65" t="s">
        <v>110</v>
      </c>
      <c r="C37" s="104"/>
      <c r="D37" s="104"/>
      <c r="K37" s="110" t="e">
        <f>COUNTIF(фамилия!$B$145:$B$176,ИТОГ!$A37)+COUNTIF(фамилия!$AB$145:$AB$176,ИТОГ!$A37)+COUNTIF(фамилия!$B$178:$B$209,ИТОГ!$A37)+COUNTIF(фамилия!$AB$178:$AB$209,ИТОГ!$A37)+
COUNTIF(#REF!,ИТОГ!$A37)+COUNTIF(#REF!,ИТОГ!$A37)+COUNTIF(#REF!,ИТОГ!$A37)+COUNTIF(#REF!,ИТОГ!$A37)+
COUNTIF(#REF!,ИТОГ!$A37)+COUNTIF(#REF!,ИТОГ!$A37)+COUNTIF(#REF!,ИТОГ!$A37)+COUNTIF(#REF!,ИТОГ!$A37)+
COUNTIF(#REF!,ИТОГ!$A37)+COUNTIF(#REF!,ИТОГ!$A37)+COUNTIF(#REF!,ИТОГ!$A37)+COUNTIF(#REF!,ИТОГ!$A37)+
COUNTIF(#REF!,ИТОГ!$A37)+COUNTIF(#REF!,ИТОГ!$A37)+COUNTIF(#REF!,ИТОГ!$A37)+COUNTIF(#REF!,ИТОГ!$A37)+
COUNTIF(#REF!,ИТОГ!$A37)+COUNTIF(#REF!,ИТОГ!$A37)+COUNTIF(#REF!,ИТОГ!$A37)+COUNTIF(#REF!,ИТОГ!$A37)+
COUNTIF(#REF!,ИТОГ!$A37)+COUNTIF(#REF!,ИТОГ!$A37)+COUNTIF(#REF!,ИТОГ!$A37)+COUNTIF(#REF!,ИТОГ!$A37)+
COUNTIF(#REF!,ИТОГ!$A37)+COUNTIF(#REF!,ИТОГ!$A37)+COUNTIF(#REF!,ИТОГ!$A37)+COUNTIF(#REF!,ИТОГ!$A37)+
COUNTIF(#REF!,ИТОГ!$A37)+COUNTIF(#REF!,ИТОГ!$A37)+COUNTIF(#REF!,ИТОГ!$A37)+COUNTIF(#REF!,ИТОГ!$A37)+
COUNTIF(#REF!,ИТОГ!$A37)+COUNTIF(#REF!,ИТОГ!$A37)+COUNTIF(#REF!,ИТОГ!$A37)+COUNTIF(#REF!,ИТОГ!$A37)</f>
        <v>#REF!</v>
      </c>
    </row>
    <row r="38" spans="1:33" ht="15" customHeight="1" x14ac:dyDescent="0.25">
      <c r="A38" s="24" t="s">
        <v>158</v>
      </c>
      <c r="B38" s="65" t="s">
        <v>40</v>
      </c>
      <c r="C38" s="104"/>
      <c r="D38" s="104"/>
      <c r="F38" s="104"/>
      <c r="G38" s="104"/>
      <c r="I38" s="104"/>
      <c r="J38" s="104"/>
      <c r="K38" s="110" t="e">
        <f>COUNTIF(фамилия!$B$145:$B$176,ИТОГ!$A38)+COUNTIF(фамилия!$AB$145:$AB$176,ИТОГ!$A38)+COUNTIF(фамилия!$B$178:$B$209,ИТОГ!$A38)+COUNTIF(фамилия!$AB$178:$AB$209,ИТОГ!$A38)+
COUNTIF(#REF!,ИТОГ!$A38)+COUNTIF(#REF!,ИТОГ!$A38)+COUNTIF(#REF!,ИТОГ!$A38)+COUNTIF(#REF!,ИТОГ!$A38)+
COUNTIF(#REF!,ИТОГ!$A38)+COUNTIF(#REF!,ИТОГ!$A38)+COUNTIF(#REF!,ИТОГ!$A38)+COUNTIF(#REF!,ИТОГ!$A38)+
COUNTIF(#REF!,ИТОГ!$A38)+COUNTIF(#REF!,ИТОГ!$A38)+COUNTIF(#REF!,ИТОГ!$A38)+COUNTIF(#REF!,ИТОГ!$A38)+
COUNTIF(#REF!,ИТОГ!$A38)+COUNTIF(#REF!,ИТОГ!$A38)+COUNTIF(#REF!,ИТОГ!$A38)+COUNTIF(#REF!,ИТОГ!$A38)+
COUNTIF(#REF!,ИТОГ!$A38)+COUNTIF(#REF!,ИТОГ!$A38)+COUNTIF(#REF!,ИТОГ!$A38)+COUNTIF(#REF!,ИТОГ!$A38)+
COUNTIF(#REF!,ИТОГ!$A38)+COUNTIF(#REF!,ИТОГ!$A38)+COUNTIF(#REF!,ИТОГ!$A38)+COUNTIF(#REF!,ИТОГ!$A38)+
COUNTIF(#REF!,ИТОГ!$A38)+COUNTIF(#REF!,ИТОГ!$A38)+COUNTIF(#REF!,ИТОГ!$A38)+COUNTIF(#REF!,ИТОГ!$A38)+
COUNTIF(#REF!,ИТОГ!$A38)+COUNTIF(#REF!,ИТОГ!$A38)+COUNTIF(#REF!,ИТОГ!$A38)+COUNTIF(#REF!,ИТОГ!$A38)+
COUNTIF(#REF!,ИТОГ!$A38)+COUNTIF(#REF!,ИТОГ!$A38)+COUNTIF(#REF!,ИТОГ!$A38)+COUNTIF(#REF!,ИТОГ!$A38)</f>
        <v>#REF!</v>
      </c>
    </row>
    <row r="39" spans="1:33" ht="15" customHeight="1" x14ac:dyDescent="0.25">
      <c r="A39" s="103" t="s">
        <v>159</v>
      </c>
      <c r="B39" s="106" t="s">
        <v>114</v>
      </c>
      <c r="C39" s="102"/>
      <c r="D39" s="102"/>
      <c r="F39" s="104"/>
      <c r="G39" s="104"/>
      <c r="I39" s="104"/>
      <c r="J39" s="104"/>
      <c r="K39" s="110" t="e">
        <f>COUNTIF(фамилия!$B$145:$B$176,ИТОГ!$A39)+COUNTIF(фамилия!$AB$145:$AB$176,ИТОГ!$A39)+COUNTIF(фамилия!$B$178:$B$209,ИТОГ!$A39)+COUNTIF(фамилия!$AB$178:$AB$209,ИТОГ!$A39)+
COUNTIF(#REF!,ИТОГ!$A39)+COUNTIF(#REF!,ИТОГ!$A39)+COUNTIF(#REF!,ИТОГ!$A39)+COUNTIF(#REF!,ИТОГ!$A39)+
COUNTIF(#REF!,ИТОГ!$A39)+COUNTIF(#REF!,ИТОГ!$A39)+COUNTIF(#REF!,ИТОГ!$A39)+COUNTIF(#REF!,ИТОГ!$A39)+
COUNTIF(#REF!,ИТОГ!$A39)+COUNTIF(#REF!,ИТОГ!$A39)+COUNTIF(#REF!,ИТОГ!$A39)+COUNTIF(#REF!,ИТОГ!$A39)+
COUNTIF(#REF!,ИТОГ!$A39)+COUNTIF(#REF!,ИТОГ!$A39)+COUNTIF(#REF!,ИТОГ!$A39)+COUNTIF(#REF!,ИТОГ!$A39)+
COUNTIF(#REF!,ИТОГ!$A39)+COUNTIF(#REF!,ИТОГ!$A39)+COUNTIF(#REF!,ИТОГ!$A39)+COUNTIF(#REF!,ИТОГ!$A39)+
COUNTIF(#REF!,ИТОГ!$A39)+COUNTIF(#REF!,ИТОГ!$A39)+COUNTIF(#REF!,ИТОГ!$A39)+COUNTIF(#REF!,ИТОГ!$A39)+
COUNTIF(#REF!,ИТОГ!$A39)+COUNTIF(#REF!,ИТОГ!$A39)+COUNTIF(#REF!,ИТОГ!$A39)+COUNTIF(#REF!,ИТОГ!$A39)+
COUNTIF(#REF!,ИТОГ!$A39)+COUNTIF(#REF!,ИТОГ!$A39)+COUNTIF(#REF!,ИТОГ!$A39)+COUNTIF(#REF!,ИТОГ!$A39)+
COUNTIF(#REF!,ИТОГ!$A39)+COUNTIF(#REF!,ИТОГ!$A39)+COUNTIF(#REF!,ИТОГ!$A39)+COUNTIF(#REF!,ИТОГ!$A39)</f>
        <v>#REF!</v>
      </c>
    </row>
    <row r="40" spans="1:33" x14ac:dyDescent="0.25">
      <c r="A40" s="24" t="s">
        <v>160</v>
      </c>
      <c r="B40" s="107" t="s">
        <v>115</v>
      </c>
      <c r="C40" s="105"/>
      <c r="D40" s="105"/>
      <c r="F40" s="102"/>
      <c r="G40" s="102"/>
      <c r="I40" s="102"/>
      <c r="J40" s="102"/>
      <c r="K40" s="110" t="e">
        <f>COUNTIF(фамилия!$B$145:$B$176,ИТОГ!$A40)+COUNTIF(фамилия!$AB$145:$AB$176,ИТОГ!$A40)+COUNTIF(фамилия!$B$178:$B$209,ИТОГ!$A40)+COUNTIF(фамилия!$AB$178:$AB$209,ИТОГ!$A40)+
COUNTIF(#REF!,ИТОГ!$A40)+COUNTIF(#REF!,ИТОГ!$A40)+COUNTIF(#REF!,ИТОГ!$A40)+COUNTIF(#REF!,ИТОГ!$A40)+
COUNTIF(#REF!,ИТОГ!$A40)+COUNTIF(#REF!,ИТОГ!$A40)+COUNTIF(#REF!,ИТОГ!$A40)+COUNTIF(#REF!,ИТОГ!$A40)+
COUNTIF(#REF!,ИТОГ!$A40)+COUNTIF(#REF!,ИТОГ!$A40)+COUNTIF(#REF!,ИТОГ!$A40)+COUNTIF(#REF!,ИТОГ!$A40)+
COUNTIF(#REF!,ИТОГ!$A40)+COUNTIF(#REF!,ИТОГ!$A40)+COUNTIF(#REF!,ИТОГ!$A40)+COUNTIF(#REF!,ИТОГ!$A40)+
COUNTIF(#REF!,ИТОГ!$A40)+COUNTIF(#REF!,ИТОГ!$A40)+COUNTIF(#REF!,ИТОГ!$A40)+COUNTIF(#REF!,ИТОГ!$A40)+
COUNTIF(#REF!,ИТОГ!$A40)+COUNTIF(#REF!,ИТОГ!$A40)+COUNTIF(#REF!,ИТОГ!$A40)+COUNTIF(#REF!,ИТОГ!$A40)+
COUNTIF(#REF!,ИТОГ!$A40)+COUNTIF(#REF!,ИТОГ!$A40)+COUNTIF(#REF!,ИТОГ!$A40)+COUNTIF(#REF!,ИТОГ!$A40)+
COUNTIF(#REF!,ИТОГ!$A40)+COUNTIF(#REF!,ИТОГ!$A40)+COUNTIF(#REF!,ИТОГ!$A40)+COUNTIF(#REF!,ИТОГ!$A40)+
COUNTIF(#REF!,ИТОГ!$A40)+COUNTIF(#REF!,ИТОГ!$A40)+COUNTIF(#REF!,ИТОГ!$A40)+COUNTIF(#REF!,ИТОГ!$A40)</f>
        <v>#REF!</v>
      </c>
    </row>
    <row r="41" spans="1:33" ht="15" customHeight="1" x14ac:dyDescent="0.25">
      <c r="A41" s="24" t="s">
        <v>162</v>
      </c>
      <c r="B41" s="107" t="s">
        <v>116</v>
      </c>
      <c r="C41" s="105"/>
      <c r="D41" s="105"/>
      <c r="F41" s="105"/>
      <c r="G41" s="105"/>
      <c r="I41" s="105"/>
      <c r="J41" s="105"/>
      <c r="K41" s="110" t="e">
        <f>COUNTIF(фамилия!$B$145:$B$176,ИТОГ!$A41)+COUNTIF(фамилия!$AB$145:$AB$176,ИТОГ!$A41)+COUNTIF(фамилия!$B$178:$B$209,ИТОГ!$A41)+COUNTIF(фамилия!$AB$178:$AB$209,ИТОГ!$A41)+
COUNTIF(#REF!,ИТОГ!$A41)+COUNTIF(#REF!,ИТОГ!$A41)+COUNTIF(#REF!,ИТОГ!$A41)+COUNTIF(#REF!,ИТОГ!$A41)+
COUNTIF(#REF!,ИТОГ!$A41)+COUNTIF(#REF!,ИТОГ!$A41)+COUNTIF(#REF!,ИТОГ!$A41)+COUNTIF(#REF!,ИТОГ!$A41)+
COUNTIF(#REF!,ИТОГ!$A41)+COUNTIF(#REF!,ИТОГ!$A41)+COUNTIF(#REF!,ИТОГ!$A41)+COUNTIF(#REF!,ИТОГ!$A41)+
COUNTIF(#REF!,ИТОГ!$A41)+COUNTIF(#REF!,ИТОГ!$A41)+COUNTIF(#REF!,ИТОГ!$A41)+COUNTIF(#REF!,ИТОГ!$A41)+
COUNTIF(#REF!,ИТОГ!$A41)+COUNTIF(#REF!,ИТОГ!$A41)+COUNTIF(#REF!,ИТОГ!$A41)+COUNTIF(#REF!,ИТОГ!$A41)+
COUNTIF(#REF!,ИТОГ!$A41)+COUNTIF(#REF!,ИТОГ!$A41)+COUNTIF(#REF!,ИТОГ!$A41)+COUNTIF(#REF!,ИТОГ!$A41)+
COUNTIF(#REF!,ИТОГ!$A41)+COUNTIF(#REF!,ИТОГ!$A41)+COUNTIF(#REF!,ИТОГ!$A41)+COUNTIF(#REF!,ИТОГ!$A41)+
COUNTIF(#REF!,ИТОГ!$A41)+COUNTIF(#REF!,ИТОГ!$A41)+COUNTIF(#REF!,ИТОГ!$A41)+COUNTIF(#REF!,ИТОГ!$A41)+
COUNTIF(#REF!,ИТОГ!$A41)+COUNTIF(#REF!,ИТОГ!$A41)+COUNTIF(#REF!,ИТОГ!$A41)+COUNTIF(#REF!,ИТОГ!$A41)</f>
        <v>#REF!</v>
      </c>
    </row>
    <row r="42" spans="1:33" ht="15" customHeight="1" x14ac:dyDescent="0.25">
      <c r="A42" s="24" t="s">
        <v>167</v>
      </c>
      <c r="B42" s="65" t="s">
        <v>45</v>
      </c>
      <c r="C42" s="104"/>
      <c r="D42" s="104"/>
      <c r="F42" s="105"/>
      <c r="G42" s="105"/>
      <c r="I42" s="105"/>
      <c r="J42" s="105"/>
      <c r="K42" s="110" t="e">
        <f>COUNTIF(фамилия!$B$145:$B$176,ИТОГ!$A42)+COUNTIF(фамилия!$AB$145:$AB$176,ИТОГ!$A42)+COUNTIF(фамилия!$B$178:$B$209,ИТОГ!$A42)+COUNTIF(фамилия!$AB$178:$AB$209,ИТОГ!$A42)+
COUNTIF(#REF!,ИТОГ!$A42)+COUNTIF(#REF!,ИТОГ!$A42)+COUNTIF(#REF!,ИТОГ!$A42)+COUNTIF(#REF!,ИТОГ!$A42)+
COUNTIF(#REF!,ИТОГ!$A42)+COUNTIF(#REF!,ИТОГ!$A42)+COUNTIF(#REF!,ИТОГ!$A42)+COUNTIF(#REF!,ИТОГ!$A42)+
COUNTIF(#REF!,ИТОГ!$A42)+COUNTIF(#REF!,ИТОГ!$A42)+COUNTIF(#REF!,ИТОГ!$A42)+COUNTIF(#REF!,ИТОГ!$A42)+
COUNTIF(#REF!,ИТОГ!$A42)+COUNTIF(#REF!,ИТОГ!$A42)+COUNTIF(#REF!,ИТОГ!$A42)+COUNTIF(#REF!,ИТОГ!$A42)+
COUNTIF(#REF!,ИТОГ!$A42)+COUNTIF(#REF!,ИТОГ!$A42)+COUNTIF(#REF!,ИТОГ!$A42)+COUNTIF(#REF!,ИТОГ!$A42)+
COUNTIF(#REF!,ИТОГ!$A42)+COUNTIF(#REF!,ИТОГ!$A42)+COUNTIF(#REF!,ИТОГ!$A42)+COUNTIF(#REF!,ИТОГ!$A42)+
COUNTIF(#REF!,ИТОГ!$A42)+COUNTIF(#REF!,ИТОГ!$A42)+COUNTIF(#REF!,ИТОГ!$A42)+COUNTIF(#REF!,ИТОГ!$A42)+
COUNTIF(#REF!,ИТОГ!$A42)+COUNTIF(#REF!,ИТОГ!$A42)+COUNTIF(#REF!,ИТОГ!$A42)+COUNTIF(#REF!,ИТОГ!$A42)+
COUNTIF(#REF!,ИТОГ!$A42)+COUNTIF(#REF!,ИТОГ!$A42)+COUNTIF(#REF!,ИТОГ!$A42)+COUNTIF(#REF!,ИТОГ!$A42)</f>
        <v>#REF!</v>
      </c>
    </row>
    <row r="43" spans="1:33" ht="15" customHeight="1" x14ac:dyDescent="0.25">
      <c r="A43" s="24" t="s">
        <v>183</v>
      </c>
      <c r="B43" s="65" t="s">
        <v>54</v>
      </c>
      <c r="C43" s="104"/>
      <c r="D43" s="104"/>
      <c r="F43" s="104"/>
      <c r="G43" s="104"/>
      <c r="I43" s="104"/>
      <c r="J43" s="104"/>
      <c r="K43" s="110" t="e">
        <f>COUNTIF(фамилия!$B$145:$B$176,ИТОГ!$A43)+COUNTIF(фамилия!$AB$145:$AB$176,ИТОГ!$A43)+COUNTIF(фамилия!$B$178:$B$209,ИТОГ!$A43)+COUNTIF(фамилия!$AB$178:$AB$209,ИТОГ!$A43)+
COUNTIF(#REF!,ИТОГ!$A43)+COUNTIF(#REF!,ИТОГ!$A43)+COUNTIF(#REF!,ИТОГ!$A43)+COUNTIF(#REF!,ИТОГ!$A43)+
COUNTIF(#REF!,ИТОГ!$A43)+COUNTIF(#REF!,ИТОГ!$A43)+COUNTIF(#REF!,ИТОГ!$A43)+COUNTIF(#REF!,ИТОГ!$A43)+
COUNTIF(#REF!,ИТОГ!$A43)+COUNTIF(#REF!,ИТОГ!$A43)+COUNTIF(#REF!,ИТОГ!$A43)+COUNTIF(#REF!,ИТОГ!$A43)+
COUNTIF(#REF!,ИТОГ!$A43)+COUNTIF(#REF!,ИТОГ!$A43)+COUNTIF(#REF!,ИТОГ!$A43)+COUNTIF(#REF!,ИТОГ!$A43)+
COUNTIF(#REF!,ИТОГ!$A43)+COUNTIF(#REF!,ИТОГ!$A43)+COUNTIF(#REF!,ИТОГ!$A43)+COUNTIF(#REF!,ИТОГ!$A43)+
COUNTIF(#REF!,ИТОГ!$A43)+COUNTIF(#REF!,ИТОГ!$A43)+COUNTIF(#REF!,ИТОГ!$A43)+COUNTIF(#REF!,ИТОГ!$A43)+
COUNTIF(#REF!,ИТОГ!$A43)+COUNTIF(#REF!,ИТОГ!$A43)+COUNTIF(#REF!,ИТОГ!$A43)+COUNTIF(#REF!,ИТОГ!$A43)+
COUNTIF(#REF!,ИТОГ!$A43)+COUNTIF(#REF!,ИТОГ!$A43)+COUNTIF(#REF!,ИТОГ!$A43)+COUNTIF(#REF!,ИТОГ!$A43)+
COUNTIF(#REF!,ИТОГ!$A43)+COUNTIF(#REF!,ИТОГ!$A43)+COUNTIF(#REF!,ИТОГ!$A43)+COUNTIF(#REF!,ИТОГ!$A43)</f>
        <v>#REF!</v>
      </c>
    </row>
    <row r="44" spans="1:33" ht="15" customHeight="1" x14ac:dyDescent="0.25">
      <c r="A44" s="24" t="s">
        <v>185</v>
      </c>
      <c r="B44" s="39" t="s">
        <v>57</v>
      </c>
      <c r="C44" s="62"/>
      <c r="F44" s="104"/>
      <c r="G44" s="104"/>
      <c r="I44" s="104"/>
      <c r="J44" s="104"/>
      <c r="K44" s="110" t="e">
        <f>COUNTIF(фамилия!$B$145:$B$176,ИТОГ!$A44)+COUNTIF(фамилия!$AB$145:$AB$176,ИТОГ!$A44)+COUNTIF(фамилия!$B$178:$B$209,ИТОГ!$A44)+COUNTIF(фамилия!$AB$178:$AB$209,ИТОГ!$A44)+
COUNTIF(#REF!,ИТОГ!$A44)+COUNTIF(#REF!,ИТОГ!$A44)+COUNTIF(#REF!,ИТОГ!$A44)+COUNTIF(#REF!,ИТОГ!$A44)+
COUNTIF(#REF!,ИТОГ!$A44)+COUNTIF(#REF!,ИТОГ!$A44)+COUNTIF(#REF!,ИТОГ!$A44)+COUNTIF(#REF!,ИТОГ!$A44)+
COUNTIF(#REF!,ИТОГ!$A44)+COUNTIF(#REF!,ИТОГ!$A44)+COUNTIF(#REF!,ИТОГ!$A44)+COUNTIF(#REF!,ИТОГ!$A44)+
COUNTIF(#REF!,ИТОГ!$A44)+COUNTIF(#REF!,ИТОГ!$A44)+COUNTIF(#REF!,ИТОГ!$A44)+COUNTIF(#REF!,ИТОГ!$A44)+
COUNTIF(#REF!,ИТОГ!$A44)+COUNTIF(#REF!,ИТОГ!$A44)+COUNTIF(#REF!,ИТОГ!$A44)+COUNTIF(#REF!,ИТОГ!$A44)+
COUNTIF(#REF!,ИТОГ!$A44)+COUNTIF(#REF!,ИТОГ!$A44)+COUNTIF(#REF!,ИТОГ!$A44)+COUNTIF(#REF!,ИТОГ!$A44)+
COUNTIF(#REF!,ИТОГ!$A44)+COUNTIF(#REF!,ИТОГ!$A44)+COUNTIF(#REF!,ИТОГ!$A44)+COUNTIF(#REF!,ИТОГ!$A44)+
COUNTIF(#REF!,ИТОГ!$A44)+COUNTIF(#REF!,ИТОГ!$A44)+COUNTIF(#REF!,ИТОГ!$A44)+COUNTIF(#REF!,ИТОГ!$A44)+
COUNTIF(#REF!,ИТОГ!$A44)+COUNTIF(#REF!,ИТОГ!$A44)+COUNTIF(#REF!,ИТОГ!$A44)+COUNTIF(#REF!,ИТОГ!$A44)</f>
        <v>#REF!</v>
      </c>
      <c r="P44" s="5"/>
      <c r="Q44" s="4"/>
      <c r="R44" s="4"/>
      <c r="S44" s="3"/>
      <c r="T44" s="3"/>
      <c r="U44" s="3"/>
      <c r="V44" s="4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25">
      <c r="A45" s="24" t="s">
        <v>224</v>
      </c>
      <c r="B45" s="64" t="s">
        <v>231</v>
      </c>
      <c r="C45" s="25"/>
      <c r="K45" s="110" t="e">
        <f>COUNTIF(фамилия!$B$145:$B$176,ИТОГ!$A45)+COUNTIF(фамилия!$AB$145:$AB$176,ИТОГ!$A45)+COUNTIF(фамилия!$B$178:$B$209,ИТОГ!$A45)+COUNTIF(фамилия!$AB$178:$AB$209,ИТОГ!$A45)+
COUNTIF(#REF!,ИТОГ!$A45)+COUNTIF(#REF!,ИТОГ!$A45)+COUNTIF(#REF!,ИТОГ!$A45)+COUNTIF(#REF!,ИТОГ!$A45)+
COUNTIF(#REF!,ИТОГ!$A45)+COUNTIF(#REF!,ИТОГ!$A45)+COUNTIF(#REF!,ИТОГ!$A45)+COUNTIF(#REF!,ИТОГ!$A45)+
COUNTIF(#REF!,ИТОГ!$A45)+COUNTIF(#REF!,ИТОГ!$A45)+COUNTIF(#REF!,ИТОГ!$A45)+COUNTIF(#REF!,ИТОГ!$A45)+
COUNTIF(#REF!,ИТОГ!$A45)+COUNTIF(#REF!,ИТОГ!$A45)+COUNTIF(#REF!,ИТОГ!$A45)+COUNTIF(#REF!,ИТОГ!$A45)+
COUNTIF(#REF!,ИТОГ!$A45)+COUNTIF(#REF!,ИТОГ!$A45)+COUNTIF(#REF!,ИТОГ!$A45)+COUNTIF(#REF!,ИТОГ!$A45)+
COUNTIF(#REF!,ИТОГ!$A45)+COUNTIF(#REF!,ИТОГ!$A45)+COUNTIF(#REF!,ИТОГ!$A45)+COUNTIF(#REF!,ИТОГ!$A45)+
COUNTIF(#REF!,ИТОГ!$A45)+COUNTIF(#REF!,ИТОГ!$A45)+COUNTIF(#REF!,ИТОГ!$A45)+COUNTIF(#REF!,ИТОГ!$A45)+
COUNTIF(#REF!,ИТОГ!$A45)+COUNTIF(#REF!,ИТОГ!$A45)+COUNTIF(#REF!,ИТОГ!$A45)+COUNTIF(#REF!,ИТОГ!$A45)+
COUNTIF(#REF!,ИТОГ!$A45)+COUNTIF(#REF!,ИТОГ!$A45)+COUNTIF(#REF!,ИТОГ!$A45)+COUNTIF(#REF!,ИТОГ!$A45)</f>
        <v>#REF!</v>
      </c>
    </row>
    <row r="46" spans="1:33" x14ac:dyDescent="0.25">
      <c r="A46" s="24" t="s">
        <v>225</v>
      </c>
      <c r="B46" s="64" t="s">
        <v>232</v>
      </c>
      <c r="C46" s="25"/>
      <c r="K46" s="110" t="e">
        <f>COUNTIF(фамилия!$B$145:$B$176,ИТОГ!$A46)+COUNTIF(фамилия!$AB$145:$AB$176,ИТОГ!$A46)+COUNTIF(фамилия!$B$178:$B$209,ИТОГ!$A46)+COUNTIF(фамилия!$AB$178:$AB$209,ИТОГ!$A46)+
COUNTIF(#REF!,ИТОГ!$A46)+COUNTIF(#REF!,ИТОГ!$A46)+COUNTIF(#REF!,ИТОГ!$A46)+COUNTIF(#REF!,ИТОГ!$A46)+
COUNTIF(#REF!,ИТОГ!$A46)+COUNTIF(#REF!,ИТОГ!$A46)+COUNTIF(#REF!,ИТОГ!$A46)+COUNTIF(#REF!,ИТОГ!$A46)+
COUNTIF(#REF!,ИТОГ!$A46)+COUNTIF(#REF!,ИТОГ!$A46)+COUNTIF(#REF!,ИТОГ!$A46)+COUNTIF(#REF!,ИТОГ!$A46)+
COUNTIF(#REF!,ИТОГ!$A46)+COUNTIF(#REF!,ИТОГ!$A46)+COUNTIF(#REF!,ИТОГ!$A46)+COUNTIF(#REF!,ИТОГ!$A46)+
COUNTIF(#REF!,ИТОГ!$A46)+COUNTIF(#REF!,ИТОГ!$A46)+COUNTIF(#REF!,ИТОГ!$A46)+COUNTIF(#REF!,ИТОГ!$A46)+
COUNTIF(#REF!,ИТОГ!$A46)+COUNTIF(#REF!,ИТОГ!$A46)+COUNTIF(#REF!,ИТОГ!$A46)+COUNTIF(#REF!,ИТОГ!$A46)+
COUNTIF(#REF!,ИТОГ!$A46)+COUNTIF(#REF!,ИТОГ!$A46)+COUNTIF(#REF!,ИТОГ!$A46)+COUNTIF(#REF!,ИТОГ!$A46)+
COUNTIF(#REF!,ИТОГ!$A46)+COUNTIF(#REF!,ИТОГ!$A46)+COUNTIF(#REF!,ИТОГ!$A46)+COUNTIF(#REF!,ИТОГ!$A46)+
COUNTIF(#REF!,ИТОГ!$A46)+COUNTIF(#REF!,ИТОГ!$A46)+COUNTIF(#REF!,ИТОГ!$A46)+COUNTIF(#REF!,ИТОГ!$A46)</f>
        <v>#REF!</v>
      </c>
    </row>
    <row r="47" spans="1:33" x14ac:dyDescent="0.25">
      <c r="A47" s="24" t="s">
        <v>226</v>
      </c>
      <c r="B47" s="64" t="s">
        <v>262</v>
      </c>
      <c r="C47" s="25"/>
      <c r="K47" s="110" t="e">
        <f>COUNTIF(фамилия!$B$145:$B$176,ИТОГ!$A47)+COUNTIF(фамилия!$AB$145:$AB$176,ИТОГ!$A47)+COUNTIF(фамилия!$B$178:$B$209,ИТОГ!$A47)+COUNTIF(фамилия!$AB$178:$AB$209,ИТОГ!$A47)+
COUNTIF(#REF!,ИТОГ!$A47)+COUNTIF(#REF!,ИТОГ!$A47)+COUNTIF(#REF!,ИТОГ!$A47)+COUNTIF(#REF!,ИТОГ!$A47)+
COUNTIF(#REF!,ИТОГ!$A47)+COUNTIF(#REF!,ИТОГ!$A47)+COUNTIF(#REF!,ИТОГ!$A47)+COUNTIF(#REF!,ИТОГ!$A47)+
COUNTIF(#REF!,ИТОГ!$A47)+COUNTIF(#REF!,ИТОГ!$A47)+COUNTIF(#REF!,ИТОГ!$A47)+COUNTIF(#REF!,ИТОГ!$A47)+
COUNTIF(#REF!,ИТОГ!$A47)+COUNTIF(#REF!,ИТОГ!$A47)+COUNTIF(#REF!,ИТОГ!$A47)+COUNTIF(#REF!,ИТОГ!$A47)+
COUNTIF(#REF!,ИТОГ!$A47)+COUNTIF(#REF!,ИТОГ!$A47)+COUNTIF(#REF!,ИТОГ!$A47)+COUNTIF(#REF!,ИТОГ!$A47)+
COUNTIF(#REF!,ИТОГ!$A47)+COUNTIF(#REF!,ИТОГ!$A47)+COUNTIF(#REF!,ИТОГ!$A47)+COUNTIF(#REF!,ИТОГ!$A47)+
COUNTIF(#REF!,ИТОГ!$A47)+COUNTIF(#REF!,ИТОГ!$A47)+COUNTIF(#REF!,ИТОГ!$A47)+COUNTIF(#REF!,ИТОГ!$A47)+
COUNTIF(#REF!,ИТОГ!$A47)+COUNTIF(#REF!,ИТОГ!$A47)+COUNTIF(#REF!,ИТОГ!$A47)+COUNTIF(#REF!,ИТОГ!$A47)+
COUNTIF(#REF!,ИТОГ!$A47)+COUNTIF(#REF!,ИТОГ!$A47)+COUNTIF(#REF!,ИТОГ!$A47)+COUNTIF(#REF!,ИТОГ!$A47)</f>
        <v>#REF!</v>
      </c>
    </row>
    <row r="48" spans="1:33" x14ac:dyDescent="0.25">
      <c r="A48" s="24" t="s">
        <v>227</v>
      </c>
      <c r="B48" s="64" t="s">
        <v>261</v>
      </c>
      <c r="C48" s="25"/>
      <c r="K48" s="110" t="e">
        <f>COUNTIF(фамилия!$B$145:$B$176,ИТОГ!$A48)+COUNTIF(фамилия!$AB$145:$AB$176,ИТОГ!$A48)+COUNTIF(фамилия!$B$178:$B$209,ИТОГ!$A48)+COUNTIF(фамилия!$AB$178:$AB$209,ИТОГ!$A48)+
COUNTIF(#REF!,ИТОГ!$A48)+COUNTIF(#REF!,ИТОГ!$A48)+COUNTIF(#REF!,ИТОГ!$A48)+COUNTIF(#REF!,ИТОГ!$A48)+
COUNTIF(#REF!,ИТОГ!$A48)+COUNTIF(#REF!,ИТОГ!$A48)+COUNTIF(#REF!,ИТОГ!$A48)+COUNTIF(#REF!,ИТОГ!$A48)+
COUNTIF(#REF!,ИТОГ!$A48)+COUNTIF(#REF!,ИТОГ!$A48)+COUNTIF(#REF!,ИТОГ!$A48)+COUNTIF(#REF!,ИТОГ!$A48)+
COUNTIF(#REF!,ИТОГ!$A48)+COUNTIF(#REF!,ИТОГ!$A48)+COUNTIF(#REF!,ИТОГ!$A48)+COUNTIF(#REF!,ИТОГ!$A48)+
COUNTIF(#REF!,ИТОГ!$A48)+COUNTIF(#REF!,ИТОГ!$A48)+COUNTIF(#REF!,ИТОГ!$A48)+COUNTIF(#REF!,ИТОГ!$A48)+
COUNTIF(#REF!,ИТОГ!$A48)+COUNTIF(#REF!,ИТОГ!$A48)+COUNTIF(#REF!,ИТОГ!$A48)+COUNTIF(#REF!,ИТОГ!$A48)+
COUNTIF(#REF!,ИТОГ!$A48)+COUNTIF(#REF!,ИТОГ!$A48)+COUNTIF(#REF!,ИТОГ!$A48)+COUNTIF(#REF!,ИТОГ!$A48)+
COUNTIF(#REF!,ИТОГ!$A48)+COUNTIF(#REF!,ИТОГ!$A48)+COUNTIF(#REF!,ИТОГ!$A48)+COUNTIF(#REF!,ИТОГ!$A48)+
COUNTIF(#REF!,ИТОГ!$A48)+COUNTIF(#REF!,ИТОГ!$A48)+COUNTIF(#REF!,ИТОГ!$A48)+COUNTIF(#REF!,ИТОГ!$A48)</f>
        <v>#REF!</v>
      </c>
    </row>
    <row r="49" spans="1:11" x14ac:dyDescent="0.25">
      <c r="A49" s="24" t="s">
        <v>186</v>
      </c>
      <c r="B49" s="65" t="s">
        <v>58</v>
      </c>
      <c r="C49" s="62"/>
      <c r="K49" s="110" t="e">
        <f>COUNTIF(фамилия!$B$145:$B$176,ИТОГ!$A49)+COUNTIF(фамилия!$AB$145:$AB$176,ИТОГ!$A49)+COUNTIF(фамилия!$B$178:$B$209,ИТОГ!$A49)+COUNTIF(фамилия!$AB$178:$AB$209,ИТОГ!$A49)+
COUNTIF(#REF!,ИТОГ!$A49)+COUNTIF(#REF!,ИТОГ!$A49)+COUNTIF(#REF!,ИТОГ!$A49)+COUNTIF(#REF!,ИТОГ!$A49)+
COUNTIF(#REF!,ИТОГ!$A49)+COUNTIF(#REF!,ИТОГ!$A49)+COUNTIF(#REF!,ИТОГ!$A49)+COUNTIF(#REF!,ИТОГ!$A49)+
COUNTIF(#REF!,ИТОГ!$A49)+COUNTIF(#REF!,ИТОГ!$A49)+COUNTIF(#REF!,ИТОГ!$A49)+COUNTIF(#REF!,ИТОГ!$A49)+
COUNTIF(#REF!,ИТОГ!$A49)+COUNTIF(#REF!,ИТОГ!$A49)+COUNTIF(#REF!,ИТОГ!$A49)+COUNTIF(#REF!,ИТОГ!$A49)+
COUNTIF(#REF!,ИТОГ!$A49)+COUNTIF(#REF!,ИТОГ!$A49)+COUNTIF(#REF!,ИТОГ!$A49)+COUNTIF(#REF!,ИТОГ!$A49)+
COUNTIF(#REF!,ИТОГ!$A49)+COUNTIF(#REF!,ИТОГ!$A49)+COUNTIF(#REF!,ИТОГ!$A49)+COUNTIF(#REF!,ИТОГ!$A49)+
COUNTIF(#REF!,ИТОГ!$A49)+COUNTIF(#REF!,ИТОГ!$A49)+COUNTIF(#REF!,ИТОГ!$A49)+COUNTIF(#REF!,ИТОГ!$A49)+
COUNTIF(#REF!,ИТОГ!$A49)+COUNTIF(#REF!,ИТОГ!$A49)+COUNTIF(#REF!,ИТОГ!$A49)+COUNTIF(#REF!,ИТОГ!$A49)+
COUNTIF(#REF!,ИТОГ!$A49)+COUNTIF(#REF!,ИТОГ!$A49)+COUNTIF(#REF!,ИТОГ!$A49)+COUNTIF(#REF!,ИТОГ!$A49)</f>
        <v>#REF!</v>
      </c>
    </row>
    <row r="50" spans="1:11" x14ac:dyDescent="0.25">
      <c r="A50" s="24" t="s">
        <v>187</v>
      </c>
      <c r="B50" s="65" t="s">
        <v>107</v>
      </c>
      <c r="C50" s="62"/>
      <c r="K50" s="110" t="e">
        <f>COUNTIF(фамилия!$B$145:$B$176,ИТОГ!$A50)+COUNTIF(фамилия!$AB$145:$AB$176,ИТОГ!$A50)+COUNTIF(фамилия!$B$178:$B$209,ИТОГ!$A50)+COUNTIF(фамилия!$AB$178:$AB$209,ИТОГ!$A50)+
COUNTIF(#REF!,ИТОГ!$A50)+COUNTIF(#REF!,ИТОГ!$A50)+COUNTIF(#REF!,ИТОГ!$A50)+COUNTIF(#REF!,ИТОГ!$A50)+
COUNTIF(#REF!,ИТОГ!$A50)+COUNTIF(#REF!,ИТОГ!$A50)+COUNTIF(#REF!,ИТОГ!$A50)+COUNTIF(#REF!,ИТОГ!$A50)+
COUNTIF(#REF!,ИТОГ!$A50)+COUNTIF(#REF!,ИТОГ!$A50)+COUNTIF(#REF!,ИТОГ!$A50)+COUNTIF(#REF!,ИТОГ!$A50)+
COUNTIF(#REF!,ИТОГ!$A50)+COUNTIF(#REF!,ИТОГ!$A50)+COUNTIF(#REF!,ИТОГ!$A50)+COUNTIF(#REF!,ИТОГ!$A50)+
COUNTIF(#REF!,ИТОГ!$A50)+COUNTIF(#REF!,ИТОГ!$A50)+COUNTIF(#REF!,ИТОГ!$A50)+COUNTIF(#REF!,ИТОГ!$A50)+
COUNTIF(#REF!,ИТОГ!$A50)+COUNTIF(#REF!,ИТОГ!$A50)+COUNTIF(#REF!,ИТОГ!$A50)+COUNTIF(#REF!,ИТОГ!$A50)+
COUNTIF(#REF!,ИТОГ!$A50)+COUNTIF(#REF!,ИТОГ!$A50)+COUNTIF(#REF!,ИТОГ!$A50)+COUNTIF(#REF!,ИТОГ!$A50)+
COUNTIF(#REF!,ИТОГ!$A50)+COUNTIF(#REF!,ИТОГ!$A50)+COUNTIF(#REF!,ИТОГ!$A50)+COUNTIF(#REF!,ИТОГ!$A50)+
COUNTIF(#REF!,ИТОГ!$A50)+COUNTIF(#REF!,ИТОГ!$A50)+COUNTIF(#REF!,ИТОГ!$A50)+COUNTIF(#REF!,ИТОГ!$A50)</f>
        <v>#REF!</v>
      </c>
    </row>
    <row r="51" spans="1:11" x14ac:dyDescent="0.25">
      <c r="A51" s="24" t="s">
        <v>188</v>
      </c>
      <c r="B51" s="39" t="s">
        <v>59</v>
      </c>
      <c r="C51" s="62"/>
      <c r="K51" s="110" t="e">
        <f>COUNTIF(фамилия!$B$145:$B$176,ИТОГ!$A51)+COUNTIF(фамилия!$AB$145:$AB$176,ИТОГ!$A51)+COUNTIF(фамилия!$B$178:$B$209,ИТОГ!$A51)+COUNTIF(фамилия!$AB$178:$AB$209,ИТОГ!$A51)+
COUNTIF(#REF!,ИТОГ!$A51)+COUNTIF(#REF!,ИТОГ!$A51)+COUNTIF(#REF!,ИТОГ!$A51)+COUNTIF(#REF!,ИТОГ!$A51)+
COUNTIF(#REF!,ИТОГ!$A51)+COUNTIF(#REF!,ИТОГ!$A51)+COUNTIF(#REF!,ИТОГ!$A51)+COUNTIF(#REF!,ИТОГ!$A51)+
COUNTIF(#REF!,ИТОГ!$A51)+COUNTIF(#REF!,ИТОГ!$A51)+COUNTIF(#REF!,ИТОГ!$A51)+COUNTIF(#REF!,ИТОГ!$A51)+
COUNTIF(#REF!,ИТОГ!$A51)+COUNTIF(#REF!,ИТОГ!$A51)+COUNTIF(#REF!,ИТОГ!$A51)+COUNTIF(#REF!,ИТОГ!$A51)+
COUNTIF(#REF!,ИТОГ!$A51)+COUNTIF(#REF!,ИТОГ!$A51)+COUNTIF(#REF!,ИТОГ!$A51)+COUNTIF(#REF!,ИТОГ!$A51)+
COUNTIF(#REF!,ИТОГ!$A51)+COUNTIF(#REF!,ИТОГ!$A51)+COUNTIF(#REF!,ИТОГ!$A51)+COUNTIF(#REF!,ИТОГ!$A51)+
COUNTIF(#REF!,ИТОГ!$A51)+COUNTIF(#REF!,ИТОГ!$A51)+COUNTIF(#REF!,ИТОГ!$A51)+COUNTIF(#REF!,ИТОГ!$A51)+
COUNTIF(#REF!,ИТОГ!$A51)+COUNTIF(#REF!,ИТОГ!$A51)+COUNTIF(#REF!,ИТОГ!$A51)+COUNTIF(#REF!,ИТОГ!$A51)+
COUNTIF(#REF!,ИТОГ!$A51)+COUNTIF(#REF!,ИТОГ!$A51)+COUNTIF(#REF!,ИТОГ!$A51)+COUNTIF(#REF!,ИТОГ!$A51)</f>
        <v>#REF!</v>
      </c>
    </row>
    <row r="52" spans="1:11" x14ac:dyDescent="0.25">
      <c r="A52" s="24" t="s">
        <v>228</v>
      </c>
      <c r="B52" s="64" t="s">
        <v>233</v>
      </c>
      <c r="C52" s="25"/>
      <c r="K52" s="110" t="e">
        <f>COUNTIF(фамилия!$B$145:$B$176,ИТОГ!$A52)+COUNTIF(фамилия!$AB$145:$AB$176,ИТОГ!$A52)+COUNTIF(фамилия!$B$178:$B$209,ИТОГ!$A52)+COUNTIF(фамилия!$AB$178:$AB$209,ИТОГ!$A52)+
COUNTIF(#REF!,ИТОГ!$A52)+COUNTIF(#REF!,ИТОГ!$A52)+COUNTIF(#REF!,ИТОГ!$A52)+COUNTIF(#REF!,ИТОГ!$A52)+
COUNTIF(#REF!,ИТОГ!$A52)+COUNTIF(#REF!,ИТОГ!$A52)+COUNTIF(#REF!,ИТОГ!$A52)+COUNTIF(#REF!,ИТОГ!$A52)+
COUNTIF(#REF!,ИТОГ!$A52)+COUNTIF(#REF!,ИТОГ!$A52)+COUNTIF(#REF!,ИТОГ!$A52)+COUNTIF(#REF!,ИТОГ!$A52)+
COUNTIF(#REF!,ИТОГ!$A52)+COUNTIF(#REF!,ИТОГ!$A52)+COUNTIF(#REF!,ИТОГ!$A52)+COUNTIF(#REF!,ИТОГ!$A52)+
COUNTIF(#REF!,ИТОГ!$A52)+COUNTIF(#REF!,ИТОГ!$A52)+COUNTIF(#REF!,ИТОГ!$A52)+COUNTIF(#REF!,ИТОГ!$A52)+
COUNTIF(#REF!,ИТОГ!$A52)+COUNTIF(#REF!,ИТОГ!$A52)+COUNTIF(#REF!,ИТОГ!$A52)+COUNTIF(#REF!,ИТОГ!$A52)+
COUNTIF(#REF!,ИТОГ!$A52)+COUNTIF(#REF!,ИТОГ!$A52)+COUNTIF(#REF!,ИТОГ!$A52)+COUNTIF(#REF!,ИТОГ!$A52)+
COUNTIF(#REF!,ИТОГ!$A52)+COUNTIF(#REF!,ИТОГ!$A52)+COUNTIF(#REF!,ИТОГ!$A52)+COUNTIF(#REF!,ИТОГ!$A52)+
COUNTIF(#REF!,ИТОГ!$A52)+COUNTIF(#REF!,ИТОГ!$A52)+COUNTIF(#REF!,ИТОГ!$A52)+COUNTIF(#REF!,ИТОГ!$A52)</f>
        <v>#REF!</v>
      </c>
    </row>
    <row r="53" spans="1:11" x14ac:dyDescent="0.25">
      <c r="A53" s="24" t="s">
        <v>229</v>
      </c>
      <c r="B53" s="64" t="s">
        <v>234</v>
      </c>
      <c r="C53" s="25"/>
      <c r="K53" s="110" t="e">
        <f>COUNTIF(фамилия!$B$145:$B$176,ИТОГ!$A53)+COUNTIF(фамилия!$AB$145:$AB$176,ИТОГ!$A53)+COUNTIF(фамилия!$B$178:$B$209,ИТОГ!$A53)+COUNTIF(фамилия!$AB$178:$AB$209,ИТОГ!$A53)+
COUNTIF(#REF!,ИТОГ!$A53)+COUNTIF(#REF!,ИТОГ!$A53)+COUNTIF(#REF!,ИТОГ!$A53)+COUNTIF(#REF!,ИТОГ!$A53)+
COUNTIF(#REF!,ИТОГ!$A53)+COUNTIF(#REF!,ИТОГ!$A53)+COUNTIF(#REF!,ИТОГ!$A53)+COUNTIF(#REF!,ИТОГ!$A53)+
COUNTIF(#REF!,ИТОГ!$A53)+COUNTIF(#REF!,ИТОГ!$A53)+COUNTIF(#REF!,ИТОГ!$A53)+COUNTIF(#REF!,ИТОГ!$A53)+
COUNTIF(#REF!,ИТОГ!$A53)+COUNTIF(#REF!,ИТОГ!$A53)+COUNTIF(#REF!,ИТОГ!$A53)+COUNTIF(#REF!,ИТОГ!$A53)+
COUNTIF(#REF!,ИТОГ!$A53)+COUNTIF(#REF!,ИТОГ!$A53)+COUNTIF(#REF!,ИТОГ!$A53)+COUNTIF(#REF!,ИТОГ!$A53)+
COUNTIF(#REF!,ИТОГ!$A53)+COUNTIF(#REF!,ИТОГ!$A53)+COUNTIF(#REF!,ИТОГ!$A53)+COUNTIF(#REF!,ИТОГ!$A53)+
COUNTIF(#REF!,ИТОГ!$A53)+COUNTIF(#REF!,ИТОГ!$A53)+COUNTIF(#REF!,ИТОГ!$A53)+COUNTIF(#REF!,ИТОГ!$A53)+
COUNTIF(#REF!,ИТОГ!$A53)+COUNTIF(#REF!,ИТОГ!$A53)+COUNTIF(#REF!,ИТОГ!$A53)+COUNTIF(#REF!,ИТОГ!$A53)+
COUNTIF(#REF!,ИТОГ!$A53)+COUNTIF(#REF!,ИТОГ!$A53)+COUNTIF(#REF!,ИТОГ!$A53)+COUNTIF(#REF!,ИТОГ!$A53)</f>
        <v>#REF!</v>
      </c>
    </row>
    <row r="54" spans="1:11" x14ac:dyDescent="0.25">
      <c r="A54" s="24" t="s">
        <v>230</v>
      </c>
      <c r="B54" s="64" t="s">
        <v>235</v>
      </c>
      <c r="C54" s="25"/>
      <c r="K54" s="110" t="e">
        <f>COUNTIF(фамилия!$B$145:$B$176,ИТОГ!$A54)+COUNTIF(фамилия!$AB$145:$AB$176,ИТОГ!$A54)+COUNTIF(фамилия!$B$178:$B$209,ИТОГ!$A54)+COUNTIF(фамилия!$AB$178:$AB$209,ИТОГ!$A54)+
COUNTIF(#REF!,ИТОГ!$A54)+COUNTIF(#REF!,ИТОГ!$A54)+COUNTIF(#REF!,ИТОГ!$A54)+COUNTIF(#REF!,ИТОГ!$A54)+
COUNTIF(#REF!,ИТОГ!$A54)+COUNTIF(#REF!,ИТОГ!$A54)+COUNTIF(#REF!,ИТОГ!$A54)+COUNTIF(#REF!,ИТОГ!$A54)+
COUNTIF(#REF!,ИТОГ!$A54)+COUNTIF(#REF!,ИТОГ!$A54)+COUNTIF(#REF!,ИТОГ!$A54)+COUNTIF(#REF!,ИТОГ!$A54)+
COUNTIF(#REF!,ИТОГ!$A54)+COUNTIF(#REF!,ИТОГ!$A54)+COUNTIF(#REF!,ИТОГ!$A54)+COUNTIF(#REF!,ИТОГ!$A54)+
COUNTIF(#REF!,ИТОГ!$A54)+COUNTIF(#REF!,ИТОГ!$A54)+COUNTIF(#REF!,ИТОГ!$A54)+COUNTIF(#REF!,ИТОГ!$A54)+
COUNTIF(#REF!,ИТОГ!$A54)+COUNTIF(#REF!,ИТОГ!$A54)+COUNTIF(#REF!,ИТОГ!$A54)+COUNTIF(#REF!,ИТОГ!$A54)+
COUNTIF(#REF!,ИТОГ!$A54)+COUNTIF(#REF!,ИТОГ!$A54)+COUNTIF(#REF!,ИТОГ!$A54)+COUNTIF(#REF!,ИТОГ!$A54)+
COUNTIF(#REF!,ИТОГ!$A54)+COUNTIF(#REF!,ИТОГ!$A54)+COUNTIF(#REF!,ИТОГ!$A54)+COUNTIF(#REF!,ИТОГ!$A54)+
COUNTIF(#REF!,ИТОГ!$A54)+COUNTIF(#REF!,ИТОГ!$A54)+COUNTIF(#REF!,ИТОГ!$A54)+COUNTIF(#REF!,ИТОГ!$A54)</f>
        <v>#REF!</v>
      </c>
    </row>
    <row r="55" spans="1:11" x14ac:dyDescent="0.25">
      <c r="A55" s="24" t="s">
        <v>189</v>
      </c>
      <c r="B55" s="65" t="s">
        <v>60</v>
      </c>
      <c r="C55" s="62"/>
      <c r="K55" s="110" t="e">
        <f>COUNTIF(фамилия!$B$145:$B$176,ИТОГ!$A55)+COUNTIF(фамилия!$AB$145:$AB$176,ИТОГ!$A55)+COUNTIF(фамилия!$B$178:$B$209,ИТОГ!$A55)+COUNTIF(фамилия!$AB$178:$AB$209,ИТОГ!$A55)+
COUNTIF(#REF!,ИТОГ!$A55)+COUNTIF(#REF!,ИТОГ!$A55)+COUNTIF(#REF!,ИТОГ!$A55)+COUNTIF(#REF!,ИТОГ!$A55)+
COUNTIF(#REF!,ИТОГ!$A55)+COUNTIF(#REF!,ИТОГ!$A55)+COUNTIF(#REF!,ИТОГ!$A55)+COUNTIF(#REF!,ИТОГ!$A55)+
COUNTIF(#REF!,ИТОГ!$A55)+COUNTIF(#REF!,ИТОГ!$A55)+COUNTIF(#REF!,ИТОГ!$A55)+COUNTIF(#REF!,ИТОГ!$A55)+
COUNTIF(#REF!,ИТОГ!$A55)+COUNTIF(#REF!,ИТОГ!$A55)+COUNTIF(#REF!,ИТОГ!$A55)+COUNTIF(#REF!,ИТОГ!$A55)+
COUNTIF(#REF!,ИТОГ!$A55)+COUNTIF(#REF!,ИТОГ!$A55)+COUNTIF(#REF!,ИТОГ!$A55)+COUNTIF(#REF!,ИТОГ!$A55)+
COUNTIF(#REF!,ИТОГ!$A55)+COUNTIF(#REF!,ИТОГ!$A55)+COUNTIF(#REF!,ИТОГ!$A55)+COUNTIF(#REF!,ИТОГ!$A55)+
COUNTIF(#REF!,ИТОГ!$A55)+COUNTIF(#REF!,ИТОГ!$A55)+COUNTIF(#REF!,ИТОГ!$A55)+COUNTIF(#REF!,ИТОГ!$A55)+
COUNTIF(#REF!,ИТОГ!$A55)+COUNTIF(#REF!,ИТОГ!$A55)+COUNTIF(#REF!,ИТОГ!$A55)+COUNTIF(#REF!,ИТОГ!$A55)+
COUNTIF(#REF!,ИТОГ!$A55)+COUNTIF(#REF!,ИТОГ!$A55)+COUNTIF(#REF!,ИТОГ!$A55)+COUNTIF(#REF!,ИТОГ!$A55)</f>
        <v>#REF!</v>
      </c>
    </row>
    <row r="56" spans="1:11" x14ac:dyDescent="0.25">
      <c r="A56" s="24" t="s">
        <v>190</v>
      </c>
      <c r="B56" s="65" t="s">
        <v>61</v>
      </c>
      <c r="C56" s="62"/>
      <c r="K56" s="110" t="e">
        <f>COUNTIF(фамилия!$B$145:$B$176,ИТОГ!$A56)+COUNTIF(фамилия!$AB$145:$AB$176,ИТОГ!$A56)+COUNTIF(фамилия!$B$178:$B$209,ИТОГ!$A56)+COUNTIF(фамилия!$AB$178:$AB$209,ИТОГ!$A56)+
COUNTIF(#REF!,ИТОГ!$A56)+COUNTIF(#REF!,ИТОГ!$A56)+COUNTIF(#REF!,ИТОГ!$A56)+COUNTIF(#REF!,ИТОГ!$A56)+
COUNTIF(#REF!,ИТОГ!$A56)+COUNTIF(#REF!,ИТОГ!$A56)+COUNTIF(#REF!,ИТОГ!$A56)+COUNTIF(#REF!,ИТОГ!$A56)+
COUNTIF(#REF!,ИТОГ!$A56)+COUNTIF(#REF!,ИТОГ!$A56)+COUNTIF(#REF!,ИТОГ!$A56)+COUNTIF(#REF!,ИТОГ!$A56)+
COUNTIF(#REF!,ИТОГ!$A56)+COUNTIF(#REF!,ИТОГ!$A56)+COUNTIF(#REF!,ИТОГ!$A56)+COUNTIF(#REF!,ИТОГ!$A56)+
COUNTIF(#REF!,ИТОГ!$A56)+COUNTIF(#REF!,ИТОГ!$A56)+COUNTIF(#REF!,ИТОГ!$A56)+COUNTIF(#REF!,ИТОГ!$A56)+
COUNTIF(#REF!,ИТОГ!$A56)+COUNTIF(#REF!,ИТОГ!$A56)+COUNTIF(#REF!,ИТОГ!$A56)+COUNTIF(#REF!,ИТОГ!$A56)+
COUNTIF(#REF!,ИТОГ!$A56)+COUNTIF(#REF!,ИТОГ!$A56)+COUNTIF(#REF!,ИТОГ!$A56)+COUNTIF(#REF!,ИТОГ!$A56)+
COUNTIF(#REF!,ИТОГ!$A56)+COUNTIF(#REF!,ИТОГ!$A56)+COUNTIF(#REF!,ИТОГ!$A56)+COUNTIF(#REF!,ИТОГ!$A56)+
COUNTIF(#REF!,ИТОГ!$A56)+COUNTIF(#REF!,ИТОГ!$A56)+COUNTIF(#REF!,ИТОГ!$A56)+COUNTIF(#REF!,ИТОГ!$A56)</f>
        <v>#REF!</v>
      </c>
    </row>
    <row r="57" spans="1:11" x14ac:dyDescent="0.25">
      <c r="A57" s="24" t="s">
        <v>191</v>
      </c>
      <c r="B57" s="65" t="s">
        <v>62</v>
      </c>
      <c r="C57" s="62"/>
      <c r="K57" s="110" t="e">
        <f>COUNTIF(фамилия!$B$145:$B$176,ИТОГ!$A57)+COUNTIF(фамилия!$AB$145:$AB$176,ИТОГ!$A57)+COUNTIF(фамилия!$B$178:$B$209,ИТОГ!$A57)+COUNTIF(фамилия!$AB$178:$AB$209,ИТОГ!$A57)+
COUNTIF(#REF!,ИТОГ!$A57)+COUNTIF(#REF!,ИТОГ!$A57)+COUNTIF(#REF!,ИТОГ!$A57)+COUNTIF(#REF!,ИТОГ!$A57)+
COUNTIF(#REF!,ИТОГ!$A57)+COUNTIF(#REF!,ИТОГ!$A57)+COUNTIF(#REF!,ИТОГ!$A57)+COUNTIF(#REF!,ИТОГ!$A57)+
COUNTIF(#REF!,ИТОГ!$A57)+COUNTIF(#REF!,ИТОГ!$A57)+COUNTIF(#REF!,ИТОГ!$A57)+COUNTIF(#REF!,ИТОГ!$A57)+
COUNTIF(#REF!,ИТОГ!$A57)+COUNTIF(#REF!,ИТОГ!$A57)+COUNTIF(#REF!,ИТОГ!$A57)+COUNTIF(#REF!,ИТОГ!$A57)+
COUNTIF(#REF!,ИТОГ!$A57)+COUNTIF(#REF!,ИТОГ!$A57)+COUNTIF(#REF!,ИТОГ!$A57)+COUNTIF(#REF!,ИТОГ!$A57)+
COUNTIF(#REF!,ИТОГ!$A57)+COUNTIF(#REF!,ИТОГ!$A57)+COUNTIF(#REF!,ИТОГ!$A57)+COUNTIF(#REF!,ИТОГ!$A57)+
COUNTIF(#REF!,ИТОГ!$A57)+COUNTIF(#REF!,ИТОГ!$A57)+COUNTIF(#REF!,ИТОГ!$A57)+COUNTIF(#REF!,ИТОГ!$A57)+
COUNTIF(#REF!,ИТОГ!$A57)+COUNTIF(#REF!,ИТОГ!$A57)+COUNTIF(#REF!,ИТОГ!$A57)+COUNTIF(#REF!,ИТОГ!$A57)+
COUNTIF(#REF!,ИТОГ!$A57)+COUNTIF(#REF!,ИТОГ!$A57)+COUNTIF(#REF!,ИТОГ!$A57)+COUNTIF(#REF!,ИТОГ!$A57)</f>
        <v>#REF!</v>
      </c>
    </row>
    <row r="58" spans="1:11" x14ac:dyDescent="0.25">
      <c r="A58" s="24" t="s">
        <v>192</v>
      </c>
      <c r="B58" s="65" t="s">
        <v>63</v>
      </c>
      <c r="C58" s="62"/>
      <c r="K58" s="110" t="e">
        <f>COUNTIF(фамилия!$B$145:$B$176,ИТОГ!$A58)+COUNTIF(фамилия!$AB$145:$AB$176,ИТОГ!$A58)+COUNTIF(фамилия!$B$178:$B$209,ИТОГ!$A58)+COUNTIF(фамилия!$AB$178:$AB$209,ИТОГ!$A58)+
COUNTIF(#REF!,ИТОГ!$A58)+COUNTIF(#REF!,ИТОГ!$A58)+COUNTIF(#REF!,ИТОГ!$A58)+COUNTIF(#REF!,ИТОГ!$A58)+
COUNTIF(#REF!,ИТОГ!$A58)+COUNTIF(#REF!,ИТОГ!$A58)+COUNTIF(#REF!,ИТОГ!$A58)+COUNTIF(#REF!,ИТОГ!$A58)+
COUNTIF(#REF!,ИТОГ!$A58)+COUNTIF(#REF!,ИТОГ!$A58)+COUNTIF(#REF!,ИТОГ!$A58)+COUNTIF(#REF!,ИТОГ!$A58)+
COUNTIF(#REF!,ИТОГ!$A58)+COUNTIF(#REF!,ИТОГ!$A58)+COUNTIF(#REF!,ИТОГ!$A58)+COUNTIF(#REF!,ИТОГ!$A58)+
COUNTIF(#REF!,ИТОГ!$A58)+COUNTIF(#REF!,ИТОГ!$A58)+COUNTIF(#REF!,ИТОГ!$A58)+COUNTIF(#REF!,ИТОГ!$A58)+
COUNTIF(#REF!,ИТОГ!$A58)+COUNTIF(#REF!,ИТОГ!$A58)+COUNTIF(#REF!,ИТОГ!$A58)+COUNTIF(#REF!,ИТОГ!$A58)+
COUNTIF(#REF!,ИТОГ!$A58)+COUNTIF(#REF!,ИТОГ!$A58)+COUNTIF(#REF!,ИТОГ!$A58)+COUNTIF(#REF!,ИТОГ!$A58)+
COUNTIF(#REF!,ИТОГ!$A58)+COUNTIF(#REF!,ИТОГ!$A58)+COUNTIF(#REF!,ИТОГ!$A58)+COUNTIF(#REF!,ИТОГ!$A58)+
COUNTIF(#REF!,ИТОГ!$A58)+COUNTIF(#REF!,ИТОГ!$A58)+COUNTIF(#REF!,ИТОГ!$A58)+COUNTIF(#REF!,ИТОГ!$A58)</f>
        <v>#REF!</v>
      </c>
    </row>
    <row r="59" spans="1:11" x14ac:dyDescent="0.25">
      <c r="A59" s="24" t="s">
        <v>193</v>
      </c>
      <c r="B59" s="65" t="s">
        <v>64</v>
      </c>
      <c r="C59" s="62"/>
      <c r="K59" s="110" t="e">
        <f>COUNTIF(фамилия!$B$145:$B$176,ИТОГ!$A59)+COUNTIF(фамилия!$AB$145:$AB$176,ИТОГ!$A59)+COUNTIF(фамилия!$B$178:$B$209,ИТОГ!$A59)+COUNTIF(фамилия!$AB$178:$AB$209,ИТОГ!$A59)+
COUNTIF(#REF!,ИТОГ!$A59)+COUNTIF(#REF!,ИТОГ!$A59)+COUNTIF(#REF!,ИТОГ!$A59)+COUNTIF(#REF!,ИТОГ!$A59)+
COUNTIF(#REF!,ИТОГ!$A59)+COUNTIF(#REF!,ИТОГ!$A59)+COUNTIF(#REF!,ИТОГ!$A59)+COUNTIF(#REF!,ИТОГ!$A59)+
COUNTIF(#REF!,ИТОГ!$A59)+COUNTIF(#REF!,ИТОГ!$A59)+COUNTIF(#REF!,ИТОГ!$A59)+COUNTIF(#REF!,ИТОГ!$A59)+
COUNTIF(#REF!,ИТОГ!$A59)+COUNTIF(#REF!,ИТОГ!$A59)+COUNTIF(#REF!,ИТОГ!$A59)+COUNTIF(#REF!,ИТОГ!$A59)+
COUNTIF(#REF!,ИТОГ!$A59)+COUNTIF(#REF!,ИТОГ!$A59)+COUNTIF(#REF!,ИТОГ!$A59)+COUNTIF(#REF!,ИТОГ!$A59)+
COUNTIF(#REF!,ИТОГ!$A59)+COUNTIF(#REF!,ИТОГ!$A59)+COUNTIF(#REF!,ИТОГ!$A59)+COUNTIF(#REF!,ИТОГ!$A59)+
COUNTIF(#REF!,ИТОГ!$A59)+COUNTIF(#REF!,ИТОГ!$A59)+COUNTIF(#REF!,ИТОГ!$A59)+COUNTIF(#REF!,ИТОГ!$A59)+
COUNTIF(#REF!,ИТОГ!$A59)+COUNTIF(#REF!,ИТОГ!$A59)+COUNTIF(#REF!,ИТОГ!$A59)+COUNTIF(#REF!,ИТОГ!$A59)+
COUNTIF(#REF!,ИТОГ!$A59)+COUNTIF(#REF!,ИТОГ!$A59)+COUNTIF(#REF!,ИТОГ!$A59)+COUNTIF(#REF!,ИТОГ!$A59)</f>
        <v>#REF!</v>
      </c>
    </row>
    <row r="60" spans="1:11" x14ac:dyDescent="0.25">
      <c r="A60" s="24" t="s">
        <v>194</v>
      </c>
      <c r="B60" s="65" t="s">
        <v>65</v>
      </c>
      <c r="C60" s="62"/>
      <c r="K60" s="110" t="e">
        <f>COUNTIF(фамилия!$B$145:$B$176,ИТОГ!$A60)+COUNTIF(фамилия!$AB$145:$AB$176,ИТОГ!$A60)+COUNTIF(фамилия!$B$178:$B$209,ИТОГ!$A60)+COUNTIF(фамилия!$AB$178:$AB$209,ИТОГ!$A60)+
COUNTIF(#REF!,ИТОГ!$A60)+COUNTIF(#REF!,ИТОГ!$A60)+COUNTIF(#REF!,ИТОГ!$A60)+COUNTIF(#REF!,ИТОГ!$A60)+
COUNTIF(#REF!,ИТОГ!$A60)+COUNTIF(#REF!,ИТОГ!$A60)+COUNTIF(#REF!,ИТОГ!$A60)+COUNTIF(#REF!,ИТОГ!$A60)+
COUNTIF(#REF!,ИТОГ!$A60)+COUNTIF(#REF!,ИТОГ!$A60)+COUNTIF(#REF!,ИТОГ!$A60)+COUNTIF(#REF!,ИТОГ!$A60)+
COUNTIF(#REF!,ИТОГ!$A60)+COUNTIF(#REF!,ИТОГ!$A60)+COUNTIF(#REF!,ИТОГ!$A60)+COUNTIF(#REF!,ИТОГ!$A60)+
COUNTIF(#REF!,ИТОГ!$A60)+COUNTIF(#REF!,ИТОГ!$A60)+COUNTIF(#REF!,ИТОГ!$A60)+COUNTIF(#REF!,ИТОГ!$A60)+
COUNTIF(#REF!,ИТОГ!$A60)+COUNTIF(#REF!,ИТОГ!$A60)+COUNTIF(#REF!,ИТОГ!$A60)+COUNTIF(#REF!,ИТОГ!$A60)+
COUNTIF(#REF!,ИТОГ!$A60)+COUNTIF(#REF!,ИТОГ!$A60)+COUNTIF(#REF!,ИТОГ!$A60)+COUNTIF(#REF!,ИТОГ!$A60)+
COUNTIF(#REF!,ИТОГ!$A60)+COUNTIF(#REF!,ИТОГ!$A60)+COUNTIF(#REF!,ИТОГ!$A60)+COUNTIF(#REF!,ИТОГ!$A60)+
COUNTIF(#REF!,ИТОГ!$A60)+COUNTIF(#REF!,ИТОГ!$A60)+COUNTIF(#REF!,ИТОГ!$A60)+COUNTIF(#REF!,ИТОГ!$A60)</f>
        <v>#REF!</v>
      </c>
    </row>
    <row r="61" spans="1:11" x14ac:dyDescent="0.25">
      <c r="A61" s="24" t="s">
        <v>195</v>
      </c>
      <c r="B61" s="65" t="s">
        <v>66</v>
      </c>
      <c r="C61" s="62"/>
      <c r="K61" s="110" t="e">
        <f>COUNTIF(фамилия!$B$145:$B$176,ИТОГ!$A61)+COUNTIF(фамилия!$AB$145:$AB$176,ИТОГ!$A61)+COUNTIF(фамилия!$B$178:$B$209,ИТОГ!$A61)+COUNTIF(фамилия!$AB$178:$AB$209,ИТОГ!$A61)+
COUNTIF(#REF!,ИТОГ!$A61)+COUNTIF(#REF!,ИТОГ!$A61)+COUNTIF(#REF!,ИТОГ!$A61)+COUNTIF(#REF!,ИТОГ!$A61)+
COUNTIF(#REF!,ИТОГ!$A61)+COUNTIF(#REF!,ИТОГ!$A61)+COUNTIF(#REF!,ИТОГ!$A61)+COUNTIF(#REF!,ИТОГ!$A61)+
COUNTIF(#REF!,ИТОГ!$A61)+COUNTIF(#REF!,ИТОГ!$A61)+COUNTIF(#REF!,ИТОГ!$A61)+COUNTIF(#REF!,ИТОГ!$A61)+
COUNTIF(#REF!,ИТОГ!$A61)+COUNTIF(#REF!,ИТОГ!$A61)+COUNTIF(#REF!,ИТОГ!$A61)+COUNTIF(#REF!,ИТОГ!$A61)+
COUNTIF(#REF!,ИТОГ!$A61)+COUNTIF(#REF!,ИТОГ!$A61)+COUNTIF(#REF!,ИТОГ!$A61)+COUNTIF(#REF!,ИТОГ!$A61)+
COUNTIF(#REF!,ИТОГ!$A61)+COUNTIF(#REF!,ИТОГ!$A61)+COUNTIF(#REF!,ИТОГ!$A61)+COUNTIF(#REF!,ИТОГ!$A61)+
COUNTIF(#REF!,ИТОГ!$A61)+COUNTIF(#REF!,ИТОГ!$A61)+COUNTIF(#REF!,ИТОГ!$A61)+COUNTIF(#REF!,ИТОГ!$A61)+
COUNTIF(#REF!,ИТОГ!$A61)+COUNTIF(#REF!,ИТОГ!$A61)+COUNTIF(#REF!,ИТОГ!$A61)+COUNTIF(#REF!,ИТОГ!$A61)+
COUNTIF(#REF!,ИТОГ!$A61)+COUNTIF(#REF!,ИТОГ!$A61)+COUNTIF(#REF!,ИТОГ!$A61)+COUNTIF(#REF!,ИТОГ!$A61)</f>
        <v>#REF!</v>
      </c>
    </row>
    <row r="64" spans="1:11" x14ac:dyDescent="0.25">
      <c r="B64" s="37" t="s">
        <v>267</v>
      </c>
      <c r="E64" s="9"/>
      <c r="F64" s="76" t="s">
        <v>8</v>
      </c>
      <c r="G64" s="76"/>
      <c r="H64" s="76"/>
      <c r="I64" s="76"/>
      <c r="J64" s="76" t="s">
        <v>11</v>
      </c>
      <c r="K64" s="76"/>
    </row>
    <row r="65" spans="2:13" x14ac:dyDescent="0.25">
      <c r="C65" s="9" t="e">
        <f>IF(фамилия!$D$21=ИТОГ!$B$64,фамилия!$D$30,0)+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E65" s="9"/>
      <c r="F65" s="76" t="s">
        <v>12</v>
      </c>
      <c r="G65" s="76"/>
      <c r="H65" s="76" t="s">
        <v>13</v>
      </c>
      <c r="I65" s="76"/>
      <c r="J65" s="76"/>
      <c r="K65" s="76"/>
    </row>
    <row r="66" spans="2:13" x14ac:dyDescent="0.25">
      <c r="E66" s="9"/>
      <c r="F66" s="76" t="s">
        <v>9</v>
      </c>
      <c r="G66" s="76" t="s">
        <v>10</v>
      </c>
      <c r="H66" s="76" t="s">
        <v>9</v>
      </c>
      <c r="I66" s="76" t="s">
        <v>10</v>
      </c>
      <c r="J66" s="76" t="s">
        <v>9</v>
      </c>
      <c r="K66" s="76" t="s">
        <v>10</v>
      </c>
    </row>
    <row r="67" spans="2:13" x14ac:dyDescent="0.25">
      <c r="B67" s="8" t="s">
        <v>94</v>
      </c>
      <c r="E67" s="9"/>
      <c r="F67" s="9" t="e">
        <f>C82</f>
        <v>#REF!</v>
      </c>
      <c r="G67" s="9" t="e">
        <f>C83</f>
        <v>#REF!</v>
      </c>
      <c r="H67" s="9" t="e">
        <f>F82</f>
        <v>#REF!</v>
      </c>
      <c r="I67" s="9" t="e">
        <f>F83</f>
        <v>#REF!</v>
      </c>
      <c r="J67" s="11" t="e">
        <f>F67+H67</f>
        <v>#REF!</v>
      </c>
      <c r="K67" s="11" t="e">
        <f>G67+I67</f>
        <v>#REF!</v>
      </c>
      <c r="L67" s="12" t="e">
        <f t="shared" ref="L67:L75" si="6">J67/J$19</f>
        <v>#REF!</v>
      </c>
      <c r="M67" s="12" t="e">
        <f t="shared" ref="M67:M75" si="7">K67/K$19</f>
        <v>#REF!</v>
      </c>
    </row>
    <row r="68" spans="2:13" x14ac:dyDescent="0.25">
      <c r="B68" s="8" t="s">
        <v>95</v>
      </c>
      <c r="E68" s="9"/>
      <c r="F68" s="9" t="e">
        <f>D82</f>
        <v>#REF!</v>
      </c>
      <c r="G68" s="9" t="e">
        <f>D83</f>
        <v>#REF!</v>
      </c>
      <c r="H68" s="9" t="e">
        <f>G82</f>
        <v>#REF!</v>
      </c>
      <c r="I68" s="9" t="e">
        <f>H83</f>
        <v>#REF!</v>
      </c>
      <c r="J68" s="11" t="e">
        <f t="shared" ref="J68:J76" si="8">F68+H68</f>
        <v>#REF!</v>
      </c>
      <c r="K68" s="11" t="e">
        <f t="shared" ref="K68:K76" si="9">G68+I68</f>
        <v>#REF!</v>
      </c>
      <c r="L68" s="12" t="e">
        <f t="shared" si="6"/>
        <v>#REF!</v>
      </c>
      <c r="M68" s="12" t="e">
        <f t="shared" si="7"/>
        <v>#REF!</v>
      </c>
    </row>
    <row r="69" spans="2:13" x14ac:dyDescent="0.25">
      <c r="B69" s="8" t="s">
        <v>1</v>
      </c>
      <c r="E69" s="9"/>
      <c r="F69" s="9" t="e">
        <f>E82</f>
        <v>#REF!</v>
      </c>
      <c r="G69" s="9" t="e">
        <f>E83</f>
        <v>#REF!</v>
      </c>
      <c r="H69" s="9" t="e">
        <f>H82</f>
        <v>#REF!</v>
      </c>
      <c r="I69" s="9" t="e">
        <f>H83</f>
        <v>#REF!</v>
      </c>
      <c r="J69" s="11" t="e">
        <f t="shared" si="8"/>
        <v>#REF!</v>
      </c>
      <c r="K69" s="11" t="e">
        <f t="shared" si="9"/>
        <v>#REF!</v>
      </c>
      <c r="L69" s="12" t="e">
        <f t="shared" si="6"/>
        <v>#REF!</v>
      </c>
      <c r="M69" s="12" t="e">
        <f t="shared" si="7"/>
        <v>#REF!</v>
      </c>
    </row>
    <row r="70" spans="2:13" x14ac:dyDescent="0.25">
      <c r="B70" s="8" t="s">
        <v>2</v>
      </c>
      <c r="C70" s="9"/>
      <c r="D70" s="9"/>
      <c r="E70" s="9"/>
      <c r="F70" s="9" t="e">
        <f>IF(фамилия!$D$21=ИТОГ!$B$64,фамилия!AG8,0)+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G70" s="9" t="e">
        <f>IF(фамилия!$D$21=ИТОГ!$B$64,фамилия!AH8,0)+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H70" s="9" t="e">
        <f>IF(фамилия!$D$21=ИТОГ!$B$64,фамилия!AI8,0)+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I70" s="9" t="e">
        <f>IF(фамилия!$D$21=ИТОГ!$B$64,фамилия!AJ8,0)+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J70" s="11" t="e">
        <f t="shared" si="8"/>
        <v>#REF!</v>
      </c>
      <c r="K70" s="11" t="e">
        <f t="shared" si="9"/>
        <v>#REF!</v>
      </c>
      <c r="L70" s="13" t="e">
        <f t="shared" si="6"/>
        <v>#REF!</v>
      </c>
      <c r="M70" s="13" t="e">
        <f t="shared" si="7"/>
        <v>#REF!</v>
      </c>
    </row>
    <row r="71" spans="2:13" x14ac:dyDescent="0.25">
      <c r="B71" s="8" t="s">
        <v>3</v>
      </c>
      <c r="C71" s="9"/>
      <c r="D71" s="9"/>
      <c r="E71" s="9"/>
      <c r="F71" s="9" t="e">
        <f>IF(фамилия!$D$21=ИТОГ!$B$64,фамилия!AG9,0)+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G71" s="9" t="e">
        <f>IF(фамилия!$D$21=ИТОГ!$B$64,фамилия!AH9,0)+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H71" s="9" t="e">
        <f>IF(фамилия!$D$21=ИТОГ!$B$64,фамилия!AI9,0)+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I71" s="9" t="e">
        <f>IF(фамилия!$D$21=ИТОГ!$B$64,фамилия!AJ9,0)+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J71" s="11" t="e">
        <f t="shared" si="8"/>
        <v>#REF!</v>
      </c>
      <c r="K71" s="11" t="e">
        <f t="shared" si="9"/>
        <v>#REF!</v>
      </c>
      <c r="L71" s="13" t="e">
        <f t="shared" si="6"/>
        <v>#REF!</v>
      </c>
      <c r="M71" s="13" t="e">
        <f t="shared" si="7"/>
        <v>#REF!</v>
      </c>
    </row>
    <row r="72" spans="2:13" x14ac:dyDescent="0.25">
      <c r="B72" s="8" t="s">
        <v>4</v>
      </c>
      <c r="C72" s="9"/>
      <c r="D72" s="9"/>
      <c r="E72" s="9"/>
      <c r="F72" s="9" t="e">
        <f>IF(фамилия!$D$21=ИТОГ!$B$64,фамилия!AG10,0)+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G72" s="9" t="e">
        <f>IF(фамилия!$D$21=ИТОГ!$B$64,фамилия!AH10,0)+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H72" s="9" t="e">
        <f>IF(фамилия!$D$21=ИТОГ!$B$64,фамилия!AI10,0)+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I72" s="9" t="e">
        <f>IF(фамилия!$D$21=ИТОГ!$B$64,фамилия!AJ10,0)+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J72" s="11" t="e">
        <f t="shared" si="8"/>
        <v>#REF!</v>
      </c>
      <c r="K72" s="11" t="e">
        <f t="shared" si="9"/>
        <v>#REF!</v>
      </c>
      <c r="L72" s="13" t="e">
        <f t="shared" si="6"/>
        <v>#REF!</v>
      </c>
      <c r="M72" s="13" t="e">
        <f t="shared" si="7"/>
        <v>#REF!</v>
      </c>
    </row>
    <row r="73" spans="2:13" x14ac:dyDescent="0.25">
      <c r="B73" s="8" t="s">
        <v>5</v>
      </c>
      <c r="C73" s="9"/>
      <c r="D73" s="9"/>
      <c r="E73" s="9"/>
      <c r="F73" s="9" t="e">
        <f>IF(фамилия!$D$21=ИТОГ!$B$64,фамилия!AG11,0)+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G73" s="9" t="e">
        <f>IF(фамилия!$D$21=ИТОГ!$B$64,фамилия!AH11,0)+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H73" s="9" t="e">
        <f>IF(фамилия!$D$21=ИТОГ!$B$64,фамилия!AI11,0)+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I73" s="9" t="e">
        <f>IF(фамилия!$D$21=ИТОГ!$B$64,фамилия!AJ11,0)+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J73" s="11" t="e">
        <f t="shared" si="8"/>
        <v>#REF!</v>
      </c>
      <c r="K73" s="11" t="e">
        <f t="shared" si="9"/>
        <v>#REF!</v>
      </c>
      <c r="L73" s="13" t="e">
        <f t="shared" si="6"/>
        <v>#REF!</v>
      </c>
      <c r="M73" s="13" t="e">
        <f t="shared" si="7"/>
        <v>#REF!</v>
      </c>
    </row>
    <row r="74" spans="2:13" x14ac:dyDescent="0.25">
      <c r="B74" s="8" t="s">
        <v>93</v>
      </c>
      <c r="C74" s="9"/>
      <c r="D74" s="9"/>
      <c r="E74" s="9"/>
      <c r="F74" s="9" t="e">
        <f>IF(фамилия!$D$21=ИТОГ!$B$64,фамилия!AG12,0)+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G74" s="9" t="e">
        <f>IF(фамилия!$D$21=ИТОГ!$B$64,фамилия!AH12,0)+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H74" s="9" t="e">
        <f>IF(фамилия!$D$21=ИТОГ!$B$64,фамилия!AI12,0)+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I74" s="9" t="e">
        <f>IF(фамилия!$D$21=ИТОГ!$B$64,фамилия!AJ12,0)+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J74" s="11" t="e">
        <f t="shared" si="8"/>
        <v>#REF!</v>
      </c>
      <c r="K74" s="11" t="e">
        <f t="shared" si="9"/>
        <v>#REF!</v>
      </c>
      <c r="L74" s="13" t="e">
        <f t="shared" si="6"/>
        <v>#REF!</v>
      </c>
      <c r="M74" s="13" t="e">
        <f t="shared" si="7"/>
        <v>#REF!</v>
      </c>
    </row>
    <row r="75" spans="2:13" x14ac:dyDescent="0.25">
      <c r="B75" s="8" t="s">
        <v>6</v>
      </c>
      <c r="C75" s="9"/>
      <c r="D75" s="9"/>
      <c r="E75" s="9"/>
      <c r="F75" s="9" t="e">
        <f>IF(фамилия!$D$21=ИТОГ!$B$64,фамилия!AG13,0)+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G75" s="9" t="e">
        <f>IF(фамилия!$D$21=ИТОГ!$B$64,фамилия!AH13,0)+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H75" s="9" t="e">
        <f>IF(фамилия!$D$21=ИТОГ!$B$64,фамилия!AI13,0)+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I75" s="9" t="e">
        <f>IF(фамилия!$D$21=ИТОГ!$B$64,фамилия!AJ13,0)+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J75" s="11" t="e">
        <f t="shared" si="8"/>
        <v>#REF!</v>
      </c>
      <c r="K75" s="11" t="e">
        <f t="shared" si="9"/>
        <v>#REF!</v>
      </c>
      <c r="L75" s="13" t="e">
        <f t="shared" si="6"/>
        <v>#REF!</v>
      </c>
      <c r="M75" s="13" t="e">
        <f t="shared" si="7"/>
        <v>#REF!</v>
      </c>
    </row>
    <row r="76" spans="2:13" ht="18.75" x14ac:dyDescent="0.3">
      <c r="B76" s="7" t="s">
        <v>7</v>
      </c>
      <c r="C76" s="11"/>
      <c r="D76" s="11"/>
      <c r="E76" s="11"/>
      <c r="F76" s="11" t="e">
        <f>SUM(F67:F75)</f>
        <v>#REF!</v>
      </c>
      <c r="G76" s="11" t="e">
        <f>SUM(G67:G75)</f>
        <v>#REF!</v>
      </c>
      <c r="H76" s="11" t="e">
        <f>SUM(H67:H75)</f>
        <v>#REF!</v>
      </c>
      <c r="I76" s="11" t="e">
        <f>SUM(I67:I75)</f>
        <v>#REF!</v>
      </c>
      <c r="J76" s="14" t="e">
        <f t="shared" si="8"/>
        <v>#REF!</v>
      </c>
      <c r="K76" s="14" t="e">
        <f t="shared" si="9"/>
        <v>#REF!</v>
      </c>
      <c r="L76" s="19" t="e">
        <f>J76-K76</f>
        <v>#REF!</v>
      </c>
      <c r="M76" t="s">
        <v>238</v>
      </c>
    </row>
    <row r="77" spans="2:13" x14ac:dyDescent="0.25">
      <c r="I77" s="17" t="s">
        <v>240</v>
      </c>
      <c r="J77" s="18" t="e">
        <f>1440*$C$65</f>
        <v>#REF!</v>
      </c>
      <c r="K77" s="18" t="e">
        <f>1440*$C$65</f>
        <v>#REF!</v>
      </c>
    </row>
    <row r="78" spans="2:13" x14ac:dyDescent="0.25">
      <c r="B78" s="7" t="s">
        <v>79</v>
      </c>
      <c r="I78" s="17" t="s">
        <v>238</v>
      </c>
      <c r="J78" s="18" t="e">
        <f>J77-J76+J69</f>
        <v>#REF!</v>
      </c>
      <c r="K78" s="18" t="e">
        <f>K77-K76+K69</f>
        <v>#REF!</v>
      </c>
    </row>
    <row r="80" spans="2:13" x14ac:dyDescent="0.25">
      <c r="B80" s="9"/>
      <c r="C80" s="20" t="s">
        <v>73</v>
      </c>
      <c r="D80" s="20"/>
      <c r="E80" s="20"/>
      <c r="F80" s="20" t="s">
        <v>76</v>
      </c>
      <c r="G80" s="20"/>
      <c r="H80" s="20"/>
      <c r="I80" s="20"/>
      <c r="J80" s="9"/>
      <c r="L80" s="9"/>
    </row>
    <row r="81" spans="2:13" x14ac:dyDescent="0.25">
      <c r="B81" s="9"/>
      <c r="C81" s="9" t="s">
        <v>74</v>
      </c>
      <c r="D81" s="9" t="s">
        <v>78</v>
      </c>
      <c r="E81" s="9" t="s">
        <v>75</v>
      </c>
      <c r="F81" s="9" t="s">
        <v>74</v>
      </c>
      <c r="G81" s="9" t="s">
        <v>78</v>
      </c>
      <c r="H81" s="9" t="s">
        <v>75</v>
      </c>
      <c r="I81" s="9"/>
      <c r="L81" s="9"/>
    </row>
    <row r="82" spans="2:13" x14ac:dyDescent="0.25">
      <c r="B82" s="9" t="s">
        <v>72</v>
      </c>
      <c r="C82" s="9" t="e">
        <f>IF(фамилия!$D$21=ИТОГ!$B$64,фамилия!AD21,0)+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D82" s="9" t="e">
        <f>IF(фамилия!$D$21=ИТОГ!$B$64,фамилия!AE21,0)+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E82" s="9" t="e">
        <f>IF(фамилия!$D$21=ИТОГ!$B$64,фамилия!AF21,0)+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F82" s="9" t="e">
        <f>IF(фамилия!$D$21=ИТОГ!$B$64,фамилия!AG21,0)+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G82" s="9" t="e">
        <f>IF(фамилия!$D$21=ИТОГ!$B$64,фамилия!AH21,0)+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H82" s="9" t="e">
        <f>IF(фамилия!$D$21=ИТОГ!$B$64,фамилия!AI21,0)+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I82" s="9"/>
      <c r="L82" s="9"/>
    </row>
    <row r="83" spans="2:13" x14ac:dyDescent="0.25">
      <c r="B83" s="9" t="s">
        <v>70</v>
      </c>
      <c r="C83" s="9" t="e">
        <f>IF(фамилия!$D$21=ИТОГ!$B$64,фамилия!AD22,0)+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D83" s="9" t="e">
        <f>IF(фамилия!$D$21=ИТОГ!$B$64,фамилия!AE22,0)+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E83" s="9" t="e">
        <f>IF(фамилия!$D$21=ИТОГ!$B$64,фамилия!AF22,0)+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F83" s="9" t="e">
        <f>IF(фамилия!$D$21=ИТОГ!$B$64,фамилия!AG22,0)+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G83" s="9" t="e">
        <f>IF(фамилия!$D$21=ИТОГ!$B$64,фамилия!AH22,0)+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H83" s="9" t="e">
        <f>IF(фамилия!$D$21=ИТОГ!$B$64,фамилия!AI22,0)+
IF(#REF!=ИТОГ!$B$64,#REF!,0)+
IF(#REF!=ИТОГ!$B$64,#REF!,0)+
IF(#REF!=ИТОГ!$B$64,#REF!,0)+
IF(#REF!=ИТОГ!$B$64,#REF!,0)+
IF(#REF!=ИТОГ!$B$64,#REF!,0)+
IF(#REF!=ИТОГ!$B$64,#REF!,0)+
IF(#REF!=ИТОГ!$B$64,#REF!,0)+
IF(#REF!=ИТОГ!$B$64,#REF!,0)+
IF(#REF!=ИТОГ!$B$64,#REF!,0)</f>
        <v>#REF!</v>
      </c>
      <c r="I83" s="9"/>
      <c r="L83" s="9"/>
    </row>
    <row r="85" spans="2:13" x14ac:dyDescent="0.25">
      <c r="B85" s="7" t="s">
        <v>266</v>
      </c>
      <c r="E85" s="9"/>
      <c r="F85" s="76" t="s">
        <v>8</v>
      </c>
      <c r="G85" s="76"/>
      <c r="H85" s="76"/>
      <c r="I85" s="76"/>
      <c r="J85" s="76" t="s">
        <v>11</v>
      </c>
      <c r="K85" s="76"/>
    </row>
    <row r="86" spans="2:13" x14ac:dyDescent="0.25">
      <c r="C86" s="9" t="e">
        <f>IF(фамилия!$D$21=ИТОГ!$B$85,фамилия!$D$30,0)+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D86" s="8" t="s">
        <v>270</v>
      </c>
      <c r="E86" s="9"/>
      <c r="F86" s="76" t="s">
        <v>12</v>
      </c>
      <c r="G86" s="76"/>
      <c r="H86" s="76" t="s">
        <v>13</v>
      </c>
      <c r="I86" s="76"/>
      <c r="J86" s="76"/>
      <c r="K86" s="76"/>
    </row>
    <row r="87" spans="2:13" x14ac:dyDescent="0.25">
      <c r="E87" s="9"/>
      <c r="F87" s="76" t="s">
        <v>9</v>
      </c>
      <c r="G87" s="76" t="s">
        <v>10</v>
      </c>
      <c r="H87" s="76" t="s">
        <v>9</v>
      </c>
      <c r="I87" s="76" t="s">
        <v>10</v>
      </c>
      <c r="J87" s="76" t="s">
        <v>9</v>
      </c>
      <c r="K87" s="76" t="s">
        <v>10</v>
      </c>
    </row>
    <row r="88" spans="2:13" x14ac:dyDescent="0.25">
      <c r="B88" s="8" t="s">
        <v>94</v>
      </c>
      <c r="E88" s="9"/>
      <c r="F88" s="9" t="e">
        <f>C103</f>
        <v>#REF!</v>
      </c>
      <c r="G88" s="9" t="e">
        <f>C104</f>
        <v>#REF!</v>
      </c>
      <c r="H88" s="9" t="e">
        <f>F103</f>
        <v>#REF!</v>
      </c>
      <c r="I88" s="9" t="e">
        <f>F104</f>
        <v>#REF!</v>
      </c>
      <c r="J88" s="11" t="e">
        <f>F88+H88</f>
        <v>#REF!</v>
      </c>
      <c r="K88" s="11" t="e">
        <f>G88+I88</f>
        <v>#REF!</v>
      </c>
      <c r="L88" s="12" t="e">
        <f t="shared" ref="L88:L96" si="10">J88/J$19</f>
        <v>#REF!</v>
      </c>
      <c r="M88" s="12" t="e">
        <f t="shared" ref="M88:M96" si="11">K88/K$19</f>
        <v>#REF!</v>
      </c>
    </row>
    <row r="89" spans="2:13" x14ac:dyDescent="0.25">
      <c r="B89" s="8" t="s">
        <v>95</v>
      </c>
      <c r="E89" s="9"/>
      <c r="F89" s="9" t="e">
        <f>D103</f>
        <v>#REF!</v>
      </c>
      <c r="G89" s="9" t="e">
        <f>D104</f>
        <v>#REF!</v>
      </c>
      <c r="H89" s="9" t="e">
        <f>G103</f>
        <v>#REF!</v>
      </c>
      <c r="I89" s="9" t="e">
        <f>H104</f>
        <v>#REF!</v>
      </c>
      <c r="J89" s="11" t="e">
        <f t="shared" ref="J89:J97" si="12">F89+H89</f>
        <v>#REF!</v>
      </c>
      <c r="K89" s="11" t="e">
        <f t="shared" ref="K89:K97" si="13">G89+I89</f>
        <v>#REF!</v>
      </c>
      <c r="L89" s="12" t="e">
        <f t="shared" si="10"/>
        <v>#REF!</v>
      </c>
      <c r="M89" s="12" t="e">
        <f t="shared" si="11"/>
        <v>#REF!</v>
      </c>
    </row>
    <row r="90" spans="2:13" x14ac:dyDescent="0.25">
      <c r="B90" s="8" t="s">
        <v>1</v>
      </c>
      <c r="E90" s="9"/>
      <c r="F90" s="9" t="e">
        <f>E103</f>
        <v>#REF!</v>
      </c>
      <c r="G90" s="9" t="e">
        <f>E104</f>
        <v>#REF!</v>
      </c>
      <c r="H90" s="9" t="e">
        <f>H103</f>
        <v>#REF!</v>
      </c>
      <c r="I90" s="9" t="e">
        <f>H104</f>
        <v>#REF!</v>
      </c>
      <c r="J90" s="11" t="e">
        <f t="shared" si="12"/>
        <v>#REF!</v>
      </c>
      <c r="K90" s="11" t="e">
        <f t="shared" si="13"/>
        <v>#REF!</v>
      </c>
      <c r="L90" s="12" t="e">
        <f t="shared" si="10"/>
        <v>#REF!</v>
      </c>
      <c r="M90" s="12" t="e">
        <f t="shared" si="11"/>
        <v>#REF!</v>
      </c>
    </row>
    <row r="91" spans="2:13" x14ac:dyDescent="0.25">
      <c r="B91" s="8" t="s">
        <v>2</v>
      </c>
      <c r="C91" s="9"/>
      <c r="D91" s="9"/>
      <c r="E91" s="9"/>
      <c r="F91" s="9" t="e">
        <f>IF(фамилия!$D$21=ИТОГ!$B$85,фамилия!AG8,0)+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G91" s="9" t="e">
        <f>IF(фамилия!$D$21=ИТОГ!$B$85,фамилия!AH8,0)+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H91" s="9" t="e">
        <f>IF(фамилия!$D$21=ИТОГ!$B$85,фамилия!AI8,0)+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I91" s="9" t="e">
        <f>IF(фамилия!$D$21=ИТОГ!$B$85,фамилия!AJ8,0)+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J91" s="11" t="e">
        <f t="shared" si="12"/>
        <v>#REF!</v>
      </c>
      <c r="K91" s="11" t="e">
        <f t="shared" si="13"/>
        <v>#REF!</v>
      </c>
      <c r="L91" s="13" t="e">
        <f t="shared" si="10"/>
        <v>#REF!</v>
      </c>
      <c r="M91" s="13" t="e">
        <f t="shared" si="11"/>
        <v>#REF!</v>
      </c>
    </row>
    <row r="92" spans="2:13" x14ac:dyDescent="0.25">
      <c r="B92" s="8" t="s">
        <v>3</v>
      </c>
      <c r="C92" s="9"/>
      <c r="D92" s="9"/>
      <c r="E92" s="9"/>
      <c r="F92" s="9" t="e">
        <f>IF(фамилия!$D$21=ИТОГ!$B$85,фамилия!AG9,0)+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G92" s="9" t="e">
        <f>IF(фамилия!$D$21=ИТОГ!$B$85,фамилия!AH9,0)+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H92" s="9" t="e">
        <f>IF(фамилия!$D$21=ИТОГ!$B$85,фамилия!AI9,0)+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I92" s="9" t="e">
        <f>IF(фамилия!$D$21=ИТОГ!$B$85,фамилия!AJ9,0)+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J92" s="11" t="e">
        <f t="shared" si="12"/>
        <v>#REF!</v>
      </c>
      <c r="K92" s="11" t="e">
        <f t="shared" si="13"/>
        <v>#REF!</v>
      </c>
      <c r="L92" s="13" t="e">
        <f t="shared" si="10"/>
        <v>#REF!</v>
      </c>
      <c r="M92" s="13" t="e">
        <f t="shared" si="11"/>
        <v>#REF!</v>
      </c>
    </row>
    <row r="93" spans="2:13" x14ac:dyDescent="0.25">
      <c r="B93" s="8" t="s">
        <v>4</v>
      </c>
      <c r="C93" s="9"/>
      <c r="D93" s="9"/>
      <c r="E93" s="9"/>
      <c r="F93" s="9" t="e">
        <f>IF(фамилия!$D$21=ИТОГ!$B$85,фамилия!AG10,0)+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G93" s="9" t="e">
        <f>IF(фамилия!$D$21=ИТОГ!$B$85,фамилия!AH10,0)+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H93" s="9" t="e">
        <f>IF(фамилия!$D$21=ИТОГ!$B$85,фамилия!AI10,0)+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I93" s="9" t="e">
        <f>IF(фамилия!$D$21=ИТОГ!$B$85,фамилия!AJ10,0)+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J93" s="11" t="e">
        <f t="shared" si="12"/>
        <v>#REF!</v>
      </c>
      <c r="K93" s="11" t="e">
        <f t="shared" si="13"/>
        <v>#REF!</v>
      </c>
      <c r="L93" s="13" t="e">
        <f t="shared" si="10"/>
        <v>#REF!</v>
      </c>
      <c r="M93" s="13" t="e">
        <f t="shared" si="11"/>
        <v>#REF!</v>
      </c>
    </row>
    <row r="94" spans="2:13" x14ac:dyDescent="0.25">
      <c r="B94" s="8" t="s">
        <v>5</v>
      </c>
      <c r="C94" s="9"/>
      <c r="D94" s="9"/>
      <c r="E94" s="9"/>
      <c r="F94" s="9" t="e">
        <f>IF(фамилия!$D$21=ИТОГ!$B$85,фамилия!AG11,0)+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G94" s="9" t="e">
        <f>IF(фамилия!$D$21=ИТОГ!$B$85,фамилия!AH11,0)+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H94" s="9" t="e">
        <f>IF(фамилия!$D$21=ИТОГ!$B$85,фамилия!AI11,0)+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I94" s="9" t="e">
        <f>IF(фамилия!$D$21=ИТОГ!$B$85,фамилия!AJ11,0)+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J94" s="11" t="e">
        <f t="shared" si="12"/>
        <v>#REF!</v>
      </c>
      <c r="K94" s="11" t="e">
        <f t="shared" si="13"/>
        <v>#REF!</v>
      </c>
      <c r="L94" s="13" t="e">
        <f t="shared" si="10"/>
        <v>#REF!</v>
      </c>
      <c r="M94" s="13" t="e">
        <f t="shared" si="11"/>
        <v>#REF!</v>
      </c>
    </row>
    <row r="95" spans="2:13" x14ac:dyDescent="0.25">
      <c r="B95" s="8" t="s">
        <v>93</v>
      </c>
      <c r="C95" s="9"/>
      <c r="D95" s="9"/>
      <c r="E95" s="9"/>
      <c r="F95" s="9" t="e">
        <f>IF(фамилия!$D$21=ИТОГ!$B$85,фамилия!AG12,0)+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G95" s="9" t="e">
        <f>IF(фамилия!$D$21=ИТОГ!$B$85,фамилия!AH12,0)+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H95" s="9" t="e">
        <f>IF(фамилия!$D$21=ИТОГ!$B$85,фамилия!AI12,0)+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I95" s="9" t="e">
        <f>IF(фамилия!$D$21=ИТОГ!$B$85,фамилия!AJ12,0)+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J95" s="11" t="e">
        <f t="shared" si="12"/>
        <v>#REF!</v>
      </c>
      <c r="K95" s="11" t="e">
        <f t="shared" si="13"/>
        <v>#REF!</v>
      </c>
      <c r="L95" s="13" t="e">
        <f t="shared" si="10"/>
        <v>#REF!</v>
      </c>
      <c r="M95" s="13" t="e">
        <f t="shared" si="11"/>
        <v>#REF!</v>
      </c>
    </row>
    <row r="96" spans="2:13" x14ac:dyDescent="0.25">
      <c r="B96" s="8" t="s">
        <v>6</v>
      </c>
      <c r="C96" s="9"/>
      <c r="D96" s="9"/>
      <c r="E96" s="9"/>
      <c r="F96" s="9" t="e">
        <f>IF(фамилия!$D$21=ИТОГ!$B$85,фамилия!AG13,0)+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G96" s="9" t="e">
        <f>IF(фамилия!$D$21=ИТОГ!$B$85,фамилия!AH13,0)+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H96" s="9" t="e">
        <f>IF(фамилия!$D$21=ИТОГ!$B$85,фамилия!AI13,0)+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I96" s="9" t="e">
        <f>IF(фамилия!$D$21=ИТОГ!$B$85,фамилия!AJ13,0)+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J96" s="11" t="e">
        <f t="shared" si="12"/>
        <v>#REF!</v>
      </c>
      <c r="K96" s="11" t="e">
        <f t="shared" si="13"/>
        <v>#REF!</v>
      </c>
      <c r="L96" s="13" t="e">
        <f t="shared" si="10"/>
        <v>#REF!</v>
      </c>
      <c r="M96" s="13" t="e">
        <f t="shared" si="11"/>
        <v>#REF!</v>
      </c>
    </row>
    <row r="97" spans="2:13" ht="18.75" x14ac:dyDescent="0.3">
      <c r="B97" s="7" t="s">
        <v>7</v>
      </c>
      <c r="C97" s="11"/>
      <c r="D97" s="11"/>
      <c r="E97" s="11"/>
      <c r="F97" s="11" t="e">
        <f>SUM(F88:F96)</f>
        <v>#REF!</v>
      </c>
      <c r="G97" s="11" t="e">
        <f>SUM(G88:G96)</f>
        <v>#REF!</v>
      </c>
      <c r="H97" s="11" t="e">
        <f>SUM(H88:H96)</f>
        <v>#REF!</v>
      </c>
      <c r="I97" s="11" t="e">
        <f>SUM(I88:I96)</f>
        <v>#REF!</v>
      </c>
      <c r="J97" s="14" t="e">
        <f t="shared" si="12"/>
        <v>#REF!</v>
      </c>
      <c r="K97" s="14" t="e">
        <f t="shared" si="13"/>
        <v>#REF!</v>
      </c>
      <c r="L97" s="19" t="e">
        <f>J97-K97</f>
        <v>#REF!</v>
      </c>
      <c r="M97" t="s">
        <v>238</v>
      </c>
    </row>
    <row r="98" spans="2:13" x14ac:dyDescent="0.25">
      <c r="I98" s="17" t="s">
        <v>240</v>
      </c>
      <c r="J98" s="18" t="e">
        <f>1440*$C$86</f>
        <v>#REF!</v>
      </c>
      <c r="K98" s="18" t="e">
        <f>1440*$C$86</f>
        <v>#REF!</v>
      </c>
    </row>
    <row r="99" spans="2:13" x14ac:dyDescent="0.25">
      <c r="B99" s="7" t="s">
        <v>79</v>
      </c>
      <c r="I99" s="17" t="s">
        <v>238</v>
      </c>
      <c r="J99" s="18" t="e">
        <f>J98-J97+J90</f>
        <v>#REF!</v>
      </c>
      <c r="K99" s="18" t="e">
        <f>K98-K97+K90</f>
        <v>#REF!</v>
      </c>
    </row>
    <row r="101" spans="2:13" x14ac:dyDescent="0.25">
      <c r="B101" s="9"/>
      <c r="C101" s="20" t="s">
        <v>73</v>
      </c>
      <c r="D101" s="20"/>
      <c r="E101" s="20"/>
      <c r="F101" s="20" t="s">
        <v>76</v>
      </c>
      <c r="G101" s="20"/>
      <c r="H101" s="20"/>
      <c r="I101" s="20"/>
      <c r="J101" s="9"/>
      <c r="L101" s="9"/>
    </row>
    <row r="102" spans="2:13" x14ac:dyDescent="0.25">
      <c r="B102" s="9"/>
      <c r="C102" s="9" t="s">
        <v>74</v>
      </c>
      <c r="D102" s="9" t="s">
        <v>78</v>
      </c>
      <c r="E102" s="9" t="s">
        <v>75</v>
      </c>
      <c r="F102" s="9" t="s">
        <v>74</v>
      </c>
      <c r="G102" s="9" t="s">
        <v>78</v>
      </c>
      <c r="H102" s="9" t="s">
        <v>75</v>
      </c>
      <c r="I102" s="9"/>
      <c r="L102" s="9"/>
    </row>
    <row r="103" spans="2:13" x14ac:dyDescent="0.25">
      <c r="B103" s="9" t="s">
        <v>72</v>
      </c>
      <c r="C103" s="9" t="e">
        <f>IF(фамилия!$D$21=ИТОГ!$B$85,фамилия!AD21,0)+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D103" s="9" t="e">
        <f>IF(фамилия!$D$21=ИТОГ!$B$85,фамилия!AE21,0)+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E103" s="9" t="e">
        <f>IF(фамилия!$D$21=ИТОГ!$B$85,фамилия!AF21,0)+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F103" s="9" t="e">
        <f>IF(фамилия!$D$21=ИТОГ!$B$85,фамилия!AG21,0)+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G103" s="9" t="e">
        <f>IF(фамилия!$D$21=ИТОГ!$B$85,фамилия!AH21,0)+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H103" s="9" t="e">
        <f>IF(фамилия!$D$21=ИТОГ!$B$85,фамилия!AI21,0)+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I103" s="9"/>
      <c r="L103" s="9"/>
    </row>
    <row r="104" spans="2:13" x14ac:dyDescent="0.25">
      <c r="B104" s="9" t="s">
        <v>70</v>
      </c>
      <c r="C104" s="9" t="e">
        <f>IF(фамилия!$D$21=ИТОГ!$B$85,фамилия!AD22,0)+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D104" s="9" t="e">
        <f>IF(фамилия!$D$21=ИТОГ!$B$85,фамилия!AE22,0)+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E104" s="9" t="e">
        <f>IF(фамилия!$D$21=ИТОГ!$B$85,фамилия!AF22,0)+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F104" s="9" t="e">
        <f>IF(фамилия!$D$21=ИТОГ!$B$85,фамилия!AG22,0)+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G104" s="9" t="e">
        <f>IF(фамилия!$D$21=ИТОГ!$B$85,фамилия!AH22,0)+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H104" s="9" t="e">
        <f>IF(фамилия!$D$21=ИТОГ!$B$85,фамилия!AI22,0)+
IF(#REF!=ИТОГ!$B$85,#REF!,0)+
IF(#REF!=ИТОГ!$B$85,#REF!,0)+
IF(#REF!=ИТОГ!$B$85,#REF!,0)+
IF(#REF!=ИТОГ!$B$85,#REF!,0)+
IF(#REF!=ИТОГ!$B$85,#REF!,0)+
IF(#REF!=ИТОГ!$B$85,#REF!,0)+
IF(#REF!=ИТОГ!$B$85,#REF!,0)+
IF(#REF!=ИТОГ!$B$85,#REF!,0)+
IF(#REF!=ИТОГ!$B$85,#REF!,0)</f>
        <v>#REF!</v>
      </c>
      <c r="I104" s="9"/>
      <c r="L104" s="9"/>
    </row>
  </sheetData>
  <mergeCells count="8">
    <mergeCell ref="J7:K8"/>
    <mergeCell ref="F8:G8"/>
    <mergeCell ref="H8:I8"/>
    <mergeCell ref="Q10:T10"/>
    <mergeCell ref="U10:V11"/>
    <mergeCell ref="Q11:R11"/>
    <mergeCell ref="S11:T11"/>
    <mergeCell ref="F7:I7"/>
  </mergeCells>
  <conditionalFormatting sqref="Q15:V15">
    <cfRule type="expression" dxfId="11" priority="7">
      <formula>0</formula>
    </cfRule>
  </conditionalFormatting>
  <conditionalFormatting sqref="L19">
    <cfRule type="cellIs" dxfId="10" priority="6" operator="notEqual">
      <formula>0</formula>
    </cfRule>
  </conditionalFormatting>
  <conditionalFormatting sqref="J21:K21">
    <cfRule type="cellIs" dxfId="9" priority="5" operator="notEqual">
      <formula>0</formula>
    </cfRule>
  </conditionalFormatting>
  <conditionalFormatting sqref="L76">
    <cfRule type="cellIs" dxfId="8" priority="4" operator="notEqual">
      <formula>0</formula>
    </cfRule>
  </conditionalFormatting>
  <conditionalFormatting sqref="J78:K78">
    <cfRule type="cellIs" dxfId="7" priority="3" operator="notEqual">
      <formula>0</formula>
    </cfRule>
  </conditionalFormatting>
  <conditionalFormatting sqref="L97">
    <cfRule type="cellIs" dxfId="6" priority="2" operator="notEqual">
      <formula>0</formula>
    </cfRule>
  </conditionalFormatting>
  <conditionalFormatting sqref="J99:K99">
    <cfRule type="cellIs" dxfId="5" priority="1" operator="notEqual">
      <formula>0</formula>
    </cfRule>
  </conditionalFormatting>
  <pageMargins left="0.7" right="0.7" top="0.75" bottom="0.75" header="0.3" footer="0.3"/>
  <pageSetup paperSize="9" scale="78" orientation="landscape" r:id="rId1"/>
  <rowBreaks count="2" manualBreakCount="2">
    <brk id="34" max="16383" man="1"/>
    <brk id="6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3:S9"/>
  <sheetViews>
    <sheetView workbookViewId="0">
      <selection activeCell="Z47" sqref="Z47"/>
    </sheetView>
  </sheetViews>
  <sheetFormatPr defaultRowHeight="15" x14ac:dyDescent="0.25"/>
  <cols>
    <col min="2" max="2" width="3.7109375" bestFit="1" customWidth="1"/>
    <col min="3" max="18" width="5.5703125" customWidth="1"/>
    <col min="19" max="19" width="5.5703125" style="1" customWidth="1"/>
  </cols>
  <sheetData>
    <row r="3" spans="1:19" ht="114" customHeight="1" x14ac:dyDescent="0.25">
      <c r="C3" s="45" t="s">
        <v>68</v>
      </c>
      <c r="D3" s="44" t="s">
        <v>98</v>
      </c>
      <c r="E3" s="44" t="s">
        <v>71</v>
      </c>
      <c r="F3" s="43" t="s">
        <v>69</v>
      </c>
      <c r="G3" s="43" t="s">
        <v>99</v>
      </c>
      <c r="H3" s="43" t="s">
        <v>100</v>
      </c>
      <c r="I3" s="44" t="s">
        <v>212</v>
      </c>
      <c r="J3" s="46" t="s">
        <v>213</v>
      </c>
      <c r="K3" s="46" t="s">
        <v>214</v>
      </c>
      <c r="L3" s="46" t="s">
        <v>215</v>
      </c>
      <c r="M3" s="46" t="s">
        <v>216</v>
      </c>
      <c r="N3" s="46" t="s">
        <v>217</v>
      </c>
      <c r="O3" s="46" t="s">
        <v>218</v>
      </c>
      <c r="P3" s="46" t="s">
        <v>219</v>
      </c>
      <c r="Q3" s="46" t="s">
        <v>220</v>
      </c>
      <c r="R3" s="46" t="s">
        <v>221</v>
      </c>
      <c r="S3" s="74" t="s">
        <v>101</v>
      </c>
    </row>
    <row r="4" spans="1:19" x14ac:dyDescent="0.25">
      <c r="A4" t="s">
        <v>252</v>
      </c>
      <c r="C4" t="e">
        <f>фамилия!J90+#REF!+#REF!+#REF!+#REF!+#REF!+#REF!+#REF!+#REF!+#REF!</f>
        <v>#REF!</v>
      </c>
      <c r="D4" t="e">
        <f>фамилия!K90+#REF!+#REF!+#REF!+#REF!+#REF!+#REF!+#REF!+#REF!+#REF!</f>
        <v>#REF!</v>
      </c>
      <c r="E4" t="e">
        <f>фамилия!L90+#REF!+#REF!+#REF!+#REF!+#REF!+#REF!+#REF!+#REF!+#REF!</f>
        <v>#REF!</v>
      </c>
      <c r="F4" t="e">
        <f>фамилия!M90+#REF!+#REF!+#REF!+#REF!+#REF!+#REF!+#REF!+#REF!+#REF!</f>
        <v>#REF!</v>
      </c>
      <c r="G4" t="e">
        <f>фамилия!N90+#REF!+#REF!+#REF!+#REF!+#REF!+#REF!+#REF!+#REF!+#REF!</f>
        <v>#REF!</v>
      </c>
      <c r="H4" t="e">
        <f>фамилия!O90+#REF!+#REF!+#REF!+#REF!+#REF!+#REF!+#REF!+#REF!+#REF!</f>
        <v>#REF!</v>
      </c>
      <c r="I4" t="e">
        <f>фамилия!P90+#REF!+#REF!+#REF!+#REF!+#REF!+#REF!+#REF!+#REF!+#REF!</f>
        <v>#REF!</v>
      </c>
      <c r="J4" t="e">
        <f>фамилия!Q90+#REF!+#REF!+#REF!+#REF!+#REF!+#REF!+#REF!+#REF!+#REF!</f>
        <v>#REF!</v>
      </c>
      <c r="K4" t="e">
        <f>фамилия!R90+#REF!+#REF!+#REF!+#REF!+#REF!+#REF!+#REF!+#REF!+#REF!</f>
        <v>#REF!</v>
      </c>
      <c r="L4" t="e">
        <f>фамилия!S90+#REF!+#REF!+#REF!+#REF!+#REF!+#REF!+#REF!+#REF!+#REF!</f>
        <v>#REF!</v>
      </c>
      <c r="M4" t="e">
        <f>фамилия!T90+#REF!+#REF!+#REF!+#REF!+#REF!+#REF!+#REF!+#REF!+#REF!</f>
        <v>#REF!</v>
      </c>
      <c r="N4" t="e">
        <f>фамилия!U90+#REF!+#REF!+#REF!+#REF!+#REF!+#REF!+#REF!+#REF!+#REF!</f>
        <v>#REF!</v>
      </c>
      <c r="O4" t="e">
        <f>фамилия!#REF!+#REF!+#REF!+#REF!+#REF!+#REF!+#REF!+#REF!+#REF!+#REF!</f>
        <v>#REF!</v>
      </c>
      <c r="P4" t="e">
        <f>фамилия!V90+#REF!+#REF!+#REF!+#REF!+#REF!+#REF!+#REF!+#REF!+#REF!</f>
        <v>#REF!</v>
      </c>
      <c r="Q4" t="e">
        <f>фамилия!W90+#REF!+#REF!+#REF!+#REF!+#REF!+#REF!+#REF!+#REF!+#REF!</f>
        <v>#REF!</v>
      </c>
      <c r="R4" t="e">
        <f>фамилия!Y90+#REF!+#REF!+#REF!+#REF!+#REF!+#REF!+#REF!+#REF!+#REF!</f>
        <v>#REF!</v>
      </c>
      <c r="S4" s="1" t="e">
        <f>SUM(C4:R4)</f>
        <v>#REF!</v>
      </c>
    </row>
    <row r="5" spans="1:19" x14ac:dyDescent="0.25">
      <c r="A5" t="s">
        <v>253</v>
      </c>
      <c r="C5" t="e">
        <f>фамилия!J91+#REF!+#REF!+#REF!+#REF!+#REF!+#REF!+#REF!+#REF!+#REF!</f>
        <v>#REF!</v>
      </c>
      <c r="D5" t="e">
        <f>фамилия!K91+#REF!+#REF!+#REF!+#REF!+#REF!+#REF!+#REF!+#REF!+#REF!</f>
        <v>#REF!</v>
      </c>
      <c r="E5" t="e">
        <f>фамилия!L91+#REF!+#REF!+#REF!+#REF!+#REF!+#REF!+#REF!+#REF!+#REF!</f>
        <v>#REF!</v>
      </c>
      <c r="F5" t="e">
        <f>фамилия!M91+#REF!+#REF!+#REF!+#REF!+#REF!+#REF!+#REF!+#REF!+#REF!</f>
        <v>#REF!</v>
      </c>
      <c r="G5" t="e">
        <f>фамилия!N91+#REF!+#REF!+#REF!+#REF!+#REF!+#REF!+#REF!+#REF!+#REF!</f>
        <v>#REF!</v>
      </c>
      <c r="H5" t="e">
        <f>фамилия!O91+#REF!+#REF!+#REF!+#REF!+#REF!+#REF!+#REF!+#REF!+#REF!</f>
        <v>#REF!</v>
      </c>
      <c r="I5" t="e">
        <f>фамилия!P91+#REF!+#REF!+#REF!+#REF!+#REF!+#REF!+#REF!+#REF!+#REF!</f>
        <v>#REF!</v>
      </c>
      <c r="J5" t="e">
        <f>фамилия!Q91+#REF!+#REF!+#REF!+#REF!+#REF!+#REF!+#REF!+#REF!+#REF!</f>
        <v>#REF!</v>
      </c>
      <c r="K5" t="e">
        <f>фамилия!R91+#REF!+#REF!+#REF!+#REF!+#REF!+#REF!+#REF!+#REF!+#REF!</f>
        <v>#REF!</v>
      </c>
      <c r="L5" t="e">
        <f>фамилия!S91+#REF!+#REF!+#REF!+#REF!+#REF!+#REF!+#REF!+#REF!+#REF!</f>
        <v>#REF!</v>
      </c>
      <c r="M5" t="e">
        <f>фамилия!T91+#REF!+#REF!+#REF!+#REF!+#REF!+#REF!+#REF!+#REF!+#REF!</f>
        <v>#REF!</v>
      </c>
      <c r="N5" t="e">
        <f>фамилия!U91+#REF!+#REF!+#REF!+#REF!+#REF!+#REF!+#REF!+#REF!+#REF!</f>
        <v>#REF!</v>
      </c>
      <c r="O5" t="e">
        <f>фамилия!#REF!+#REF!+#REF!+#REF!+#REF!+#REF!+#REF!+#REF!+#REF!+#REF!</f>
        <v>#REF!</v>
      </c>
      <c r="P5" t="e">
        <f>фамилия!V91+#REF!+#REF!+#REF!+#REF!+#REF!+#REF!+#REF!+#REF!+#REF!</f>
        <v>#REF!</v>
      </c>
      <c r="Q5" t="e">
        <f>фамилия!W91+#REF!+#REF!+#REF!+#REF!+#REF!+#REF!+#REF!+#REF!+#REF!</f>
        <v>#REF!</v>
      </c>
      <c r="R5" t="e">
        <f>фамилия!Y91+#REF!+#REF!+#REF!+#REF!+#REF!+#REF!+#REF!+#REF!+#REF!</f>
        <v>#REF!</v>
      </c>
      <c r="S5" s="1" t="e">
        <f>SUM(C5:R5)</f>
        <v>#REF!</v>
      </c>
    </row>
    <row r="6" spans="1:19" x14ac:dyDescent="0.25">
      <c r="A6" t="s">
        <v>254</v>
      </c>
      <c r="C6" t="e">
        <f>фамилия!J140+#REF!+#REF!+#REF!+#REF!+#REF!+#REF!+#REF!+#REF!+#REF!</f>
        <v>#REF!</v>
      </c>
      <c r="D6" t="e">
        <f>фамилия!K140+#REF!+#REF!+#REF!+#REF!+#REF!+#REF!+#REF!+#REF!+#REF!</f>
        <v>#REF!</v>
      </c>
      <c r="E6" t="e">
        <f>фамилия!L140+#REF!+#REF!+#REF!+#REF!+#REF!+#REF!+#REF!+#REF!+#REF!</f>
        <v>#REF!</v>
      </c>
      <c r="F6" t="e">
        <f>фамилия!M140+#REF!+#REF!+#REF!+#REF!+#REF!+#REF!+#REF!+#REF!+#REF!</f>
        <v>#REF!</v>
      </c>
      <c r="G6" t="e">
        <f>фамилия!N140+#REF!+#REF!+#REF!+#REF!+#REF!+#REF!+#REF!+#REF!+#REF!</f>
        <v>#REF!</v>
      </c>
      <c r="H6" t="e">
        <f>фамилия!O140+#REF!+#REF!+#REF!+#REF!+#REF!+#REF!+#REF!+#REF!+#REF!</f>
        <v>#REF!</v>
      </c>
      <c r="I6" t="e">
        <f>фамилия!P140+#REF!+#REF!+#REF!+#REF!+#REF!+#REF!+#REF!+#REF!+#REF!</f>
        <v>#REF!</v>
      </c>
      <c r="J6" t="e">
        <f>фамилия!Q140+#REF!+#REF!+#REF!+#REF!+#REF!+#REF!+#REF!+#REF!+#REF!</f>
        <v>#REF!</v>
      </c>
      <c r="K6" t="e">
        <f>фамилия!R140+#REF!+#REF!+#REF!+#REF!+#REF!+#REF!+#REF!+#REF!+#REF!</f>
        <v>#REF!</v>
      </c>
      <c r="L6" t="e">
        <f>фамилия!S140+#REF!+#REF!+#REF!+#REF!+#REF!+#REF!+#REF!+#REF!+#REF!</f>
        <v>#REF!</v>
      </c>
      <c r="M6" t="e">
        <f>фамилия!T140+#REF!+#REF!+#REF!+#REF!+#REF!+#REF!+#REF!+#REF!+#REF!</f>
        <v>#REF!</v>
      </c>
      <c r="N6" t="e">
        <f>фамилия!U140+#REF!+#REF!+#REF!+#REF!+#REF!+#REF!+#REF!+#REF!+#REF!</f>
        <v>#REF!</v>
      </c>
      <c r="O6" t="e">
        <f>фамилия!#REF!+#REF!+#REF!+#REF!+#REF!+#REF!+#REF!+#REF!+#REF!+#REF!</f>
        <v>#REF!</v>
      </c>
      <c r="P6" t="e">
        <f>фамилия!V140+#REF!+#REF!+#REF!+#REF!+#REF!+#REF!+#REF!+#REF!+#REF!</f>
        <v>#REF!</v>
      </c>
      <c r="Q6" t="e">
        <f>фамилия!W140+#REF!+#REF!+#REF!+#REF!+#REF!+#REF!+#REF!+#REF!+#REF!</f>
        <v>#REF!</v>
      </c>
      <c r="R6" t="e">
        <f>фамилия!Y140+#REF!+#REF!+#REF!+#REF!+#REF!+#REF!+#REF!+#REF!+#REF!</f>
        <v>#REF!</v>
      </c>
      <c r="S6" s="1" t="e">
        <f t="shared" ref="S6:S9" si="0">SUM(C6:R6)</f>
        <v>#REF!</v>
      </c>
    </row>
    <row r="7" spans="1:19" x14ac:dyDescent="0.25">
      <c r="A7" t="s">
        <v>255</v>
      </c>
      <c r="C7" t="e">
        <f>фамилия!J141+#REF!+#REF!+#REF!+#REF!+#REF!+#REF!+#REF!+#REF!+#REF!</f>
        <v>#REF!</v>
      </c>
      <c r="D7" t="e">
        <f>фамилия!K141+#REF!+#REF!+#REF!+#REF!+#REF!+#REF!+#REF!+#REF!+#REF!</f>
        <v>#REF!</v>
      </c>
      <c r="E7" t="e">
        <f>фамилия!L141+#REF!+#REF!+#REF!+#REF!+#REF!+#REF!+#REF!+#REF!+#REF!</f>
        <v>#REF!</v>
      </c>
      <c r="F7" t="e">
        <f>фамилия!M141+#REF!+#REF!+#REF!+#REF!+#REF!+#REF!+#REF!+#REF!+#REF!</f>
        <v>#REF!</v>
      </c>
      <c r="G7" t="e">
        <f>фамилия!N141+#REF!+#REF!+#REF!+#REF!+#REF!+#REF!+#REF!+#REF!+#REF!</f>
        <v>#REF!</v>
      </c>
      <c r="H7" t="e">
        <f>фамилия!O141+#REF!+#REF!+#REF!+#REF!+#REF!+#REF!+#REF!+#REF!+#REF!</f>
        <v>#REF!</v>
      </c>
      <c r="I7" t="e">
        <f>фамилия!P141+#REF!+#REF!+#REF!+#REF!+#REF!+#REF!+#REF!+#REF!+#REF!</f>
        <v>#REF!</v>
      </c>
      <c r="J7" t="e">
        <f>фамилия!Q141+#REF!+#REF!+#REF!+#REF!+#REF!+#REF!+#REF!+#REF!+#REF!</f>
        <v>#REF!</v>
      </c>
      <c r="K7" t="e">
        <f>фамилия!R141+#REF!+#REF!+#REF!+#REF!+#REF!+#REF!+#REF!+#REF!+#REF!</f>
        <v>#REF!</v>
      </c>
      <c r="L7" t="e">
        <f>фамилия!S141+#REF!+#REF!+#REF!+#REF!+#REF!+#REF!+#REF!+#REF!+#REF!</f>
        <v>#REF!</v>
      </c>
      <c r="M7" t="e">
        <f>фамилия!T141+#REF!+#REF!+#REF!+#REF!+#REF!+#REF!+#REF!+#REF!+#REF!</f>
        <v>#REF!</v>
      </c>
      <c r="N7" t="e">
        <f>фамилия!U141+#REF!+#REF!+#REF!+#REF!+#REF!+#REF!+#REF!+#REF!+#REF!</f>
        <v>#REF!</v>
      </c>
      <c r="O7" t="e">
        <f>фамилия!#REF!+#REF!+#REF!+#REF!+#REF!+#REF!+#REF!+#REF!+#REF!+#REF!</f>
        <v>#REF!</v>
      </c>
      <c r="P7" t="e">
        <f>фамилия!V141+#REF!+#REF!+#REF!+#REF!+#REF!+#REF!+#REF!+#REF!+#REF!</f>
        <v>#REF!</v>
      </c>
      <c r="Q7" t="e">
        <f>фамилия!W141+#REF!+#REF!+#REF!+#REF!+#REF!+#REF!+#REF!+#REF!+#REF!</f>
        <v>#REF!</v>
      </c>
      <c r="R7" t="e">
        <f>фамилия!Y141+#REF!+#REF!+#REF!+#REF!+#REF!+#REF!+#REF!+#REF!+#REF!</f>
        <v>#REF!</v>
      </c>
      <c r="S7" s="1" t="e">
        <f t="shared" si="0"/>
        <v>#REF!</v>
      </c>
    </row>
    <row r="8" spans="1:19" x14ac:dyDescent="0.25">
      <c r="A8" s="75" t="s">
        <v>256</v>
      </c>
      <c r="B8" s="75"/>
      <c r="C8" s="75" t="e">
        <f>C4+C6</f>
        <v>#REF!</v>
      </c>
      <c r="D8" s="75" t="e">
        <f t="shared" ref="D8:R9" si="1">D4+D6</f>
        <v>#REF!</v>
      </c>
      <c r="E8" s="75" t="e">
        <f t="shared" si="1"/>
        <v>#REF!</v>
      </c>
      <c r="F8" s="75" t="e">
        <f t="shared" si="1"/>
        <v>#REF!</v>
      </c>
      <c r="G8" s="75" t="e">
        <f t="shared" si="1"/>
        <v>#REF!</v>
      </c>
      <c r="H8" s="75" t="e">
        <f t="shared" si="1"/>
        <v>#REF!</v>
      </c>
      <c r="I8" s="75" t="e">
        <f t="shared" si="1"/>
        <v>#REF!</v>
      </c>
      <c r="J8" s="75" t="e">
        <f t="shared" si="1"/>
        <v>#REF!</v>
      </c>
      <c r="K8" s="75" t="e">
        <f t="shared" si="1"/>
        <v>#REF!</v>
      </c>
      <c r="L8" s="75" t="e">
        <f t="shared" si="1"/>
        <v>#REF!</v>
      </c>
      <c r="M8" s="75" t="e">
        <f t="shared" si="1"/>
        <v>#REF!</v>
      </c>
      <c r="N8" s="75" t="e">
        <f t="shared" si="1"/>
        <v>#REF!</v>
      </c>
      <c r="O8" s="75" t="e">
        <f t="shared" si="1"/>
        <v>#REF!</v>
      </c>
      <c r="P8" s="75" t="e">
        <f t="shared" si="1"/>
        <v>#REF!</v>
      </c>
      <c r="Q8" s="75" t="e">
        <f t="shared" si="1"/>
        <v>#REF!</v>
      </c>
      <c r="R8" s="75" t="e">
        <f t="shared" si="1"/>
        <v>#REF!</v>
      </c>
      <c r="S8" s="1" t="e">
        <f t="shared" si="0"/>
        <v>#REF!</v>
      </c>
    </row>
    <row r="9" spans="1:19" x14ac:dyDescent="0.25">
      <c r="A9" s="75" t="s">
        <v>257</v>
      </c>
      <c r="B9" s="75"/>
      <c r="C9" s="75" t="e">
        <f>C5+C7</f>
        <v>#REF!</v>
      </c>
      <c r="D9" s="75" t="e">
        <f t="shared" si="1"/>
        <v>#REF!</v>
      </c>
      <c r="E9" s="75" t="e">
        <f t="shared" si="1"/>
        <v>#REF!</v>
      </c>
      <c r="F9" s="75" t="e">
        <f t="shared" si="1"/>
        <v>#REF!</v>
      </c>
      <c r="G9" s="75" t="e">
        <f t="shared" si="1"/>
        <v>#REF!</v>
      </c>
      <c r="H9" s="75" t="e">
        <f t="shared" si="1"/>
        <v>#REF!</v>
      </c>
      <c r="I9" s="75" t="e">
        <f t="shared" si="1"/>
        <v>#REF!</v>
      </c>
      <c r="J9" s="75" t="e">
        <f t="shared" si="1"/>
        <v>#REF!</v>
      </c>
      <c r="K9" s="75" t="e">
        <f t="shared" si="1"/>
        <v>#REF!</v>
      </c>
      <c r="L9" s="75" t="e">
        <f t="shared" si="1"/>
        <v>#REF!</v>
      </c>
      <c r="M9" s="75" t="e">
        <f t="shared" si="1"/>
        <v>#REF!</v>
      </c>
      <c r="N9" s="75" t="e">
        <f t="shared" si="1"/>
        <v>#REF!</v>
      </c>
      <c r="O9" s="75" t="e">
        <f t="shared" si="1"/>
        <v>#REF!</v>
      </c>
      <c r="P9" s="75" t="e">
        <f t="shared" si="1"/>
        <v>#REF!</v>
      </c>
      <c r="Q9" s="75" t="e">
        <f t="shared" si="1"/>
        <v>#REF!</v>
      </c>
      <c r="R9" s="75" t="e">
        <f t="shared" si="1"/>
        <v>#REF!</v>
      </c>
      <c r="S9" s="1" t="e">
        <f t="shared" si="0"/>
        <v>#REF!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9"/>
  <sheetViews>
    <sheetView showGridLines="0" tabSelected="1" view="pageBreakPreview" topLeftCell="B121" zoomScaleNormal="100" zoomScaleSheetLayoutView="100" workbookViewId="0">
      <selection activeCell="C79" sqref="C79:C89"/>
    </sheetView>
  </sheetViews>
  <sheetFormatPr defaultColWidth="9.140625" defaultRowHeight="15" x14ac:dyDescent="0.25"/>
  <cols>
    <col min="1" max="1" width="6.7109375" style="25" hidden="1" customWidth="1"/>
    <col min="2" max="2" width="7.42578125" style="21" customWidth="1"/>
    <col min="3" max="3" width="28.140625" style="21" customWidth="1"/>
    <col min="4" max="4" width="4.28515625" style="21" customWidth="1"/>
    <col min="5" max="5" width="11.28515625" style="21" customWidth="1"/>
    <col min="6" max="7" width="5" style="21" bestFit="1" customWidth="1"/>
    <col min="8" max="8" width="6" style="21" customWidth="1"/>
    <col min="9" max="10" width="5.28515625" style="21" customWidth="1"/>
    <col min="11" max="11" width="5" style="21" bestFit="1" customWidth="1"/>
    <col min="12" max="14" width="5.28515625" style="21" bestFit="1" customWidth="1"/>
    <col min="15" max="15" width="5" style="21" bestFit="1" customWidth="1"/>
    <col min="16" max="17" width="5.28515625" style="21" bestFit="1" customWidth="1"/>
    <col min="18" max="25" width="5.28515625" style="21" customWidth="1"/>
    <col min="26" max="26" width="9.28515625" style="23" customWidth="1"/>
    <col min="27" max="27" width="10.42578125" style="23" customWidth="1"/>
    <col min="28" max="28" width="5.28515625" style="24" customWidth="1"/>
    <col min="29" max="29" width="10.28515625" style="25" customWidth="1"/>
    <col min="30" max="30" width="10" style="25" customWidth="1"/>
    <col min="31" max="31" width="11.7109375" style="25" customWidth="1"/>
    <col min="32" max="32" width="9.5703125" style="25" customWidth="1"/>
    <col min="33" max="33" width="10.28515625" style="25" customWidth="1"/>
    <col min="34" max="34" width="10.7109375" style="25" customWidth="1"/>
    <col min="35" max="35" width="10.140625" style="25" customWidth="1"/>
    <col min="36" max="36" width="10.28515625" style="25" customWidth="1"/>
    <col min="37" max="37" width="8.140625" style="25" customWidth="1"/>
    <col min="38" max="38" width="11.28515625" style="25" customWidth="1"/>
    <col min="39" max="39" width="8.140625" style="25" customWidth="1"/>
    <col min="40" max="40" width="9" style="25" customWidth="1"/>
    <col min="41" max="41" width="17.28515625" style="25" customWidth="1"/>
    <col min="42" max="42" width="10" style="25" customWidth="1"/>
    <col min="43" max="16384" width="9.140625" style="25"/>
  </cols>
  <sheetData>
    <row r="1" spans="3:42" x14ac:dyDescent="0.25">
      <c r="K1" s="22" t="s">
        <v>118</v>
      </c>
      <c r="AC1" s="23" t="s">
        <v>0</v>
      </c>
      <c r="AD1" s="23"/>
      <c r="AE1" s="23"/>
      <c r="AF1" s="23"/>
      <c r="AP1" s="25" t="str">
        <f>LEFT(D22,1)</f>
        <v/>
      </c>
    </row>
    <row r="2" spans="3:42" x14ac:dyDescent="0.25">
      <c r="K2" s="26" t="s">
        <v>119</v>
      </c>
      <c r="AF2" s="27"/>
      <c r="AG2" s="173" t="s">
        <v>8</v>
      </c>
      <c r="AH2" s="173"/>
      <c r="AI2" s="173"/>
      <c r="AJ2" s="173"/>
      <c r="AK2" s="173" t="s">
        <v>11</v>
      </c>
      <c r="AL2" s="173"/>
      <c r="AM2" s="177" t="s">
        <v>239</v>
      </c>
      <c r="AN2" s="177"/>
    </row>
    <row r="3" spans="3:42" x14ac:dyDescent="0.25">
      <c r="K3" s="26" t="s">
        <v>120</v>
      </c>
      <c r="AF3" s="27"/>
      <c r="AG3" s="173" t="s">
        <v>12</v>
      </c>
      <c r="AH3" s="173"/>
      <c r="AI3" s="173" t="s">
        <v>13</v>
      </c>
      <c r="AJ3" s="173"/>
      <c r="AK3" s="173"/>
      <c r="AL3" s="173"/>
      <c r="AM3" s="177"/>
      <c r="AN3" s="177"/>
    </row>
    <row r="4" spans="3:42" x14ac:dyDescent="0.25">
      <c r="K4" s="26" t="s">
        <v>121</v>
      </c>
      <c r="AF4" s="27"/>
      <c r="AG4" s="81" t="s">
        <v>9</v>
      </c>
      <c r="AH4" s="81" t="s">
        <v>10</v>
      </c>
      <c r="AI4" s="81" t="s">
        <v>9</v>
      </c>
      <c r="AJ4" s="81" t="s">
        <v>10</v>
      </c>
      <c r="AK4" s="81" t="s">
        <v>9</v>
      </c>
      <c r="AL4" s="81" t="s">
        <v>10</v>
      </c>
      <c r="AM4" s="28" t="s">
        <v>9</v>
      </c>
      <c r="AN4" s="28" t="s">
        <v>10</v>
      </c>
    </row>
    <row r="5" spans="3:42" x14ac:dyDescent="0.25">
      <c r="K5" s="26" t="s">
        <v>122</v>
      </c>
      <c r="AC5" s="25" t="s">
        <v>94</v>
      </c>
      <c r="AF5" s="27"/>
      <c r="AG5" s="27">
        <f>AD21</f>
        <v>57.8</v>
      </c>
      <c r="AH5" s="27">
        <f>AD22</f>
        <v>57.8</v>
      </c>
      <c r="AI5" s="27">
        <f>AG21</f>
        <v>88.9</v>
      </c>
      <c r="AJ5" s="27">
        <f>AG22</f>
        <v>0</v>
      </c>
      <c r="AK5" s="29">
        <f t="shared" ref="AK5:AK14" si="0">AG5+AI5</f>
        <v>146.69999999999999</v>
      </c>
      <c r="AL5" s="29">
        <f t="shared" ref="AL5:AL14" si="1">AH5+AJ5</f>
        <v>57.8</v>
      </c>
      <c r="AM5" s="30" t="e">
        <f t="shared" ref="AM5:AM13" si="2">AK5/AK$14</f>
        <v>#REF!</v>
      </c>
      <c r="AN5" s="30" t="e">
        <f t="shared" ref="AN5:AN13" si="3">AL5/AL$14</f>
        <v>#REF!</v>
      </c>
    </row>
    <row r="6" spans="3:42" x14ac:dyDescent="0.25">
      <c r="K6" s="26" t="str">
        <f>ИТОГ!B1</f>
        <v>Институт</v>
      </c>
      <c r="AC6" s="25" t="s">
        <v>95</v>
      </c>
      <c r="AF6" s="27"/>
      <c r="AG6" s="27">
        <f>AE21</f>
        <v>0</v>
      </c>
      <c r="AH6" s="27">
        <f>AE22</f>
        <v>0</v>
      </c>
      <c r="AI6" s="27">
        <f>AH21</f>
        <v>0</v>
      </c>
      <c r="AJ6" s="27">
        <f>AH22</f>
        <v>0</v>
      </c>
      <c r="AK6" s="29">
        <f t="shared" si="0"/>
        <v>0</v>
      </c>
      <c r="AL6" s="29">
        <v>0</v>
      </c>
      <c r="AM6" s="30" t="e">
        <f t="shared" si="2"/>
        <v>#REF!</v>
      </c>
      <c r="AN6" s="30" t="e">
        <f t="shared" si="3"/>
        <v>#REF!</v>
      </c>
    </row>
    <row r="7" spans="3:42" x14ac:dyDescent="0.25">
      <c r="K7" s="26" t="str">
        <f>ИТОГ!B2</f>
        <v>Кафедра</v>
      </c>
      <c r="AC7" s="25" t="s">
        <v>1</v>
      </c>
      <c r="AF7" s="27"/>
      <c r="AG7" s="27">
        <f>AF21</f>
        <v>0</v>
      </c>
      <c r="AH7" s="27">
        <f>AF22</f>
        <v>0</v>
      </c>
      <c r="AI7" s="27">
        <f>AI21</f>
        <v>0</v>
      </c>
      <c r="AJ7" s="27">
        <f>AI22</f>
        <v>0</v>
      </c>
      <c r="AK7" s="29">
        <f t="shared" si="0"/>
        <v>0</v>
      </c>
      <c r="AL7" s="29">
        <f t="shared" si="1"/>
        <v>0</v>
      </c>
      <c r="AM7" s="30" t="e">
        <f t="shared" si="2"/>
        <v>#REF!</v>
      </c>
      <c r="AN7" s="30" t="e">
        <f t="shared" si="3"/>
        <v>#REF!</v>
      </c>
    </row>
    <row r="8" spans="3:42" x14ac:dyDescent="0.25">
      <c r="AC8" s="25" t="s">
        <v>2</v>
      </c>
      <c r="AF8" s="27"/>
      <c r="AG8" s="27" t="e">
        <f>SUMIFS(AK178:AK209,AM178:AM209,1,A178:A209,"2")+SUMIFS(AK145:AK176,AM145:AM176,1,A145:A176,"2")+SUMIFS(R145:R176,#REF!,1,AP145:AP176,"2")+SUMIFS(R178:R209,#REF!,1,AP178:AP209,"2")</f>
        <v>#REF!</v>
      </c>
      <c r="AH8" s="27" t="e">
        <f>SUMIFS(AN178:AN209,AM178:AM209,1,A178:A209,"2")+SUMIFS(AN145:AN176,AM145:AM176,1,A145:A176,"2")+SUMIFS(V145:V176,#REF!,1,AP145:AP176,"2")+SUMIFS(V178:V209,#REF!,1,AP178:AP209,"2")</f>
        <v>#REF!</v>
      </c>
      <c r="AI8" s="27" t="e">
        <f>SUMIFS(AK178:AK209,AM178:AM209,2,A178:A209,"2")+SUMIFS(AK145:AK176,AM145:AM176,2,A145:A176,"2")+SUMIFS(R145:R176,#REF!,2,AP145:AP176,"2")+SUMIFS(R178:R209,#REF!,2,AP178:AP209,"2")</f>
        <v>#REF!</v>
      </c>
      <c r="AJ8" s="27" t="e">
        <f>SUMIFS(AN178:AN209,AM178:AM209,2,A178:A209,"2")+SUMIFS(AN145:AN176,AM145:AM176,2,A145:A176,"2")+SUMIFS(V145:V176,#REF!,2,AP145:AP176,"2")+SUMIFS(V178:V209,#REF!,2,AP178:AP209,"2")</f>
        <v>#REF!</v>
      </c>
      <c r="AK8" s="29" t="e">
        <f t="shared" si="0"/>
        <v>#REF!</v>
      </c>
      <c r="AL8" s="29" t="e">
        <f t="shared" si="1"/>
        <v>#REF!</v>
      </c>
      <c r="AM8" s="30" t="e">
        <f t="shared" si="2"/>
        <v>#REF!</v>
      </c>
      <c r="AN8" s="30" t="e">
        <f t="shared" si="3"/>
        <v>#REF!</v>
      </c>
    </row>
    <row r="9" spans="3:42" x14ac:dyDescent="0.25">
      <c r="C9" s="21" t="s">
        <v>222</v>
      </c>
      <c r="U9" s="21" t="s">
        <v>124</v>
      </c>
      <c r="AC9" s="25" t="s">
        <v>3</v>
      </c>
      <c r="AF9" s="27"/>
      <c r="AG9" s="27" t="e">
        <f>SUMIFS(AK178:AK209,AM178:AM209,1,A178:A209,"3")+SUMIFS(AK145:AK176,AM145:AM176,1,A145:A176,"3")+SUMIFS(R145:R176,#REF!,1,AP145:AP176,"3")+SUMIFS(R178:R209,#REF!,1,AP178:AP209,"3")+SUMIF(AM68:AM86,1,AK68:AK86)</f>
        <v>#REF!</v>
      </c>
      <c r="AH9" s="27" t="e">
        <f>SUMIFS(AN178:AN209,AM178:AM209,1,A178:A209,"3")+SUMIFS(AN145:AN176,AM145:AM176,1,A145:A176,"3")+SUMIFS(V145:V176,#REF!,1,AP145:AP176,"3")+SUMIFS(V178:V209,#REF!,1,AP178:AP209,"3")+SUMIF(AM68:AM86,1,AN68:AN86)</f>
        <v>#REF!</v>
      </c>
      <c r="AI9" s="27" t="e">
        <f>SUMIFS(AK178:AK209,AM178:AM209,2,A178:A209,"3")+SUMIFS(AK145:AK176,AM145:AM176,2,A145:A176,"3")+SUMIFS(R145:R176,#REF!,2,AP145:AP176,"3")+SUMIFS(R178:R209,#REF!,2,AP178:AP209,"3")+SUMIF(AM68:AM86,2,AK68:AK86)</f>
        <v>#REF!</v>
      </c>
      <c r="AJ9" s="27" t="e">
        <f>SUMIFS(AN178:AN209,AM178:AM209,2,A178:A209,"3")+SUMIFS(AN145:AN176,AM145:AM176,2,A145:A176,"3")+SUMIFS(V145:V176,#REF!,2,AP145:AP176,"3")+SUMIFS(V178:V209,#REF!,2,AP178:AP209,"3")+SUMIF(AM68:AM86,2,AN68:AN86)</f>
        <v>#REF!</v>
      </c>
      <c r="AK9" s="29" t="e">
        <f t="shared" si="0"/>
        <v>#REF!</v>
      </c>
      <c r="AL9" s="29" t="e">
        <f t="shared" si="1"/>
        <v>#REF!</v>
      </c>
      <c r="AM9" s="30" t="e">
        <f t="shared" si="2"/>
        <v>#REF!</v>
      </c>
      <c r="AN9" s="30" t="e">
        <f t="shared" si="3"/>
        <v>#REF!</v>
      </c>
    </row>
    <row r="10" spans="3:42" x14ac:dyDescent="0.25">
      <c r="C10" s="97"/>
      <c r="O10" s="31"/>
      <c r="P10" s="31"/>
      <c r="Q10" s="31"/>
      <c r="R10" s="31"/>
      <c r="S10" s="31"/>
      <c r="T10" s="31"/>
      <c r="U10" s="101"/>
      <c r="V10" s="101"/>
      <c r="W10" s="101"/>
      <c r="X10" s="120"/>
      <c r="Y10" s="101"/>
      <c r="Z10" s="99"/>
      <c r="AC10" s="25" t="s">
        <v>4</v>
      </c>
      <c r="AF10" s="27"/>
      <c r="AG10" s="27" t="e">
        <f>SUMIFS(AK178:AK209,AM178:AM209,1,A178:A209,"4")+SUMIFS(AK145:AK176,AM145:AM176,1,A145:A176,"4")+SUMIFS(R145:R176,#REF!,1,AP145:AP176,"4")+SUMIFS(R178:R209,#REF!,1,AP178:AP209,"4")</f>
        <v>#REF!</v>
      </c>
      <c r="AH10" s="27" t="e">
        <f>SUMIFS(AN178:AN209,AM178:AM209,1,A178:A209,"4")+SUMIFS(AN145:AN176,AM145:AM176,1,A145:A176,"4")+SUMIFS(V145:V176,#REF!,1,AP145:AP176,"4")+SUMIFS(V178:V209,#REF!,1,AP178:AP209,"4")</f>
        <v>#REF!</v>
      </c>
      <c r="AI10" s="27" t="e">
        <f>SUMIFS(AK178:AK209,AM178:AM209,2,A178:A209,"4")+SUMIFS(AK145:AK176,AM145:AM176,2,A145:A176,"4")+SUMIFS(R145:R176,#REF!,2,AP145:AP176,"4")+SUMIFS(R178:R209,#REF!,2,AP178:AP209,"4")</f>
        <v>#REF!</v>
      </c>
      <c r="AJ10" s="27" t="e">
        <f>SUMIFS(AN178:AN209,AM178:AM209,2,A178:A209,"4")+SUMIFS(AN145:AN176,AM145:AM176,2,A145:A176,"4")+SUMIFS(V145:V176,#REF!,2,AP145:AP176,"4")+SUMIFS(V178:V209,#REF!,2,AP178:AP209,"4")</f>
        <v>#REF!</v>
      </c>
      <c r="AK10" s="29" t="e">
        <f>AG10+AI10</f>
        <v>#REF!</v>
      </c>
      <c r="AL10" s="29" t="e">
        <f t="shared" si="1"/>
        <v>#REF!</v>
      </c>
      <c r="AM10" s="30" t="e">
        <f t="shared" si="2"/>
        <v>#REF!</v>
      </c>
      <c r="AN10" s="30" t="e">
        <f t="shared" si="3"/>
        <v>#REF!</v>
      </c>
    </row>
    <row r="11" spans="3:42" ht="15" customHeight="1" x14ac:dyDescent="0.25">
      <c r="C11" s="97"/>
      <c r="O11" s="31"/>
      <c r="P11" s="31"/>
      <c r="Q11" s="31"/>
      <c r="R11" s="31"/>
      <c r="S11" s="31"/>
      <c r="T11" s="31"/>
      <c r="U11" s="101"/>
      <c r="V11" s="101"/>
      <c r="W11" s="101"/>
      <c r="X11" s="120"/>
      <c r="Y11" s="101"/>
      <c r="Z11" s="99"/>
      <c r="AC11" s="25" t="s">
        <v>5</v>
      </c>
      <c r="AF11" s="27"/>
      <c r="AG11" s="84"/>
      <c r="AH11" s="84"/>
      <c r="AI11" s="84"/>
      <c r="AJ11" s="84"/>
      <c r="AK11" s="29">
        <f t="shared" si="0"/>
        <v>0</v>
      </c>
      <c r="AL11" s="29">
        <f t="shared" si="1"/>
        <v>0</v>
      </c>
      <c r="AM11" s="30" t="e">
        <f t="shared" si="2"/>
        <v>#REF!</v>
      </c>
      <c r="AN11" s="30" t="e">
        <f t="shared" si="3"/>
        <v>#REF!</v>
      </c>
    </row>
    <row r="12" spans="3:42" x14ac:dyDescent="0.25">
      <c r="C12" s="100" t="s">
        <v>125</v>
      </c>
      <c r="P12" s="31"/>
      <c r="Q12" s="31"/>
      <c r="R12" s="31"/>
      <c r="S12" s="31"/>
      <c r="T12" s="31"/>
      <c r="U12" s="99" t="s">
        <v>125</v>
      </c>
      <c r="V12" s="99"/>
      <c r="W12" s="99"/>
      <c r="X12" s="99"/>
      <c r="Y12" s="99"/>
      <c r="Z12" s="99"/>
      <c r="AC12" s="25" t="s">
        <v>93</v>
      </c>
      <c r="AF12" s="27"/>
      <c r="AG12" s="27">
        <f>SUMIF(AM134:AM143,1,AK134:AK143)</f>
        <v>0</v>
      </c>
      <c r="AH12" s="27">
        <f>SUMIF(AM134:AM143,1,AN134:AN143)</f>
        <v>0</v>
      </c>
      <c r="AI12" s="27">
        <f>SUMIF(AM134:AM143,2,AK134:AK143)</f>
        <v>0</v>
      </c>
      <c r="AJ12" s="27">
        <f>SUMIF(AM134:AM143,2,AN134:AN143)</f>
        <v>0</v>
      </c>
      <c r="AK12" s="29">
        <f t="shared" si="0"/>
        <v>0</v>
      </c>
      <c r="AL12" s="29">
        <f t="shared" si="1"/>
        <v>0</v>
      </c>
      <c r="AM12" s="30" t="e">
        <f t="shared" si="2"/>
        <v>#REF!</v>
      </c>
      <c r="AN12" s="30" t="e">
        <f t="shared" si="3"/>
        <v>#REF!</v>
      </c>
    </row>
    <row r="13" spans="3:42" x14ac:dyDescent="0.25">
      <c r="AC13" s="25" t="s">
        <v>6</v>
      </c>
      <c r="AF13" s="27"/>
      <c r="AG13" s="27" t="e">
        <f>SUMIFS(AK178:AK209,AM178:AM209,1,A178:A209,"5")+SUMIFS(AK145:AK176,AM145:AM176,1,A145:A176,"5")+SUMIFS(R145:R176,#REF!,1,AP145:AP176,"5")+SUMIFS(R178:R209,#REF!,1,AP178:AP209,"5")+SUMIF(AM125:AM126,1,AK125:AK126)+SUMIF(AM122,1,AK122)</f>
        <v>#REF!</v>
      </c>
      <c r="AH13" s="27" t="e">
        <f>SUMIFS(AN178:AN209,AM178:AM209,1,A178:A209,"5")+SUMIFS(AN145:AN176,AM145:AM176,1,A145:A176,"5")+SUMIFS(V145:V176,#REF!,1,AP145:AP176,"5")+SUMIFS(V178:V209,#REF!,1,AP178:AP209,"5")+SUMIF(AM125:AM126,1,AN125:AN126)+SUMIF(AM122,1,AN122)</f>
        <v>#REF!</v>
      </c>
      <c r="AI13" s="27" t="e">
        <f>SUMIFS(AK178:AK209,AM178:AM209,2,A178:A209,"5")+SUMIFS(AK145:AK176,AM145:AM176,2,A145:A176,"5")+SUMIFS(R145:R176,#REF!,2,AP145:AP176,"5")+SUMIFS(R178:R209,#REF!,2,AP178:AP209,"5")+SUMIF(AM122,2,AK122)+SUMIF(AM125:AM126,2,AK125:AK126)</f>
        <v>#REF!</v>
      </c>
      <c r="AJ13" s="27" t="e">
        <f>SUMIFS(AN178:AN209,AM178:AM209,2,A178:A209,"5")+SUMIFS(AN145:AN176,AM145:AM176,2,A145:A176,"5")+SUMIFS(V145:V176,#REF!,2,AP145:AP176,"5")+SUMIFS(V178:V209,#REF!,2,AP178:AP209,"5")+SUMIF(AM122,2,AN122)+SUMIF(AM125:AM126,2,AN125:AN126)</f>
        <v>#REF!</v>
      </c>
      <c r="AK13" s="29" t="e">
        <f t="shared" si="0"/>
        <v>#REF!</v>
      </c>
      <c r="AL13" s="29" t="e">
        <f t="shared" si="1"/>
        <v>#REF!</v>
      </c>
      <c r="AM13" s="30" t="e">
        <f t="shared" si="2"/>
        <v>#REF!</v>
      </c>
      <c r="AN13" s="30" t="e">
        <f t="shared" si="3"/>
        <v>#REF!</v>
      </c>
    </row>
    <row r="14" spans="3:42" ht="18.75" x14ac:dyDescent="0.3">
      <c r="AB14" s="32"/>
      <c r="AC14" s="23" t="s">
        <v>7</v>
      </c>
      <c r="AD14" s="23"/>
      <c r="AE14" s="23"/>
      <c r="AF14" s="29"/>
      <c r="AG14" s="29" t="e">
        <f>SUM(AG5:AG13)</f>
        <v>#REF!</v>
      </c>
      <c r="AH14" s="29" t="e">
        <f>SUM(AH5:AH13)</f>
        <v>#REF!</v>
      </c>
      <c r="AI14" s="29" t="e">
        <f>SUM(AI5:AI13)</f>
        <v>#REF!</v>
      </c>
      <c r="AJ14" s="29" t="e">
        <f>SUM(AJ5:AJ13)</f>
        <v>#REF!</v>
      </c>
      <c r="AK14" s="33" t="e">
        <f t="shared" si="0"/>
        <v>#REF!</v>
      </c>
      <c r="AL14" s="33" t="e">
        <f t="shared" si="1"/>
        <v>#REF!</v>
      </c>
      <c r="AM14" s="34" t="e">
        <f>AK14-AL14</f>
        <v>#REF!</v>
      </c>
      <c r="AN14" s="25" t="s">
        <v>238</v>
      </c>
    </row>
    <row r="15" spans="3:42" x14ac:dyDescent="0.25">
      <c r="K15" s="26" t="s">
        <v>126</v>
      </c>
      <c r="AJ15" s="35" t="s">
        <v>237</v>
      </c>
      <c r="AK15" s="36">
        <f>D30*1440+AK7</f>
        <v>288</v>
      </c>
      <c r="AL15" s="36">
        <f>D30*1440+AL7</f>
        <v>288</v>
      </c>
    </row>
    <row r="16" spans="3:42" x14ac:dyDescent="0.25">
      <c r="AJ16" s="35" t="s">
        <v>265</v>
      </c>
      <c r="AK16" s="36" t="e">
        <f>AK15-AK14</f>
        <v>#REF!</v>
      </c>
      <c r="AL16" s="36" t="e">
        <f>AL15-AL14+AL7</f>
        <v>#REF!</v>
      </c>
    </row>
    <row r="17" spans="3:36" x14ac:dyDescent="0.25">
      <c r="K17" s="26" t="str">
        <f>ИТОГ!B3</f>
        <v>На 20__/20__ учебный год</v>
      </c>
      <c r="AC17" s="23" t="s">
        <v>79</v>
      </c>
    </row>
    <row r="19" spans="3:36" x14ac:dyDescent="0.25">
      <c r="C19" s="21" t="s">
        <v>128</v>
      </c>
      <c r="D19" s="156" t="s">
        <v>277</v>
      </c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D19" s="37" t="s">
        <v>73</v>
      </c>
      <c r="AE19" s="37"/>
      <c r="AF19" s="37"/>
      <c r="AG19" s="37" t="s">
        <v>76</v>
      </c>
      <c r="AH19" s="37"/>
      <c r="AI19" s="37"/>
      <c r="AJ19" s="38"/>
    </row>
    <row r="20" spans="3:36" x14ac:dyDescent="0.25">
      <c r="C20" s="21" t="s">
        <v>129</v>
      </c>
      <c r="D20" s="157" t="s">
        <v>278</v>
      </c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D20" s="23" t="s">
        <v>74</v>
      </c>
      <c r="AE20" s="23" t="s">
        <v>78</v>
      </c>
      <c r="AF20" s="23" t="s">
        <v>75</v>
      </c>
      <c r="AG20" s="23" t="s">
        <v>74</v>
      </c>
      <c r="AH20" s="23" t="s">
        <v>78</v>
      </c>
      <c r="AI20" s="23" t="s">
        <v>75</v>
      </c>
    </row>
    <row r="21" spans="3:36" x14ac:dyDescent="0.25">
      <c r="C21" s="21" t="s">
        <v>130</v>
      </c>
      <c r="D21" s="156" t="s">
        <v>279</v>
      </c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C21" s="25" t="s">
        <v>72</v>
      </c>
      <c r="AD21" s="84">
        <v>57.8</v>
      </c>
      <c r="AE21" s="84"/>
      <c r="AF21" s="84"/>
      <c r="AG21" s="84">
        <v>88.9</v>
      </c>
      <c r="AH21" s="84"/>
      <c r="AI21" s="84"/>
    </row>
    <row r="22" spans="3:36" x14ac:dyDescent="0.25">
      <c r="C22" s="21" t="s">
        <v>131</v>
      </c>
      <c r="D22" s="158"/>
      <c r="E22" s="158"/>
      <c r="F22" s="158"/>
      <c r="G22" s="158"/>
      <c r="H22" s="158"/>
      <c r="I22" s="21" t="s">
        <v>132</v>
      </c>
      <c r="K22" s="31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C22" s="25" t="s">
        <v>70</v>
      </c>
      <c r="AD22" s="25">
        <v>57.8</v>
      </c>
    </row>
    <row r="23" spans="3:36" x14ac:dyDescent="0.25">
      <c r="AC23" s="25" t="s">
        <v>14</v>
      </c>
      <c r="AD23" s="84">
        <v>12.5</v>
      </c>
      <c r="AE23" s="84"/>
      <c r="AF23" s="84"/>
      <c r="AG23" s="84"/>
      <c r="AH23" s="84"/>
      <c r="AI23" s="84"/>
      <c r="AJ23" s="25" t="s">
        <v>18</v>
      </c>
    </row>
    <row r="24" spans="3:36" x14ac:dyDescent="0.25">
      <c r="C24" s="21" t="s">
        <v>133</v>
      </c>
      <c r="F24" s="182"/>
      <c r="G24" s="158"/>
      <c r="H24" s="158"/>
      <c r="I24" s="158"/>
      <c r="J24" s="31" t="s">
        <v>134</v>
      </c>
      <c r="K24" s="182"/>
      <c r="L24" s="158"/>
      <c r="M24" s="158"/>
      <c r="N24" s="158"/>
      <c r="O24" s="158"/>
      <c r="AC24" s="25" t="s">
        <v>15</v>
      </c>
      <c r="AD24" s="84">
        <v>12.5</v>
      </c>
      <c r="AE24" s="84"/>
      <c r="AF24" s="84"/>
      <c r="AG24" s="84"/>
      <c r="AH24" s="84"/>
      <c r="AI24" s="84"/>
      <c r="AJ24" s="25" t="s">
        <v>19</v>
      </c>
    </row>
    <row r="25" spans="3:36" x14ac:dyDescent="0.25">
      <c r="C25" s="21" t="s">
        <v>135</v>
      </c>
      <c r="F25" s="183"/>
      <c r="G25" s="183"/>
      <c r="H25" s="21" t="s">
        <v>108</v>
      </c>
      <c r="I25" s="98"/>
      <c r="J25" s="21" t="s">
        <v>136</v>
      </c>
      <c r="K25" s="184"/>
      <c r="L25" s="183"/>
      <c r="M25" s="183"/>
      <c r="N25" s="21" t="s">
        <v>134</v>
      </c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AC25" s="25" t="s">
        <v>16</v>
      </c>
      <c r="AD25" s="84">
        <v>12.5</v>
      </c>
      <c r="AE25" s="84"/>
      <c r="AF25" s="84"/>
      <c r="AG25" s="84"/>
      <c r="AH25" s="121"/>
      <c r="AI25" s="84"/>
      <c r="AJ25" s="25" t="s">
        <v>20</v>
      </c>
    </row>
    <row r="26" spans="3:36" x14ac:dyDescent="0.25">
      <c r="C26" s="21" t="s">
        <v>137</v>
      </c>
      <c r="AC26" s="25" t="s">
        <v>17</v>
      </c>
      <c r="AD26" s="84">
        <v>12.5</v>
      </c>
      <c r="AE26" s="84"/>
      <c r="AF26" s="84"/>
      <c r="AG26" s="84"/>
      <c r="AH26" s="108"/>
      <c r="AI26" s="84"/>
      <c r="AJ26" s="25" t="s">
        <v>21</v>
      </c>
    </row>
    <row r="27" spans="3:36" x14ac:dyDescent="0.25">
      <c r="C27" s="21" t="s">
        <v>138</v>
      </c>
      <c r="D27" s="158"/>
      <c r="E27" s="158"/>
      <c r="F27" s="158"/>
      <c r="G27" s="158"/>
      <c r="H27" s="21" t="s">
        <v>108</v>
      </c>
      <c r="I27" s="98"/>
      <c r="K27" s="158"/>
      <c r="L27" s="158"/>
      <c r="M27" s="158"/>
      <c r="N27" s="158"/>
      <c r="O27" s="21" t="s">
        <v>139</v>
      </c>
      <c r="AC27" s="25" t="s">
        <v>77</v>
      </c>
      <c r="AD27" s="84">
        <v>7.8</v>
      </c>
      <c r="AE27" s="84"/>
      <c r="AF27" s="84"/>
      <c r="AG27" s="84"/>
      <c r="AH27" s="84"/>
      <c r="AI27" s="84"/>
      <c r="AJ27" s="25" t="s">
        <v>22</v>
      </c>
    </row>
    <row r="28" spans="3:36" x14ac:dyDescent="0.25">
      <c r="AG28" s="84"/>
      <c r="AH28" s="84"/>
      <c r="AI28" s="84"/>
      <c r="AJ28" s="25" t="s">
        <v>23</v>
      </c>
    </row>
    <row r="29" spans="3:36" x14ac:dyDescent="0.25">
      <c r="AG29" s="84"/>
      <c r="AH29" s="84"/>
      <c r="AI29" s="84"/>
      <c r="AJ29" s="25" t="s">
        <v>258</v>
      </c>
    </row>
    <row r="30" spans="3:36" x14ac:dyDescent="0.25">
      <c r="C30" s="21" t="s">
        <v>236</v>
      </c>
      <c r="D30" s="158">
        <v>0.2</v>
      </c>
      <c r="E30" s="158"/>
      <c r="F30" s="39"/>
      <c r="G30" s="39"/>
      <c r="H30" s="21" t="s">
        <v>241</v>
      </c>
      <c r="M30" s="23"/>
      <c r="N30" s="21" t="s">
        <v>139</v>
      </c>
    </row>
    <row r="31" spans="3:36" ht="14.45" x14ac:dyDescent="0.3">
      <c r="D31" s="39"/>
      <c r="E31" s="39"/>
      <c r="F31" s="39"/>
      <c r="G31" s="39"/>
    </row>
    <row r="32" spans="3:36" x14ac:dyDescent="0.25">
      <c r="C32" s="21" t="s">
        <v>242</v>
      </c>
      <c r="D32" s="39"/>
      <c r="E32" s="39"/>
      <c r="F32" s="39"/>
      <c r="G32" s="39"/>
      <c r="I32" s="21" t="s">
        <v>243</v>
      </c>
      <c r="L32" s="97"/>
      <c r="M32" s="21" t="s">
        <v>244</v>
      </c>
      <c r="N32" s="97"/>
      <c r="O32" s="21" t="s">
        <v>245</v>
      </c>
      <c r="P32" s="156" t="s">
        <v>274</v>
      </c>
      <c r="Q32" s="156"/>
      <c r="R32" s="156"/>
      <c r="S32" s="21">
        <v>20</v>
      </c>
      <c r="T32" s="97"/>
      <c r="U32" s="21" t="s">
        <v>246</v>
      </c>
      <c r="AC32" s="23" t="s">
        <v>80</v>
      </c>
    </row>
    <row r="33" spans="2:41" x14ac:dyDescent="0.25">
      <c r="D33" s="39"/>
      <c r="E33" s="39"/>
      <c r="F33" s="39"/>
      <c r="G33" s="39"/>
      <c r="AD33" s="179" t="s">
        <v>8</v>
      </c>
      <c r="AE33" s="179"/>
      <c r="AF33" s="179"/>
      <c r="AG33" s="179"/>
      <c r="AH33" s="179" t="s">
        <v>11</v>
      </c>
      <c r="AI33" s="179"/>
    </row>
    <row r="34" spans="2:41" x14ac:dyDescent="0.25">
      <c r="C34" s="21" t="s">
        <v>247</v>
      </c>
      <c r="D34" s="156"/>
      <c r="E34" s="156"/>
      <c r="F34" s="156"/>
      <c r="G34" s="156"/>
      <c r="H34" s="156"/>
      <c r="I34" s="40" t="s">
        <v>249</v>
      </c>
      <c r="J34" s="97"/>
      <c r="K34" s="21" t="s">
        <v>245</v>
      </c>
      <c r="L34" s="156"/>
      <c r="M34" s="156"/>
      <c r="N34" s="156"/>
      <c r="O34" s="21">
        <v>20</v>
      </c>
      <c r="P34" s="97"/>
      <c r="Q34" s="21" t="s">
        <v>248</v>
      </c>
      <c r="AD34" s="179" t="s">
        <v>12</v>
      </c>
      <c r="AE34" s="179"/>
      <c r="AF34" s="179" t="s">
        <v>13</v>
      </c>
      <c r="AG34" s="179"/>
      <c r="AH34" s="179"/>
      <c r="AI34" s="179"/>
    </row>
    <row r="35" spans="2:41" x14ac:dyDescent="0.25">
      <c r="AD35" s="80" t="s">
        <v>9</v>
      </c>
      <c r="AE35" s="80" t="s">
        <v>10</v>
      </c>
      <c r="AF35" s="80" t="s">
        <v>9</v>
      </c>
      <c r="AG35" s="80" t="s">
        <v>10</v>
      </c>
      <c r="AH35" s="80" t="s">
        <v>9</v>
      </c>
      <c r="AI35" s="80" t="s">
        <v>10</v>
      </c>
    </row>
    <row r="36" spans="2:41" x14ac:dyDescent="0.25">
      <c r="C36" s="21" t="s">
        <v>250</v>
      </c>
      <c r="D36" s="156"/>
      <c r="E36" s="156"/>
      <c r="F36" s="156"/>
      <c r="G36" s="156"/>
      <c r="H36" s="156"/>
      <c r="I36" s="40" t="s">
        <v>249</v>
      </c>
      <c r="J36" s="97"/>
      <c r="K36" s="21" t="s">
        <v>245</v>
      </c>
      <c r="L36" s="156"/>
      <c r="M36" s="156"/>
      <c r="N36" s="156"/>
      <c r="O36" s="21">
        <v>20</v>
      </c>
      <c r="P36" s="97"/>
      <c r="Q36" s="21" t="s">
        <v>248</v>
      </c>
      <c r="AC36" s="25" t="s">
        <v>81</v>
      </c>
      <c r="AD36" s="25">
        <f>AD21+AE21+AF21</f>
        <v>57.8</v>
      </c>
      <c r="AE36" s="25">
        <f>AD22+AE22+AF22</f>
        <v>57.8</v>
      </c>
      <c r="AF36" s="25">
        <f>AG21+AH21+AI21</f>
        <v>88.9</v>
      </c>
      <c r="AG36" s="25">
        <f>AG22+AH22+AI22</f>
        <v>0</v>
      </c>
      <c r="AH36" s="25">
        <f>AD36+AF36</f>
        <v>146.69999999999999</v>
      </c>
      <c r="AI36" s="25">
        <f>AE36+AG36</f>
        <v>57.8</v>
      </c>
    </row>
    <row r="37" spans="2:41" x14ac:dyDescent="0.25">
      <c r="AC37" s="25" t="s">
        <v>82</v>
      </c>
      <c r="AD37" s="25">
        <f>Z90</f>
        <v>0</v>
      </c>
      <c r="AE37" s="25">
        <f>AA91</f>
        <v>0</v>
      </c>
      <c r="AF37" s="25">
        <f>Z140</f>
        <v>0</v>
      </c>
      <c r="AG37" s="25">
        <f>AA141</f>
        <v>0</v>
      </c>
      <c r="AH37" s="25">
        <f>AD37+AF37</f>
        <v>0</v>
      </c>
      <c r="AI37" s="25">
        <f>AE37+AG37</f>
        <v>0</v>
      </c>
    </row>
    <row r="38" spans="2:41" x14ac:dyDescent="0.25">
      <c r="AC38" s="25" t="s">
        <v>83</v>
      </c>
      <c r="AD38" s="41">
        <f t="shared" ref="AD38:AI38" si="4">AD36-AD37</f>
        <v>57.8</v>
      </c>
      <c r="AE38" s="41">
        <f t="shared" si="4"/>
        <v>57.8</v>
      </c>
      <c r="AF38" s="41">
        <f>AF36-AF37</f>
        <v>88.9</v>
      </c>
      <c r="AG38" s="41">
        <f t="shared" si="4"/>
        <v>0</v>
      </c>
      <c r="AH38" s="41">
        <f t="shared" si="4"/>
        <v>146.69999999999999</v>
      </c>
      <c r="AI38" s="41">
        <f t="shared" si="4"/>
        <v>57.8</v>
      </c>
    </row>
    <row r="39" spans="2:41" x14ac:dyDescent="0.25">
      <c r="C39" s="23" t="s">
        <v>207</v>
      </c>
    </row>
    <row r="40" spans="2:41" ht="110.25" customHeight="1" x14ac:dyDescent="0.25">
      <c r="B40" s="37" t="s">
        <v>108</v>
      </c>
      <c r="C40" s="42" t="s">
        <v>67</v>
      </c>
      <c r="D40" s="43" t="s">
        <v>109</v>
      </c>
      <c r="E40" s="43" t="s">
        <v>209</v>
      </c>
      <c r="F40" s="43" t="s">
        <v>210</v>
      </c>
      <c r="G40" s="44" t="s">
        <v>96</v>
      </c>
      <c r="H40" s="44" t="s">
        <v>97</v>
      </c>
      <c r="I40" s="43" t="s">
        <v>211</v>
      </c>
      <c r="J40" s="45" t="s">
        <v>68</v>
      </c>
      <c r="K40" s="44" t="s">
        <v>98</v>
      </c>
      <c r="L40" s="44" t="s">
        <v>71</v>
      </c>
      <c r="M40" s="43" t="s">
        <v>69</v>
      </c>
      <c r="N40" s="43" t="s">
        <v>99</v>
      </c>
      <c r="O40" s="43" t="s">
        <v>100</v>
      </c>
      <c r="P40" s="44" t="s">
        <v>212</v>
      </c>
      <c r="Q40" s="46" t="s">
        <v>213</v>
      </c>
      <c r="R40" s="46" t="s">
        <v>214</v>
      </c>
      <c r="S40" s="46" t="s">
        <v>215</v>
      </c>
      <c r="T40" s="46" t="s">
        <v>216</v>
      </c>
      <c r="U40" s="46" t="s">
        <v>217</v>
      </c>
      <c r="V40" s="46" t="s">
        <v>276</v>
      </c>
      <c r="W40" s="46" t="s">
        <v>220</v>
      </c>
      <c r="X40" s="46" t="s">
        <v>275</v>
      </c>
      <c r="Y40" s="46" t="s">
        <v>221</v>
      </c>
      <c r="Z40" s="46" t="s">
        <v>101</v>
      </c>
      <c r="AA40" s="46" t="s">
        <v>102</v>
      </c>
      <c r="AD40" s="23"/>
      <c r="AE40" s="23"/>
      <c r="AF40" s="23"/>
      <c r="AG40" s="23"/>
      <c r="AH40" s="23"/>
      <c r="AI40" s="23"/>
      <c r="AJ40" s="23"/>
      <c r="AK40" s="47" t="s">
        <v>25</v>
      </c>
      <c r="AL40" s="47" t="s">
        <v>38</v>
      </c>
      <c r="AM40" s="47" t="s">
        <v>42</v>
      </c>
      <c r="AN40" s="47" t="s">
        <v>106</v>
      </c>
      <c r="AO40" s="37" t="s">
        <v>105</v>
      </c>
    </row>
    <row r="41" spans="2:41" x14ac:dyDescent="0.25">
      <c r="B41" s="21">
        <v>1</v>
      </c>
      <c r="C41" s="133"/>
      <c r="D41" s="48" t="s">
        <v>103</v>
      </c>
      <c r="E41" s="134"/>
      <c r="F41" s="135"/>
      <c r="G41" s="135"/>
      <c r="H41" s="136"/>
      <c r="I41" s="135"/>
      <c r="J41" s="135"/>
      <c r="K41" s="135"/>
      <c r="L41" s="135"/>
      <c r="M41" s="135"/>
      <c r="N41" s="135"/>
      <c r="O41" s="135"/>
      <c r="P41" s="135"/>
      <c r="Q41" s="122"/>
      <c r="R41" s="122"/>
      <c r="S41" s="122"/>
      <c r="T41" s="122"/>
      <c r="U41" s="122"/>
      <c r="V41" s="122"/>
      <c r="W41" s="122"/>
      <c r="X41" s="122"/>
      <c r="Y41" s="122"/>
      <c r="Z41" s="42">
        <f t="shared" ref="Z41:Z64" si="5">IF(D41="П",SUM(J41:Y41),"")</f>
        <v>0</v>
      </c>
      <c r="AA41" s="23" t="str">
        <f t="shared" ref="AA41:AA64" si="6">IF(D41="Ф",SUM(J41:Y41),"")</f>
        <v/>
      </c>
      <c r="AB41" s="24">
        <v>2</v>
      </c>
      <c r="AC41" s="23" t="s">
        <v>2</v>
      </c>
      <c r="AK41" s="49">
        <f>AK42+AK48+AK58+AK63+AK64+AK65</f>
        <v>0</v>
      </c>
      <c r="AM41" s="27"/>
      <c r="AN41" s="49">
        <f>AN42+AN48+AN58+AN63+AN64+AN65</f>
        <v>0</v>
      </c>
      <c r="AO41" s="27"/>
    </row>
    <row r="42" spans="2:41" x14ac:dyDescent="0.25">
      <c r="B42" s="21">
        <v>1</v>
      </c>
      <c r="C42" s="48"/>
      <c r="D42" s="48" t="s">
        <v>104</v>
      </c>
      <c r="E42" s="134"/>
      <c r="F42" s="135"/>
      <c r="G42" s="135"/>
      <c r="H42" s="137"/>
      <c r="I42" s="135"/>
      <c r="J42" s="135"/>
      <c r="K42" s="135"/>
      <c r="L42" s="135"/>
      <c r="M42" s="135"/>
      <c r="N42" s="135"/>
      <c r="O42" s="137"/>
      <c r="P42" s="135"/>
      <c r="Q42" s="122"/>
      <c r="R42" s="122"/>
      <c r="S42" s="122"/>
      <c r="T42" s="122"/>
      <c r="U42" s="122"/>
      <c r="V42" s="122"/>
      <c r="W42" s="122"/>
      <c r="X42" s="122"/>
      <c r="Y42" s="122"/>
      <c r="Z42" s="42" t="str">
        <f t="shared" si="5"/>
        <v/>
      </c>
      <c r="AA42" s="23">
        <f t="shared" si="6"/>
        <v>0</v>
      </c>
      <c r="AB42" s="24" t="s">
        <v>140</v>
      </c>
      <c r="AC42" s="160" t="s">
        <v>24</v>
      </c>
      <c r="AD42" s="160"/>
      <c r="AE42" s="160"/>
      <c r="AF42" s="160"/>
      <c r="AG42" s="160"/>
      <c r="AH42" s="160"/>
      <c r="AI42" s="160"/>
      <c r="AJ42" s="160"/>
      <c r="AK42" s="50">
        <f>SUM(AK43:AK47)</f>
        <v>0</v>
      </c>
      <c r="AL42" s="51"/>
      <c r="AM42" s="52"/>
      <c r="AN42" s="50">
        <f>SUM(AN43:AN47)</f>
        <v>0</v>
      </c>
      <c r="AO42" s="27"/>
    </row>
    <row r="43" spans="2:41" x14ac:dyDescent="0.25">
      <c r="B43" s="21">
        <v>2</v>
      </c>
      <c r="C43" s="133"/>
      <c r="D43" s="48" t="s">
        <v>103</v>
      </c>
      <c r="E43" s="134"/>
      <c r="F43" s="135"/>
      <c r="G43" s="135"/>
      <c r="H43" s="136"/>
      <c r="I43" s="135"/>
      <c r="J43" s="135"/>
      <c r="K43" s="135"/>
      <c r="L43" s="135"/>
      <c r="M43" s="135"/>
      <c r="N43" s="135"/>
      <c r="O43" s="135"/>
      <c r="P43" s="135"/>
      <c r="Q43" s="122"/>
      <c r="R43" s="122"/>
      <c r="S43" s="122"/>
      <c r="T43" s="122"/>
      <c r="U43" s="122"/>
      <c r="V43" s="122"/>
      <c r="W43" s="122"/>
      <c r="X43" s="122"/>
      <c r="Y43" s="122"/>
      <c r="Z43" s="42">
        <f t="shared" si="5"/>
        <v>0</v>
      </c>
      <c r="AA43" s="23" t="str">
        <f t="shared" si="6"/>
        <v/>
      </c>
      <c r="AB43" s="24" t="s">
        <v>141</v>
      </c>
      <c r="AC43" s="159" t="s">
        <v>33</v>
      </c>
      <c r="AD43" s="159"/>
      <c r="AE43" s="159"/>
      <c r="AF43" s="159"/>
      <c r="AG43" s="159"/>
      <c r="AH43" s="159"/>
      <c r="AI43" s="159"/>
      <c r="AJ43" s="159"/>
      <c r="AK43" s="50">
        <f>SUMIF(AB$145:AB$176,AB43,AK$145:AK$176)+SUMIF(AB$178:AB$209,AB43,AK$178:AK$209)+SUMIF(B$145:B$176,AB43,R$145:R$176)+SUMIF(B$178:B$209,AB43,R$178:R$209)</f>
        <v>0</v>
      </c>
      <c r="AL43" s="51" t="s">
        <v>171</v>
      </c>
      <c r="AM43" s="52" t="str">
        <f>IF(((AL43&gt;=[1]Лист1!$B$2)*AND(AL43&lt;=[1]Лист1!$B$3)),1,IF(((AL43&gt;=[1]Лист1!$C$2)*AND(AL43&lt;=[1]Лист1!$C$3)),2,""))</f>
        <v/>
      </c>
      <c r="AN43" s="50">
        <f>SUMIF(AB$145:AB$176,AB43,AN$145:AN$176)+SUMIF(AB$178:AB$209,AB43,AN$178:AN$209)+SUMIF(B$145:B$176,AB43,V$145:V$176)+SUMIF(B$178:B$209,AB43,V$178:V$209)</f>
        <v>0</v>
      </c>
      <c r="AO43" s="27" t="s">
        <v>171</v>
      </c>
    </row>
    <row r="44" spans="2:41" x14ac:dyDescent="0.25">
      <c r="B44" s="21">
        <v>2</v>
      </c>
      <c r="C44" s="48"/>
      <c r="D44" s="48" t="s">
        <v>104</v>
      </c>
      <c r="E44" s="134"/>
      <c r="F44" s="135"/>
      <c r="G44" s="135"/>
      <c r="H44" s="137"/>
      <c r="I44" s="135"/>
      <c r="J44" s="135"/>
      <c r="K44" s="135"/>
      <c r="L44" s="135"/>
      <c r="M44" s="135"/>
      <c r="N44" s="135"/>
      <c r="O44" s="137"/>
      <c r="P44" s="135"/>
      <c r="Q44" s="122"/>
      <c r="R44" s="122"/>
      <c r="S44" s="122"/>
      <c r="T44" s="122"/>
      <c r="U44" s="122"/>
      <c r="V44" s="122"/>
      <c r="W44" s="122"/>
      <c r="X44" s="122"/>
      <c r="Y44" s="122"/>
      <c r="Z44" s="42" t="str">
        <f t="shared" si="5"/>
        <v/>
      </c>
      <c r="AA44" s="23">
        <f t="shared" si="6"/>
        <v>0</v>
      </c>
      <c r="AB44" s="24" t="s">
        <v>142</v>
      </c>
      <c r="AC44" s="159" t="s">
        <v>34</v>
      </c>
      <c r="AD44" s="159"/>
      <c r="AE44" s="159"/>
      <c r="AF44" s="159"/>
      <c r="AG44" s="159"/>
      <c r="AH44" s="159"/>
      <c r="AI44" s="159"/>
      <c r="AJ44" s="159"/>
      <c r="AK44" s="50">
        <f>SUMIF(AB$145:AB$176,AB44,AK$145:AK$176)+SUMIF(AB$178:AB$209,AB44,AK$178:AK$209)+SUMIF(B$145:B$176,AB44,R$145:R$176)+SUMIF(B$178:B$209,AB44,R$178:R$209)</f>
        <v>0</v>
      </c>
      <c r="AL44" s="51" t="s">
        <v>171</v>
      </c>
      <c r="AM44" s="52" t="str">
        <f>IF(((AL44&gt;=[1]Лист1!$B$2)*AND(AL44&lt;=[1]Лист1!$B$3)),1,IF(((AL44&gt;=[1]Лист1!$C$2)*AND(AL44&lt;=[1]Лист1!$C$3)),2,""))</f>
        <v/>
      </c>
      <c r="AN44" s="50">
        <f>SUMIF(AB$145:AB$176,AB44,AN$145:AN$176)+SUMIF(AB$178:AB$209,AB44,AN$178:AN$209)+SUMIF(B$145:B$176,AB44,V$145:V$176)+SUMIF(B$178:B$209,AB44,V$178:V$209)</f>
        <v>0</v>
      </c>
      <c r="AO44" s="27" t="s">
        <v>171</v>
      </c>
    </row>
    <row r="45" spans="2:41" x14ac:dyDescent="0.25">
      <c r="B45" s="21">
        <v>3</v>
      </c>
      <c r="C45" s="133"/>
      <c r="D45" s="48" t="s">
        <v>103</v>
      </c>
      <c r="E45" s="138"/>
      <c r="F45" s="138"/>
      <c r="G45" s="138"/>
      <c r="H45" s="138"/>
      <c r="I45" s="138"/>
      <c r="J45" s="138"/>
      <c r="K45" s="138"/>
      <c r="L45" s="138"/>
      <c r="M45" s="138"/>
      <c r="N45" s="135"/>
      <c r="O45" s="138"/>
      <c r="P45" s="138"/>
      <c r="Q45" s="122"/>
      <c r="R45" s="122"/>
      <c r="S45" s="122"/>
      <c r="T45" s="122"/>
      <c r="U45" s="122"/>
      <c r="V45" s="122"/>
      <c r="W45" s="122"/>
      <c r="X45" s="122"/>
      <c r="Y45" s="122"/>
      <c r="Z45" s="42">
        <f t="shared" si="5"/>
        <v>0</v>
      </c>
      <c r="AA45" s="23" t="str">
        <f t="shared" si="6"/>
        <v/>
      </c>
      <c r="AB45" s="24" t="s">
        <v>143</v>
      </c>
      <c r="AC45" s="159" t="s">
        <v>35</v>
      </c>
      <c r="AD45" s="159"/>
      <c r="AE45" s="159"/>
      <c r="AF45" s="159"/>
      <c r="AG45" s="159"/>
      <c r="AH45" s="159"/>
      <c r="AI45" s="159"/>
      <c r="AJ45" s="159"/>
      <c r="AK45" s="50">
        <f>SUMIF(AB$145:AB$176,AB45,AK$145:AK$176)+SUMIF(AB$178:AB$209,AB45,AK$178:AK$209)+SUMIF(B$145:B$176,AB45,R$145:R$176)+SUMIF(B$178:B$209,AB45,R$178:R$209)</f>
        <v>0</v>
      </c>
      <c r="AL45" s="27" t="s">
        <v>171</v>
      </c>
      <c r="AM45" s="52" t="str">
        <f>IF(((AL45&gt;=[1]Лист1!$B$2)*AND(AL45&lt;=[1]Лист1!$B$3)),1,IF(((AL45&gt;=[1]Лист1!$C$2)*AND(AL45&lt;=[1]Лист1!$C$3)),2,""))</f>
        <v/>
      </c>
      <c r="AN45" s="50">
        <f>SUMIF(AB$145:AB$176,AB45,AN$145:AN$176)+SUMIF(AB$178:AB$209,AB45,AN$178:AN$209)+SUMIF(B$145:B$176,AB45,V$145:V$176)+SUMIF(B$178:B$209,AB45,V$178:V$209)</f>
        <v>0</v>
      </c>
      <c r="AO45" s="27" t="s">
        <v>171</v>
      </c>
    </row>
    <row r="46" spans="2:41" x14ac:dyDescent="0.25">
      <c r="B46" s="21">
        <v>3</v>
      </c>
      <c r="C46" s="48"/>
      <c r="D46" s="48" t="s">
        <v>104</v>
      </c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22"/>
      <c r="R46" s="122"/>
      <c r="S46" s="122"/>
      <c r="T46" s="122"/>
      <c r="U46" s="122"/>
      <c r="V46" s="122"/>
      <c r="W46" s="122"/>
      <c r="X46" s="122"/>
      <c r="Y46" s="122"/>
      <c r="Z46" s="42" t="str">
        <f t="shared" si="5"/>
        <v/>
      </c>
      <c r="AA46" s="23">
        <f t="shared" si="6"/>
        <v>0</v>
      </c>
      <c r="AB46" s="24" t="s">
        <v>144</v>
      </c>
      <c r="AC46" s="159" t="s">
        <v>36</v>
      </c>
      <c r="AD46" s="159"/>
      <c r="AE46" s="159"/>
      <c r="AF46" s="159"/>
      <c r="AG46" s="159"/>
      <c r="AH46" s="159"/>
      <c r="AI46" s="159"/>
      <c r="AJ46" s="159"/>
      <c r="AK46" s="50">
        <f>SUMIF(AB$145:AB$176,AB46,AK$145:AK$176)+SUMIF(AB$178:AB$209,AB46,AK$178:AK$209)+SUMIF(B$145:B$176,AB46,R$145:R$176)+SUMIF(B$178:B$209,AB46,R$178:R$209)</f>
        <v>0</v>
      </c>
      <c r="AL46" s="27" t="s">
        <v>171</v>
      </c>
      <c r="AM46" s="52" t="str">
        <f>IF(((AL46&gt;=[1]Лист1!$B$2)*AND(AL46&lt;=[1]Лист1!$B$3)),1,IF(((AL46&gt;=[1]Лист1!$C$2)*AND(AL46&lt;=[1]Лист1!$C$3)),2,""))</f>
        <v/>
      </c>
      <c r="AN46" s="50">
        <f>SUMIF(AB$145:AB$176,AB46,AN$145:AN$176)+SUMIF(AB$178:AB$209,AB46,AN$178:AN$209)+SUMIF(B$145:B$176,AB46,V$145:V$176)+SUMIF(B$178:B$209,AB46,V$178:V$209)</f>
        <v>0</v>
      </c>
      <c r="AO46" s="27" t="s">
        <v>171</v>
      </c>
    </row>
    <row r="47" spans="2:41" x14ac:dyDescent="0.25">
      <c r="B47" s="21">
        <v>4</v>
      </c>
      <c r="C47" s="133"/>
      <c r="D47" s="48" t="s">
        <v>103</v>
      </c>
      <c r="E47" s="134"/>
      <c r="F47" s="135"/>
      <c r="G47" s="135"/>
      <c r="H47" s="136"/>
      <c r="I47" s="135"/>
      <c r="J47" s="135"/>
      <c r="K47" s="135"/>
      <c r="L47" s="135"/>
      <c r="M47" s="135"/>
      <c r="N47" s="135"/>
      <c r="O47" s="135"/>
      <c r="P47" s="135"/>
      <c r="Q47" s="122"/>
      <c r="R47" s="122"/>
      <c r="S47" s="122"/>
      <c r="T47" s="122"/>
      <c r="U47" s="122"/>
      <c r="V47" s="122"/>
      <c r="W47" s="122"/>
      <c r="X47" s="122"/>
      <c r="Y47" s="122"/>
      <c r="Z47" s="42">
        <f t="shared" si="5"/>
        <v>0</v>
      </c>
      <c r="AA47" s="23" t="str">
        <f t="shared" si="6"/>
        <v/>
      </c>
      <c r="AB47" s="24" t="s">
        <v>145</v>
      </c>
      <c r="AC47" s="159" t="s">
        <v>37</v>
      </c>
      <c r="AD47" s="159"/>
      <c r="AE47" s="159"/>
      <c r="AF47" s="159"/>
      <c r="AG47" s="159"/>
      <c r="AH47" s="159"/>
      <c r="AI47" s="159"/>
      <c r="AJ47" s="159"/>
      <c r="AK47" s="50">
        <f>SUMIF(AB$145:AB$176,AB47,AK$145:AK$176)+SUMIF(AB$178:AB$209,AB47,AK$178:AK$209)+SUMIF(B$145:B$176,AB47,R$145:R$176)+SUMIF(B$178:B$209,AB47,R$178:R$209)</f>
        <v>0</v>
      </c>
      <c r="AL47" s="27" t="s">
        <v>171</v>
      </c>
      <c r="AM47" s="52" t="str">
        <f>IF(((AL47&gt;=[1]Лист1!$B$2)*AND(AL47&lt;=[1]Лист1!$B$3)),1,IF(((AL47&gt;=[1]Лист1!$C$2)*AND(AL47&lt;=[1]Лист1!$C$3)),2,""))</f>
        <v/>
      </c>
      <c r="AN47" s="50">
        <f>SUMIF(AB$145:AB$176,AB47,AN$145:AN$176)+SUMIF(AB$178:AB$209,AB47,AN$178:AN$209)+SUMIF(B$145:B$176,AB47,V$145:V$176)+SUMIF(B$178:B$209,AB47,V$178:V$209)</f>
        <v>0</v>
      </c>
      <c r="AO47" s="27" t="s">
        <v>171</v>
      </c>
    </row>
    <row r="48" spans="2:41" x14ac:dyDescent="0.25">
      <c r="B48" s="21">
        <v>4</v>
      </c>
      <c r="C48" s="48"/>
      <c r="D48" s="48" t="s">
        <v>104</v>
      </c>
      <c r="E48" s="134"/>
      <c r="F48" s="135"/>
      <c r="G48" s="135"/>
      <c r="H48" s="137"/>
      <c r="I48" s="135"/>
      <c r="J48" s="135"/>
      <c r="K48" s="135"/>
      <c r="L48" s="135"/>
      <c r="M48" s="135"/>
      <c r="N48" s="135"/>
      <c r="O48" s="137"/>
      <c r="P48" s="135"/>
      <c r="Q48" s="122"/>
      <c r="R48" s="122"/>
      <c r="S48" s="122"/>
      <c r="T48" s="122"/>
      <c r="U48" s="122"/>
      <c r="V48" s="122"/>
      <c r="W48" s="122"/>
      <c r="X48" s="122"/>
      <c r="Y48" s="122"/>
      <c r="Z48" s="42" t="str">
        <f t="shared" si="5"/>
        <v/>
      </c>
      <c r="AA48" s="23">
        <f t="shared" si="6"/>
        <v>0</v>
      </c>
      <c r="AB48" s="24" t="s">
        <v>146</v>
      </c>
      <c r="AC48" s="160" t="s">
        <v>26</v>
      </c>
      <c r="AD48" s="160"/>
      <c r="AE48" s="160"/>
      <c r="AF48" s="160"/>
      <c r="AG48" s="160"/>
      <c r="AH48" s="160"/>
      <c r="AI48" s="160"/>
      <c r="AJ48" s="160"/>
      <c r="AK48" s="50">
        <f>SUM(AK49:AK57)</f>
        <v>0</v>
      </c>
      <c r="AL48" s="27"/>
      <c r="AM48" s="52"/>
      <c r="AN48" s="50">
        <f>SUM(AN49:AN57)</f>
        <v>0</v>
      </c>
      <c r="AO48" s="53"/>
    </row>
    <row r="49" spans="2:41" x14ac:dyDescent="0.25">
      <c r="B49" s="21">
        <v>5</v>
      </c>
      <c r="C49" s="133"/>
      <c r="D49" s="48" t="s">
        <v>103</v>
      </c>
      <c r="E49" s="134"/>
      <c r="F49" s="135"/>
      <c r="G49" s="135"/>
      <c r="H49" s="137"/>
      <c r="I49" s="135"/>
      <c r="J49" s="135"/>
      <c r="K49" s="135"/>
      <c r="L49" s="135"/>
      <c r="M49" s="135"/>
      <c r="N49" s="135"/>
      <c r="O49" s="137"/>
      <c r="P49" s="135"/>
      <c r="Q49" s="122"/>
      <c r="R49" s="122"/>
      <c r="S49" s="122"/>
      <c r="T49" s="122"/>
      <c r="U49" s="122"/>
      <c r="V49" s="122"/>
      <c r="W49" s="122"/>
      <c r="X49" s="122"/>
      <c r="Y49" s="122"/>
      <c r="Z49" s="42">
        <f t="shared" si="5"/>
        <v>0</v>
      </c>
      <c r="AA49" s="23" t="str">
        <f t="shared" si="6"/>
        <v/>
      </c>
      <c r="AB49" s="24" t="s">
        <v>147</v>
      </c>
      <c r="AC49" s="159" t="s">
        <v>27</v>
      </c>
      <c r="AD49" s="159"/>
      <c r="AE49" s="159"/>
      <c r="AF49" s="159"/>
      <c r="AG49" s="159"/>
      <c r="AH49" s="159"/>
      <c r="AI49" s="159"/>
      <c r="AJ49" s="159"/>
      <c r="AK49" s="50">
        <f t="shared" ref="AK49:AK57" si="7">SUMIF(AB$145:AB$176,AB49,AK$145:AK$176)+SUMIF(AB$178:AB$209,AB49,AK$178:AK$209)+SUMIF(B$145:B$176,AB49,R$145:R$176)+SUMIF(B$178:B$209,AB49,R$178:R$209)</f>
        <v>0</v>
      </c>
      <c r="AL49" s="27" t="s">
        <v>171</v>
      </c>
      <c r="AM49" s="52" t="str">
        <f>IF(((AL49&gt;=[1]Лист1!$B$2)*AND(AL49&lt;=[1]Лист1!$B$3)),1,IF(((AL49&gt;=[1]Лист1!$C$2)*AND(AL49&lt;=[1]Лист1!$C$3)),2,""))</f>
        <v/>
      </c>
      <c r="AN49" s="50">
        <f t="shared" ref="AN49:AN57" si="8">SUMIF(AB$145:AB$176,AB49,AN$145:AN$176)+SUMIF(AB$178:AB$209,AB49,AN$178:AN$209)+SUMIF(B$145:B$176,AB49,V$145:V$176)+SUMIF(B$178:B$209,AB49,V$178:V$209)</f>
        <v>0</v>
      </c>
      <c r="AO49" s="27" t="s">
        <v>171</v>
      </c>
    </row>
    <row r="50" spans="2:41" x14ac:dyDescent="0.25">
      <c r="B50" s="21">
        <v>5</v>
      </c>
      <c r="C50" s="48"/>
      <c r="D50" s="48" t="s">
        <v>104</v>
      </c>
      <c r="E50" s="134"/>
      <c r="F50" s="135"/>
      <c r="G50" s="135"/>
      <c r="H50" s="137"/>
      <c r="I50" s="135"/>
      <c r="J50" s="135"/>
      <c r="K50" s="135"/>
      <c r="L50" s="135"/>
      <c r="M50" s="135"/>
      <c r="N50" s="135"/>
      <c r="O50" s="135"/>
      <c r="P50" s="135"/>
      <c r="Q50" s="122"/>
      <c r="R50" s="122"/>
      <c r="S50" s="122"/>
      <c r="T50" s="122"/>
      <c r="U50" s="122"/>
      <c r="V50" s="122"/>
      <c r="W50" s="122"/>
      <c r="X50" s="122"/>
      <c r="Y50" s="122"/>
      <c r="Z50" s="42" t="str">
        <f t="shared" si="5"/>
        <v/>
      </c>
      <c r="AA50" s="23">
        <f t="shared" si="6"/>
        <v>0</v>
      </c>
      <c r="AB50" s="24" t="s">
        <v>148</v>
      </c>
      <c r="AC50" s="159" t="s">
        <v>28</v>
      </c>
      <c r="AD50" s="159"/>
      <c r="AE50" s="159"/>
      <c r="AF50" s="159"/>
      <c r="AG50" s="159"/>
      <c r="AH50" s="159"/>
      <c r="AI50" s="159"/>
      <c r="AJ50" s="159"/>
      <c r="AK50" s="50">
        <f t="shared" si="7"/>
        <v>0</v>
      </c>
      <c r="AL50" s="27" t="s">
        <v>171</v>
      </c>
      <c r="AM50" s="52" t="str">
        <f>IF(((AL50&gt;=[1]Лист1!$B$2)*AND(AL50&lt;=[1]Лист1!$B$3)),1,IF(((AL50&gt;=[1]Лист1!$C$2)*AND(AL50&lt;=[1]Лист1!$C$3)),2,""))</f>
        <v/>
      </c>
      <c r="AN50" s="50">
        <f t="shared" si="8"/>
        <v>0</v>
      </c>
      <c r="AO50" s="27" t="s">
        <v>171</v>
      </c>
    </row>
    <row r="51" spans="2:41" x14ac:dyDescent="0.25">
      <c r="B51" s="21">
        <v>6</v>
      </c>
      <c r="C51" s="133"/>
      <c r="D51" s="48" t="s">
        <v>103</v>
      </c>
      <c r="E51" s="134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22"/>
      <c r="R51" s="122"/>
      <c r="S51" s="122"/>
      <c r="T51" s="122"/>
      <c r="U51" s="122"/>
      <c r="V51" s="122"/>
      <c r="W51" s="122"/>
      <c r="X51" s="122"/>
      <c r="Y51" s="122"/>
      <c r="Z51" s="42">
        <f t="shared" si="5"/>
        <v>0</v>
      </c>
      <c r="AA51" s="23" t="str">
        <f t="shared" si="6"/>
        <v/>
      </c>
      <c r="AB51" s="24" t="s">
        <v>149</v>
      </c>
      <c r="AC51" s="159" t="s">
        <v>29</v>
      </c>
      <c r="AD51" s="159"/>
      <c r="AE51" s="159"/>
      <c r="AF51" s="159"/>
      <c r="AG51" s="159"/>
      <c r="AH51" s="159"/>
      <c r="AI51" s="159"/>
      <c r="AJ51" s="159"/>
      <c r="AK51" s="50">
        <f t="shared" si="7"/>
        <v>0</v>
      </c>
      <c r="AL51" s="27" t="s">
        <v>171</v>
      </c>
      <c r="AM51" s="52" t="str">
        <f>IF(((AL51&gt;=[1]Лист1!$B$2)*AND(AL51&lt;=[1]Лист1!$B$3)),1,IF(((AL51&gt;=[1]Лист1!$C$2)*AND(AL51&lt;=[1]Лист1!$C$3)),2,""))</f>
        <v/>
      </c>
      <c r="AN51" s="50">
        <f t="shared" si="8"/>
        <v>0</v>
      </c>
      <c r="AO51" s="27" t="s">
        <v>171</v>
      </c>
    </row>
    <row r="52" spans="2:41" x14ac:dyDescent="0.25">
      <c r="B52" s="21">
        <v>6</v>
      </c>
      <c r="C52" s="48"/>
      <c r="D52" s="48" t="s">
        <v>104</v>
      </c>
      <c r="E52" s="134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22"/>
      <c r="R52" s="122"/>
      <c r="S52" s="122"/>
      <c r="T52" s="122"/>
      <c r="U52" s="122"/>
      <c r="V52" s="122"/>
      <c r="W52" s="122"/>
      <c r="X52" s="122"/>
      <c r="Y52" s="122"/>
      <c r="Z52" s="42" t="str">
        <f t="shared" si="5"/>
        <v/>
      </c>
      <c r="AA52" s="23">
        <f t="shared" si="6"/>
        <v>0</v>
      </c>
      <c r="AB52" s="24" t="s">
        <v>150</v>
      </c>
      <c r="AC52" s="159" t="s">
        <v>112</v>
      </c>
      <c r="AD52" s="159"/>
      <c r="AE52" s="159"/>
      <c r="AF52" s="159"/>
      <c r="AG52" s="159"/>
      <c r="AH52" s="159"/>
      <c r="AI52" s="159"/>
      <c r="AJ52" s="159"/>
      <c r="AK52" s="50">
        <f t="shared" si="7"/>
        <v>0</v>
      </c>
      <c r="AL52" s="27" t="s">
        <v>171</v>
      </c>
      <c r="AM52" s="52" t="str">
        <f>IF(((AL52&gt;=[1]Лист1!$B$2)*AND(AL52&lt;=[1]Лист1!$B$3)),1,IF(((AL52&gt;=[1]Лист1!$C$2)*AND(AL52&lt;=[1]Лист1!$C$3)),2,""))</f>
        <v/>
      </c>
      <c r="AN52" s="50">
        <f t="shared" si="8"/>
        <v>0</v>
      </c>
      <c r="AO52" s="27" t="s">
        <v>171</v>
      </c>
    </row>
    <row r="53" spans="2:41" x14ac:dyDescent="0.25">
      <c r="B53" s="21">
        <v>7</v>
      </c>
      <c r="C53" s="133"/>
      <c r="D53" s="48" t="s">
        <v>103</v>
      </c>
      <c r="E53" s="134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25"/>
      <c r="R53" s="125"/>
      <c r="S53" s="125"/>
      <c r="T53" s="125"/>
      <c r="U53" s="125"/>
      <c r="V53" s="125"/>
      <c r="W53" s="125"/>
      <c r="X53" s="125"/>
      <c r="Y53" s="125"/>
      <c r="Z53" s="42">
        <f t="shared" si="5"/>
        <v>0</v>
      </c>
      <c r="AA53" s="23" t="str">
        <f t="shared" si="6"/>
        <v/>
      </c>
      <c r="AB53" s="24" t="s">
        <v>151</v>
      </c>
      <c r="AC53" s="159" t="s">
        <v>113</v>
      </c>
      <c r="AD53" s="159"/>
      <c r="AE53" s="159"/>
      <c r="AF53" s="159"/>
      <c r="AG53" s="159"/>
      <c r="AH53" s="159"/>
      <c r="AI53" s="159"/>
      <c r="AJ53" s="159"/>
      <c r="AK53" s="50">
        <f t="shared" si="7"/>
        <v>0</v>
      </c>
      <c r="AL53" s="27" t="s">
        <v>171</v>
      </c>
      <c r="AM53" s="52" t="str">
        <f>IF(((AL53&gt;=[1]Лист1!$B$2)*AND(AL53&lt;=[1]Лист1!$B$3)),1,IF(((AL53&gt;=[1]Лист1!$C$2)*AND(AL53&lt;=[1]Лист1!$C$3)),2,""))</f>
        <v/>
      </c>
      <c r="AN53" s="50">
        <f t="shared" si="8"/>
        <v>0</v>
      </c>
      <c r="AO53" s="27" t="s">
        <v>171</v>
      </c>
    </row>
    <row r="54" spans="2:41" x14ac:dyDescent="0.25">
      <c r="B54" s="21">
        <v>7</v>
      </c>
      <c r="C54" s="48"/>
      <c r="D54" s="48" t="s">
        <v>104</v>
      </c>
      <c r="E54" s="134"/>
      <c r="F54" s="135"/>
      <c r="G54" s="135"/>
      <c r="H54" s="137"/>
      <c r="I54" s="135"/>
      <c r="J54" s="135"/>
      <c r="K54" s="135"/>
      <c r="L54" s="135"/>
      <c r="M54" s="135"/>
      <c r="N54" s="135"/>
      <c r="O54" s="135"/>
      <c r="P54" s="135"/>
      <c r="Q54" s="125"/>
      <c r="R54" s="125"/>
      <c r="S54" s="125"/>
      <c r="T54" s="125"/>
      <c r="U54" s="125"/>
      <c r="V54" s="125"/>
      <c r="W54" s="125"/>
      <c r="X54" s="125"/>
      <c r="Y54" s="125"/>
      <c r="Z54" s="42" t="str">
        <f t="shared" si="5"/>
        <v/>
      </c>
      <c r="AA54" s="23">
        <f t="shared" si="6"/>
        <v>0</v>
      </c>
      <c r="AB54" s="24" t="s">
        <v>152</v>
      </c>
      <c r="AC54" s="159" t="s">
        <v>111</v>
      </c>
      <c r="AD54" s="159"/>
      <c r="AE54" s="159"/>
      <c r="AF54" s="159"/>
      <c r="AG54" s="159"/>
      <c r="AH54" s="159"/>
      <c r="AI54" s="159"/>
      <c r="AJ54" s="159"/>
      <c r="AK54" s="50">
        <f t="shared" si="7"/>
        <v>0</v>
      </c>
      <c r="AL54" s="27" t="s">
        <v>171</v>
      </c>
      <c r="AM54" s="52" t="str">
        <f>IF(((AL54&gt;=[1]Лист1!$B$2)*AND(AL54&lt;=[1]Лист1!$B$3)),1,IF(((AL54&gt;=[1]Лист1!$C$2)*AND(AL54&lt;=[1]Лист1!$C$3)),2,""))</f>
        <v/>
      </c>
      <c r="AN54" s="50">
        <f t="shared" si="8"/>
        <v>0</v>
      </c>
      <c r="AO54" s="27" t="s">
        <v>171</v>
      </c>
    </row>
    <row r="55" spans="2:41" ht="15" customHeight="1" x14ac:dyDescent="0.25">
      <c r="B55" s="21">
        <v>8</v>
      </c>
      <c r="C55" s="133"/>
      <c r="D55" s="48" t="s">
        <v>103</v>
      </c>
      <c r="E55" s="134"/>
      <c r="F55" s="135"/>
      <c r="G55" s="135"/>
      <c r="H55" s="137"/>
      <c r="I55" s="135"/>
      <c r="J55" s="135"/>
      <c r="K55" s="135"/>
      <c r="L55" s="135"/>
      <c r="M55" s="135"/>
      <c r="N55" s="135"/>
      <c r="O55" s="135"/>
      <c r="P55" s="135"/>
      <c r="Q55" s="125"/>
      <c r="R55" s="125"/>
      <c r="S55" s="125"/>
      <c r="T55" s="125"/>
      <c r="U55" s="125"/>
      <c r="V55" s="125"/>
      <c r="W55" s="125"/>
      <c r="X55" s="125"/>
      <c r="Y55" s="125"/>
      <c r="Z55" s="42">
        <f t="shared" si="5"/>
        <v>0</v>
      </c>
      <c r="AA55" s="23" t="str">
        <f t="shared" si="6"/>
        <v/>
      </c>
      <c r="AB55" s="24" t="s">
        <v>153</v>
      </c>
      <c r="AC55" s="159" t="s">
        <v>30</v>
      </c>
      <c r="AD55" s="159"/>
      <c r="AE55" s="159"/>
      <c r="AF55" s="159"/>
      <c r="AG55" s="159"/>
      <c r="AH55" s="159"/>
      <c r="AI55" s="159"/>
      <c r="AJ55" s="159"/>
      <c r="AK55" s="50">
        <f t="shared" si="7"/>
        <v>0</v>
      </c>
      <c r="AL55" s="27" t="s">
        <v>171</v>
      </c>
      <c r="AM55" s="52" t="str">
        <f>IF(((AL55&gt;=[1]Лист1!$B$2)*AND(AL55&lt;=[1]Лист1!$B$3)),1,IF(((AL55&gt;=[1]Лист1!$C$2)*AND(AL55&lt;=[1]Лист1!$C$3)),2,""))</f>
        <v/>
      </c>
      <c r="AN55" s="50">
        <f t="shared" si="8"/>
        <v>0</v>
      </c>
      <c r="AO55" s="27" t="s">
        <v>171</v>
      </c>
    </row>
    <row r="56" spans="2:41" x14ac:dyDescent="0.25">
      <c r="B56" s="21">
        <v>8</v>
      </c>
      <c r="C56" s="48"/>
      <c r="D56" s="48" t="s">
        <v>104</v>
      </c>
      <c r="E56" s="134"/>
      <c r="F56" s="135"/>
      <c r="G56" s="135"/>
      <c r="H56" s="137"/>
      <c r="I56" s="135"/>
      <c r="J56" s="135"/>
      <c r="K56" s="135"/>
      <c r="L56" s="135"/>
      <c r="M56" s="135"/>
      <c r="N56" s="135"/>
      <c r="O56" s="135"/>
      <c r="P56" s="135"/>
      <c r="Q56" s="125"/>
      <c r="R56" s="125"/>
      <c r="S56" s="125"/>
      <c r="T56" s="125"/>
      <c r="U56" s="125"/>
      <c r="V56" s="125"/>
      <c r="W56" s="125"/>
      <c r="X56" s="125"/>
      <c r="Y56" s="125"/>
      <c r="Z56" s="42" t="str">
        <f t="shared" si="5"/>
        <v/>
      </c>
      <c r="AA56" s="23">
        <f t="shared" si="6"/>
        <v>0</v>
      </c>
      <c r="AB56" s="24" t="s">
        <v>154</v>
      </c>
      <c r="AC56" s="159" t="s">
        <v>31</v>
      </c>
      <c r="AD56" s="159"/>
      <c r="AE56" s="159"/>
      <c r="AF56" s="159"/>
      <c r="AG56" s="159"/>
      <c r="AH56" s="159"/>
      <c r="AI56" s="159"/>
      <c r="AJ56" s="159"/>
      <c r="AK56" s="50">
        <f t="shared" si="7"/>
        <v>0</v>
      </c>
      <c r="AL56" s="27" t="s">
        <v>171</v>
      </c>
      <c r="AM56" s="52" t="str">
        <f>IF(((AL56&gt;=[1]Лист1!$B$2)*AND(AL56&lt;=[1]Лист1!$B$3)),1,IF(((AL56&gt;=[1]Лист1!$C$2)*AND(AL56&lt;=[1]Лист1!$C$3)),2,""))</f>
        <v/>
      </c>
      <c r="AN56" s="50">
        <f t="shared" si="8"/>
        <v>0</v>
      </c>
      <c r="AO56" s="27" t="s">
        <v>171</v>
      </c>
    </row>
    <row r="57" spans="2:41" x14ac:dyDescent="0.25">
      <c r="B57" s="21">
        <v>9</v>
      </c>
      <c r="C57" s="133"/>
      <c r="D57" s="48" t="s">
        <v>103</v>
      </c>
      <c r="E57" s="134"/>
      <c r="F57" s="135"/>
      <c r="G57" s="135"/>
      <c r="H57" s="137"/>
      <c r="I57" s="135"/>
      <c r="J57" s="135"/>
      <c r="K57" s="135"/>
      <c r="L57" s="135"/>
      <c r="M57" s="135"/>
      <c r="N57" s="135"/>
      <c r="O57" s="135"/>
      <c r="P57" s="135"/>
      <c r="Q57" s="125"/>
      <c r="R57" s="125"/>
      <c r="S57" s="125"/>
      <c r="T57" s="125"/>
      <c r="U57" s="125"/>
      <c r="V57" s="125"/>
      <c r="W57" s="125"/>
      <c r="X57" s="125"/>
      <c r="Y57" s="125"/>
      <c r="Z57" s="42">
        <f t="shared" si="5"/>
        <v>0</v>
      </c>
      <c r="AA57" s="23" t="str">
        <f t="shared" si="6"/>
        <v/>
      </c>
      <c r="AB57" s="24" t="s">
        <v>155</v>
      </c>
      <c r="AC57" s="159" t="s">
        <v>32</v>
      </c>
      <c r="AD57" s="159"/>
      <c r="AE57" s="159"/>
      <c r="AF57" s="159"/>
      <c r="AG57" s="159"/>
      <c r="AH57" s="159"/>
      <c r="AI57" s="159"/>
      <c r="AJ57" s="159"/>
      <c r="AK57" s="50">
        <f t="shared" si="7"/>
        <v>0</v>
      </c>
      <c r="AL57" s="27" t="s">
        <v>171</v>
      </c>
      <c r="AM57" s="52" t="str">
        <f>IF(((AL57&gt;[1]Лист1!$B$2)*AND(AL57&lt;[1]Лист1!$B$3)),1,IF(((AL57&gt;[1]Лист1!$C$2)*AND(AL57&lt;[1]Лист1!$C$3)),2,""))</f>
        <v/>
      </c>
      <c r="AN57" s="50">
        <f t="shared" si="8"/>
        <v>0</v>
      </c>
      <c r="AO57" s="27" t="s">
        <v>171</v>
      </c>
    </row>
    <row r="58" spans="2:41" x14ac:dyDescent="0.25">
      <c r="B58" s="21">
        <v>9</v>
      </c>
      <c r="C58" s="48"/>
      <c r="D58" s="48" t="s">
        <v>104</v>
      </c>
      <c r="E58" s="134"/>
      <c r="F58" s="135"/>
      <c r="G58" s="135"/>
      <c r="H58" s="137"/>
      <c r="I58" s="135"/>
      <c r="J58" s="135"/>
      <c r="K58" s="135"/>
      <c r="L58" s="135"/>
      <c r="M58" s="135"/>
      <c r="N58" s="135"/>
      <c r="O58" s="135"/>
      <c r="P58" s="137"/>
      <c r="Q58" s="125"/>
      <c r="R58" s="125"/>
      <c r="S58" s="125"/>
      <c r="T58" s="125"/>
      <c r="U58" s="125"/>
      <c r="V58" s="125"/>
      <c r="W58" s="125"/>
      <c r="X58" s="125"/>
      <c r="Y58" s="125"/>
      <c r="Z58" s="42" t="str">
        <f t="shared" si="5"/>
        <v/>
      </c>
      <c r="AA58" s="23">
        <f t="shared" si="6"/>
        <v>0</v>
      </c>
      <c r="AB58" s="24" t="s">
        <v>156</v>
      </c>
      <c r="AC58" s="160" t="s">
        <v>39</v>
      </c>
      <c r="AD58" s="160"/>
      <c r="AE58" s="160"/>
      <c r="AF58" s="160"/>
      <c r="AG58" s="160"/>
      <c r="AH58" s="160"/>
      <c r="AI58" s="160"/>
      <c r="AJ58" s="160"/>
      <c r="AK58" s="50">
        <f>SUM(AK59:AK61)</f>
        <v>0</v>
      </c>
      <c r="AL58" s="27"/>
      <c r="AM58" s="52"/>
      <c r="AN58" s="50">
        <f>SUM(AN59:AN65)</f>
        <v>0</v>
      </c>
      <c r="AO58" s="53"/>
    </row>
    <row r="59" spans="2:41" x14ac:dyDescent="0.25">
      <c r="B59" s="21">
        <v>10</v>
      </c>
      <c r="C59" s="133"/>
      <c r="D59" s="48" t="s">
        <v>103</v>
      </c>
      <c r="E59" s="134"/>
      <c r="F59" s="135"/>
      <c r="G59" s="135"/>
      <c r="H59" s="137"/>
      <c r="I59" s="135"/>
      <c r="J59" s="135"/>
      <c r="K59" s="135"/>
      <c r="L59" s="135"/>
      <c r="M59" s="135"/>
      <c r="N59" s="135"/>
      <c r="O59" s="135"/>
      <c r="P59" s="135"/>
      <c r="Q59" s="125"/>
      <c r="R59" s="125"/>
      <c r="S59" s="125"/>
      <c r="T59" s="125"/>
      <c r="U59" s="125"/>
      <c r="V59" s="125"/>
      <c r="W59" s="125"/>
      <c r="X59" s="125"/>
      <c r="Y59" s="125"/>
      <c r="Z59" s="42">
        <f t="shared" si="5"/>
        <v>0</v>
      </c>
      <c r="AA59" s="23" t="str">
        <f t="shared" si="6"/>
        <v/>
      </c>
      <c r="AB59" s="24" t="s">
        <v>157</v>
      </c>
      <c r="AC59" s="159" t="s">
        <v>110</v>
      </c>
      <c r="AD59" s="159"/>
      <c r="AE59" s="159"/>
      <c r="AF59" s="159"/>
      <c r="AG59" s="159"/>
      <c r="AH59" s="159"/>
      <c r="AI59" s="159"/>
      <c r="AJ59" s="159"/>
      <c r="AK59" s="50">
        <f>SUMIF(AB$145:AB$176,AB59,AK$145:AK$176)+SUMIF(AB$178:AB$209,AB59,AK$178:AK$209)+SUMIF(B$145:B$176,AB59,R$145:R$176)+SUMIF(B$178:B$209,AB59,R$178:R$209)</f>
        <v>0</v>
      </c>
      <c r="AL59" s="27" t="s">
        <v>171</v>
      </c>
      <c r="AM59" s="52" t="str">
        <f>IF(((AL59&gt;[1]Лист1!$B$2)*AND(AL59&lt;[1]Лист1!$B$3)),1,IF(((AL59&gt;[1]Лист1!$C$2)*AND(AL59&lt;[1]Лист1!$C$3)),2,""))</f>
        <v/>
      </c>
      <c r="AN59" s="50">
        <f>SUMIF(AB$145:AB$176,AB59,AN$145:AN$176)+SUMIF(AB$178:AB$209,AB59,AN$178:AN$209)+SUMIF(B$145:B$176,AB59,V$145:V$176)+SUMIF(B$178:B$209,AB59,V$178:V$209)</f>
        <v>0</v>
      </c>
      <c r="AO59" s="27" t="s">
        <v>171</v>
      </c>
    </row>
    <row r="60" spans="2:41" x14ac:dyDescent="0.25">
      <c r="B60" s="21">
        <v>10</v>
      </c>
      <c r="C60" s="48"/>
      <c r="D60" s="48" t="s">
        <v>104</v>
      </c>
      <c r="E60" s="134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25"/>
      <c r="R60" s="125"/>
      <c r="S60" s="125"/>
      <c r="T60" s="125"/>
      <c r="U60" s="125"/>
      <c r="V60" s="125"/>
      <c r="W60" s="125"/>
      <c r="X60" s="125"/>
      <c r="Y60" s="125"/>
      <c r="Z60" s="42" t="str">
        <f t="shared" si="5"/>
        <v/>
      </c>
      <c r="AA60" s="23">
        <f t="shared" si="6"/>
        <v>0</v>
      </c>
      <c r="AB60" s="24" t="s">
        <v>158</v>
      </c>
      <c r="AC60" s="159" t="s">
        <v>40</v>
      </c>
      <c r="AD60" s="159"/>
      <c r="AE60" s="159"/>
      <c r="AF60" s="159"/>
      <c r="AG60" s="159"/>
      <c r="AH60" s="159"/>
      <c r="AI60" s="159"/>
      <c r="AJ60" s="159"/>
      <c r="AK60" s="50">
        <f>SUMIF(AB$145:AB$176,AB60,AK$145:AK$176)+SUMIF(AB$178:AB$209,AB60,AK$178:AK$209)+SUMIF(B$145:B$176,AB60,R$145:R$176)+SUMIF(B$178:B$209,AB60,R$178:R$209)</f>
        <v>0</v>
      </c>
      <c r="AL60" s="27" t="s">
        <v>171</v>
      </c>
      <c r="AM60" s="52" t="str">
        <f>IF(((AL60&gt;[1]Лист1!$B$2)*AND(AL60&lt;[1]Лист1!$B$3)),1,IF(((AL60&gt;[1]Лист1!$C$2)*AND(AL60&lt;[1]Лист1!$C$3)),2,""))</f>
        <v/>
      </c>
      <c r="AN60" s="50">
        <f>SUMIF(AB$145:AB$176,AB60,AN$145:AN$176)+SUMIF(AB$178:AB$209,AB60,AN$178:AN$209)+SUMIF(B$145:B$176,AB60,V$145:V$176)+SUMIF(B$178:B$209,AB60,V$178:V$209)</f>
        <v>0</v>
      </c>
      <c r="AO60" s="27" t="s">
        <v>171</v>
      </c>
    </row>
    <row r="61" spans="2:41" x14ac:dyDescent="0.25">
      <c r="B61" s="21">
        <v>11</v>
      </c>
      <c r="C61" s="133"/>
      <c r="D61" s="48" t="s">
        <v>103</v>
      </c>
      <c r="E61" s="134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25"/>
      <c r="R61" s="125"/>
      <c r="S61" s="125"/>
      <c r="T61" s="125"/>
      <c r="U61" s="125"/>
      <c r="V61" s="125"/>
      <c r="W61" s="125"/>
      <c r="X61" s="125"/>
      <c r="Y61" s="125"/>
      <c r="Z61" s="42">
        <f t="shared" si="5"/>
        <v>0</v>
      </c>
      <c r="AA61" s="23" t="str">
        <f t="shared" si="6"/>
        <v/>
      </c>
      <c r="AB61" s="178" t="s">
        <v>159</v>
      </c>
      <c r="AC61" s="180" t="s">
        <v>114</v>
      </c>
      <c r="AD61" s="180"/>
      <c r="AE61" s="180"/>
      <c r="AF61" s="180"/>
      <c r="AG61" s="180"/>
      <c r="AH61" s="180"/>
      <c r="AI61" s="180"/>
      <c r="AJ61" s="181"/>
      <c r="AK61" s="174">
        <f>SUMIF(AB$145:AB$176,AB61,AK$145:AK$176)+SUMIF(AB$178:AB$209,AB61,AK$178:AK$209)+SUMIF(B$145:B$176,AB61,R$145:R$176)+SUMIF(B$178:B$209,AB61,R$178:R$209)</f>
        <v>0</v>
      </c>
      <c r="AL61" s="175" t="s">
        <v>171</v>
      </c>
      <c r="AM61" s="176" t="s">
        <v>264</v>
      </c>
      <c r="AN61" s="174">
        <f>SUMIF(AB$145:AB$176,AB61,AN$145:AN$176)+SUMIF(AB$178:AB$209,AB61,AN$178:AN$209)+SUMIF(B$145:B$176,AB61,V$145:V$176)+SUMIF(B$178:B$209,AB61,V$178:V$209)</f>
        <v>0</v>
      </c>
      <c r="AO61" s="175" t="s">
        <v>171</v>
      </c>
    </row>
    <row r="62" spans="2:41" x14ac:dyDescent="0.25">
      <c r="B62" s="21">
        <v>11</v>
      </c>
      <c r="C62" s="133"/>
      <c r="D62" s="48" t="s">
        <v>104</v>
      </c>
      <c r="E62" s="134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25"/>
      <c r="R62" s="125"/>
      <c r="S62" s="125"/>
      <c r="T62" s="125"/>
      <c r="U62" s="125"/>
      <c r="V62" s="125"/>
      <c r="W62" s="125"/>
      <c r="X62" s="125"/>
      <c r="Y62" s="125"/>
      <c r="Z62" s="42" t="str">
        <f t="shared" si="5"/>
        <v/>
      </c>
      <c r="AA62" s="23">
        <f t="shared" si="6"/>
        <v>0</v>
      </c>
      <c r="AB62" s="178"/>
      <c r="AC62" s="180"/>
      <c r="AD62" s="180"/>
      <c r="AE62" s="180"/>
      <c r="AF62" s="180"/>
      <c r="AG62" s="180"/>
      <c r="AH62" s="180"/>
      <c r="AI62" s="180"/>
      <c r="AJ62" s="181"/>
      <c r="AK62" s="174"/>
      <c r="AL62" s="175"/>
      <c r="AM62" s="176"/>
      <c r="AN62" s="174"/>
      <c r="AO62" s="175"/>
    </row>
    <row r="63" spans="2:41" x14ac:dyDescent="0.25">
      <c r="B63" s="54">
        <v>12</v>
      </c>
      <c r="C63" s="133"/>
      <c r="D63" s="48" t="s">
        <v>103</v>
      </c>
      <c r="E63" s="134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25"/>
      <c r="R63" s="125"/>
      <c r="S63" s="125"/>
      <c r="T63" s="125"/>
      <c r="U63" s="125"/>
      <c r="V63" s="125"/>
      <c r="W63" s="125"/>
      <c r="X63" s="125"/>
      <c r="Y63" s="125"/>
      <c r="Z63" s="42">
        <f t="shared" si="5"/>
        <v>0</v>
      </c>
      <c r="AA63" s="23" t="str">
        <f t="shared" si="6"/>
        <v/>
      </c>
      <c r="AB63" s="24" t="s">
        <v>160</v>
      </c>
      <c r="AC63" s="164" t="s">
        <v>115</v>
      </c>
      <c r="AD63" s="164"/>
      <c r="AE63" s="164"/>
      <c r="AF63" s="164"/>
      <c r="AG63" s="164"/>
      <c r="AH63" s="164"/>
      <c r="AI63" s="164"/>
      <c r="AJ63" s="164"/>
      <c r="AK63" s="50">
        <f>SUMIF(AB$145:AB$176,AB63,AK$145:AK$176)+SUMIF(AB$178:AB$209,AB63,AK$178:AK$209)+SUMIF(B$145:B$176,AB63,R$145:R$176)+SUMIF(B$178:B$209,AB63,R$178:R$209)</f>
        <v>0</v>
      </c>
      <c r="AL63" s="27" t="s">
        <v>171</v>
      </c>
      <c r="AM63" s="52" t="str">
        <f>IF(((AL63&gt;[1]Лист1!$B$2)*AND(AL63&lt;[1]Лист1!$B$3)),1,IF(((AL63&gt;[1]Лист1!$C$2)*AND(AL63&lt;[1]Лист1!$C$3)),2,""))</f>
        <v/>
      </c>
      <c r="AN63" s="50">
        <f>SUMIF(AB$145:AB$176,AB63,AN$145:AN$176)+SUMIF(AB$178:AB$209,AB63,AN$178:AN$209)+SUMIF(B$145:B$176,AB63,V$145:V$176)+SUMIF(B$178:B$209,AB63,V$178:V$209)</f>
        <v>0</v>
      </c>
      <c r="AO63" s="27" t="s">
        <v>171</v>
      </c>
    </row>
    <row r="64" spans="2:41" x14ac:dyDescent="0.25">
      <c r="B64" s="54">
        <v>12</v>
      </c>
      <c r="C64" s="139"/>
      <c r="D64" s="48" t="s">
        <v>104</v>
      </c>
      <c r="E64" s="134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25"/>
      <c r="R64" s="125"/>
      <c r="S64" s="125"/>
      <c r="T64" s="125"/>
      <c r="U64" s="125"/>
      <c r="V64" s="125"/>
      <c r="W64" s="125"/>
      <c r="X64" s="125"/>
      <c r="Y64" s="125"/>
      <c r="Z64" s="42" t="str">
        <f t="shared" si="5"/>
        <v/>
      </c>
      <c r="AA64" s="23">
        <f t="shared" si="6"/>
        <v>0</v>
      </c>
      <c r="AB64" s="24" t="s">
        <v>161</v>
      </c>
      <c r="AC64" s="164" t="s">
        <v>41</v>
      </c>
      <c r="AD64" s="164"/>
      <c r="AE64" s="164"/>
      <c r="AF64" s="164"/>
      <c r="AG64" s="164"/>
      <c r="AH64" s="164"/>
      <c r="AI64" s="164"/>
      <c r="AJ64" s="164"/>
      <c r="AK64" s="50">
        <f>SUMIF(AB$145:AB$176,AB64,AK$145:AK$176)+SUMIF(AB$178:AB$209,AB64,AK$178:AK$209)+SUMIF(B$145:B$176,AB64,R$145:R$176)+SUMIF(B$178:B$209,AB64,R$178:R$209)</f>
        <v>0</v>
      </c>
      <c r="AL64" s="52" t="s">
        <v>171</v>
      </c>
      <c r="AM64" s="52" t="str">
        <f>IF(((AL64&gt;[1]Лист1!$B$2)*AND(AL64&lt;[1]Лист1!$B$3)),1,IF(((AL64&gt;[1]Лист1!$C$2)*AND(AL64&lt;[1]Лист1!$C$3)),2,""))</f>
        <v/>
      </c>
      <c r="AN64" s="50">
        <f>SUMIF(AB$145:AB$176,AB64,AN$145:AN$176)+SUMIF(AB$178:AB$209,AB64,AN$178:AN$209)+SUMIF(B$145:B$176,AB64,V$145:V$176)+SUMIF(B$178:B$209,AB64,V$178:V$209)</f>
        <v>0</v>
      </c>
      <c r="AO64" s="27" t="s">
        <v>171</v>
      </c>
    </row>
    <row r="65" spans="2:41" x14ac:dyDescent="0.25">
      <c r="B65" s="55"/>
      <c r="C65" s="48"/>
      <c r="D65" s="48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42"/>
      <c r="AB65" s="24" t="s">
        <v>162</v>
      </c>
      <c r="AC65" s="164" t="s">
        <v>116</v>
      </c>
      <c r="AD65" s="164"/>
      <c r="AE65" s="164"/>
      <c r="AF65" s="164"/>
      <c r="AG65" s="164"/>
      <c r="AH65" s="164"/>
      <c r="AI65" s="164"/>
      <c r="AJ65" s="164"/>
      <c r="AK65" s="50">
        <f>SUMIF(AB$145:AB$176,AB65,AK$145:AK$176)+SUMIF(AB$178:AB$209,AB65,AK$178:AK$209)+SUMIF(B$145:B$176,AB65,R$145:R$176)+SUMIF(B$178:B$209,AB65,R$178:R$209)</f>
        <v>0</v>
      </c>
      <c r="AL65" s="27" t="s">
        <v>171</v>
      </c>
      <c r="AM65" s="52" t="str">
        <f>IF(((AL65&gt;[1]Лист1!$B$2)*AND(AL65&lt;[1]Лист1!$B$3)),1,IF(((AL65&gt;[1]Лист1!$C$2)*AND(AL65&lt;[1]Лист1!$C$3)),2,""))</f>
        <v/>
      </c>
      <c r="AN65" s="50">
        <f>SUMIF(AB$145:AB$176,AB65,AN$145:AN$176)+SUMIF(AB$178:AB$209,AB65,AN$178:AN$209)+SUMIF(B$145:B$176,AB65,V$145:V$176)+SUMIF(B$178:B$209,AB65,V$178:V$209)</f>
        <v>0</v>
      </c>
      <c r="AO65" s="27" t="s">
        <v>171</v>
      </c>
    </row>
    <row r="66" spans="2:41" x14ac:dyDescent="0.25">
      <c r="B66" s="55"/>
      <c r="C66" s="23" t="s">
        <v>208</v>
      </c>
      <c r="D66" s="48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42"/>
      <c r="AC66" s="79"/>
      <c r="AD66" s="79"/>
      <c r="AE66" s="79"/>
      <c r="AF66" s="79"/>
      <c r="AG66" s="79"/>
      <c r="AH66" s="79"/>
      <c r="AI66" s="79"/>
      <c r="AJ66" s="79"/>
      <c r="AK66" s="56"/>
      <c r="AL66" s="27"/>
      <c r="AM66" s="52"/>
      <c r="AN66" s="57"/>
      <c r="AO66" s="27"/>
    </row>
    <row r="67" spans="2:41" ht="127.5" customHeight="1" x14ac:dyDescent="0.25">
      <c r="B67" s="37" t="s">
        <v>108</v>
      </c>
      <c r="C67" s="42" t="s">
        <v>67</v>
      </c>
      <c r="D67" s="43" t="s">
        <v>109</v>
      </c>
      <c r="E67" s="43" t="s">
        <v>209</v>
      </c>
      <c r="F67" s="43" t="s">
        <v>210</v>
      </c>
      <c r="G67" s="44" t="s">
        <v>96</v>
      </c>
      <c r="H67" s="44" t="s">
        <v>97</v>
      </c>
      <c r="I67" s="43" t="s">
        <v>211</v>
      </c>
      <c r="J67" s="45" t="s">
        <v>68</v>
      </c>
      <c r="K67" s="44" t="s">
        <v>98</v>
      </c>
      <c r="L67" s="44" t="s">
        <v>71</v>
      </c>
      <c r="M67" s="43" t="s">
        <v>69</v>
      </c>
      <c r="N67" s="43" t="s">
        <v>99</v>
      </c>
      <c r="O67" s="43" t="s">
        <v>100</v>
      </c>
      <c r="P67" s="44" t="s">
        <v>212</v>
      </c>
      <c r="Q67" s="46" t="s">
        <v>213</v>
      </c>
      <c r="R67" s="46" t="s">
        <v>214</v>
      </c>
      <c r="S67" s="46" t="s">
        <v>215</v>
      </c>
      <c r="T67" s="46" t="s">
        <v>216</v>
      </c>
      <c r="U67" s="46" t="s">
        <v>217</v>
      </c>
      <c r="V67" s="46" t="s">
        <v>276</v>
      </c>
      <c r="W67" s="46" t="s">
        <v>220</v>
      </c>
      <c r="X67" s="46" t="s">
        <v>275</v>
      </c>
      <c r="Y67" s="46" t="s">
        <v>221</v>
      </c>
      <c r="Z67" s="46" t="s">
        <v>101</v>
      </c>
      <c r="AA67" s="46" t="s">
        <v>102</v>
      </c>
      <c r="AB67" s="32"/>
      <c r="AC67" s="23"/>
      <c r="AD67" s="23"/>
      <c r="AE67" s="23"/>
      <c r="AF67" s="23"/>
      <c r="AG67" s="23"/>
      <c r="AH67" s="23"/>
      <c r="AI67" s="23"/>
      <c r="AJ67" s="23"/>
      <c r="AK67" s="47" t="s">
        <v>25</v>
      </c>
      <c r="AL67" s="47" t="s">
        <v>38</v>
      </c>
      <c r="AM67" s="47" t="s">
        <v>42</v>
      </c>
      <c r="AN67" s="47" t="s">
        <v>106</v>
      </c>
      <c r="AO67" s="37" t="s">
        <v>105</v>
      </c>
    </row>
    <row r="68" spans="2:41" x14ac:dyDescent="0.25">
      <c r="B68" s="21">
        <v>13</v>
      </c>
      <c r="C68" s="133"/>
      <c r="D68" s="139" t="s">
        <v>103</v>
      </c>
      <c r="E68" s="134"/>
      <c r="F68" s="135"/>
      <c r="G68" s="135"/>
      <c r="H68" s="137"/>
      <c r="I68" s="135"/>
      <c r="J68" s="135"/>
      <c r="K68" s="135"/>
      <c r="L68" s="135"/>
      <c r="M68" s="135"/>
      <c r="N68" s="135"/>
      <c r="O68" s="135"/>
      <c r="P68" s="135"/>
      <c r="Q68" s="122"/>
      <c r="R68" s="122"/>
      <c r="S68" s="122"/>
      <c r="T68" s="122"/>
      <c r="U68" s="122"/>
      <c r="V68" s="122"/>
      <c r="W68" s="122"/>
      <c r="X68" s="122"/>
      <c r="Y68" s="122"/>
      <c r="Z68" s="42">
        <f t="shared" ref="Z68:Z91" si="9">IF(D68="П",SUM(J68:Y68),"")</f>
        <v>0</v>
      </c>
      <c r="AA68" s="23" t="str">
        <f t="shared" ref="AA68:AA91" si="10">IF(D68="Ф",SUM(J68:Y68),"")</f>
        <v/>
      </c>
      <c r="AB68" s="24" t="s">
        <v>163</v>
      </c>
      <c r="AC68" s="23" t="s">
        <v>3</v>
      </c>
      <c r="AK68" s="58">
        <f>SUM(AK69:AK86)</f>
        <v>0</v>
      </c>
      <c r="AL68" s="29"/>
      <c r="AM68" s="29"/>
      <c r="AN68" s="58">
        <f>SUM(AN69:AN86)</f>
        <v>0</v>
      </c>
      <c r="AO68" s="37"/>
    </row>
    <row r="69" spans="2:41" x14ac:dyDescent="0.25">
      <c r="B69" s="21">
        <v>13</v>
      </c>
      <c r="C69" s="139"/>
      <c r="D69" s="139" t="s">
        <v>104</v>
      </c>
      <c r="E69" s="134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22"/>
      <c r="R69" s="122"/>
      <c r="S69" s="122"/>
      <c r="T69" s="122"/>
      <c r="U69" s="122"/>
      <c r="V69" s="122"/>
      <c r="W69" s="122"/>
      <c r="X69" s="122"/>
      <c r="Y69" s="122"/>
      <c r="Z69" s="42" t="str">
        <f t="shared" si="9"/>
        <v/>
      </c>
      <c r="AA69" s="23">
        <f t="shared" si="10"/>
        <v>0</v>
      </c>
      <c r="AB69" s="24" t="s">
        <v>164</v>
      </c>
      <c r="AC69" s="162" t="s">
        <v>43</v>
      </c>
      <c r="AD69" s="162"/>
      <c r="AE69" s="162"/>
      <c r="AF69" s="162"/>
      <c r="AG69" s="162"/>
      <c r="AH69" s="162"/>
      <c r="AI69" s="162"/>
      <c r="AJ69" s="162"/>
      <c r="AK69" s="94"/>
      <c r="AL69" s="87"/>
      <c r="AM69" s="52" t="str">
        <f>IF(((AL69&gt;=[1]Лист1!$B$2)*AND(AL69&lt;=[1]Лист1!$B$3)),1,IF(((AL69&gt;=[1]Лист1!$C$2)*AND(AL69&lt;=[1]Лист1!$C$3)),2,""))</f>
        <v/>
      </c>
      <c r="AN69" s="94"/>
      <c r="AO69" s="84"/>
    </row>
    <row r="70" spans="2:41" x14ac:dyDescent="0.25">
      <c r="B70" s="21">
        <v>14</v>
      </c>
      <c r="C70" s="133"/>
      <c r="D70" s="139" t="s">
        <v>103</v>
      </c>
      <c r="E70" s="134"/>
      <c r="F70" s="135"/>
      <c r="G70" s="137"/>
      <c r="H70" s="135"/>
      <c r="I70" s="135"/>
      <c r="J70" s="135"/>
      <c r="K70" s="135"/>
      <c r="L70" s="135"/>
      <c r="M70" s="135"/>
      <c r="N70" s="135"/>
      <c r="O70" s="135"/>
      <c r="P70" s="135"/>
      <c r="Q70" s="122"/>
      <c r="R70" s="122"/>
      <c r="S70" s="122"/>
      <c r="T70" s="122"/>
      <c r="U70" s="122"/>
      <c r="V70" s="122"/>
      <c r="W70" s="122"/>
      <c r="X70" s="122"/>
      <c r="Y70" s="122"/>
      <c r="Z70" s="42">
        <f t="shared" si="9"/>
        <v>0</v>
      </c>
      <c r="AA70" s="23" t="str">
        <f t="shared" si="10"/>
        <v/>
      </c>
      <c r="AB70" s="24" t="s">
        <v>165</v>
      </c>
      <c r="AC70" s="162" t="s">
        <v>44</v>
      </c>
      <c r="AD70" s="162"/>
      <c r="AE70" s="162"/>
      <c r="AF70" s="162"/>
      <c r="AG70" s="162"/>
      <c r="AH70" s="162"/>
      <c r="AI70" s="162"/>
      <c r="AJ70" s="162"/>
      <c r="AK70" s="94"/>
      <c r="AL70" s="87"/>
      <c r="AM70" s="52" t="str">
        <f>IF(((AL70&gt;=[1]Лист1!$B$2)*AND(AL70&lt;=[1]Лист1!$B$3)),1,IF(((AL70&gt;=[1]Лист1!$C$2)*AND(AL70&lt;=[1]Лист1!$C$3)),2,""))</f>
        <v/>
      </c>
      <c r="AN70" s="94"/>
      <c r="AO70" s="84"/>
    </row>
    <row r="71" spans="2:41" x14ac:dyDescent="0.25">
      <c r="B71" s="21">
        <v>14</v>
      </c>
      <c r="C71" s="139"/>
      <c r="D71" s="139" t="s">
        <v>104</v>
      </c>
      <c r="E71" s="134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22"/>
      <c r="R71" s="122"/>
      <c r="S71" s="122"/>
      <c r="T71" s="122"/>
      <c r="U71" s="122"/>
      <c r="V71" s="122"/>
      <c r="W71" s="122"/>
      <c r="X71" s="122"/>
      <c r="Y71" s="122"/>
      <c r="Z71" s="42" t="str">
        <f t="shared" si="9"/>
        <v/>
      </c>
      <c r="AA71" s="23">
        <f t="shared" si="10"/>
        <v>0</v>
      </c>
      <c r="AB71" s="24" t="s">
        <v>166</v>
      </c>
      <c r="AC71" s="162" t="s">
        <v>55</v>
      </c>
      <c r="AD71" s="162"/>
      <c r="AE71" s="162"/>
      <c r="AF71" s="162"/>
      <c r="AG71" s="162"/>
      <c r="AH71" s="162"/>
      <c r="AI71" s="162"/>
      <c r="AJ71" s="162"/>
      <c r="AK71" s="94"/>
      <c r="AL71" s="87"/>
      <c r="AM71" s="52" t="str">
        <f>IF(((AL71&gt;=[1]Лист1!$B$2)*AND(AL71&lt;=[1]Лист1!$B$3)),1,IF(((AL71&gt;=[1]Лист1!$C$2)*AND(AL71&lt;=[1]Лист1!$C$3)),2,""))</f>
        <v/>
      </c>
      <c r="AN71" s="94"/>
      <c r="AO71" s="84"/>
    </row>
    <row r="72" spans="2:41" x14ac:dyDescent="0.25">
      <c r="B72" s="21">
        <v>15</v>
      </c>
      <c r="C72" s="133"/>
      <c r="D72" s="139" t="s">
        <v>103</v>
      </c>
      <c r="E72" s="134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22"/>
      <c r="R72" s="122"/>
      <c r="S72" s="122"/>
      <c r="T72" s="122"/>
      <c r="U72" s="122"/>
      <c r="V72" s="122"/>
      <c r="W72" s="122"/>
      <c r="X72" s="122"/>
      <c r="Y72" s="122"/>
      <c r="Z72" s="42">
        <f t="shared" si="9"/>
        <v>0</v>
      </c>
      <c r="AA72" s="23" t="str">
        <f t="shared" si="10"/>
        <v/>
      </c>
      <c r="AB72" s="24" t="s">
        <v>167</v>
      </c>
      <c r="AC72" s="159" t="s">
        <v>45</v>
      </c>
      <c r="AD72" s="159"/>
      <c r="AE72" s="159"/>
      <c r="AF72" s="159"/>
      <c r="AG72" s="159"/>
      <c r="AH72" s="159"/>
      <c r="AI72" s="159"/>
      <c r="AJ72" s="159"/>
      <c r="AK72" s="50">
        <f>SUMIF(AB$145:AB$176,AB72,AK$145:AK$176)+SUMIF(AB$178:AB$209,AB72,AK$178:AK$209)+SUMIF(B$145:B$176,AB72,R$145:R$176)+SUMIF(B$178:B$209,AB72,R$178:R$209)</f>
        <v>0</v>
      </c>
      <c r="AL72" s="27" t="s">
        <v>171</v>
      </c>
      <c r="AM72" s="52" t="str">
        <f>IF(((AL72&gt;[1]Лист1!$B$2)*AND(AL72&lt;[1]Лист1!$B$3)),1,IF(((AL72&gt;[1]Лист1!$C$2)*AND(AL72&lt;[1]Лист1!$C$3)),2,""))</f>
        <v/>
      </c>
      <c r="AN72" s="50">
        <f>SUMIF(AB$145:AB$176,AB72,AN$145:AN$176)+SUMIF(AB$178:AB$209,AB72,AN$178:AN$209)+SUMIF(B$145:B$176,AB72,V$145:V$176)+SUMIF(B$178:B$209,AB72,V$178:V$209)</f>
        <v>0</v>
      </c>
      <c r="AO72" s="27" t="s">
        <v>171</v>
      </c>
    </row>
    <row r="73" spans="2:41" x14ac:dyDescent="0.25">
      <c r="B73" s="21">
        <v>15</v>
      </c>
      <c r="C73" s="139"/>
      <c r="D73" s="139" t="s">
        <v>104</v>
      </c>
      <c r="E73" s="134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22"/>
      <c r="R73" s="122"/>
      <c r="S73" s="122"/>
      <c r="T73" s="122"/>
      <c r="U73" s="122"/>
      <c r="V73" s="122"/>
      <c r="W73" s="122"/>
      <c r="X73" s="122"/>
      <c r="Y73" s="122"/>
      <c r="Z73" s="42" t="str">
        <f t="shared" si="9"/>
        <v/>
      </c>
      <c r="AA73" s="23">
        <f t="shared" si="10"/>
        <v>0</v>
      </c>
      <c r="AB73" s="24" t="s">
        <v>172</v>
      </c>
      <c r="AC73" s="162" t="s">
        <v>46</v>
      </c>
      <c r="AD73" s="162"/>
      <c r="AE73" s="162"/>
      <c r="AF73" s="162"/>
      <c r="AG73" s="162"/>
      <c r="AH73" s="162"/>
      <c r="AI73" s="162"/>
      <c r="AJ73" s="162"/>
      <c r="AK73" s="94"/>
      <c r="AL73" s="96"/>
      <c r="AM73" s="52" t="str">
        <f>IF(((AL73&gt;=[1]Лист1!$B$2)*AND(AL73&lt;=[1]Лист1!$B$3)),1,IF(((AL73&gt;=[1]Лист1!$C$2)*AND(AL73&lt;=[1]Лист1!$C$3)),2,""))</f>
        <v/>
      </c>
      <c r="AN73" s="94"/>
      <c r="AO73" s="84"/>
    </row>
    <row r="74" spans="2:41" x14ac:dyDescent="0.25">
      <c r="B74" s="21">
        <v>16</v>
      </c>
      <c r="C74" s="93"/>
      <c r="D74" s="126" t="s">
        <v>103</v>
      </c>
      <c r="E74" s="123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42">
        <f t="shared" si="9"/>
        <v>0</v>
      </c>
      <c r="AA74" s="23" t="str">
        <f t="shared" si="10"/>
        <v/>
      </c>
      <c r="AB74" s="24" t="s">
        <v>173</v>
      </c>
      <c r="AC74" s="162" t="s">
        <v>47</v>
      </c>
      <c r="AD74" s="162"/>
      <c r="AE74" s="162"/>
      <c r="AF74" s="162"/>
      <c r="AG74" s="162"/>
      <c r="AH74" s="162"/>
      <c r="AI74" s="162"/>
      <c r="AJ74" s="162"/>
      <c r="AK74" s="94"/>
      <c r="AL74" s="96"/>
      <c r="AM74" s="52" t="str">
        <f>IF(((AL74&gt;=[1]Лист1!$B$2)*AND(AL74&lt;=[1]Лист1!$B$3)),1,IF(((AL74&gt;=[1]Лист1!$C$2)*AND(AL74&lt;=[1]Лист1!$C$3)),2,""))</f>
        <v/>
      </c>
      <c r="AN74" s="94"/>
      <c r="AO74" s="84"/>
    </row>
    <row r="75" spans="2:41" x14ac:dyDescent="0.25">
      <c r="B75" s="21">
        <v>16</v>
      </c>
      <c r="C75" s="140"/>
      <c r="D75" s="126" t="s">
        <v>104</v>
      </c>
      <c r="E75" s="123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42" t="str">
        <f t="shared" si="9"/>
        <v/>
      </c>
      <c r="AA75" s="23">
        <f t="shared" si="10"/>
        <v>0</v>
      </c>
      <c r="AB75" s="24" t="s">
        <v>174</v>
      </c>
      <c r="AC75" s="162" t="s">
        <v>169</v>
      </c>
      <c r="AD75" s="162"/>
      <c r="AE75" s="162"/>
      <c r="AF75" s="162"/>
      <c r="AG75" s="162"/>
      <c r="AH75" s="162"/>
      <c r="AI75" s="162"/>
      <c r="AJ75" s="162"/>
      <c r="AK75" s="94"/>
      <c r="AL75" s="96"/>
      <c r="AM75" s="52" t="str">
        <f>IF(((AL75&gt;=[1]Лист1!$B$2)*AND(AL75&lt;=[1]Лист1!$B$3)),1,IF(((AL75&gt;=[1]Лист1!$C$2)*AND(AL75&lt;=[1]Лист1!$C$3)),2,""))</f>
        <v/>
      </c>
      <c r="AN75" s="94"/>
      <c r="AO75" s="84"/>
    </row>
    <row r="76" spans="2:41" x14ac:dyDescent="0.25">
      <c r="B76" s="21">
        <v>17</v>
      </c>
      <c r="C76" s="93"/>
      <c r="D76" s="126" t="s">
        <v>103</v>
      </c>
      <c r="E76" s="123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42">
        <f t="shared" si="9"/>
        <v>0</v>
      </c>
      <c r="AA76" s="23" t="str">
        <f t="shared" si="10"/>
        <v/>
      </c>
      <c r="AB76" s="24" t="s">
        <v>175</v>
      </c>
      <c r="AC76" s="162" t="s">
        <v>48</v>
      </c>
      <c r="AD76" s="162"/>
      <c r="AE76" s="162"/>
      <c r="AF76" s="162"/>
      <c r="AG76" s="162"/>
      <c r="AH76" s="162"/>
      <c r="AI76" s="162"/>
      <c r="AJ76" s="162"/>
      <c r="AK76" s="94"/>
      <c r="AL76" s="96"/>
      <c r="AM76" s="52" t="str">
        <f>IF(((AL76&gt;=[1]Лист1!$B$2)*AND(AL76&lt;=[1]Лист1!$B$3)),1,IF(((AL76&gt;=[1]Лист1!$C$2)*AND(AL76&lt;=[1]Лист1!$C$3)),2,""))</f>
        <v/>
      </c>
      <c r="AN76" s="94"/>
      <c r="AO76" s="84"/>
    </row>
    <row r="77" spans="2:41" x14ac:dyDescent="0.25">
      <c r="B77" s="21">
        <v>17</v>
      </c>
      <c r="C77" s="126"/>
      <c r="D77" s="126" t="s">
        <v>104</v>
      </c>
      <c r="E77" s="123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42" t="str">
        <f t="shared" si="9"/>
        <v/>
      </c>
      <c r="AA77" s="23">
        <f t="shared" si="10"/>
        <v>0</v>
      </c>
      <c r="AB77" s="24" t="s">
        <v>176</v>
      </c>
      <c r="AC77" s="162" t="s">
        <v>49</v>
      </c>
      <c r="AD77" s="162"/>
      <c r="AE77" s="162"/>
      <c r="AF77" s="162"/>
      <c r="AG77" s="162"/>
      <c r="AH77" s="162"/>
      <c r="AI77" s="162"/>
      <c r="AJ77" s="162"/>
      <c r="AK77" s="94"/>
      <c r="AL77" s="96"/>
      <c r="AM77" s="52" t="str">
        <f>IF(((AL77&gt;=[1]Лист1!$B$2)*AND(AL77&lt;=[1]Лист1!$B$3)),1,IF(((AL77&gt;=[1]Лист1!$C$2)*AND(AL77&lt;=[1]Лист1!$C$3)),2,""))</f>
        <v/>
      </c>
      <c r="AN77" s="94"/>
      <c r="AO77" s="84"/>
    </row>
    <row r="78" spans="2:41" x14ac:dyDescent="0.25">
      <c r="B78" s="21">
        <v>18</v>
      </c>
      <c r="C78" s="93"/>
      <c r="D78" s="126" t="s">
        <v>103</v>
      </c>
      <c r="E78" s="123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42">
        <f t="shared" si="9"/>
        <v>0</v>
      </c>
      <c r="AA78" s="23" t="str">
        <f t="shared" si="10"/>
        <v/>
      </c>
      <c r="AB78" s="24" t="s">
        <v>177</v>
      </c>
      <c r="AC78" s="162" t="s">
        <v>170</v>
      </c>
      <c r="AD78" s="162"/>
      <c r="AE78" s="162"/>
      <c r="AF78" s="162"/>
      <c r="AG78" s="162"/>
      <c r="AH78" s="162"/>
      <c r="AI78" s="162"/>
      <c r="AJ78" s="162"/>
      <c r="AK78" s="94"/>
      <c r="AL78" s="115"/>
      <c r="AM78" s="52"/>
      <c r="AN78" s="94"/>
      <c r="AO78" s="84"/>
    </row>
    <row r="79" spans="2:41" x14ac:dyDescent="0.25">
      <c r="B79" s="21">
        <v>18</v>
      </c>
      <c r="C79" s="126"/>
      <c r="D79" s="126" t="s">
        <v>104</v>
      </c>
      <c r="E79" s="123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42" t="str">
        <f t="shared" si="9"/>
        <v/>
      </c>
      <c r="AA79" s="23">
        <f t="shared" si="10"/>
        <v>0</v>
      </c>
      <c r="AB79" s="161" t="s">
        <v>178</v>
      </c>
      <c r="AC79" s="162" t="s">
        <v>117</v>
      </c>
      <c r="AD79" s="162"/>
      <c r="AE79" s="162"/>
      <c r="AF79" s="162"/>
      <c r="AG79" s="162"/>
      <c r="AH79" s="162"/>
      <c r="AI79" s="162"/>
      <c r="AJ79" s="163"/>
      <c r="AK79" s="170"/>
      <c r="AL79" s="171"/>
      <c r="AM79" s="169" t="str">
        <f>IF(((AL79&gt;=[1]Лист1!$B$2)*AND(AL79&lt;=[1]Лист1!$B$3)),1,IF(((AL79&gt;=[1]Лист1!$C$2)*AND(AL79&lt;=[1]Лист1!$C$3)),2,""))</f>
        <v/>
      </c>
      <c r="AN79" s="170"/>
      <c r="AO79" s="172"/>
    </row>
    <row r="80" spans="2:41" x14ac:dyDescent="0.25">
      <c r="B80" s="21">
        <v>19</v>
      </c>
      <c r="C80" s="93"/>
      <c r="D80" s="126" t="s">
        <v>103</v>
      </c>
      <c r="E80" s="123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42">
        <f t="shared" si="9"/>
        <v>0</v>
      </c>
      <c r="AA80" s="23" t="str">
        <f t="shared" si="10"/>
        <v/>
      </c>
      <c r="AB80" s="161"/>
      <c r="AC80" s="162"/>
      <c r="AD80" s="162"/>
      <c r="AE80" s="162"/>
      <c r="AF80" s="162"/>
      <c r="AG80" s="162"/>
      <c r="AH80" s="162"/>
      <c r="AI80" s="162"/>
      <c r="AJ80" s="163"/>
      <c r="AK80" s="170"/>
      <c r="AL80" s="146"/>
      <c r="AM80" s="169"/>
      <c r="AN80" s="170"/>
      <c r="AO80" s="172"/>
    </row>
    <row r="81" spans="2:41" x14ac:dyDescent="0.25">
      <c r="B81" s="21">
        <v>19</v>
      </c>
      <c r="C81" s="126"/>
      <c r="D81" s="126" t="s">
        <v>104</v>
      </c>
      <c r="E81" s="123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42" t="str">
        <f t="shared" si="9"/>
        <v/>
      </c>
      <c r="AA81" s="23">
        <f t="shared" si="10"/>
        <v>0</v>
      </c>
      <c r="AB81" s="24" t="s">
        <v>179</v>
      </c>
      <c r="AC81" s="162" t="s">
        <v>50</v>
      </c>
      <c r="AD81" s="162"/>
      <c r="AE81" s="162"/>
      <c r="AF81" s="162"/>
      <c r="AG81" s="162"/>
      <c r="AH81" s="162"/>
      <c r="AI81" s="162"/>
      <c r="AJ81" s="162"/>
      <c r="AK81" s="94"/>
      <c r="AL81" s="96"/>
      <c r="AM81" s="52" t="str">
        <f>IF(((AL81&gt;=[1]Лист1!$B$2)*AND(AL81&lt;=[1]Лист1!$B$3)),1,IF(((AL81&gt;=[1]Лист1!$C$2)*AND(AL81&lt;=[1]Лист1!$C$3)),2,""))</f>
        <v/>
      </c>
      <c r="AN81" s="94"/>
      <c r="AO81" s="84"/>
    </row>
    <row r="82" spans="2:41" x14ac:dyDescent="0.25">
      <c r="B82" s="21">
        <v>20</v>
      </c>
      <c r="C82" s="93"/>
      <c r="D82" s="126" t="s">
        <v>103</v>
      </c>
      <c r="E82" s="123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42">
        <f t="shared" si="9"/>
        <v>0</v>
      </c>
      <c r="AA82" s="23" t="str">
        <f t="shared" si="10"/>
        <v/>
      </c>
      <c r="AB82" s="161" t="s">
        <v>180</v>
      </c>
      <c r="AC82" s="162" t="s">
        <v>51</v>
      </c>
      <c r="AD82" s="162"/>
      <c r="AE82" s="162"/>
      <c r="AF82" s="162"/>
      <c r="AG82" s="162"/>
      <c r="AH82" s="162"/>
      <c r="AI82" s="162"/>
      <c r="AJ82" s="163"/>
      <c r="AK82" s="170"/>
      <c r="AL82" s="171"/>
      <c r="AM82" s="169" t="str">
        <f>IF(((AL82&gt;=[1]Лист1!$B$2)*AND(AL82&lt;=[1]Лист1!$B$3)),1,IF(((AL82&gt;=[1]Лист1!$C$2)*AND(AL82&lt;=[1]Лист1!$C$3)),2,""))</f>
        <v/>
      </c>
      <c r="AN82" s="170"/>
      <c r="AO82" s="172"/>
    </row>
    <row r="83" spans="2:41" x14ac:dyDescent="0.25">
      <c r="B83" s="21">
        <v>20</v>
      </c>
      <c r="D83" s="126" t="s">
        <v>104</v>
      </c>
      <c r="E83" s="123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42" t="str">
        <f t="shared" si="9"/>
        <v/>
      </c>
      <c r="AA83" s="23">
        <f t="shared" si="10"/>
        <v>0</v>
      </c>
      <c r="AB83" s="161"/>
      <c r="AC83" s="162"/>
      <c r="AD83" s="162"/>
      <c r="AE83" s="162"/>
      <c r="AF83" s="162"/>
      <c r="AG83" s="162"/>
      <c r="AH83" s="162"/>
      <c r="AI83" s="162"/>
      <c r="AJ83" s="163"/>
      <c r="AK83" s="170"/>
      <c r="AL83" s="146"/>
      <c r="AM83" s="169"/>
      <c r="AN83" s="170"/>
      <c r="AO83" s="172"/>
    </row>
    <row r="84" spans="2:41" x14ac:dyDescent="0.25">
      <c r="B84" s="21">
        <v>21</v>
      </c>
      <c r="C84" s="93"/>
      <c r="D84" s="126" t="s">
        <v>103</v>
      </c>
      <c r="E84" s="123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42">
        <f t="shared" si="9"/>
        <v>0</v>
      </c>
      <c r="AA84" s="23" t="str">
        <f t="shared" si="10"/>
        <v/>
      </c>
      <c r="AB84" s="24" t="s">
        <v>181</v>
      </c>
      <c r="AC84" s="162" t="s">
        <v>52</v>
      </c>
      <c r="AD84" s="162"/>
      <c r="AE84" s="162"/>
      <c r="AF84" s="162"/>
      <c r="AG84" s="162"/>
      <c r="AH84" s="162"/>
      <c r="AI84" s="162"/>
      <c r="AJ84" s="162"/>
      <c r="AK84" s="94"/>
      <c r="AL84" s="96"/>
      <c r="AM84" s="52" t="str">
        <f>IF(((AL84&gt;=[1]Лист1!$B$2)*AND(AL84&lt;=[1]Лист1!$B$3)),1,IF(((AL84&gt;=[1]Лист1!$C$2)*AND(AL84&lt;=[1]Лист1!$C$3)),2,""))</f>
        <v/>
      </c>
      <c r="AN84" s="94"/>
      <c r="AO84" s="84"/>
    </row>
    <row r="85" spans="2:41" x14ac:dyDescent="0.25">
      <c r="B85" s="21">
        <v>21</v>
      </c>
      <c r="C85" s="126"/>
      <c r="D85" s="126" t="s">
        <v>104</v>
      </c>
      <c r="E85" s="123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42" t="str">
        <f t="shared" si="9"/>
        <v/>
      </c>
      <c r="AA85" s="23">
        <f t="shared" si="10"/>
        <v>0</v>
      </c>
      <c r="AB85" s="24" t="s">
        <v>182</v>
      </c>
      <c r="AC85" s="159" t="s">
        <v>53</v>
      </c>
      <c r="AD85" s="159"/>
      <c r="AE85" s="159"/>
      <c r="AF85" s="159"/>
      <c r="AG85" s="159"/>
      <c r="AH85" s="159"/>
      <c r="AI85" s="159"/>
      <c r="AJ85" s="159"/>
      <c r="AK85" s="50">
        <f>SUMIF(AB$145:AB$176,AB85,AK$145:AK$176)+SUMIF(AB$178:AB$209,AB85,AK$178:AK$209)+SUMIF(B$145:B$176,AB85,R$145:R$176)+SUMIF(B$178:B$209,AB85,R$178:R$209)</f>
        <v>0</v>
      </c>
      <c r="AL85" s="59" t="s">
        <v>171</v>
      </c>
      <c r="AM85" s="52" t="str">
        <f>IF(((AL85&gt;[1]Лист1!$B$2)*AND(AL85&lt;[1]Лист1!$B$3)),1,IF(((AL85&gt;[1]Лист1!$C$2)*AND(AL85&lt;[1]Лист1!$C$3)),2,""))</f>
        <v/>
      </c>
      <c r="AN85" s="77">
        <f>SUMIF(AB$145:AB$176,AB85,AN$145:AN$176)+SUMIF(AB$178:AB$209,AB85,AN$178:AN$209)+SUMIF(B$145:B$176,AB85,V$145:V$176)+SUMIF(B$178:B$209,AB85,V$178:V$209)</f>
        <v>0</v>
      </c>
      <c r="AO85" s="27" t="s">
        <v>171</v>
      </c>
    </row>
    <row r="86" spans="2:41" x14ac:dyDescent="0.25">
      <c r="B86" s="21">
        <v>22</v>
      </c>
      <c r="C86" s="93"/>
      <c r="D86" s="126" t="s">
        <v>103</v>
      </c>
      <c r="E86" s="123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42">
        <f t="shared" si="9"/>
        <v>0</v>
      </c>
      <c r="AA86" s="23" t="str">
        <f t="shared" si="10"/>
        <v/>
      </c>
      <c r="AB86" s="24" t="s">
        <v>183</v>
      </c>
      <c r="AC86" s="159" t="s">
        <v>54</v>
      </c>
      <c r="AD86" s="159"/>
      <c r="AE86" s="159"/>
      <c r="AF86" s="159"/>
      <c r="AG86" s="159"/>
      <c r="AH86" s="159"/>
      <c r="AI86" s="159"/>
      <c r="AJ86" s="159"/>
      <c r="AK86" s="50">
        <f>SUMIF(AB$145:AB$176,AB86,AK$145:AK$176)+SUMIF(AB$178:AB$209,AB86,AK$178:AK$209)+SUMIF(B$145:B$176,AB86,R$145:R$176)+SUMIF(B$178:B$209,AB86,R$178:R$209)</f>
        <v>0</v>
      </c>
      <c r="AL86" s="27" t="s">
        <v>171</v>
      </c>
      <c r="AM86" s="52" t="str">
        <f>IF(((AL86&gt;[1]Лист1!$B$2)*AND(AL86&lt;[1]Лист1!$B$3)),1,IF(((AL86&gt;[1]Лист1!$C$2)*AND(AL86&lt;[1]Лист1!$C$3)),2,""))</f>
        <v/>
      </c>
      <c r="AN86" s="77">
        <f>SUMIF(AB$145:AB$176,AB86,AN$145:AN$176)+SUMIF(AB$178:AB$209,AB86,AN$178:AN$209)+SUMIF(B$145:B$176,AB86,V$145:V$176)+SUMIF(B$178:B$209,AB86,V$178:V$209)</f>
        <v>0</v>
      </c>
      <c r="AO86" s="27" t="s">
        <v>171</v>
      </c>
    </row>
    <row r="87" spans="2:41" x14ac:dyDescent="0.25">
      <c r="B87" s="21">
        <v>22</v>
      </c>
      <c r="C87" s="126"/>
      <c r="D87" s="126" t="s">
        <v>104</v>
      </c>
      <c r="E87" s="123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42" t="str">
        <f t="shared" si="9"/>
        <v/>
      </c>
      <c r="AA87" s="23">
        <f t="shared" si="10"/>
        <v>0</v>
      </c>
      <c r="AC87" s="78"/>
      <c r="AD87" s="78"/>
      <c r="AE87" s="78"/>
      <c r="AF87" s="78"/>
      <c r="AG87" s="78"/>
      <c r="AH87" s="78"/>
      <c r="AI87" s="78"/>
      <c r="AJ87" s="78"/>
      <c r="AK87" s="27"/>
      <c r="AL87" s="27"/>
      <c r="AM87" s="52"/>
      <c r="AN87" s="27"/>
      <c r="AO87" s="27"/>
    </row>
    <row r="88" spans="2:41" x14ac:dyDescent="0.25">
      <c r="B88" s="21">
        <v>23</v>
      </c>
      <c r="C88" s="93"/>
      <c r="D88" s="126" t="s">
        <v>103</v>
      </c>
      <c r="E88" s="123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42">
        <f t="shared" si="9"/>
        <v>0</v>
      </c>
      <c r="AA88" s="23" t="str">
        <f t="shared" si="10"/>
        <v/>
      </c>
      <c r="AC88" s="78"/>
      <c r="AD88" s="78"/>
      <c r="AE88" s="78"/>
      <c r="AF88" s="78"/>
      <c r="AG88" s="78"/>
      <c r="AH88" s="78"/>
      <c r="AI88" s="78"/>
      <c r="AJ88" s="78"/>
      <c r="AK88" s="27"/>
      <c r="AL88" s="27"/>
      <c r="AM88" s="52"/>
      <c r="AN88" s="27"/>
      <c r="AO88" s="27"/>
    </row>
    <row r="89" spans="2:41" x14ac:dyDescent="0.25">
      <c r="B89" s="21">
        <v>23</v>
      </c>
      <c r="C89" s="126"/>
      <c r="D89" s="126" t="s">
        <v>104</v>
      </c>
      <c r="E89" s="123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42" t="str">
        <f t="shared" si="9"/>
        <v/>
      </c>
      <c r="AA89" s="23">
        <f t="shared" si="10"/>
        <v>0</v>
      </c>
      <c r="AC89" s="78"/>
      <c r="AD89" s="78"/>
      <c r="AE89" s="78"/>
      <c r="AF89" s="78"/>
      <c r="AG89" s="78"/>
      <c r="AH89" s="78"/>
      <c r="AI89" s="78"/>
      <c r="AJ89" s="78"/>
      <c r="AK89" s="27"/>
      <c r="AL89" s="27"/>
      <c r="AM89" s="52"/>
      <c r="AN89" s="27"/>
      <c r="AO89" s="27"/>
    </row>
    <row r="90" spans="2:41" x14ac:dyDescent="0.25">
      <c r="C90" s="113" t="s">
        <v>263</v>
      </c>
      <c r="D90" s="92" t="s">
        <v>103</v>
      </c>
      <c r="E90" s="90"/>
      <c r="F90" s="90"/>
      <c r="G90" s="90"/>
      <c r="H90" s="90"/>
      <c r="I90" s="90"/>
      <c r="J90" s="90">
        <f t="shared" ref="J90:Y91" si="11">SUMIFS(J$41:J$64,$D$41:$D$64,$D90)+SUMIFS(J$68:J$89,$D$68:$D$89,$D90)</f>
        <v>0</v>
      </c>
      <c r="K90" s="90">
        <f t="shared" si="11"/>
        <v>0</v>
      </c>
      <c r="L90" s="90">
        <f t="shared" si="11"/>
        <v>0</v>
      </c>
      <c r="M90" s="90">
        <f t="shared" si="11"/>
        <v>0</v>
      </c>
      <c r="N90" s="90">
        <f t="shared" si="11"/>
        <v>0</v>
      </c>
      <c r="O90" s="90">
        <f t="shared" si="11"/>
        <v>0</v>
      </c>
      <c r="P90" s="90">
        <f t="shared" si="11"/>
        <v>0</v>
      </c>
      <c r="Q90" s="90">
        <f t="shared" si="11"/>
        <v>0</v>
      </c>
      <c r="R90" s="90">
        <f t="shared" si="11"/>
        <v>0</v>
      </c>
      <c r="S90" s="90">
        <f t="shared" si="11"/>
        <v>0</v>
      </c>
      <c r="T90" s="90">
        <f t="shared" si="11"/>
        <v>0</v>
      </c>
      <c r="U90" s="90">
        <f t="shared" si="11"/>
        <v>0</v>
      </c>
      <c r="V90" s="90">
        <f t="shared" si="11"/>
        <v>0</v>
      </c>
      <c r="W90" s="90">
        <f t="shared" si="11"/>
        <v>0</v>
      </c>
      <c r="X90" s="90">
        <f t="shared" si="11"/>
        <v>0</v>
      </c>
      <c r="Y90" s="90">
        <f t="shared" si="11"/>
        <v>0</v>
      </c>
      <c r="Z90" s="95">
        <f t="shared" si="9"/>
        <v>0</v>
      </c>
      <c r="AA90" s="67" t="str">
        <f t="shared" si="10"/>
        <v/>
      </c>
      <c r="AC90" s="78"/>
      <c r="AD90" s="78"/>
      <c r="AE90" s="78"/>
      <c r="AF90" s="78"/>
      <c r="AG90" s="78"/>
      <c r="AH90" s="78"/>
      <c r="AI90" s="78"/>
      <c r="AJ90" s="78"/>
      <c r="AK90" s="27"/>
      <c r="AL90" s="27"/>
      <c r="AM90" s="52"/>
      <c r="AN90" s="27"/>
      <c r="AO90" s="27"/>
    </row>
    <row r="91" spans="2:41" x14ac:dyDescent="0.25">
      <c r="C91" s="91" t="s">
        <v>263</v>
      </c>
      <c r="D91" s="92" t="s">
        <v>104</v>
      </c>
      <c r="E91" s="90"/>
      <c r="F91" s="90"/>
      <c r="G91" s="90"/>
      <c r="H91" s="90"/>
      <c r="I91" s="90"/>
      <c r="J91" s="90">
        <f t="shared" si="11"/>
        <v>0</v>
      </c>
      <c r="K91" s="90">
        <f t="shared" si="11"/>
        <v>0</v>
      </c>
      <c r="L91" s="90">
        <f t="shared" si="11"/>
        <v>0</v>
      </c>
      <c r="M91" s="90">
        <f t="shared" si="11"/>
        <v>0</v>
      </c>
      <c r="N91" s="90">
        <f t="shared" si="11"/>
        <v>0</v>
      </c>
      <c r="O91" s="90">
        <f t="shared" si="11"/>
        <v>0</v>
      </c>
      <c r="P91" s="90">
        <f t="shared" si="11"/>
        <v>0</v>
      </c>
      <c r="Q91" s="90">
        <f t="shared" si="11"/>
        <v>0</v>
      </c>
      <c r="R91" s="90">
        <f t="shared" si="11"/>
        <v>0</v>
      </c>
      <c r="S91" s="90">
        <f t="shared" si="11"/>
        <v>0</v>
      </c>
      <c r="T91" s="90">
        <f t="shared" si="11"/>
        <v>0</v>
      </c>
      <c r="U91" s="90">
        <f t="shared" si="11"/>
        <v>0</v>
      </c>
      <c r="V91" s="90">
        <f t="shared" si="11"/>
        <v>0</v>
      </c>
      <c r="W91" s="90">
        <f t="shared" si="11"/>
        <v>0</v>
      </c>
      <c r="X91" s="90">
        <f t="shared" si="11"/>
        <v>0</v>
      </c>
      <c r="Y91" s="90">
        <f t="shared" si="11"/>
        <v>0</v>
      </c>
      <c r="Z91" s="95" t="str">
        <f t="shared" si="9"/>
        <v/>
      </c>
      <c r="AA91" s="67">
        <f t="shared" si="10"/>
        <v>0</v>
      </c>
      <c r="AC91" s="78"/>
      <c r="AD91" s="78"/>
      <c r="AE91" s="78"/>
      <c r="AF91" s="78"/>
      <c r="AG91" s="78"/>
      <c r="AH91" s="78"/>
      <c r="AI91" s="78"/>
      <c r="AJ91" s="78"/>
      <c r="AK91" s="27"/>
      <c r="AL91" s="27"/>
      <c r="AM91" s="52"/>
      <c r="AN91" s="27"/>
      <c r="AO91" s="27"/>
    </row>
    <row r="92" spans="2:41" s="23" customFormat="1" x14ac:dyDescent="0.25">
      <c r="C92" s="23" t="s">
        <v>206</v>
      </c>
      <c r="AB92" s="32"/>
      <c r="AK92" s="29"/>
      <c r="AL92" s="29"/>
      <c r="AM92" s="61"/>
      <c r="AN92" s="29"/>
      <c r="AO92" s="29"/>
    </row>
    <row r="93" spans="2:41" s="23" customFormat="1" ht="108.75" customHeight="1" x14ac:dyDescent="0.25">
      <c r="B93" s="37" t="s">
        <v>108</v>
      </c>
      <c r="C93" s="42" t="s">
        <v>67</v>
      </c>
      <c r="D93" s="43" t="s">
        <v>109</v>
      </c>
      <c r="E93" s="43" t="s">
        <v>209</v>
      </c>
      <c r="F93" s="43" t="s">
        <v>210</v>
      </c>
      <c r="G93" s="44" t="s">
        <v>96</v>
      </c>
      <c r="H93" s="44" t="s">
        <v>97</v>
      </c>
      <c r="I93" s="43" t="s">
        <v>211</v>
      </c>
      <c r="J93" s="45" t="s">
        <v>68</v>
      </c>
      <c r="K93" s="44" t="s">
        <v>98</v>
      </c>
      <c r="L93" s="44" t="s">
        <v>71</v>
      </c>
      <c r="M93" s="43" t="s">
        <v>69</v>
      </c>
      <c r="N93" s="43" t="s">
        <v>99</v>
      </c>
      <c r="O93" s="43" t="s">
        <v>100</v>
      </c>
      <c r="P93" s="44" t="s">
        <v>212</v>
      </c>
      <c r="Q93" s="46" t="s">
        <v>213</v>
      </c>
      <c r="R93" s="46" t="s">
        <v>214</v>
      </c>
      <c r="S93" s="46" t="s">
        <v>215</v>
      </c>
      <c r="T93" s="46" t="s">
        <v>216</v>
      </c>
      <c r="U93" s="46" t="s">
        <v>217</v>
      </c>
      <c r="V93" s="46" t="s">
        <v>276</v>
      </c>
      <c r="W93" s="46" t="s">
        <v>220</v>
      </c>
      <c r="X93" s="46" t="s">
        <v>275</v>
      </c>
      <c r="Y93" s="46" t="s">
        <v>221</v>
      </c>
      <c r="Z93" s="46" t="s">
        <v>101</v>
      </c>
      <c r="AA93" s="46" t="s">
        <v>102</v>
      </c>
      <c r="AB93" s="32"/>
      <c r="AK93" s="47" t="s">
        <v>25</v>
      </c>
      <c r="AL93" s="47" t="s">
        <v>38</v>
      </c>
      <c r="AM93" s="47" t="s">
        <v>42</v>
      </c>
      <c r="AN93" s="47" t="s">
        <v>106</v>
      </c>
      <c r="AO93" s="37" t="s">
        <v>105</v>
      </c>
    </row>
    <row r="94" spans="2:41" ht="15" customHeight="1" x14ac:dyDescent="0.25">
      <c r="B94" s="21">
        <v>1</v>
      </c>
      <c r="C94" s="133"/>
      <c r="D94" s="48" t="s">
        <v>103</v>
      </c>
      <c r="E94" s="134"/>
      <c r="F94" s="135"/>
      <c r="G94" s="135"/>
      <c r="H94" s="136"/>
      <c r="I94" s="135"/>
      <c r="J94" s="135"/>
      <c r="K94" s="135"/>
      <c r="L94" s="135"/>
      <c r="M94" s="135"/>
      <c r="N94" s="135"/>
      <c r="O94" s="135"/>
      <c r="P94" s="135"/>
      <c r="Q94" s="122"/>
      <c r="R94" s="122"/>
      <c r="S94" s="122"/>
      <c r="T94" s="122"/>
      <c r="U94" s="122"/>
      <c r="V94" s="122"/>
      <c r="W94" s="122"/>
      <c r="X94" s="122"/>
      <c r="Y94" s="122"/>
      <c r="Z94" s="42">
        <f>IF(D94="П",SUM(J94:Y94),"")</f>
        <v>0</v>
      </c>
      <c r="AA94" s="23" t="str">
        <f t="shared" ref="AA94:AA117" si="12">IF(D94="Ф",SUM(J94:Y94),"")</f>
        <v/>
      </c>
      <c r="AB94" s="24" t="s">
        <v>184</v>
      </c>
      <c r="AC94" s="23" t="s">
        <v>56</v>
      </c>
      <c r="AJ94" s="27"/>
      <c r="AK94" s="50">
        <f>AK95+AK100+AK101+AK102+AK106+AK107+AK108+AK110+AK109+AK111+AK112</f>
        <v>0</v>
      </c>
      <c r="AL94" s="27"/>
      <c r="AM94" s="27"/>
      <c r="AN94" s="50">
        <f>AN95+AN100+AN101+AN102+AN106+AN107+AN108+AN110+AN109+AN111+AN112</f>
        <v>0</v>
      </c>
      <c r="AO94" s="27"/>
    </row>
    <row r="95" spans="2:41" ht="15" customHeight="1" x14ac:dyDescent="0.25">
      <c r="B95" s="21">
        <v>1</v>
      </c>
      <c r="C95" s="48"/>
      <c r="D95" s="48" t="s">
        <v>104</v>
      </c>
      <c r="E95" s="134"/>
      <c r="F95" s="135"/>
      <c r="G95" s="135"/>
      <c r="H95" s="137"/>
      <c r="I95" s="135"/>
      <c r="J95" s="135"/>
      <c r="K95" s="135"/>
      <c r="L95" s="135"/>
      <c r="M95" s="135"/>
      <c r="N95" s="135"/>
      <c r="O95" s="137"/>
      <c r="P95" s="135"/>
      <c r="Q95" s="130"/>
      <c r="R95" s="130"/>
      <c r="S95" s="130"/>
      <c r="T95" s="130"/>
      <c r="U95" s="130"/>
      <c r="V95" s="130"/>
      <c r="W95" s="130"/>
      <c r="X95" s="130"/>
      <c r="Y95" s="130"/>
      <c r="Z95" s="42" t="str">
        <f t="shared" ref="Z95:Z117" si="13">IF(D95="П",SUM(J95:Y95),"")</f>
        <v/>
      </c>
      <c r="AA95" s="23">
        <f t="shared" si="12"/>
        <v>0</v>
      </c>
      <c r="AB95" s="24" t="s">
        <v>185</v>
      </c>
      <c r="AC95" s="39" t="s">
        <v>57</v>
      </c>
      <c r="AD95" s="62"/>
      <c r="AE95" s="62"/>
      <c r="AF95" s="62"/>
      <c r="AG95" s="62"/>
      <c r="AH95" s="62"/>
      <c r="AI95" s="62"/>
      <c r="AJ95" s="63"/>
      <c r="AK95" s="50">
        <f>SUM(AK96:AK99)</f>
        <v>0</v>
      </c>
      <c r="AL95" s="27" t="s">
        <v>171</v>
      </c>
      <c r="AM95" s="52" t="str">
        <f>IF(((AL95&gt;[1]Лист1!$B$2)*AND(AL95&lt;[1]Лист1!$B$3)),1,IF(((AL95&gt;[1]Лист1!$C$2)*AND(AL95&lt;[1]Лист1!$C$3)),2,""))</f>
        <v/>
      </c>
      <c r="AN95" s="50">
        <f>SUM(AN96:AN99)</f>
        <v>0</v>
      </c>
      <c r="AO95" s="27" t="s">
        <v>171</v>
      </c>
    </row>
    <row r="96" spans="2:41" ht="15" customHeight="1" x14ac:dyDescent="0.25">
      <c r="B96" s="21">
        <v>2</v>
      </c>
      <c r="C96" s="133"/>
      <c r="D96" s="48" t="s">
        <v>103</v>
      </c>
      <c r="E96" s="134"/>
      <c r="F96" s="135"/>
      <c r="G96" s="135"/>
      <c r="H96" s="137"/>
      <c r="I96" s="135"/>
      <c r="J96" s="135"/>
      <c r="K96" s="135"/>
      <c r="L96" s="135"/>
      <c r="M96" s="135"/>
      <c r="N96" s="135"/>
      <c r="O96" s="137"/>
      <c r="P96" s="135"/>
      <c r="Q96" s="130"/>
      <c r="R96" s="130"/>
      <c r="S96" s="130"/>
      <c r="T96" s="130"/>
      <c r="U96" s="130"/>
      <c r="V96" s="130"/>
      <c r="W96" s="130"/>
      <c r="X96" s="130"/>
      <c r="Y96" s="130"/>
      <c r="Z96" s="42">
        <f t="shared" si="13"/>
        <v>0</v>
      </c>
      <c r="AA96" s="23" t="str">
        <f t="shared" si="12"/>
        <v/>
      </c>
      <c r="AB96" s="24" t="s">
        <v>224</v>
      </c>
      <c r="AC96" s="64" t="s">
        <v>231</v>
      </c>
      <c r="AK96" s="50">
        <f t="shared" ref="AK96:AK101" si="14">SUMIF(AB$145:AB$176,AB96,AK$145:AK$176)+SUMIF(AB$178:AB$209,AB96,AK$178:AK$209)+SUMIF(B$145:B$176,AB96,R$145:R$176)+SUMIF(B$178:B$209,AB96,R$178:R$209)</f>
        <v>0</v>
      </c>
      <c r="AL96" s="27" t="s">
        <v>171</v>
      </c>
      <c r="AM96" s="52" t="str">
        <f>IF(((AL96&gt;[1]Лист1!$B$2)*AND(AL96&lt;[1]Лист1!$B$3)),1,IF(((AL96&gt;[1]Лист1!$C$2)*AND(AL96&lt;[1]Лист1!$C$3)),2,""))</f>
        <v/>
      </c>
      <c r="AN96" s="77">
        <f>SUMIF(AB$145:AB$176,AB96,AN$145:AN$176)+SUMIF(AB$178:AB$209,AB96,AN$178:AN$209)+SUMIF(B$145:B$176,AB96,V$145:V$176)+SUMIF(B$178:B$209,AB96,V$178:V$209)</f>
        <v>0</v>
      </c>
      <c r="AO96" s="27" t="s">
        <v>171</v>
      </c>
    </row>
    <row r="97" spans="2:41" ht="15" customHeight="1" x14ac:dyDescent="0.25">
      <c r="B97" s="21">
        <v>2</v>
      </c>
      <c r="C97" s="48"/>
      <c r="D97" s="48" t="s">
        <v>104</v>
      </c>
      <c r="E97" s="134"/>
      <c r="F97" s="135"/>
      <c r="G97" s="135"/>
      <c r="H97" s="137"/>
      <c r="I97" s="135"/>
      <c r="J97" s="135"/>
      <c r="K97" s="135"/>
      <c r="L97" s="135"/>
      <c r="M97" s="135"/>
      <c r="N97" s="135"/>
      <c r="O97" s="137"/>
      <c r="P97" s="135"/>
      <c r="Q97" s="130"/>
      <c r="R97" s="130"/>
      <c r="S97" s="130"/>
      <c r="T97" s="130"/>
      <c r="U97" s="130"/>
      <c r="V97" s="130"/>
      <c r="W97" s="130"/>
      <c r="X97" s="130"/>
      <c r="Y97" s="130"/>
      <c r="Z97" s="42" t="str">
        <f t="shared" si="13"/>
        <v/>
      </c>
      <c r="AA97" s="23">
        <f t="shared" si="12"/>
        <v>0</v>
      </c>
      <c r="AB97" s="24" t="s">
        <v>225</v>
      </c>
      <c r="AC97" s="64" t="s">
        <v>232</v>
      </c>
      <c r="AK97" s="50">
        <f t="shared" si="14"/>
        <v>0</v>
      </c>
      <c r="AL97" s="27" t="s">
        <v>171</v>
      </c>
      <c r="AM97" s="52" t="str">
        <f>IF(((AL97&gt;[1]Лист1!$B$2)*AND(AL97&lt;[1]Лист1!$B$3)),1,IF(((AL97&gt;[1]Лист1!$C$2)*AND(AL97&lt;[1]Лист1!$C$3)),2,""))</f>
        <v/>
      </c>
      <c r="AN97" s="77">
        <f>SUMIF(AB$145:AB$176,AB97,AN$145:AN$176)+SUMIF(AB$178:AB$209,AB97,AN$178:AN$209)+SUMIF(B$145:B$176,AB97,V$145:V$176)+SUMIF(B$178:B$209,AB97,V$178:V$209)</f>
        <v>0</v>
      </c>
      <c r="AO97" s="27" t="s">
        <v>171</v>
      </c>
    </row>
    <row r="98" spans="2:41" ht="15" customHeight="1" x14ac:dyDescent="0.25">
      <c r="B98" s="21">
        <v>3</v>
      </c>
      <c r="C98" s="133"/>
      <c r="D98" s="48" t="s">
        <v>103</v>
      </c>
      <c r="E98" s="134"/>
      <c r="F98" s="122"/>
      <c r="G98" s="122"/>
      <c r="H98" s="125"/>
      <c r="I98" s="122"/>
      <c r="J98" s="122"/>
      <c r="K98" s="122"/>
      <c r="L98" s="122"/>
      <c r="M98" s="122"/>
      <c r="N98" s="122"/>
      <c r="O98" s="122"/>
      <c r="P98" s="122"/>
      <c r="Q98" s="130"/>
      <c r="R98" s="130"/>
      <c r="S98" s="130"/>
      <c r="T98" s="130"/>
      <c r="U98" s="130"/>
      <c r="V98" s="130"/>
      <c r="W98" s="130"/>
      <c r="X98" s="130"/>
      <c r="Y98" s="130"/>
      <c r="Z98" s="42">
        <f t="shared" si="13"/>
        <v>0</v>
      </c>
      <c r="AA98" s="23" t="str">
        <f t="shared" si="12"/>
        <v/>
      </c>
      <c r="AB98" s="24" t="s">
        <v>226</v>
      </c>
      <c r="AC98" s="64" t="s">
        <v>262</v>
      </c>
      <c r="AK98" s="50">
        <f t="shared" si="14"/>
        <v>0</v>
      </c>
      <c r="AL98" s="27" t="s">
        <v>171</v>
      </c>
      <c r="AM98" s="52" t="str">
        <f>IF(((AL98&gt;[1]Лист1!$B$2)*AND(AL98&lt;[1]Лист1!$B$3)),1,IF(((AL98&gt;[1]Лист1!$C$2)*AND(AL98&lt;[1]Лист1!$C$3)),2,""))</f>
        <v/>
      </c>
      <c r="AN98" s="77">
        <f>SUMIF(AB$145:AB$176,AB98,AN$145:AN$176)+SUMIF(AB$178:AB$209,AB98,AN$178:AN$209)+SUMIF(B$145:B$176,AB98,V$145:V$176)+SUMIF(B$178:B$209,AB98,V$178:V$209)</f>
        <v>0</v>
      </c>
      <c r="AO98" s="27" t="s">
        <v>171</v>
      </c>
    </row>
    <row r="99" spans="2:41" ht="15" customHeight="1" x14ac:dyDescent="0.25">
      <c r="B99" s="21">
        <v>3</v>
      </c>
      <c r="C99" s="48"/>
      <c r="D99" s="48" t="s">
        <v>104</v>
      </c>
      <c r="E99" s="123"/>
      <c r="F99" s="122"/>
      <c r="G99" s="122"/>
      <c r="H99" s="125"/>
      <c r="I99" s="122"/>
      <c r="J99" s="122"/>
      <c r="K99" s="122"/>
      <c r="L99" s="122"/>
      <c r="M99" s="122"/>
      <c r="N99" s="122"/>
      <c r="O99" s="122"/>
      <c r="P99" s="122"/>
      <c r="Q99" s="130"/>
      <c r="R99" s="130"/>
      <c r="S99" s="130"/>
      <c r="T99" s="130"/>
      <c r="U99" s="130"/>
      <c r="V99" s="130"/>
      <c r="W99" s="130"/>
      <c r="X99" s="130"/>
      <c r="Y99" s="130"/>
      <c r="Z99" s="42" t="str">
        <f t="shared" si="13"/>
        <v/>
      </c>
      <c r="AA99" s="23">
        <f t="shared" si="12"/>
        <v>0</v>
      </c>
      <c r="AB99" s="24" t="s">
        <v>227</v>
      </c>
      <c r="AC99" s="64" t="s">
        <v>261</v>
      </c>
      <c r="AK99" s="50">
        <f t="shared" si="14"/>
        <v>0</v>
      </c>
      <c r="AL99" s="27" t="s">
        <v>171</v>
      </c>
      <c r="AM99" s="52" t="str">
        <f>IF(((AL99&gt;[1]Лист1!$B$2)*AND(AL99&lt;[1]Лист1!$B$3)),1,IF(((AL99&gt;[1]Лист1!$C$2)*AND(AL99&lt;[1]Лист1!$C$3)),2,""))</f>
        <v/>
      </c>
      <c r="AN99" s="77">
        <f>SUMIF(AB$145:AB$176,AB99,AN$145:AN$176)+SUMIF(AB$178:AB$209,AB99,AN$178:AN$209)+SUMIF(B$145:B$176,AB99,V$145:V$176)+SUMIF(B$178:B$209,AB99,V$178:V$209)</f>
        <v>0</v>
      </c>
      <c r="AO99" s="27" t="s">
        <v>171</v>
      </c>
    </row>
    <row r="100" spans="2:41" ht="15" customHeight="1" x14ac:dyDescent="0.25">
      <c r="B100" s="21">
        <v>4</v>
      </c>
      <c r="C100" s="133"/>
      <c r="D100" s="48" t="s">
        <v>103</v>
      </c>
      <c r="E100" s="134"/>
      <c r="F100" s="135"/>
      <c r="G100" s="135"/>
      <c r="H100" s="136"/>
      <c r="I100" s="135"/>
      <c r="J100" s="135"/>
      <c r="K100" s="135"/>
      <c r="L100" s="135"/>
      <c r="M100" s="135"/>
      <c r="N100" s="137"/>
      <c r="O100" s="135"/>
      <c r="P100" s="135"/>
      <c r="Q100" s="130"/>
      <c r="R100" s="130"/>
      <c r="S100" s="130"/>
      <c r="T100" s="130"/>
      <c r="U100" s="130"/>
      <c r="V100" s="130"/>
      <c r="W100" s="130"/>
      <c r="X100" s="130"/>
      <c r="Y100" s="130"/>
      <c r="Z100" s="42">
        <f t="shared" si="13"/>
        <v>0</v>
      </c>
      <c r="AA100" s="23" t="str">
        <f t="shared" si="12"/>
        <v/>
      </c>
      <c r="AB100" s="24" t="s">
        <v>186</v>
      </c>
      <c r="AC100" s="65" t="s">
        <v>58</v>
      </c>
      <c r="AD100" s="62"/>
      <c r="AE100" s="62"/>
      <c r="AF100" s="62"/>
      <c r="AG100" s="62"/>
      <c r="AH100" s="62"/>
      <c r="AI100" s="62"/>
      <c r="AJ100" s="63"/>
      <c r="AK100" s="50">
        <f t="shared" si="14"/>
        <v>0</v>
      </c>
      <c r="AL100" s="27" t="s">
        <v>171</v>
      </c>
      <c r="AM100" s="52" t="str">
        <f>IF(((AL100&gt;[1]Лист1!$B$2)*AND(AL100&lt;[1]Лист1!$B$3)),1,IF(((AL100&gt;[1]Лист1!$C$2)*AND(AL100&lt;[1]Лист1!$C$3)),2,""))</f>
        <v/>
      </c>
      <c r="AN100" s="77">
        <f>SUMIF(AB$145:AB$176,AB100,AN$145:AN$176)+SUMIF(AB$178:AB$209,AB100,AN$178:AN$209)+SUMIF(B$145:B$176,AB100,Q$145:Q$176)+SUMIF(B$178:B$209,AB100,Q$178:Q$209)</f>
        <v>0</v>
      </c>
      <c r="AO100" s="27" t="s">
        <v>171</v>
      </c>
    </row>
    <row r="101" spans="2:41" ht="15" customHeight="1" x14ac:dyDescent="0.25">
      <c r="B101" s="21">
        <v>4</v>
      </c>
      <c r="C101" s="133"/>
      <c r="D101" s="48" t="s">
        <v>104</v>
      </c>
      <c r="E101" s="128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42" t="str">
        <f t="shared" si="13"/>
        <v/>
      </c>
      <c r="AA101" s="23">
        <f t="shared" si="12"/>
        <v>0</v>
      </c>
      <c r="AB101" s="24" t="s">
        <v>187</v>
      </c>
      <c r="AC101" s="65" t="s">
        <v>107</v>
      </c>
      <c r="AD101" s="62"/>
      <c r="AE101" s="62"/>
      <c r="AF101" s="62"/>
      <c r="AG101" s="62"/>
      <c r="AH101" s="62"/>
      <c r="AI101" s="62"/>
      <c r="AJ101" s="63"/>
      <c r="AK101" s="50">
        <f t="shared" si="14"/>
        <v>0</v>
      </c>
      <c r="AL101" s="27" t="s">
        <v>171</v>
      </c>
      <c r="AM101" s="52" t="str">
        <f>IF(((AL101&gt;[1]Лист1!$B$2)*AND(AL101&lt;[1]Лист1!$B$3)),1,IF(((AL101&gt;[1]Лист1!$C$2)*AND(AL101&lt;[1]Лист1!$C$3)),2,""))</f>
        <v/>
      </c>
      <c r="AN101" s="77">
        <f>SUMIF(AB$145:AB$176,AB101,AN$145:AN$176)+SUMIF(AB$178:AB$209,AB101,AN$178:AN$209)+SUMIF(B$145:B$176,AB101,V$145:V$176)+SUMIF(B$178:B$209,AB101,V$178:V$209)</f>
        <v>0</v>
      </c>
      <c r="AO101" s="27" t="s">
        <v>171</v>
      </c>
    </row>
    <row r="102" spans="2:41" ht="15" customHeight="1" x14ac:dyDescent="0.25">
      <c r="B102" s="21">
        <v>5</v>
      </c>
      <c r="C102" s="133"/>
      <c r="D102" s="126" t="s">
        <v>103</v>
      </c>
      <c r="E102" s="128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42">
        <f t="shared" si="13"/>
        <v>0</v>
      </c>
      <c r="AA102" s="23" t="str">
        <f t="shared" si="12"/>
        <v/>
      </c>
      <c r="AB102" s="24" t="s">
        <v>188</v>
      </c>
      <c r="AC102" s="39" t="s">
        <v>59</v>
      </c>
      <c r="AD102" s="62"/>
      <c r="AE102" s="62"/>
      <c r="AF102" s="62"/>
      <c r="AG102" s="62"/>
      <c r="AH102" s="62"/>
      <c r="AI102" s="62"/>
      <c r="AJ102" s="63"/>
      <c r="AK102" s="50">
        <f>SUM(AK103:AK105)</f>
        <v>0</v>
      </c>
      <c r="AL102" s="27" t="s">
        <v>171</v>
      </c>
      <c r="AM102" s="52" t="str">
        <f>IF(((AL102&gt;[1]Лист1!$B$2)*AND(AL102&lt;[1]Лист1!$B$3)),1,IF(((AL102&gt;[1]Лист1!$C$2)*AND(AL102&lt;[1]Лист1!$C$3)),2,""))</f>
        <v/>
      </c>
      <c r="AN102" s="50">
        <f>SUM(AN103:AN105)</f>
        <v>0</v>
      </c>
      <c r="AO102" s="27" t="s">
        <v>171</v>
      </c>
    </row>
    <row r="103" spans="2:41" ht="15" customHeight="1" x14ac:dyDescent="0.25">
      <c r="B103" s="21">
        <v>5</v>
      </c>
      <c r="C103" s="133"/>
      <c r="D103" s="126" t="s">
        <v>104</v>
      </c>
      <c r="E103" s="134"/>
      <c r="F103" s="122"/>
      <c r="G103" s="122"/>
      <c r="H103" s="122"/>
      <c r="I103" s="122"/>
      <c r="J103" s="122"/>
      <c r="K103" s="122"/>
      <c r="L103" s="122"/>
      <c r="M103" s="122"/>
      <c r="N103" s="130"/>
      <c r="O103" s="122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42" t="str">
        <f t="shared" si="13"/>
        <v/>
      </c>
      <c r="AA103" s="23">
        <f t="shared" si="12"/>
        <v>0</v>
      </c>
      <c r="AB103" s="24" t="s">
        <v>228</v>
      </c>
      <c r="AC103" s="64" t="s">
        <v>233</v>
      </c>
      <c r="AK103" s="50">
        <f t="shared" ref="AK103:AK112" si="15">SUMIF(AB$145:AB$176,AB103,AK$145:AK$176)+SUMIF(AB$178:AB$209,AB103,AK$178:AK$209)+SUMIF(B$145:B$176,AB103,R$145:R$176)+SUMIF(B$178:B$209,AB103,R$178:R$209)</f>
        <v>0</v>
      </c>
      <c r="AL103" s="27" t="s">
        <v>171</v>
      </c>
      <c r="AM103" s="52" t="str">
        <f>IF(((AL103&gt;[1]Лист1!$B$2)*AND(AL103&lt;[1]Лист1!$B$3)),1,IF(((AL103&gt;[1]Лист1!$C$2)*AND(AL103&lt;[1]Лист1!$C$3)),2,""))</f>
        <v/>
      </c>
      <c r="AN103" s="77">
        <f t="shared" ref="AN103:AN112" si="16">SUMIF(AB$145:AB$176,AB103,AN$145:AN$176)+SUMIF(AB$178:AB$209,AB103,AN$178:AN$209)+SUMIF(B$145:B$176,AB103,V$145:V$176)+SUMIF(B$178:B$209,AB103,V$178:V$209)</f>
        <v>0</v>
      </c>
      <c r="AO103" s="27" t="s">
        <v>171</v>
      </c>
    </row>
    <row r="104" spans="2:41" ht="15" customHeight="1" x14ac:dyDescent="0.25">
      <c r="B104" s="21">
        <v>6</v>
      </c>
      <c r="C104" s="133"/>
      <c r="D104" s="126" t="s">
        <v>103</v>
      </c>
      <c r="E104" s="134"/>
      <c r="F104" s="122"/>
      <c r="G104" s="122"/>
      <c r="H104" s="125"/>
      <c r="I104" s="122"/>
      <c r="J104" s="122"/>
      <c r="K104" s="122"/>
      <c r="L104" s="122"/>
      <c r="M104" s="122"/>
      <c r="N104" s="122"/>
      <c r="O104" s="122"/>
      <c r="P104" s="122"/>
      <c r="Q104" s="130"/>
      <c r="R104" s="130"/>
      <c r="S104" s="130"/>
      <c r="T104" s="130"/>
      <c r="U104" s="130"/>
      <c r="V104" s="130"/>
      <c r="W104" s="130"/>
      <c r="X104" s="130"/>
      <c r="Y104" s="130"/>
      <c r="Z104" s="42">
        <f t="shared" si="13"/>
        <v>0</v>
      </c>
      <c r="AA104" s="23" t="str">
        <f t="shared" si="12"/>
        <v/>
      </c>
      <c r="AB104" s="24" t="s">
        <v>229</v>
      </c>
      <c r="AC104" s="64" t="s">
        <v>234</v>
      </c>
      <c r="AK104" s="50">
        <f t="shared" si="15"/>
        <v>0</v>
      </c>
      <c r="AL104" s="27" t="s">
        <v>171</v>
      </c>
      <c r="AM104" s="52" t="str">
        <f>IF(((AL104&gt;[1]Лист1!$B$2)*AND(AL104&lt;[1]Лист1!$B$3)),1,IF(((AL104&gt;[1]Лист1!$C$2)*AND(AL104&lt;[1]Лист1!$C$3)),2,""))</f>
        <v/>
      </c>
      <c r="AN104" s="77">
        <f t="shared" si="16"/>
        <v>0</v>
      </c>
      <c r="AO104" s="27" t="s">
        <v>171</v>
      </c>
    </row>
    <row r="105" spans="2:41" x14ac:dyDescent="0.25">
      <c r="B105" s="21">
        <v>6</v>
      </c>
      <c r="C105" s="48"/>
      <c r="D105" s="126" t="s">
        <v>104</v>
      </c>
      <c r="E105" s="134"/>
      <c r="F105" s="122"/>
      <c r="G105" s="122"/>
      <c r="H105" s="125"/>
      <c r="I105" s="122"/>
      <c r="J105" s="122"/>
      <c r="K105" s="122"/>
      <c r="L105" s="122"/>
      <c r="M105" s="122"/>
      <c r="N105" s="122"/>
      <c r="O105" s="122"/>
      <c r="P105" s="122"/>
      <c r="Q105" s="130"/>
      <c r="R105" s="130"/>
      <c r="S105" s="130"/>
      <c r="T105" s="130"/>
      <c r="U105" s="130"/>
      <c r="V105" s="130"/>
      <c r="W105" s="130"/>
      <c r="X105" s="130"/>
      <c r="Y105" s="130"/>
      <c r="Z105" s="42" t="str">
        <f t="shared" si="13"/>
        <v/>
      </c>
      <c r="AA105" s="23">
        <f t="shared" si="12"/>
        <v>0</v>
      </c>
      <c r="AB105" s="24" t="s">
        <v>230</v>
      </c>
      <c r="AC105" s="64" t="s">
        <v>235</v>
      </c>
      <c r="AK105" s="50">
        <f t="shared" si="15"/>
        <v>0</v>
      </c>
      <c r="AL105" s="27" t="s">
        <v>171</v>
      </c>
      <c r="AM105" s="52" t="str">
        <f>IF(((AL105&gt;[1]Лист1!$B$2)*AND(AL105&lt;[1]Лист1!$B$3)),1,IF(((AL105&gt;[1]Лист1!$C$2)*AND(AL105&lt;[1]Лист1!$C$3)),2,""))</f>
        <v/>
      </c>
      <c r="AN105" s="77">
        <f t="shared" si="16"/>
        <v>0</v>
      </c>
      <c r="AO105" s="27" t="s">
        <v>171</v>
      </c>
    </row>
    <row r="106" spans="2:41" x14ac:dyDescent="0.25">
      <c r="B106" s="21">
        <v>7</v>
      </c>
      <c r="C106" s="133"/>
      <c r="D106" s="126" t="s">
        <v>103</v>
      </c>
      <c r="E106" s="134"/>
      <c r="F106" s="122"/>
      <c r="G106" s="122"/>
      <c r="H106" s="125"/>
      <c r="I106" s="122"/>
      <c r="J106" s="122"/>
      <c r="K106" s="122"/>
      <c r="L106" s="122"/>
      <c r="M106" s="122"/>
      <c r="N106" s="125"/>
      <c r="O106" s="122"/>
      <c r="P106" s="122"/>
      <c r="Q106" s="130"/>
      <c r="R106" s="130"/>
      <c r="S106" s="130"/>
      <c r="T106" s="130"/>
      <c r="U106" s="130"/>
      <c r="V106" s="130"/>
      <c r="W106" s="130"/>
      <c r="X106" s="130"/>
      <c r="Y106" s="130"/>
      <c r="Z106" s="42">
        <f t="shared" si="13"/>
        <v>0</v>
      </c>
      <c r="AA106" s="23" t="str">
        <f t="shared" si="12"/>
        <v/>
      </c>
      <c r="AB106" s="24" t="s">
        <v>189</v>
      </c>
      <c r="AC106" s="65" t="s">
        <v>60</v>
      </c>
      <c r="AD106" s="62"/>
      <c r="AE106" s="62"/>
      <c r="AF106" s="62"/>
      <c r="AG106" s="62"/>
      <c r="AH106" s="62"/>
      <c r="AI106" s="62"/>
      <c r="AJ106" s="63"/>
      <c r="AK106" s="50">
        <f t="shared" si="15"/>
        <v>0</v>
      </c>
      <c r="AL106" s="53" t="s">
        <v>171</v>
      </c>
      <c r="AM106" s="52" t="str">
        <f>IF(((AL106&gt;[1]Лист1!$B$2)*AND(AL106&lt;[1]Лист1!$B$3)),1,IF(((AL106&gt;[1]Лист1!$C$2)*AND(AL106&lt;[1]Лист1!$C$3)),2,""))</f>
        <v/>
      </c>
      <c r="AN106" s="77">
        <f t="shared" si="16"/>
        <v>0</v>
      </c>
      <c r="AO106" s="27" t="s">
        <v>171</v>
      </c>
    </row>
    <row r="107" spans="2:41" x14ac:dyDescent="0.25">
      <c r="B107" s="21">
        <v>7</v>
      </c>
      <c r="C107" s="48"/>
      <c r="D107" s="126" t="s">
        <v>104</v>
      </c>
      <c r="E107" s="134"/>
      <c r="F107" s="122"/>
      <c r="G107" s="122"/>
      <c r="H107" s="125"/>
      <c r="I107" s="122"/>
      <c r="J107" s="122"/>
      <c r="K107" s="122"/>
      <c r="L107" s="122"/>
      <c r="M107" s="122"/>
      <c r="N107" s="122"/>
      <c r="O107" s="122"/>
      <c r="P107" s="125"/>
      <c r="Q107" s="130"/>
      <c r="R107" s="130"/>
      <c r="S107" s="130"/>
      <c r="T107" s="130"/>
      <c r="U107" s="130"/>
      <c r="V107" s="130"/>
      <c r="W107" s="130"/>
      <c r="X107" s="130"/>
      <c r="Y107" s="130"/>
      <c r="Z107" s="42" t="str">
        <f t="shared" si="13"/>
        <v/>
      </c>
      <c r="AA107" s="23">
        <f t="shared" si="12"/>
        <v>0</v>
      </c>
      <c r="AB107" s="24" t="s">
        <v>190</v>
      </c>
      <c r="AC107" s="65" t="s">
        <v>61</v>
      </c>
      <c r="AD107" s="62"/>
      <c r="AE107" s="62"/>
      <c r="AF107" s="62"/>
      <c r="AG107" s="62"/>
      <c r="AH107" s="62"/>
      <c r="AI107" s="62"/>
      <c r="AJ107" s="63"/>
      <c r="AK107" s="50">
        <f t="shared" si="15"/>
        <v>0</v>
      </c>
      <c r="AL107" s="53" t="s">
        <v>171</v>
      </c>
      <c r="AM107" s="52" t="str">
        <f>IF(((AL107&gt;[1]Лист1!$B$2)*AND(AL107&lt;[1]Лист1!$B$3)),1,IF(((AL107&gt;[1]Лист1!$C$2)*AND(AL107&lt;[1]Лист1!$C$3)),2,""))</f>
        <v/>
      </c>
      <c r="AN107" s="77">
        <f t="shared" si="16"/>
        <v>0</v>
      </c>
      <c r="AO107" s="53" t="s">
        <v>171</v>
      </c>
    </row>
    <row r="108" spans="2:41" x14ac:dyDescent="0.25">
      <c r="B108" s="21">
        <v>8</v>
      </c>
      <c r="C108" s="133"/>
      <c r="D108" s="126" t="s">
        <v>103</v>
      </c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0"/>
      <c r="R108" s="130"/>
      <c r="S108" s="130"/>
      <c r="T108" s="130"/>
      <c r="U108" s="130"/>
      <c r="V108" s="130"/>
      <c r="W108" s="130"/>
      <c r="X108" s="130"/>
      <c r="Y108" s="130"/>
      <c r="Z108" s="42">
        <f t="shared" si="13"/>
        <v>0</v>
      </c>
      <c r="AA108" s="23" t="str">
        <f t="shared" si="12"/>
        <v/>
      </c>
      <c r="AB108" s="24" t="s">
        <v>191</v>
      </c>
      <c r="AC108" s="65" t="s">
        <v>62</v>
      </c>
      <c r="AD108" s="62"/>
      <c r="AE108" s="62"/>
      <c r="AF108" s="62"/>
      <c r="AG108" s="62"/>
      <c r="AH108" s="62"/>
      <c r="AI108" s="62"/>
      <c r="AJ108" s="63"/>
      <c r="AK108" s="50">
        <f t="shared" si="15"/>
        <v>0</v>
      </c>
      <c r="AL108" s="53" t="s">
        <v>171</v>
      </c>
      <c r="AM108" s="52" t="str">
        <f>IF(((AL108&gt;[1]Лист1!$B$2)*AND(AL108&lt;[1]Лист1!$B$3)),1,IF(((AL108&gt;[1]Лист1!$C$2)*AND(AL108&lt;[1]Лист1!$C$3)),2,""))</f>
        <v/>
      </c>
      <c r="AN108" s="77">
        <f t="shared" si="16"/>
        <v>0</v>
      </c>
      <c r="AO108" s="27" t="s">
        <v>171</v>
      </c>
    </row>
    <row r="109" spans="2:41" x14ac:dyDescent="0.25">
      <c r="B109" s="21">
        <v>8</v>
      </c>
      <c r="C109" s="48"/>
      <c r="D109" s="126" t="s">
        <v>104</v>
      </c>
      <c r="E109" s="123"/>
      <c r="F109" s="122"/>
      <c r="G109" s="122"/>
      <c r="H109" s="125"/>
      <c r="I109" s="122"/>
      <c r="J109" s="122"/>
      <c r="K109" s="122"/>
      <c r="L109" s="122"/>
      <c r="M109" s="122"/>
      <c r="N109" s="125"/>
      <c r="O109" s="122"/>
      <c r="P109" s="125"/>
      <c r="Q109" s="130"/>
      <c r="R109" s="130"/>
      <c r="S109" s="130"/>
      <c r="T109" s="130"/>
      <c r="U109" s="130"/>
      <c r="V109" s="130"/>
      <c r="W109" s="130"/>
      <c r="X109" s="130"/>
      <c r="Y109" s="130"/>
      <c r="Z109" s="42" t="str">
        <f t="shared" si="13"/>
        <v/>
      </c>
      <c r="AA109" s="23">
        <f t="shared" si="12"/>
        <v>0</v>
      </c>
      <c r="AB109" s="24" t="s">
        <v>192</v>
      </c>
      <c r="AC109" s="65" t="s">
        <v>63</v>
      </c>
      <c r="AD109" s="62"/>
      <c r="AE109" s="62"/>
      <c r="AF109" s="62"/>
      <c r="AG109" s="62"/>
      <c r="AH109" s="62"/>
      <c r="AI109" s="62"/>
      <c r="AJ109" s="63"/>
      <c r="AK109" s="50">
        <f t="shared" si="15"/>
        <v>0</v>
      </c>
      <c r="AL109" s="53" t="s">
        <v>171</v>
      </c>
      <c r="AM109" s="52" t="str">
        <f>IF(((AL109&gt;[1]Лист1!$B$2)*AND(AL109&lt;[1]Лист1!$B$3)),1,IF(((AL109&gt;[1]Лист1!$C$2)*AND(AL109&lt;[1]Лист1!$C$3)),2,""))</f>
        <v/>
      </c>
      <c r="AN109" s="77">
        <f t="shared" si="16"/>
        <v>0</v>
      </c>
      <c r="AO109" s="27" t="s">
        <v>171</v>
      </c>
    </row>
    <row r="110" spans="2:41" x14ac:dyDescent="0.25">
      <c r="B110" s="21">
        <v>9</v>
      </c>
      <c r="C110" s="133"/>
      <c r="D110" s="126" t="s">
        <v>103</v>
      </c>
      <c r="E110" s="134"/>
      <c r="F110" s="135"/>
      <c r="G110" s="135"/>
      <c r="H110" s="136"/>
      <c r="I110" s="135"/>
      <c r="J110" s="135"/>
      <c r="K110" s="135"/>
      <c r="L110" s="135"/>
      <c r="M110" s="135"/>
      <c r="N110" s="135"/>
      <c r="O110" s="135"/>
      <c r="P110" s="135"/>
      <c r="Q110" s="130"/>
      <c r="R110" s="130"/>
      <c r="S110" s="130"/>
      <c r="T110" s="130"/>
      <c r="U110" s="130"/>
      <c r="V110" s="130"/>
      <c r="W110" s="130"/>
      <c r="X110" s="130"/>
      <c r="Y110" s="130"/>
      <c r="Z110" s="42">
        <f t="shared" si="13"/>
        <v>0</v>
      </c>
      <c r="AA110" s="23" t="str">
        <f t="shared" si="12"/>
        <v/>
      </c>
      <c r="AB110" s="24" t="s">
        <v>193</v>
      </c>
      <c r="AC110" s="65" t="s">
        <v>64</v>
      </c>
      <c r="AD110" s="62"/>
      <c r="AE110" s="62"/>
      <c r="AF110" s="62"/>
      <c r="AG110" s="62"/>
      <c r="AH110" s="62"/>
      <c r="AI110" s="62"/>
      <c r="AJ110" s="63"/>
      <c r="AK110" s="50">
        <f t="shared" si="15"/>
        <v>0</v>
      </c>
      <c r="AL110" s="53" t="s">
        <v>171</v>
      </c>
      <c r="AM110" s="52" t="str">
        <f>IF(((AL110&gt;[1]Лист1!$B$2)*AND(AL110&lt;[1]Лист1!$B$3)),1,IF(((AL110&gt;[1]Лист1!$C$2)*AND(AL110&lt;[1]Лист1!$C$3)),2,""))</f>
        <v/>
      </c>
      <c r="AN110" s="77">
        <f t="shared" si="16"/>
        <v>0</v>
      </c>
      <c r="AO110" s="53" t="s">
        <v>171</v>
      </c>
    </row>
    <row r="111" spans="2:41" x14ac:dyDescent="0.25">
      <c r="B111" s="21">
        <v>9</v>
      </c>
      <c r="C111" s="48"/>
      <c r="D111" s="126" t="s">
        <v>104</v>
      </c>
      <c r="E111" s="128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42" t="str">
        <f t="shared" si="13"/>
        <v/>
      </c>
      <c r="AA111" s="23">
        <f t="shared" si="12"/>
        <v>0</v>
      </c>
      <c r="AB111" s="24" t="s">
        <v>194</v>
      </c>
      <c r="AC111" s="65" t="s">
        <v>65</v>
      </c>
      <c r="AD111" s="62"/>
      <c r="AE111" s="62"/>
      <c r="AF111" s="62"/>
      <c r="AG111" s="62"/>
      <c r="AH111" s="62"/>
      <c r="AI111" s="62"/>
      <c r="AJ111" s="63"/>
      <c r="AK111" s="50">
        <f t="shared" si="15"/>
        <v>0</v>
      </c>
      <c r="AL111" s="53" t="s">
        <v>171</v>
      </c>
      <c r="AM111" s="52" t="str">
        <f>IF(((AL111&gt;[1]Лист1!$B$2)*AND(AL111&lt;[1]Лист1!$B$3)),1,IF(((AL111&gt;[1]Лист1!$C$2)*AND(AL111&lt;[1]Лист1!$C$3)),2,""))</f>
        <v/>
      </c>
      <c r="AN111" s="77">
        <f t="shared" si="16"/>
        <v>0</v>
      </c>
      <c r="AO111" s="27" t="s">
        <v>171</v>
      </c>
    </row>
    <row r="112" spans="2:41" x14ac:dyDescent="0.25">
      <c r="B112" s="21">
        <v>10</v>
      </c>
      <c r="C112" s="129"/>
      <c r="D112" s="126" t="s">
        <v>103</v>
      </c>
      <c r="E112" s="128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42">
        <f t="shared" si="13"/>
        <v>0</v>
      </c>
      <c r="AA112" s="23" t="str">
        <f t="shared" si="12"/>
        <v/>
      </c>
      <c r="AB112" s="24" t="s">
        <v>195</v>
      </c>
      <c r="AC112" s="65" t="s">
        <v>66</v>
      </c>
      <c r="AD112" s="62"/>
      <c r="AE112" s="62"/>
      <c r="AF112" s="62"/>
      <c r="AG112" s="62"/>
      <c r="AH112" s="62"/>
      <c r="AI112" s="62"/>
      <c r="AJ112" s="63"/>
      <c r="AK112" s="50">
        <f t="shared" si="15"/>
        <v>0</v>
      </c>
      <c r="AL112" s="53" t="s">
        <v>171</v>
      </c>
      <c r="AM112" s="52" t="str">
        <f>IF(((AL112&gt;[1]Лист1!$B$2)*AND(AL112&lt;[1]Лист1!$B$3)),1,IF(((AL112&gt;[1]Лист1!$C$2)*AND(AL112&lt;[1]Лист1!$C$3)),2,""))</f>
        <v/>
      </c>
      <c r="AN112" s="77">
        <f t="shared" si="16"/>
        <v>0</v>
      </c>
      <c r="AO112" s="27" t="s">
        <v>171</v>
      </c>
    </row>
    <row r="113" spans="2:43" x14ac:dyDescent="0.25">
      <c r="B113" s="21">
        <v>10</v>
      </c>
      <c r="C113" s="127"/>
      <c r="D113" s="126" t="s">
        <v>104</v>
      </c>
      <c r="E113" s="128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42" t="str">
        <f t="shared" si="13"/>
        <v/>
      </c>
      <c r="AA113" s="23">
        <f t="shared" si="12"/>
        <v>0</v>
      </c>
    </row>
    <row r="114" spans="2:43" x14ac:dyDescent="0.25">
      <c r="B114" s="21">
        <v>11</v>
      </c>
      <c r="C114" s="129"/>
      <c r="D114" s="126" t="s">
        <v>103</v>
      </c>
      <c r="E114" s="128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42">
        <f t="shared" si="13"/>
        <v>0</v>
      </c>
      <c r="AA114" s="23" t="str">
        <f t="shared" si="12"/>
        <v/>
      </c>
    </row>
    <row r="115" spans="2:43" x14ac:dyDescent="0.25">
      <c r="B115" s="21">
        <v>11</v>
      </c>
      <c r="C115" s="127"/>
      <c r="D115" s="126" t="s">
        <v>104</v>
      </c>
      <c r="E115" s="128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42" t="str">
        <f t="shared" si="13"/>
        <v/>
      </c>
      <c r="AA115" s="23">
        <f t="shared" si="12"/>
        <v>0</v>
      </c>
    </row>
    <row r="116" spans="2:43" x14ac:dyDescent="0.25">
      <c r="B116" s="54">
        <v>12</v>
      </c>
      <c r="C116" s="129"/>
      <c r="D116" s="126" t="s">
        <v>103</v>
      </c>
      <c r="E116" s="128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42">
        <f t="shared" si="13"/>
        <v>0</v>
      </c>
      <c r="AA116" s="23" t="str">
        <f t="shared" si="12"/>
        <v/>
      </c>
    </row>
    <row r="117" spans="2:43" x14ac:dyDescent="0.25">
      <c r="B117" s="54">
        <v>12</v>
      </c>
      <c r="C117" s="127"/>
      <c r="D117" s="126" t="s">
        <v>104</v>
      </c>
      <c r="E117" s="128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42" t="str">
        <f t="shared" si="13"/>
        <v/>
      </c>
      <c r="AA117" s="23">
        <f t="shared" si="12"/>
        <v>0</v>
      </c>
      <c r="AI117" s="27"/>
      <c r="AJ117" s="27"/>
      <c r="AK117" s="27"/>
      <c r="AL117" s="27"/>
      <c r="AM117" s="52"/>
      <c r="AN117" s="27"/>
      <c r="AO117" s="27"/>
    </row>
    <row r="118" spans="2:43" x14ac:dyDescent="0.25">
      <c r="B118" s="55"/>
      <c r="C118" s="23" t="s">
        <v>205</v>
      </c>
      <c r="D118" s="48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42"/>
      <c r="AI118" s="27"/>
      <c r="AJ118" s="27"/>
      <c r="AK118" s="27"/>
      <c r="AL118" s="27"/>
      <c r="AM118" s="52"/>
      <c r="AN118" s="27"/>
      <c r="AO118" s="27"/>
    </row>
    <row r="119" spans="2:43" ht="174.75" x14ac:dyDescent="0.25">
      <c r="B119" s="37" t="s">
        <v>108</v>
      </c>
      <c r="C119" s="42" t="s">
        <v>67</v>
      </c>
      <c r="D119" s="43" t="s">
        <v>109</v>
      </c>
      <c r="E119" s="43" t="s">
        <v>209</v>
      </c>
      <c r="F119" s="43" t="s">
        <v>210</v>
      </c>
      <c r="G119" s="44" t="s">
        <v>96</v>
      </c>
      <c r="H119" s="44" t="s">
        <v>97</v>
      </c>
      <c r="I119" s="43" t="s">
        <v>211</v>
      </c>
      <c r="J119" s="45" t="s">
        <v>68</v>
      </c>
      <c r="K119" s="44" t="s">
        <v>98</v>
      </c>
      <c r="L119" s="44" t="s">
        <v>71</v>
      </c>
      <c r="M119" s="43" t="s">
        <v>69</v>
      </c>
      <c r="N119" s="43" t="s">
        <v>99</v>
      </c>
      <c r="O119" s="43" t="s">
        <v>100</v>
      </c>
      <c r="P119" s="44" t="s">
        <v>212</v>
      </c>
      <c r="Q119" s="46" t="s">
        <v>213</v>
      </c>
      <c r="R119" s="46" t="s">
        <v>214</v>
      </c>
      <c r="S119" s="46" t="s">
        <v>215</v>
      </c>
      <c r="T119" s="46" t="s">
        <v>216</v>
      </c>
      <c r="U119" s="46" t="s">
        <v>217</v>
      </c>
      <c r="V119" s="46" t="s">
        <v>276</v>
      </c>
      <c r="W119" s="46" t="s">
        <v>220</v>
      </c>
      <c r="X119" s="46" t="s">
        <v>275</v>
      </c>
      <c r="Y119" s="46" t="s">
        <v>221</v>
      </c>
      <c r="Z119" s="46" t="s">
        <v>101</v>
      </c>
      <c r="AA119" s="46" t="s">
        <v>102</v>
      </c>
      <c r="AB119" s="32"/>
      <c r="AC119" s="23"/>
      <c r="AD119" s="23"/>
      <c r="AE119" s="23"/>
      <c r="AF119" s="23"/>
      <c r="AG119" s="23"/>
      <c r="AH119" s="23"/>
      <c r="AI119" s="29"/>
      <c r="AJ119" s="29"/>
      <c r="AK119" s="47" t="s">
        <v>25</v>
      </c>
      <c r="AL119" s="47" t="s">
        <v>38</v>
      </c>
      <c r="AM119" s="47" t="s">
        <v>42</v>
      </c>
      <c r="AN119" s="47" t="s">
        <v>106</v>
      </c>
      <c r="AO119" s="37" t="s">
        <v>105</v>
      </c>
      <c r="AP119" s="23"/>
      <c r="AQ119" s="23"/>
    </row>
    <row r="120" spans="2:43" x14ac:dyDescent="0.25">
      <c r="B120" s="21">
        <v>13</v>
      </c>
      <c r="C120" s="124"/>
      <c r="D120" s="126" t="s">
        <v>103</v>
      </c>
      <c r="E120" s="123"/>
      <c r="F120" s="122"/>
      <c r="G120" s="122"/>
      <c r="H120" s="122"/>
      <c r="I120" s="122"/>
      <c r="J120" s="122"/>
      <c r="K120" s="122"/>
      <c r="L120" s="122"/>
      <c r="M120" s="122"/>
      <c r="N120" s="122"/>
      <c r="O120" s="131"/>
      <c r="P120" s="131"/>
      <c r="Q120" s="122"/>
      <c r="R120" s="122"/>
      <c r="S120" s="122"/>
      <c r="T120" s="122"/>
      <c r="U120" s="122"/>
      <c r="V120" s="122"/>
      <c r="W120" s="122"/>
      <c r="X120" s="122"/>
      <c r="Y120" s="122"/>
      <c r="Z120" s="42">
        <f t="shared" ref="Z120:Z139" si="17">IF(D120="П",SUM(J120:Y120),"")</f>
        <v>0</v>
      </c>
      <c r="AA120" s="23" t="str">
        <f t="shared" ref="AA120:AA139" si="18">IF(D120="Ф",SUM(J120:Y120),"")</f>
        <v/>
      </c>
      <c r="AB120" s="24" t="s">
        <v>196</v>
      </c>
      <c r="AC120" s="23" t="s">
        <v>84</v>
      </c>
      <c r="AK120" s="66">
        <f>AK121+AK127+AK128</f>
        <v>0</v>
      </c>
      <c r="AL120" s="23"/>
      <c r="AM120" s="23"/>
      <c r="AN120" s="66">
        <f>AN121+AN127+AN128</f>
        <v>0</v>
      </c>
      <c r="AO120" s="37"/>
    </row>
    <row r="121" spans="2:43" x14ac:dyDescent="0.25">
      <c r="B121" s="21">
        <v>13</v>
      </c>
      <c r="C121" s="132"/>
      <c r="D121" s="126" t="s">
        <v>104</v>
      </c>
      <c r="E121" s="123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31"/>
      <c r="Q121" s="122"/>
      <c r="R121" s="122"/>
      <c r="S121" s="122"/>
      <c r="T121" s="122"/>
      <c r="U121" s="122"/>
      <c r="V121" s="122"/>
      <c r="W121" s="122"/>
      <c r="X121" s="122"/>
      <c r="Y121" s="122"/>
      <c r="Z121" s="42" t="str">
        <f t="shared" si="17"/>
        <v/>
      </c>
      <c r="AA121" s="23">
        <f t="shared" si="18"/>
        <v>0</v>
      </c>
      <c r="AB121" s="24" t="s">
        <v>197</v>
      </c>
      <c r="AC121" s="67" t="s">
        <v>85</v>
      </c>
      <c r="AK121" s="49">
        <f>SUM(AK122:AK126)</f>
        <v>0</v>
      </c>
      <c r="AL121" s="27"/>
      <c r="AM121" s="52"/>
      <c r="AN121" s="49">
        <f>SUM(AN122:AN126)</f>
        <v>0</v>
      </c>
      <c r="AO121" s="27"/>
    </row>
    <row r="122" spans="2:43" x14ac:dyDescent="0.25">
      <c r="B122" s="21">
        <v>14</v>
      </c>
      <c r="C122" s="124"/>
      <c r="D122" s="126" t="s">
        <v>103</v>
      </c>
      <c r="E122" s="123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42">
        <f t="shared" si="17"/>
        <v>0</v>
      </c>
      <c r="AA122" s="23" t="str">
        <f t="shared" si="18"/>
        <v/>
      </c>
      <c r="AB122" s="24" t="s">
        <v>198</v>
      </c>
      <c r="AC122" s="25" t="s">
        <v>86</v>
      </c>
      <c r="AK122" s="94"/>
      <c r="AL122" s="87"/>
      <c r="AM122" s="52"/>
      <c r="AN122" s="94"/>
      <c r="AO122" s="84"/>
    </row>
    <row r="123" spans="2:43" x14ac:dyDescent="0.25">
      <c r="B123" s="21">
        <v>14</v>
      </c>
      <c r="C123" s="124"/>
      <c r="D123" s="126" t="s">
        <v>104</v>
      </c>
      <c r="E123" s="123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42" t="str">
        <f t="shared" si="17"/>
        <v/>
      </c>
      <c r="AA123" s="23">
        <f t="shared" si="18"/>
        <v>0</v>
      </c>
      <c r="AB123" s="24" t="s">
        <v>199</v>
      </c>
      <c r="AC123" s="64" t="s">
        <v>87</v>
      </c>
      <c r="AK123" s="50">
        <f>SUMIF(AB$145:AB$176,AB123,AK$145:AK$176)+SUMIF(AB$178:AB$209,AB123,AK$178:AK$209)+SUMIF(B$145:B$176,AB123,R$145:R$176)+SUMIF(B$178:B$209,AB123,R$178:R$209)</f>
        <v>0</v>
      </c>
      <c r="AL123" s="53" t="s">
        <v>171</v>
      </c>
      <c r="AM123" s="52" t="str">
        <f>IF(((AL123&gt;[1]Лист1!$B$2)*AND(AL123&lt;[1]Лист1!$B$3)),1,IF(((AL123&gt;[1]Лист1!$C$2)*AND(AL123&lt;[1]Лист1!$C$3)),2,""))</f>
        <v/>
      </c>
      <c r="AN123" s="77">
        <f>SUMIF(AB$145:AB$176,AB123,AN$145:AN$176)+SUMIF(AB$178:AB$209,AB123,AN$178:AN$209)+SUMIF(B$145:B$176,AB123,V$145:V$176)+SUMIF(B$178:B$209,AB123,V$178:V$209)</f>
        <v>0</v>
      </c>
      <c r="AO123" s="27" t="s">
        <v>171</v>
      </c>
    </row>
    <row r="124" spans="2:43" x14ac:dyDescent="0.25">
      <c r="B124" s="21">
        <v>15</v>
      </c>
      <c r="C124" s="124"/>
      <c r="D124" s="126" t="s">
        <v>103</v>
      </c>
      <c r="E124" s="123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42">
        <f t="shared" si="17"/>
        <v>0</v>
      </c>
      <c r="AA124" s="23" t="str">
        <f t="shared" si="18"/>
        <v/>
      </c>
      <c r="AB124" s="24" t="s">
        <v>200</v>
      </c>
      <c r="AC124" s="64" t="s">
        <v>88</v>
      </c>
      <c r="AK124" s="50">
        <f>SUMIF(AB$145:AB$176,AB124,AK$145:AK$176)+SUMIF(AB$178:AB$209,AB124,AK$178:AK$209)+SUMIF(B$145:B$176,AB124,R$145:R$176)+SUMIF(B$178:B$209,AB124,R$178:R$209)</f>
        <v>0</v>
      </c>
      <c r="AL124" s="53" t="s">
        <v>171</v>
      </c>
      <c r="AM124" s="52" t="str">
        <f>IF(((AL124&gt;[1]Лист1!$B$2)*AND(AL124&lt;[1]Лист1!$B$3)),1,IF(((AL124&gt;[1]Лист1!$C$2)*AND(AL124&lt;[1]Лист1!$C$3)),2,""))</f>
        <v/>
      </c>
      <c r="AN124" s="77">
        <f>SUMIF(AB$145:AB$176,AB124,AN$145:AN$176)+SUMIF(AB$178:AB$209,AB124,AN$178:AN$209)+SUMIF(B$145:B$176,AB124,V$145:V$176)+SUMIF(B$178:B$209,AB124,V$178:V$209)</f>
        <v>0</v>
      </c>
      <c r="AO124" s="27" t="s">
        <v>171</v>
      </c>
    </row>
    <row r="125" spans="2:43" x14ac:dyDescent="0.25">
      <c r="B125" s="21">
        <v>15</v>
      </c>
      <c r="C125" s="126"/>
      <c r="D125" s="126" t="s">
        <v>104</v>
      </c>
      <c r="E125" s="123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42" t="str">
        <f t="shared" si="17"/>
        <v/>
      </c>
      <c r="AA125" s="23">
        <f t="shared" si="18"/>
        <v>0</v>
      </c>
      <c r="AB125" s="24" t="s">
        <v>201</v>
      </c>
      <c r="AC125" s="25" t="s">
        <v>89</v>
      </c>
      <c r="AK125" s="94"/>
      <c r="AL125" s="84"/>
      <c r="AM125" s="52" t="str">
        <f>IF(((AL125&gt;=[1]Лист1!$B$2)*AND(AL125&lt;=[1]Лист1!$B$3)),1,IF(((AL125&gt;=[1]Лист1!$C$2)*AND(AL125&lt;=[1]Лист1!$C$3)),2,""))</f>
        <v/>
      </c>
      <c r="AN125" s="94"/>
      <c r="AO125" s="84"/>
    </row>
    <row r="126" spans="2:43" x14ac:dyDescent="0.25">
      <c r="B126" s="21">
        <v>16</v>
      </c>
      <c r="C126" s="124"/>
      <c r="D126" s="126" t="s">
        <v>103</v>
      </c>
      <c r="E126" s="123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42">
        <f t="shared" si="17"/>
        <v>0</v>
      </c>
      <c r="AA126" s="23" t="str">
        <f t="shared" si="18"/>
        <v/>
      </c>
      <c r="AB126" s="24" t="s">
        <v>202</v>
      </c>
      <c r="AC126" s="25" t="s">
        <v>90</v>
      </c>
      <c r="AK126" s="94"/>
      <c r="AL126" s="84"/>
      <c r="AM126" s="52" t="str">
        <f>IF(((AL126&gt;=[1]Лист1!$B$2)*AND(AL126&lt;=[1]Лист1!$B$3)),1,IF(((AL126&gt;=[1]Лист1!$C$2)*AND(AL126&lt;=[1]Лист1!$C$3)),2,""))</f>
        <v/>
      </c>
      <c r="AN126" s="94"/>
      <c r="AO126" s="84"/>
    </row>
    <row r="127" spans="2:43" x14ac:dyDescent="0.25">
      <c r="B127" s="21">
        <v>16</v>
      </c>
      <c r="C127" s="126"/>
      <c r="D127" s="126" t="s">
        <v>104</v>
      </c>
      <c r="E127" s="123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42" t="str">
        <f t="shared" si="17"/>
        <v/>
      </c>
      <c r="AA127" s="23">
        <f t="shared" si="18"/>
        <v>0</v>
      </c>
      <c r="AB127" s="24" t="s">
        <v>203</v>
      </c>
      <c r="AC127" s="68" t="s">
        <v>91</v>
      </c>
      <c r="AK127" s="50">
        <f>SUMIF(AB$145:AB$176,AB127,AK$145:AK$176)+SUMIF(AB$178:AB$209,AB127,AK$178:AK$209)+SUMIF(B$145:B$176,AB127,R$145:R$176)+SUMIF(B$178:B$209,AB127,R$178:R$209)</f>
        <v>0</v>
      </c>
      <c r="AL127" s="53" t="s">
        <v>171</v>
      </c>
      <c r="AM127" s="52" t="str">
        <f>IF(((AL127&gt;[1]Лист1!$B$2)*AND(AL127&lt;[1]Лист1!$B$3)),1,IF(((AL127&gt;[1]Лист1!$C$2)*AND(AL127&lt;[1]Лист1!$C$3)),2,""))</f>
        <v/>
      </c>
      <c r="AN127" s="77">
        <f>SUMIF(AB$145:AB$176,AB127,AN$145:AN$176)+SUMIF(AB$178:AB$209,AB127,AN$178:AN$209)+SUMIF(B$145:B$176,AB127,V$145:V$176)+SUMIF(B$178:B$209,AB127,V$178:V$209)</f>
        <v>0</v>
      </c>
      <c r="AO127" s="27" t="s">
        <v>171</v>
      </c>
    </row>
    <row r="128" spans="2:43" x14ac:dyDescent="0.25">
      <c r="B128" s="21">
        <v>17</v>
      </c>
      <c r="C128" s="124"/>
      <c r="D128" s="126" t="s">
        <v>103</v>
      </c>
      <c r="E128" s="123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>
        <f>G128*0.1*6</f>
        <v>0</v>
      </c>
      <c r="Z128" s="42">
        <f t="shared" si="17"/>
        <v>0</v>
      </c>
      <c r="AA128" s="23" t="str">
        <f t="shared" si="18"/>
        <v/>
      </c>
      <c r="AB128" s="24" t="s">
        <v>204</v>
      </c>
      <c r="AC128" s="68" t="s">
        <v>92</v>
      </c>
      <c r="AK128" s="50">
        <f>SUMIF(AB$145:AB$176,AB128,AK$145:AK$176)+SUMIF(AB$178:AB$209,AB128,AK$178:AK$209)+SUMIF(B$145:B$176,AB128,R$145:R$176)+SUMIF(B$178:B$209,AB128,R$178:R$209)</f>
        <v>0</v>
      </c>
      <c r="AL128" s="53" t="s">
        <v>171</v>
      </c>
      <c r="AM128" s="52" t="str">
        <f>IF(((AL128&gt;[1]Лист1!$B$2)*AND(AL128&lt;[1]Лист1!$B$3)),1,IF(((AL128&gt;[1]Лист1!$C$2)*AND(AL128&lt;[1]Лист1!$C$3)),2,""))</f>
        <v/>
      </c>
      <c r="AN128" s="77">
        <f>SUMIF(AB$145:AB$176,AB128,AN$145:AN$176)+SUMIF(AB$178:AB$209,AB128,AN$178:AN$209)+SUMIF(B$145:B$176,AB128,Q$145:Q$176)+SUMIF(B$178:B$209,AB128,Q$178:Q$209)</f>
        <v>0</v>
      </c>
      <c r="AO128" s="27" t="s">
        <v>171</v>
      </c>
    </row>
    <row r="129" spans="2:41" x14ac:dyDescent="0.25">
      <c r="B129" s="21">
        <v>17</v>
      </c>
      <c r="C129" s="124"/>
      <c r="D129" s="126" t="s">
        <v>104</v>
      </c>
      <c r="E129" s="123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>
        <f>G129*0.1*6</f>
        <v>0</v>
      </c>
      <c r="Z129" s="42" t="str">
        <f t="shared" si="17"/>
        <v/>
      </c>
      <c r="AA129" s="23">
        <f t="shared" si="18"/>
        <v>0</v>
      </c>
      <c r="AC129" s="69"/>
      <c r="AD129" s="69"/>
      <c r="AE129" s="69"/>
      <c r="AF129" s="69"/>
      <c r="AG129" s="69"/>
      <c r="AH129" s="69"/>
      <c r="AI129" s="69"/>
      <c r="AJ129" s="69"/>
      <c r="AK129" s="27"/>
      <c r="AL129" s="27"/>
      <c r="AM129" s="52" t="str">
        <f>IF(((AL129&gt;[1]Лист1!$B$2)*AND(AL129&lt;[1]Лист1!$B$3)),1,IF(((AL129&gt;[1]Лист1!$C$2)*AND(AL129&lt;[1]Лист1!$C$3)),2,""))</f>
        <v/>
      </c>
      <c r="AN129" s="27"/>
      <c r="AO129" s="27"/>
    </row>
    <row r="130" spans="2:41" x14ac:dyDescent="0.25">
      <c r="B130" s="21">
        <v>18</v>
      </c>
      <c r="C130" s="124"/>
      <c r="D130" s="126" t="s">
        <v>103</v>
      </c>
      <c r="E130" s="123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42">
        <f t="shared" si="17"/>
        <v>0</v>
      </c>
      <c r="AA130" s="23" t="str">
        <f t="shared" si="18"/>
        <v/>
      </c>
      <c r="AC130" s="69"/>
      <c r="AD130" s="69"/>
      <c r="AE130" s="69"/>
      <c r="AF130" s="69"/>
      <c r="AG130" s="69"/>
      <c r="AH130" s="69"/>
      <c r="AI130" s="69"/>
      <c r="AJ130" s="69"/>
      <c r="AK130" s="27"/>
      <c r="AL130" s="27"/>
      <c r="AM130" s="52" t="str">
        <f>IF(((AL130&gt;[1]Лист1!$B$2)*AND(AL130&lt;[1]Лист1!$B$3)),1,IF(((AL130&gt;[1]Лист1!$C$2)*AND(AL130&lt;[1]Лист1!$C$3)),2,""))</f>
        <v/>
      </c>
      <c r="AN130" s="27"/>
      <c r="AO130" s="27"/>
    </row>
    <row r="131" spans="2:41" x14ac:dyDescent="0.25">
      <c r="B131" s="21">
        <v>18</v>
      </c>
      <c r="C131" s="124"/>
      <c r="D131" s="126" t="s">
        <v>104</v>
      </c>
      <c r="E131" s="123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42" t="str">
        <f t="shared" si="17"/>
        <v/>
      </c>
      <c r="AA131" s="23">
        <f t="shared" si="18"/>
        <v>0</v>
      </c>
      <c r="AC131" s="69"/>
      <c r="AD131" s="69"/>
      <c r="AE131" s="69"/>
      <c r="AF131" s="69"/>
      <c r="AG131" s="69"/>
      <c r="AH131" s="69"/>
      <c r="AI131" s="69"/>
      <c r="AJ131" s="69"/>
      <c r="AK131" s="27"/>
      <c r="AL131" s="27"/>
      <c r="AM131" s="52" t="str">
        <f>IF(((AL131&gt;[1]Лист1!$B$2)*AND(AL131&lt;[1]Лист1!$B$3)),1,IF(((AL131&gt;[1]Лист1!$C$2)*AND(AL131&lt;[1]Лист1!$C$3)),2,""))</f>
        <v/>
      </c>
      <c r="AN131" s="27"/>
      <c r="AO131" s="27"/>
    </row>
    <row r="132" spans="2:41" x14ac:dyDescent="0.25">
      <c r="B132" s="21">
        <v>19</v>
      </c>
      <c r="C132" s="124"/>
      <c r="D132" s="126" t="s">
        <v>103</v>
      </c>
      <c r="E132" s="123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42">
        <f t="shared" si="17"/>
        <v>0</v>
      </c>
      <c r="AA132" s="23" t="str">
        <f t="shared" si="18"/>
        <v/>
      </c>
      <c r="AB132" s="70"/>
      <c r="AC132" s="69"/>
      <c r="AD132" s="69"/>
      <c r="AE132" s="69"/>
      <c r="AF132" s="69"/>
      <c r="AG132" s="69"/>
      <c r="AH132" s="69"/>
      <c r="AI132" s="69"/>
      <c r="AJ132" s="69"/>
      <c r="AK132" s="27"/>
      <c r="AL132" s="27"/>
      <c r="AM132" s="52" t="str">
        <f>IF(((AL132&gt;[1]Лист1!$B$2)*AND(AL132&lt;[1]Лист1!$B$3)),1,IF(((AL132&gt;[1]Лист1!$C$2)*AND(AL132&lt;[1]Лист1!$C$3)),2,""))</f>
        <v/>
      </c>
      <c r="AN132" s="27"/>
      <c r="AO132" s="27"/>
    </row>
    <row r="133" spans="2:41" x14ac:dyDescent="0.25">
      <c r="B133" s="21">
        <v>19</v>
      </c>
      <c r="C133" s="124"/>
      <c r="D133" s="126" t="s">
        <v>104</v>
      </c>
      <c r="E133" s="123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42" t="str">
        <f t="shared" si="17"/>
        <v/>
      </c>
      <c r="AA133" s="23">
        <f t="shared" si="18"/>
        <v>0</v>
      </c>
      <c r="AB133" s="71" t="s">
        <v>223</v>
      </c>
      <c r="AC133" s="168" t="s">
        <v>93</v>
      </c>
      <c r="AD133" s="168"/>
      <c r="AE133" s="168"/>
      <c r="AF133" s="168"/>
      <c r="AG133" s="168"/>
      <c r="AH133" s="168"/>
      <c r="AI133" s="168"/>
      <c r="AJ133" s="168"/>
      <c r="AK133" s="27"/>
      <c r="AL133" s="27"/>
      <c r="AM133" s="52" t="str">
        <f>IF(((AL133&gt;[1]Лист1!$B$2)*AND(AL133&lt;[1]Лист1!$B$3)),1,IF(((AL133&gt;[1]Лист1!$C$2)*AND(AL133&lt;[1]Лист1!$C$3)),2,""))</f>
        <v/>
      </c>
      <c r="AN133" s="27"/>
      <c r="AO133" s="27"/>
    </row>
    <row r="134" spans="2:41" x14ac:dyDescent="0.25">
      <c r="B134" s="21">
        <v>20</v>
      </c>
      <c r="C134" s="93"/>
      <c r="D134" s="126" t="s">
        <v>103</v>
      </c>
      <c r="E134" s="123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42">
        <f t="shared" si="17"/>
        <v>0</v>
      </c>
      <c r="AA134" s="23" t="str">
        <f t="shared" si="18"/>
        <v/>
      </c>
      <c r="AC134" s="146"/>
      <c r="AD134" s="146"/>
      <c r="AE134" s="146"/>
      <c r="AF134" s="146"/>
      <c r="AG134" s="146"/>
      <c r="AH134" s="146"/>
      <c r="AI134" s="146"/>
      <c r="AJ134" s="146"/>
      <c r="AK134" s="84"/>
      <c r="AL134" s="87"/>
      <c r="AM134" s="72" t="str">
        <f>IF(((AL134&gt;[1]Лист1!$B$2)*AND(AL134&lt;[1]Лист1!$B$3)),1,IF(((AL134&gt;[1]Лист1!$C$2)*AND(AL134&lt;[1]Лист1!$C$3)),2,""))</f>
        <v/>
      </c>
      <c r="AN134" s="84"/>
      <c r="AO134" s="84"/>
    </row>
    <row r="135" spans="2:41" x14ac:dyDescent="0.25">
      <c r="B135" s="21">
        <v>20</v>
      </c>
      <c r="C135" s="126"/>
      <c r="D135" s="126" t="s">
        <v>104</v>
      </c>
      <c r="E135" s="123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42" t="str">
        <f t="shared" si="17"/>
        <v/>
      </c>
      <c r="AA135" s="23">
        <f t="shared" si="18"/>
        <v>0</v>
      </c>
      <c r="AC135" s="146"/>
      <c r="AD135" s="146"/>
      <c r="AE135" s="146"/>
      <c r="AF135" s="146"/>
      <c r="AG135" s="146"/>
      <c r="AH135" s="146"/>
      <c r="AI135" s="146"/>
      <c r="AJ135" s="146"/>
      <c r="AK135" s="84"/>
      <c r="AL135" s="84"/>
      <c r="AM135" s="72" t="str">
        <f>IF(((AL135&gt;[1]Лист1!$B$2)*AND(AL135&lt;[1]Лист1!$B$3)),1,IF(((AL135&gt;[1]Лист1!$C$2)*AND(AL135&lt;[1]Лист1!$C$3)),2,""))</f>
        <v/>
      </c>
      <c r="AN135" s="84"/>
      <c r="AO135" s="84"/>
    </row>
    <row r="136" spans="2:41" x14ac:dyDescent="0.25">
      <c r="B136" s="21">
        <v>21</v>
      </c>
      <c r="C136" s="93"/>
      <c r="D136" s="126" t="s">
        <v>103</v>
      </c>
      <c r="E136" s="123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42">
        <f t="shared" si="17"/>
        <v>0</v>
      </c>
      <c r="AA136" s="23" t="str">
        <f t="shared" si="18"/>
        <v/>
      </c>
      <c r="AC136" s="146"/>
      <c r="AD136" s="146"/>
      <c r="AE136" s="146"/>
      <c r="AF136" s="146"/>
      <c r="AG136" s="146"/>
      <c r="AH136" s="146"/>
      <c r="AI136" s="146"/>
      <c r="AJ136" s="146"/>
      <c r="AK136" s="84"/>
      <c r="AL136" s="84"/>
      <c r="AM136" s="72" t="str">
        <f>IF(((AL136&gt;[1]Лист1!$B$2)*AND(AL136&lt;[1]Лист1!$B$3)),1,IF(((AL136&gt;[1]Лист1!$C$2)*AND(AL136&lt;[1]Лист1!$C$3)),2,""))</f>
        <v/>
      </c>
      <c r="AN136" s="84"/>
      <c r="AO136" s="84"/>
    </row>
    <row r="137" spans="2:41" x14ac:dyDescent="0.25">
      <c r="B137" s="21">
        <v>21</v>
      </c>
      <c r="C137" s="126" t="str">
        <f>IF(C136="","",C136)</f>
        <v/>
      </c>
      <c r="D137" s="126" t="s">
        <v>104</v>
      </c>
      <c r="E137" s="123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42" t="str">
        <f t="shared" si="17"/>
        <v/>
      </c>
      <c r="AA137" s="23">
        <f t="shared" si="18"/>
        <v>0</v>
      </c>
      <c r="AC137" s="146"/>
      <c r="AD137" s="146"/>
      <c r="AE137" s="146"/>
      <c r="AF137" s="146"/>
      <c r="AG137" s="146"/>
      <c r="AH137" s="146"/>
      <c r="AI137" s="146"/>
      <c r="AJ137" s="146"/>
      <c r="AK137" s="84"/>
      <c r="AL137" s="84"/>
      <c r="AM137" s="72" t="str">
        <f>IF(((AL137&gt;[1]Лист1!$B$2)*AND(AL137&lt;[1]Лист1!$B$3)),1,IF(((AL137&gt;[1]Лист1!$C$2)*AND(AL137&lt;[1]Лист1!$C$3)),2,""))</f>
        <v/>
      </c>
      <c r="AN137" s="84"/>
      <c r="AO137" s="84"/>
    </row>
    <row r="138" spans="2:41" x14ac:dyDescent="0.25">
      <c r="B138" s="21">
        <v>22</v>
      </c>
      <c r="C138" s="93"/>
      <c r="D138" s="126" t="s">
        <v>103</v>
      </c>
      <c r="E138" s="123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42">
        <f t="shared" si="17"/>
        <v>0</v>
      </c>
      <c r="AA138" s="23" t="str">
        <f t="shared" si="18"/>
        <v/>
      </c>
      <c r="AC138" s="146"/>
      <c r="AD138" s="146"/>
      <c r="AE138" s="146"/>
      <c r="AF138" s="146"/>
      <c r="AG138" s="146"/>
      <c r="AH138" s="146"/>
      <c r="AI138" s="146"/>
      <c r="AJ138" s="146"/>
      <c r="AK138" s="84"/>
      <c r="AL138" s="84"/>
      <c r="AM138" s="72" t="str">
        <f>IF(((AL138&gt;[1]Лист1!$B$2)*AND(AL138&lt;[1]Лист1!$B$3)),1,IF(((AL138&gt;[1]Лист1!$C$2)*AND(AL138&lt;[1]Лист1!$C$3)),2,""))</f>
        <v/>
      </c>
      <c r="AN138" s="84"/>
      <c r="AO138" s="84"/>
    </row>
    <row r="139" spans="2:41" x14ac:dyDescent="0.25">
      <c r="B139" s="21">
        <v>22</v>
      </c>
      <c r="C139" s="126" t="str">
        <f>IF(C138="","",C138)</f>
        <v/>
      </c>
      <c r="D139" s="126" t="s">
        <v>104</v>
      </c>
      <c r="E139" s="123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42" t="str">
        <f t="shared" si="17"/>
        <v/>
      </c>
      <c r="AA139" s="23">
        <f t="shared" si="18"/>
        <v>0</v>
      </c>
      <c r="AC139" s="146"/>
      <c r="AD139" s="146"/>
      <c r="AE139" s="146"/>
      <c r="AF139" s="146"/>
      <c r="AG139" s="146"/>
      <c r="AH139" s="146"/>
      <c r="AI139" s="146"/>
      <c r="AJ139" s="146"/>
      <c r="AK139" s="84"/>
      <c r="AL139" s="84"/>
      <c r="AM139" s="72" t="str">
        <f>IF(((AL139&gt;[1]Лист1!$B$2)*AND(AL139&lt;[1]Лист1!$B$3)),1,IF(((AL139&gt;[1]Лист1!$C$2)*AND(AL139&lt;[1]Лист1!$C$3)),2,""))</f>
        <v/>
      </c>
      <c r="AN139" s="84"/>
      <c r="AO139" s="84"/>
    </row>
    <row r="140" spans="2:41" x14ac:dyDescent="0.25">
      <c r="C140" s="91" t="s">
        <v>260</v>
      </c>
      <c r="D140" s="92" t="s">
        <v>103</v>
      </c>
      <c r="E140" s="91"/>
      <c r="F140" s="91"/>
      <c r="G140" s="91"/>
      <c r="H140" s="91"/>
      <c r="I140" s="91"/>
      <c r="J140" s="90">
        <f t="shared" ref="J140:Y140" si="19">SUMIFS(J$94:J$117,$D$94:$D$117,$D140)+SUMIFS(J$120:J$139,$D$120:$D$139,$D140)</f>
        <v>0</v>
      </c>
      <c r="K140" s="90">
        <f t="shared" si="19"/>
        <v>0</v>
      </c>
      <c r="L140" s="90">
        <f t="shared" si="19"/>
        <v>0</v>
      </c>
      <c r="M140" s="90">
        <f t="shared" si="19"/>
        <v>0</v>
      </c>
      <c r="N140" s="90">
        <f t="shared" si="19"/>
        <v>0</v>
      </c>
      <c r="O140" s="90">
        <f t="shared" si="19"/>
        <v>0</v>
      </c>
      <c r="P140" s="90">
        <f t="shared" si="19"/>
        <v>0</v>
      </c>
      <c r="Q140" s="90">
        <f t="shared" si="19"/>
        <v>0</v>
      </c>
      <c r="R140" s="90">
        <f t="shared" si="19"/>
        <v>0</v>
      </c>
      <c r="S140" s="90">
        <f t="shared" si="19"/>
        <v>0</v>
      </c>
      <c r="T140" s="90">
        <f t="shared" si="19"/>
        <v>0</v>
      </c>
      <c r="U140" s="90">
        <f t="shared" si="19"/>
        <v>0</v>
      </c>
      <c r="V140" s="90">
        <f t="shared" si="19"/>
        <v>0</v>
      </c>
      <c r="W140" s="90">
        <f t="shared" si="19"/>
        <v>0</v>
      </c>
      <c r="X140" s="90">
        <f t="shared" si="19"/>
        <v>0</v>
      </c>
      <c r="Y140" s="90">
        <f t="shared" si="19"/>
        <v>0</v>
      </c>
      <c r="Z140" s="67">
        <f>SUM(J140:Y140)</f>
        <v>0</v>
      </c>
      <c r="AA140" s="67"/>
      <c r="AC140" s="146"/>
      <c r="AD140" s="146"/>
      <c r="AE140" s="146"/>
      <c r="AF140" s="146"/>
      <c r="AG140" s="146"/>
      <c r="AH140" s="146"/>
      <c r="AI140" s="146"/>
      <c r="AJ140" s="146"/>
      <c r="AK140" s="84"/>
      <c r="AL140" s="84"/>
      <c r="AM140" s="72" t="str">
        <f>IF(((AL140&gt;[1]Лист1!$B$2)*AND(AL140&lt;[1]Лист1!$B$3)),1,IF(((AL140&gt;[1]Лист1!$C$2)*AND(AL140&lt;[1]Лист1!$C$3)),2,""))</f>
        <v/>
      </c>
      <c r="AN140" s="84"/>
      <c r="AO140" s="84"/>
    </row>
    <row r="141" spans="2:41" x14ac:dyDescent="0.25">
      <c r="C141" s="91" t="s">
        <v>260</v>
      </c>
      <c r="D141" s="92" t="s">
        <v>104</v>
      </c>
      <c r="E141" s="91"/>
      <c r="F141" s="91"/>
      <c r="G141" s="91"/>
      <c r="H141" s="91"/>
      <c r="I141" s="91"/>
      <c r="J141" s="90">
        <f t="shared" ref="J141:Y141" si="20">SUMIFS(J$94:J$117,$D$94:$D$117,$D141)+SUMIFS(J$120:J$139,$D$120:$D$139,$D141)</f>
        <v>0</v>
      </c>
      <c r="K141" s="90">
        <f t="shared" si="20"/>
        <v>0</v>
      </c>
      <c r="L141" s="90">
        <f t="shared" si="20"/>
        <v>0</v>
      </c>
      <c r="M141" s="90">
        <f t="shared" si="20"/>
        <v>0</v>
      </c>
      <c r="N141" s="90">
        <f t="shared" si="20"/>
        <v>0</v>
      </c>
      <c r="O141" s="90">
        <f t="shared" si="20"/>
        <v>0</v>
      </c>
      <c r="P141" s="90">
        <f t="shared" si="20"/>
        <v>0</v>
      </c>
      <c r="Q141" s="90">
        <f t="shared" si="20"/>
        <v>0</v>
      </c>
      <c r="R141" s="90">
        <f t="shared" si="20"/>
        <v>0</v>
      </c>
      <c r="S141" s="90">
        <f t="shared" si="20"/>
        <v>0</v>
      </c>
      <c r="T141" s="90">
        <f t="shared" si="20"/>
        <v>0</v>
      </c>
      <c r="U141" s="90">
        <f t="shared" si="20"/>
        <v>0</v>
      </c>
      <c r="V141" s="90">
        <f t="shared" si="20"/>
        <v>0</v>
      </c>
      <c r="W141" s="90">
        <f t="shared" si="20"/>
        <v>0</v>
      </c>
      <c r="X141" s="90">
        <f t="shared" si="20"/>
        <v>0</v>
      </c>
      <c r="Y141" s="90">
        <f t="shared" si="20"/>
        <v>0</v>
      </c>
      <c r="Z141" s="67"/>
      <c r="AA141" s="67">
        <f>SUM(J141:Y141)</f>
        <v>0</v>
      </c>
      <c r="AC141" s="146"/>
      <c r="AD141" s="146"/>
      <c r="AE141" s="146"/>
      <c r="AF141" s="146"/>
      <c r="AG141" s="146"/>
      <c r="AH141" s="146"/>
      <c r="AI141" s="146"/>
      <c r="AJ141" s="146"/>
      <c r="AK141" s="84"/>
      <c r="AL141" s="84"/>
      <c r="AM141" s="72" t="str">
        <f>IF(((AL141&gt;[1]Лист1!$B$2)*AND(AL141&lt;[1]Лист1!$B$3)),1,IF(((AL141&gt;[1]Лист1!$C$2)*AND(AL141&lt;[1]Лист1!$C$3)),2,""))</f>
        <v/>
      </c>
      <c r="AN141" s="84"/>
      <c r="AO141" s="84"/>
    </row>
    <row r="142" spans="2:41" x14ac:dyDescent="0.25">
      <c r="C142" s="23" t="s">
        <v>259</v>
      </c>
      <c r="D142" s="60" t="s">
        <v>103</v>
      </c>
      <c r="E142" s="23"/>
      <c r="F142" s="23"/>
      <c r="G142" s="23"/>
      <c r="H142" s="23"/>
      <c r="I142" s="23"/>
      <c r="J142" s="89">
        <f t="shared" ref="J142:Y142" si="21">J90+J140</f>
        <v>0</v>
      </c>
      <c r="K142" s="89">
        <f t="shared" si="21"/>
        <v>0</v>
      </c>
      <c r="L142" s="89">
        <f t="shared" si="21"/>
        <v>0</v>
      </c>
      <c r="M142" s="89">
        <f t="shared" si="21"/>
        <v>0</v>
      </c>
      <c r="N142" s="89">
        <f t="shared" si="21"/>
        <v>0</v>
      </c>
      <c r="O142" s="89">
        <f t="shared" si="21"/>
        <v>0</v>
      </c>
      <c r="P142" s="89">
        <f t="shared" si="21"/>
        <v>0</v>
      </c>
      <c r="Q142" s="89">
        <f t="shared" si="21"/>
        <v>0</v>
      </c>
      <c r="R142" s="89">
        <f t="shared" si="21"/>
        <v>0</v>
      </c>
      <c r="S142" s="89">
        <f t="shared" si="21"/>
        <v>0</v>
      </c>
      <c r="T142" s="89">
        <f t="shared" si="21"/>
        <v>0</v>
      </c>
      <c r="U142" s="89">
        <f t="shared" si="21"/>
        <v>0</v>
      </c>
      <c r="V142" s="89">
        <f t="shared" si="21"/>
        <v>0</v>
      </c>
      <c r="W142" s="89">
        <f t="shared" si="21"/>
        <v>0</v>
      </c>
      <c r="X142" s="89">
        <f t="shared" si="21"/>
        <v>0</v>
      </c>
      <c r="Y142" s="89">
        <f t="shared" si="21"/>
        <v>0</v>
      </c>
      <c r="Z142" s="23">
        <f>SUM(J142:Y142)</f>
        <v>0</v>
      </c>
      <c r="AC142" s="146"/>
      <c r="AD142" s="146"/>
      <c r="AE142" s="146"/>
      <c r="AF142" s="146"/>
      <c r="AG142" s="146"/>
      <c r="AH142" s="146"/>
      <c r="AI142" s="146"/>
      <c r="AJ142" s="146"/>
      <c r="AK142" s="84"/>
      <c r="AL142" s="84"/>
      <c r="AM142" s="72" t="str">
        <f>IF(((AL142&gt;[1]Лист1!$B$2)*AND(AL142&lt;[1]Лист1!$B$3)),1,IF(((AL142&gt;[1]Лист1!$C$2)*AND(AL142&lt;[1]Лист1!$C$3)),2,""))</f>
        <v/>
      </c>
      <c r="AN142" s="84"/>
      <c r="AO142" s="84"/>
    </row>
    <row r="143" spans="2:41" x14ac:dyDescent="0.25">
      <c r="C143" s="23" t="s">
        <v>259</v>
      </c>
      <c r="D143" s="60" t="s">
        <v>104</v>
      </c>
      <c r="E143" s="23"/>
      <c r="F143" s="23"/>
      <c r="G143" s="23"/>
      <c r="H143" s="23"/>
      <c r="I143" s="23"/>
      <c r="J143" s="89">
        <f t="shared" ref="J143:Y143" si="22">J91+J141</f>
        <v>0</v>
      </c>
      <c r="K143" s="89">
        <f t="shared" si="22"/>
        <v>0</v>
      </c>
      <c r="L143" s="89">
        <f t="shared" si="22"/>
        <v>0</v>
      </c>
      <c r="M143" s="89">
        <f t="shared" si="22"/>
        <v>0</v>
      </c>
      <c r="N143" s="89">
        <f t="shared" si="22"/>
        <v>0</v>
      </c>
      <c r="O143" s="89">
        <f t="shared" si="22"/>
        <v>0</v>
      </c>
      <c r="P143" s="89">
        <f t="shared" si="22"/>
        <v>0</v>
      </c>
      <c r="Q143" s="89">
        <f t="shared" si="22"/>
        <v>0</v>
      </c>
      <c r="R143" s="89">
        <f t="shared" si="22"/>
        <v>0</v>
      </c>
      <c r="S143" s="89">
        <f t="shared" si="22"/>
        <v>0</v>
      </c>
      <c r="T143" s="89">
        <f t="shared" si="22"/>
        <v>0</v>
      </c>
      <c r="U143" s="89">
        <f t="shared" si="22"/>
        <v>0</v>
      </c>
      <c r="V143" s="89">
        <f t="shared" si="22"/>
        <v>0</v>
      </c>
      <c r="W143" s="89">
        <f t="shared" si="22"/>
        <v>0</v>
      </c>
      <c r="X143" s="89">
        <f t="shared" si="22"/>
        <v>0</v>
      </c>
      <c r="Y143" s="89">
        <f t="shared" si="22"/>
        <v>0</v>
      </c>
      <c r="AA143" s="23">
        <f>SUM(J143:Y143)</f>
        <v>0</v>
      </c>
      <c r="AC143" s="146"/>
      <c r="AD143" s="146"/>
      <c r="AE143" s="146"/>
      <c r="AF143" s="146"/>
      <c r="AG143" s="146"/>
      <c r="AH143" s="146"/>
      <c r="AI143" s="146"/>
      <c r="AJ143" s="146"/>
      <c r="AK143" s="84"/>
      <c r="AL143" s="84"/>
      <c r="AM143" s="72" t="str">
        <f>IF(((AL143&gt;[1]Лист1!$B$2)*AND(AL143&lt;[1]Лист1!$B$3)),1,IF(((AL143&gt;[1]Лист1!$C$2)*AND(AL143&lt;[1]Лист1!$C$3)),2,""))</f>
        <v/>
      </c>
      <c r="AN143" s="84"/>
      <c r="AO143" s="84"/>
    </row>
    <row r="144" spans="2:41" s="23" customFormat="1" ht="87" x14ac:dyDescent="0.25">
      <c r="B144" s="37" t="s">
        <v>108</v>
      </c>
      <c r="C144" s="23" t="s">
        <v>168</v>
      </c>
      <c r="R144" s="185" t="s">
        <v>25</v>
      </c>
      <c r="S144" s="185"/>
      <c r="T144" s="185" t="s">
        <v>38</v>
      </c>
      <c r="U144" s="185"/>
      <c r="V144" s="185" t="s">
        <v>106</v>
      </c>
      <c r="W144" s="185"/>
      <c r="X144" s="119"/>
      <c r="Y144" s="73" t="s">
        <v>105</v>
      </c>
      <c r="Z144" s="73"/>
      <c r="AA144" s="73"/>
      <c r="AB144" s="32" t="s">
        <v>108</v>
      </c>
      <c r="AC144" s="23" t="s">
        <v>168</v>
      </c>
      <c r="AK144" s="47" t="s">
        <v>25</v>
      </c>
      <c r="AL144" s="47" t="s">
        <v>38</v>
      </c>
      <c r="AM144" s="47" t="s">
        <v>42</v>
      </c>
      <c r="AN144" s="47" t="s">
        <v>106</v>
      </c>
      <c r="AO144" s="37" t="s">
        <v>105</v>
      </c>
    </row>
    <row r="145" spans="1:42" x14ac:dyDescent="0.25">
      <c r="A145" s="25" t="str">
        <f t="shared" ref="A145:A176" si="23">LEFT(AB145,1)</f>
        <v/>
      </c>
      <c r="B145" s="86"/>
      <c r="C145" s="144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9"/>
      <c r="R145" s="144"/>
      <c r="S145" s="145"/>
      <c r="T145" s="154"/>
      <c r="U145" s="145"/>
      <c r="V145" s="146"/>
      <c r="W145" s="146"/>
      <c r="X145" s="117"/>
      <c r="Y145" s="146"/>
      <c r="Z145" s="146"/>
      <c r="AA145" s="146"/>
      <c r="AB145" s="85"/>
      <c r="AC145" s="152"/>
      <c r="AD145" s="155"/>
      <c r="AE145" s="155"/>
      <c r="AF145" s="155"/>
      <c r="AG145" s="155"/>
      <c r="AH145" s="155"/>
      <c r="AI145" s="155"/>
      <c r="AJ145" s="153"/>
      <c r="AK145" s="84"/>
      <c r="AL145" s="87"/>
      <c r="AM145" s="72" t="str">
        <f>IF(((AL145&gt;=[1]Лист1!$B$2)*AND(AL145&lt;=[1]Лист1!$B$3)),1,IF(((AL145&gt;=[1]Лист1!$C$2)*AND(AL145&lt;=[1]Лист1!$C$3)),2,""))</f>
        <v/>
      </c>
      <c r="AN145" s="84"/>
      <c r="AO145" s="84"/>
      <c r="AP145" s="25" t="str">
        <f t="shared" ref="AP145:AP176" si="24">LEFT(B145,1)</f>
        <v/>
      </c>
    </row>
    <row r="146" spans="1:42" x14ac:dyDescent="0.25">
      <c r="A146" s="25" t="str">
        <f>LEFT(AB147,1)</f>
        <v/>
      </c>
      <c r="B146" s="86"/>
      <c r="C146" s="144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9"/>
      <c r="R146" s="144"/>
      <c r="S146" s="145"/>
      <c r="T146" s="154"/>
      <c r="U146" s="145"/>
      <c r="V146" s="146"/>
      <c r="W146" s="146"/>
      <c r="X146" s="117"/>
      <c r="Y146" s="146"/>
      <c r="Z146" s="146"/>
      <c r="AA146" s="146"/>
      <c r="AC146" s="165"/>
      <c r="AD146" s="166"/>
      <c r="AE146" s="166"/>
      <c r="AF146" s="166"/>
      <c r="AG146" s="166"/>
      <c r="AH146" s="166"/>
      <c r="AI146" s="166"/>
      <c r="AJ146" s="167"/>
      <c r="AL146" s="87"/>
      <c r="AM146" s="72" t="str">
        <f>IF(((AL146&gt;=[1]Лист1!$B$2)*AND(AL146&lt;=[1]Лист1!$B$3)),1,IF(((AL146&gt;=[1]Лист1!$C$2)*AND(AL146&lt;=[1]Лист1!$C$3)),2,""))</f>
        <v/>
      </c>
      <c r="AN146" s="84"/>
      <c r="AO146" s="84"/>
      <c r="AP146" s="25" t="str">
        <f t="shared" si="24"/>
        <v/>
      </c>
    </row>
    <row r="147" spans="1:42" x14ac:dyDescent="0.25">
      <c r="A147" s="25" t="str">
        <f>LEFT(AB148,1)</f>
        <v/>
      </c>
      <c r="B147" s="86"/>
      <c r="C147" s="144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9"/>
      <c r="R147" s="144"/>
      <c r="S147" s="145"/>
      <c r="T147" s="154"/>
      <c r="U147" s="145"/>
      <c r="V147" s="146"/>
      <c r="W147" s="146"/>
      <c r="X147" s="117"/>
      <c r="Y147" s="146"/>
      <c r="Z147" s="146"/>
      <c r="AA147" s="146"/>
      <c r="AB147" s="85"/>
      <c r="AC147" s="165"/>
      <c r="AD147" s="166"/>
      <c r="AE147" s="166"/>
      <c r="AF147" s="166"/>
      <c r="AG147" s="166"/>
      <c r="AH147" s="166"/>
      <c r="AI147" s="166"/>
      <c r="AJ147" s="167"/>
      <c r="AK147" s="84"/>
      <c r="AL147" s="87"/>
      <c r="AM147" s="72" t="str">
        <f>IF(((AL147&gt;=[1]Лист1!$B$2)*AND(AL147&lt;=[1]Лист1!$B$3)),1,IF(((AL147&gt;=[1]Лист1!$C$2)*AND(AL147&lt;=[1]Лист1!$C$3)),2,""))</f>
        <v/>
      </c>
      <c r="AN147" s="84"/>
      <c r="AO147" s="84"/>
      <c r="AP147" s="25" t="str">
        <f t="shared" si="24"/>
        <v/>
      </c>
    </row>
    <row r="148" spans="1:42" x14ac:dyDescent="0.25">
      <c r="A148" s="25" t="str">
        <f>LEFT(AB149,1)</f>
        <v/>
      </c>
      <c r="B148" s="86"/>
      <c r="C148" s="144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9"/>
      <c r="R148" s="144"/>
      <c r="S148" s="145"/>
      <c r="T148" s="186"/>
      <c r="U148" s="153"/>
      <c r="V148" s="146"/>
      <c r="W148" s="146"/>
      <c r="X148" s="117"/>
      <c r="Y148" s="146"/>
      <c r="Z148" s="146"/>
      <c r="AA148" s="146"/>
      <c r="AB148" s="85"/>
      <c r="AC148" s="152"/>
      <c r="AD148" s="155"/>
      <c r="AE148" s="155"/>
      <c r="AF148" s="155"/>
      <c r="AG148" s="155"/>
      <c r="AH148" s="155"/>
      <c r="AI148" s="155"/>
      <c r="AJ148" s="153"/>
      <c r="AK148" s="84"/>
      <c r="AL148" s="87"/>
      <c r="AM148" s="72" t="str">
        <f>IF(((AL148&gt;=[1]Лист1!$B$2)*AND(AL148&lt;=[1]Лист1!$B$3)),1,IF(((AL148&gt;=[1]Лист1!$C$2)*AND(AL148&lt;=[1]Лист1!$C$3)),2,""))</f>
        <v/>
      </c>
      <c r="AN148" s="84"/>
      <c r="AO148" s="84"/>
      <c r="AP148" s="25" t="str">
        <f t="shared" si="24"/>
        <v/>
      </c>
    </row>
    <row r="149" spans="1:42" x14ac:dyDescent="0.25">
      <c r="A149" s="25" t="e">
        <f>LEFT(#REF!,1)</f>
        <v>#REF!</v>
      </c>
      <c r="B149" s="86"/>
      <c r="C149" s="144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9"/>
      <c r="R149" s="144"/>
      <c r="S149" s="145"/>
      <c r="T149" s="186"/>
      <c r="U149" s="153"/>
      <c r="V149" s="146"/>
      <c r="W149" s="146"/>
      <c r="X149" s="117"/>
      <c r="Y149" s="146"/>
      <c r="Z149" s="146"/>
      <c r="AA149" s="146"/>
      <c r="AB149" s="85"/>
      <c r="AC149" s="152"/>
      <c r="AD149" s="155"/>
      <c r="AE149" s="155"/>
      <c r="AF149" s="155"/>
      <c r="AG149" s="155"/>
      <c r="AH149" s="155"/>
      <c r="AI149" s="155"/>
      <c r="AJ149" s="153"/>
      <c r="AK149" s="84"/>
      <c r="AL149" s="87"/>
      <c r="AM149" s="72" t="str">
        <f>IF(((AL149&gt;=[1]Лист1!$B$2)*AND(AL149&lt;=[1]Лист1!$B$3)),1,IF(((AL149&gt;=[1]Лист1!$C$2)*AND(AL149&lt;=[1]Лист1!$C$3)),2,""))</f>
        <v/>
      </c>
      <c r="AN149" s="84"/>
      <c r="AO149" s="84"/>
      <c r="AP149" s="25" t="str">
        <f t="shared" si="24"/>
        <v/>
      </c>
    </row>
    <row r="150" spans="1:42" x14ac:dyDescent="0.25">
      <c r="A150" s="25" t="str">
        <f>LEFT(AB150,1)</f>
        <v/>
      </c>
      <c r="B150" s="86"/>
      <c r="C150" s="144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9"/>
      <c r="R150" s="144"/>
      <c r="S150" s="145"/>
      <c r="T150" s="186"/>
      <c r="U150" s="153"/>
      <c r="V150" s="146"/>
      <c r="W150" s="146"/>
      <c r="X150" s="117"/>
      <c r="Y150" s="146"/>
      <c r="Z150" s="146"/>
      <c r="AA150" s="146"/>
      <c r="AB150" s="85"/>
      <c r="AC150" s="152"/>
      <c r="AD150" s="155"/>
      <c r="AE150" s="155"/>
      <c r="AF150" s="155"/>
      <c r="AG150" s="155"/>
      <c r="AH150" s="155"/>
      <c r="AI150" s="155"/>
      <c r="AJ150" s="153"/>
      <c r="AK150" s="84"/>
      <c r="AL150" s="84"/>
      <c r="AM150" s="72" t="str">
        <f>IF(((AL150&gt;=[1]Лист1!$B$2)*AND(AL150&lt;=[1]Лист1!$B$3)),1,IF(((AL150&gt;=[1]Лист1!$C$2)*AND(AL150&lt;=[1]Лист1!$C$3)),2,""))</f>
        <v/>
      </c>
      <c r="AN150" s="84"/>
      <c r="AO150" s="84"/>
      <c r="AP150" s="25" t="str">
        <f t="shared" si="24"/>
        <v/>
      </c>
    </row>
    <row r="151" spans="1:42" x14ac:dyDescent="0.25">
      <c r="A151" s="25" t="str">
        <f>LEFT(AB151,1)</f>
        <v/>
      </c>
      <c r="B151" s="86"/>
      <c r="C151" s="144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9"/>
      <c r="R151" s="144"/>
      <c r="S151" s="145"/>
      <c r="T151" s="186"/>
      <c r="U151" s="153"/>
      <c r="V151" s="146"/>
      <c r="W151" s="146"/>
      <c r="X151" s="117"/>
      <c r="Y151" s="146"/>
      <c r="Z151" s="146"/>
      <c r="AA151" s="146"/>
      <c r="AB151" s="85"/>
      <c r="AC151" s="152"/>
      <c r="AD151" s="155"/>
      <c r="AE151" s="155"/>
      <c r="AF151" s="155"/>
      <c r="AG151" s="155"/>
      <c r="AH151" s="155"/>
      <c r="AI151" s="155"/>
      <c r="AJ151" s="153"/>
      <c r="AK151" s="84"/>
      <c r="AL151" s="84"/>
      <c r="AM151" s="72" t="str">
        <f>IF(((AL151&gt;=[1]Лист1!$B$2)*AND(AL151&lt;=[1]Лист1!$B$3)),1,IF(((AL151&gt;=[1]Лист1!$C$2)*AND(AL151&lt;=[1]Лист1!$C$3)),2,""))</f>
        <v/>
      </c>
      <c r="AN151" s="84"/>
      <c r="AO151" s="84"/>
      <c r="AP151" s="25" t="str">
        <f t="shared" si="24"/>
        <v/>
      </c>
    </row>
    <row r="152" spans="1:42" x14ac:dyDescent="0.25">
      <c r="A152" s="25" t="str">
        <f>LEFT(AB152,1)</f>
        <v/>
      </c>
      <c r="B152" s="86"/>
      <c r="C152" s="144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9"/>
      <c r="R152" s="144"/>
      <c r="S152" s="145"/>
      <c r="T152" s="186"/>
      <c r="U152" s="153"/>
      <c r="V152" s="146"/>
      <c r="W152" s="146"/>
      <c r="X152" s="117"/>
      <c r="Y152" s="146"/>
      <c r="Z152" s="146"/>
      <c r="AA152" s="146"/>
      <c r="AB152" s="85"/>
      <c r="AC152" s="152"/>
      <c r="AD152" s="155"/>
      <c r="AE152" s="155"/>
      <c r="AF152" s="155"/>
      <c r="AG152" s="155"/>
      <c r="AH152" s="155"/>
      <c r="AI152" s="155"/>
      <c r="AJ152" s="153"/>
      <c r="AK152" s="84"/>
      <c r="AL152" s="84"/>
      <c r="AM152" s="72" t="str">
        <f>IF(((AL152&gt;=[1]Лист1!$B$2)*AND(AL152&lt;=[1]Лист1!$B$3)),1,IF(((AL152&gt;=[1]Лист1!$C$2)*AND(AL152&lt;=[1]Лист1!$C$3)),2,""))</f>
        <v/>
      </c>
      <c r="AN152" s="84"/>
      <c r="AO152" s="84"/>
      <c r="AP152" s="25" t="str">
        <f t="shared" si="24"/>
        <v/>
      </c>
    </row>
    <row r="153" spans="1:42" x14ac:dyDescent="0.25">
      <c r="A153" s="25" t="str">
        <f t="shared" si="23"/>
        <v/>
      </c>
      <c r="B153" s="86"/>
      <c r="C153" s="144"/>
      <c r="D153" s="188"/>
      <c r="E153" s="188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45"/>
      <c r="R153" s="144"/>
      <c r="S153" s="145"/>
      <c r="T153" s="186"/>
      <c r="U153" s="187"/>
      <c r="V153" s="146"/>
      <c r="W153" s="146"/>
      <c r="X153" s="117"/>
      <c r="Y153" s="146"/>
      <c r="Z153" s="146"/>
      <c r="AA153" s="146"/>
      <c r="AB153" s="85"/>
      <c r="AC153" s="152"/>
      <c r="AD153" s="155"/>
      <c r="AE153" s="155"/>
      <c r="AF153" s="155"/>
      <c r="AG153" s="155"/>
      <c r="AH153" s="155"/>
      <c r="AI153" s="155"/>
      <c r="AJ153" s="153"/>
      <c r="AK153" s="84"/>
      <c r="AL153" s="84"/>
      <c r="AM153" s="72" t="str">
        <f>IF(((AL153&gt;=[1]Лист1!$B$2)*AND(AL153&lt;=[1]Лист1!$B$3)),1,IF(((AL153&gt;=[1]Лист1!$C$2)*AND(AL153&lt;=[1]Лист1!$C$3)),2,""))</f>
        <v/>
      </c>
      <c r="AN153" s="84"/>
      <c r="AO153" s="84"/>
      <c r="AP153" s="25" t="str">
        <f t="shared" si="24"/>
        <v/>
      </c>
    </row>
    <row r="154" spans="1:42" x14ac:dyDescent="0.25">
      <c r="A154" s="25" t="str">
        <f t="shared" si="23"/>
        <v/>
      </c>
      <c r="B154" s="86"/>
      <c r="C154" s="144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45"/>
      <c r="R154" s="144"/>
      <c r="S154" s="145"/>
      <c r="T154" s="186"/>
      <c r="U154" s="187"/>
      <c r="V154" s="146"/>
      <c r="W154" s="146"/>
      <c r="X154" s="117"/>
      <c r="Y154" s="146"/>
      <c r="Z154" s="146"/>
      <c r="AA154" s="146"/>
      <c r="AB154" s="85"/>
      <c r="AC154" s="152"/>
      <c r="AD154" s="155"/>
      <c r="AE154" s="155"/>
      <c r="AF154" s="155"/>
      <c r="AG154" s="155"/>
      <c r="AH154" s="155"/>
      <c r="AI154" s="155"/>
      <c r="AJ154" s="153"/>
      <c r="AK154" s="84"/>
      <c r="AL154" s="84"/>
      <c r="AM154" s="72" t="str">
        <f>IF(((AL154&gt;=[1]Лист1!$B$2)*AND(AL154&lt;=[1]Лист1!$B$3)),1,IF(((AL154&gt;=[1]Лист1!$C$2)*AND(AL154&lt;=[1]Лист1!$C$3)),2,""))</f>
        <v/>
      </c>
      <c r="AN154" s="84"/>
      <c r="AO154" s="84"/>
      <c r="AP154" s="25" t="str">
        <f t="shared" si="24"/>
        <v/>
      </c>
    </row>
    <row r="155" spans="1:42" x14ac:dyDescent="0.25">
      <c r="A155" s="25" t="str">
        <f t="shared" si="23"/>
        <v/>
      </c>
      <c r="B155" s="86"/>
      <c r="C155" s="144"/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45"/>
      <c r="R155" s="144"/>
      <c r="S155" s="145"/>
      <c r="T155" s="186"/>
      <c r="U155" s="187"/>
      <c r="V155" s="146"/>
      <c r="W155" s="146"/>
      <c r="X155" s="117"/>
      <c r="Y155" s="146"/>
      <c r="Z155" s="146"/>
      <c r="AA155" s="146"/>
      <c r="AB155" s="85"/>
      <c r="AC155" s="152"/>
      <c r="AD155" s="155"/>
      <c r="AE155" s="155"/>
      <c r="AF155" s="155"/>
      <c r="AG155" s="155"/>
      <c r="AH155" s="155"/>
      <c r="AI155" s="155"/>
      <c r="AJ155" s="153"/>
      <c r="AK155" s="84"/>
      <c r="AL155" s="84"/>
      <c r="AM155" s="72" t="str">
        <f>IF(((AL155&gt;=[1]Лист1!$B$2)*AND(AL155&lt;=[1]Лист1!$B$3)),1,IF(((AL155&gt;=[1]Лист1!$C$2)*AND(AL155&lt;=[1]Лист1!$C$3)),2,""))</f>
        <v/>
      </c>
      <c r="AN155" s="84"/>
      <c r="AO155" s="84"/>
      <c r="AP155" s="25" t="str">
        <f t="shared" si="24"/>
        <v/>
      </c>
    </row>
    <row r="156" spans="1:42" x14ac:dyDescent="0.25">
      <c r="A156" s="25" t="str">
        <f t="shared" si="23"/>
        <v/>
      </c>
      <c r="B156" s="86"/>
      <c r="C156" s="144"/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45"/>
      <c r="R156" s="144"/>
      <c r="S156" s="145"/>
      <c r="T156" s="186"/>
      <c r="U156" s="187"/>
      <c r="V156" s="146"/>
      <c r="W156" s="146"/>
      <c r="X156" s="117"/>
      <c r="Y156" s="146"/>
      <c r="Z156" s="146"/>
      <c r="AA156" s="146"/>
      <c r="AB156" s="85"/>
      <c r="AC156" s="152"/>
      <c r="AD156" s="155"/>
      <c r="AE156" s="155"/>
      <c r="AF156" s="155"/>
      <c r="AG156" s="155"/>
      <c r="AH156" s="155"/>
      <c r="AI156" s="155"/>
      <c r="AJ156" s="153"/>
      <c r="AK156" s="84"/>
      <c r="AL156" s="84"/>
      <c r="AM156" s="72" t="str">
        <f>IF(((AL156&gt;=[1]Лист1!$B$2)*AND(AL156&lt;=[1]Лист1!$B$3)),1,IF(((AL156&gt;=[1]Лист1!$C$2)*AND(AL156&lt;=[1]Лист1!$C$3)),2,""))</f>
        <v/>
      </c>
      <c r="AN156" s="84"/>
      <c r="AO156" s="84"/>
      <c r="AP156" s="25" t="str">
        <f t="shared" si="24"/>
        <v/>
      </c>
    </row>
    <row r="157" spans="1:42" x14ac:dyDescent="0.25">
      <c r="A157" s="25" t="str">
        <f t="shared" si="23"/>
        <v/>
      </c>
      <c r="B157" s="86"/>
      <c r="C157" s="144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9"/>
      <c r="R157" s="144"/>
      <c r="S157" s="145"/>
      <c r="T157" s="186"/>
      <c r="U157" s="153"/>
      <c r="V157" s="146"/>
      <c r="W157" s="146"/>
      <c r="X157" s="117"/>
      <c r="Y157" s="146"/>
      <c r="Z157" s="146"/>
      <c r="AA157" s="146"/>
      <c r="AB157" s="85"/>
      <c r="AC157" s="152"/>
      <c r="AD157" s="155"/>
      <c r="AE157" s="155"/>
      <c r="AF157" s="155"/>
      <c r="AG157" s="155"/>
      <c r="AH157" s="155"/>
      <c r="AI157" s="155"/>
      <c r="AJ157" s="153"/>
      <c r="AK157" s="84"/>
      <c r="AL157" s="84"/>
      <c r="AM157" s="72" t="str">
        <f>IF(((AL157&gt;=[1]Лист1!$B$2)*AND(AL157&lt;=[1]Лист1!$B$3)),1,IF(((AL157&gt;=[1]Лист1!$C$2)*AND(AL157&lt;=[1]Лист1!$C$3)),2,""))</f>
        <v/>
      </c>
      <c r="AN157" s="84"/>
      <c r="AO157" s="84"/>
      <c r="AP157" s="25" t="str">
        <f t="shared" si="24"/>
        <v/>
      </c>
    </row>
    <row r="158" spans="1:42" x14ac:dyDescent="0.25">
      <c r="A158" s="25" t="str">
        <f t="shared" si="23"/>
        <v/>
      </c>
      <c r="B158" s="86"/>
      <c r="C158" s="144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9"/>
      <c r="R158" s="144"/>
      <c r="S158" s="145"/>
      <c r="T158" s="186"/>
      <c r="U158" s="153"/>
      <c r="V158" s="146"/>
      <c r="W158" s="146"/>
      <c r="X158" s="117"/>
      <c r="Y158" s="146"/>
      <c r="Z158" s="146"/>
      <c r="AA158" s="146"/>
      <c r="AB158" s="85"/>
      <c r="AC158" s="152"/>
      <c r="AD158" s="155"/>
      <c r="AE158" s="155"/>
      <c r="AF158" s="155"/>
      <c r="AG158" s="155"/>
      <c r="AH158" s="155"/>
      <c r="AI158" s="155"/>
      <c r="AJ158" s="153"/>
      <c r="AK158" s="84"/>
      <c r="AL158" s="84"/>
      <c r="AM158" s="72" t="str">
        <f>IF(((AL158&gt;=[1]Лист1!$B$2)*AND(AL158&lt;=[1]Лист1!$B$3)),1,IF(((AL158&gt;=[1]Лист1!$C$2)*AND(AL158&lt;=[1]Лист1!$C$3)),2,""))</f>
        <v/>
      </c>
      <c r="AN158" s="84"/>
      <c r="AO158" s="84"/>
      <c r="AP158" s="25" t="str">
        <f t="shared" si="24"/>
        <v/>
      </c>
    </row>
    <row r="159" spans="1:42" x14ac:dyDescent="0.25">
      <c r="A159" s="25" t="str">
        <f t="shared" si="23"/>
        <v/>
      </c>
      <c r="B159" s="86"/>
      <c r="C159" s="144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9"/>
      <c r="R159" s="144"/>
      <c r="S159" s="145"/>
      <c r="T159" s="186"/>
      <c r="U159" s="153"/>
      <c r="V159" s="146"/>
      <c r="W159" s="146"/>
      <c r="X159" s="117"/>
      <c r="Y159" s="146"/>
      <c r="Z159" s="146"/>
      <c r="AA159" s="146"/>
      <c r="AB159" s="85"/>
      <c r="AC159" s="152"/>
      <c r="AD159" s="155"/>
      <c r="AE159" s="155"/>
      <c r="AF159" s="155"/>
      <c r="AG159" s="155"/>
      <c r="AH159" s="155"/>
      <c r="AI159" s="155"/>
      <c r="AJ159" s="153"/>
      <c r="AK159" s="84"/>
      <c r="AL159" s="84"/>
      <c r="AM159" s="72" t="str">
        <f>IF(((AL159&gt;=[1]Лист1!$B$2)*AND(AL159&lt;=[1]Лист1!$B$3)),1,IF(((AL159&gt;=[1]Лист1!$C$2)*AND(AL159&lt;=[1]Лист1!$C$3)),2,""))</f>
        <v/>
      </c>
      <c r="AN159" s="84"/>
      <c r="AO159" s="84"/>
      <c r="AP159" s="25" t="str">
        <f t="shared" si="24"/>
        <v/>
      </c>
    </row>
    <row r="160" spans="1:42" x14ac:dyDescent="0.25">
      <c r="A160" s="25" t="str">
        <f t="shared" si="23"/>
        <v/>
      </c>
      <c r="B160" s="86"/>
      <c r="C160" s="144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9"/>
      <c r="R160" s="144"/>
      <c r="S160" s="145"/>
      <c r="T160" s="186"/>
      <c r="U160" s="153"/>
      <c r="V160" s="146"/>
      <c r="W160" s="146"/>
      <c r="X160" s="117"/>
      <c r="Y160" s="146"/>
      <c r="Z160" s="146"/>
      <c r="AA160" s="146"/>
      <c r="AB160" s="85"/>
      <c r="AC160" s="152"/>
      <c r="AD160" s="155"/>
      <c r="AE160" s="155"/>
      <c r="AF160" s="155"/>
      <c r="AG160" s="155"/>
      <c r="AH160" s="155"/>
      <c r="AI160" s="155"/>
      <c r="AJ160" s="153"/>
      <c r="AK160" s="84"/>
      <c r="AL160" s="84"/>
      <c r="AM160" s="72" t="str">
        <f>IF(((AL160&gt;=[1]Лист1!$B$2)*AND(AL160&lt;=[1]Лист1!$B$3)),1,IF(((AL160&gt;=[1]Лист1!$C$2)*AND(AL160&lt;=[1]Лист1!$C$3)),2,""))</f>
        <v/>
      </c>
      <c r="AN160" s="84"/>
      <c r="AO160" s="84"/>
      <c r="AP160" s="25" t="str">
        <f t="shared" si="24"/>
        <v/>
      </c>
    </row>
    <row r="161" spans="1:42" x14ac:dyDescent="0.25">
      <c r="A161" s="25" t="str">
        <f t="shared" si="23"/>
        <v/>
      </c>
      <c r="B161" s="86"/>
      <c r="C161" s="144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9"/>
      <c r="R161" s="144"/>
      <c r="S161" s="145"/>
      <c r="T161" s="186"/>
      <c r="U161" s="153"/>
      <c r="V161" s="146"/>
      <c r="W161" s="146"/>
      <c r="X161" s="117"/>
      <c r="Y161" s="146"/>
      <c r="Z161" s="146"/>
      <c r="AA161" s="146"/>
      <c r="AB161" s="85"/>
      <c r="AC161" s="152"/>
      <c r="AD161" s="155"/>
      <c r="AE161" s="155"/>
      <c r="AF161" s="155"/>
      <c r="AG161" s="155"/>
      <c r="AH161" s="155"/>
      <c r="AI161" s="155"/>
      <c r="AJ161" s="153"/>
      <c r="AK161" s="84"/>
      <c r="AL161" s="84"/>
      <c r="AM161" s="72" t="str">
        <f>IF(((AL161&gt;=[1]Лист1!$B$2)*AND(AL161&lt;=[1]Лист1!$B$3)),1,IF(((AL161&gt;=[1]Лист1!$C$2)*AND(AL161&lt;=[1]Лист1!$C$3)),2,""))</f>
        <v/>
      </c>
      <c r="AN161" s="84"/>
      <c r="AO161" s="84"/>
      <c r="AP161" s="25" t="str">
        <f t="shared" si="24"/>
        <v/>
      </c>
    </row>
    <row r="162" spans="1:42" x14ac:dyDescent="0.25">
      <c r="A162" s="25" t="str">
        <f t="shared" si="23"/>
        <v/>
      </c>
      <c r="B162" s="86"/>
      <c r="C162" s="144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9"/>
      <c r="R162" s="144"/>
      <c r="S162" s="145"/>
      <c r="T162" s="186"/>
      <c r="U162" s="153"/>
      <c r="V162" s="146"/>
      <c r="W162" s="146"/>
      <c r="X162" s="117"/>
      <c r="Y162" s="146"/>
      <c r="Z162" s="146"/>
      <c r="AA162" s="146"/>
      <c r="AB162" s="85"/>
      <c r="AC162" s="152"/>
      <c r="AD162" s="155"/>
      <c r="AE162" s="155"/>
      <c r="AF162" s="155"/>
      <c r="AG162" s="155"/>
      <c r="AH162" s="155"/>
      <c r="AI162" s="155"/>
      <c r="AJ162" s="153"/>
      <c r="AK162" s="84"/>
      <c r="AL162" s="84"/>
      <c r="AM162" s="72" t="str">
        <f>IF(((AL162&gt;=[1]Лист1!$B$2)*AND(AL162&lt;=[1]Лист1!$B$3)),1,IF(((AL162&gt;=[1]Лист1!$C$2)*AND(AL162&lt;=[1]Лист1!$C$3)),2,""))</f>
        <v/>
      </c>
      <c r="AN162" s="84"/>
      <c r="AO162" s="84"/>
      <c r="AP162" s="25" t="str">
        <f t="shared" si="24"/>
        <v/>
      </c>
    </row>
    <row r="163" spans="1:42" x14ac:dyDescent="0.25">
      <c r="A163" s="25" t="str">
        <f t="shared" si="23"/>
        <v/>
      </c>
      <c r="B163" s="86"/>
      <c r="C163" s="144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9"/>
      <c r="R163" s="144"/>
      <c r="S163" s="145"/>
      <c r="T163" s="186"/>
      <c r="U163" s="153"/>
      <c r="V163" s="146"/>
      <c r="W163" s="146"/>
      <c r="X163" s="117"/>
      <c r="Y163" s="146"/>
      <c r="Z163" s="146"/>
      <c r="AA163" s="146"/>
      <c r="AB163" s="85"/>
      <c r="AC163" s="152"/>
      <c r="AD163" s="155"/>
      <c r="AE163" s="155"/>
      <c r="AF163" s="155"/>
      <c r="AG163" s="155"/>
      <c r="AH163" s="155"/>
      <c r="AI163" s="155"/>
      <c r="AJ163" s="153"/>
      <c r="AK163" s="84"/>
      <c r="AL163" s="84"/>
      <c r="AM163" s="72" t="str">
        <f>IF(((AL163&gt;=[1]Лист1!$B$2)*AND(AL163&lt;=[1]Лист1!$B$3)),1,IF(((AL163&gt;=[1]Лист1!$C$2)*AND(AL163&lt;=[1]Лист1!$C$3)),2,""))</f>
        <v/>
      </c>
      <c r="AN163" s="84"/>
      <c r="AO163" s="84"/>
      <c r="AP163" s="25" t="str">
        <f t="shared" si="24"/>
        <v/>
      </c>
    </row>
    <row r="164" spans="1:42" x14ac:dyDescent="0.25">
      <c r="A164" s="25" t="str">
        <f t="shared" si="23"/>
        <v/>
      </c>
      <c r="B164" s="86"/>
      <c r="C164" s="147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9"/>
      <c r="R164" s="144"/>
      <c r="S164" s="145"/>
      <c r="T164" s="152"/>
      <c r="U164" s="153"/>
      <c r="V164" s="146"/>
      <c r="W164" s="146"/>
      <c r="X164" s="117"/>
      <c r="Y164" s="146"/>
      <c r="Z164" s="146"/>
      <c r="AA164" s="146"/>
      <c r="AB164" s="85"/>
      <c r="AC164" s="152"/>
      <c r="AD164" s="155"/>
      <c r="AE164" s="155"/>
      <c r="AF164" s="155"/>
      <c r="AG164" s="155"/>
      <c r="AH164" s="155"/>
      <c r="AI164" s="155"/>
      <c r="AJ164" s="153"/>
      <c r="AK164" s="84"/>
      <c r="AL164" s="84"/>
      <c r="AM164" s="72" t="str">
        <f>IF(((AL164&gt;=[1]Лист1!$B$2)*AND(AL164&lt;=[1]Лист1!$B$3)),1,IF(((AL164&gt;=[1]Лист1!$C$2)*AND(AL164&lt;=[1]Лист1!$C$3)),2,""))</f>
        <v/>
      </c>
      <c r="AN164" s="84"/>
      <c r="AO164" s="84"/>
      <c r="AP164" s="25" t="str">
        <f t="shared" si="24"/>
        <v/>
      </c>
    </row>
    <row r="165" spans="1:42" x14ac:dyDescent="0.25">
      <c r="A165" s="25" t="str">
        <f t="shared" si="23"/>
        <v/>
      </c>
      <c r="B165" s="86"/>
      <c r="C165" s="147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9"/>
      <c r="R165" s="144"/>
      <c r="S165" s="145"/>
      <c r="T165" s="152"/>
      <c r="U165" s="153"/>
      <c r="V165" s="146"/>
      <c r="W165" s="146"/>
      <c r="X165" s="117"/>
      <c r="Y165" s="146"/>
      <c r="Z165" s="146"/>
      <c r="AA165" s="146"/>
      <c r="AB165" s="85"/>
      <c r="AC165" s="152"/>
      <c r="AD165" s="155"/>
      <c r="AE165" s="155"/>
      <c r="AF165" s="155"/>
      <c r="AG165" s="155"/>
      <c r="AH165" s="155"/>
      <c r="AI165" s="155"/>
      <c r="AJ165" s="153"/>
      <c r="AK165" s="84"/>
      <c r="AL165" s="84"/>
      <c r="AM165" s="72" t="str">
        <f>IF(((AL165&gt;=[1]Лист1!$B$2)*AND(AL165&lt;=[1]Лист1!$B$3)),1,IF(((AL165&gt;=[1]Лист1!$C$2)*AND(AL165&lt;=[1]Лист1!$C$3)),2,""))</f>
        <v/>
      </c>
      <c r="AN165" s="84"/>
      <c r="AO165" s="84"/>
      <c r="AP165" s="25" t="str">
        <f t="shared" si="24"/>
        <v/>
      </c>
    </row>
    <row r="166" spans="1:42" x14ac:dyDescent="0.25">
      <c r="A166" s="25" t="str">
        <f t="shared" si="23"/>
        <v/>
      </c>
      <c r="B166" s="86"/>
      <c r="C166" s="147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9"/>
      <c r="R166" s="144"/>
      <c r="S166" s="145"/>
      <c r="T166" s="152"/>
      <c r="U166" s="153"/>
      <c r="V166" s="146"/>
      <c r="W166" s="146"/>
      <c r="X166" s="117"/>
      <c r="Y166" s="146"/>
      <c r="Z166" s="146"/>
      <c r="AA166" s="146"/>
      <c r="AB166" s="85"/>
      <c r="AC166" s="152"/>
      <c r="AD166" s="155"/>
      <c r="AE166" s="155"/>
      <c r="AF166" s="155"/>
      <c r="AG166" s="155"/>
      <c r="AH166" s="155"/>
      <c r="AI166" s="155"/>
      <c r="AJ166" s="153"/>
      <c r="AK166" s="84"/>
      <c r="AL166" s="84"/>
      <c r="AM166" s="72" t="str">
        <f>IF(((AL166&gt;=[1]Лист1!$B$2)*AND(AL166&lt;=[1]Лист1!$B$3)),1,IF(((AL166&gt;=[1]Лист1!$C$2)*AND(AL166&lt;=[1]Лист1!$C$3)),2,""))</f>
        <v/>
      </c>
      <c r="AN166" s="84"/>
      <c r="AO166" s="84"/>
      <c r="AP166" s="25" t="str">
        <f t="shared" si="24"/>
        <v/>
      </c>
    </row>
    <row r="167" spans="1:42" x14ac:dyDescent="0.25">
      <c r="A167" s="25" t="str">
        <f t="shared" si="23"/>
        <v/>
      </c>
      <c r="B167" s="86"/>
      <c r="C167" s="147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9"/>
      <c r="R167" s="144"/>
      <c r="S167" s="145"/>
      <c r="T167" s="152"/>
      <c r="U167" s="153"/>
      <c r="V167" s="146"/>
      <c r="W167" s="146"/>
      <c r="X167" s="117"/>
      <c r="Y167" s="146"/>
      <c r="Z167" s="146"/>
      <c r="AA167" s="146"/>
      <c r="AB167" s="85"/>
      <c r="AC167" s="152"/>
      <c r="AD167" s="155"/>
      <c r="AE167" s="155"/>
      <c r="AF167" s="155"/>
      <c r="AG167" s="155"/>
      <c r="AH167" s="155"/>
      <c r="AI167" s="155"/>
      <c r="AJ167" s="153"/>
      <c r="AK167" s="84"/>
      <c r="AL167" s="84"/>
      <c r="AM167" s="72" t="str">
        <f>IF(((AL167&gt;=[1]Лист1!$B$2)*AND(AL167&lt;=[1]Лист1!$B$3)),1,IF(((AL167&gt;=[1]Лист1!$C$2)*AND(AL167&lt;=[1]Лист1!$C$3)),2,""))</f>
        <v/>
      </c>
      <c r="AN167" s="84"/>
      <c r="AO167" s="84"/>
      <c r="AP167" s="25" t="str">
        <f t="shared" si="24"/>
        <v/>
      </c>
    </row>
    <row r="168" spans="1:42" x14ac:dyDescent="0.25">
      <c r="A168" s="25" t="str">
        <f t="shared" si="23"/>
        <v/>
      </c>
      <c r="B168" s="86"/>
      <c r="C168" s="147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9"/>
      <c r="R168" s="144"/>
      <c r="S168" s="145"/>
      <c r="T168" s="152"/>
      <c r="U168" s="153"/>
      <c r="V168" s="146"/>
      <c r="W168" s="146"/>
      <c r="X168" s="117"/>
      <c r="Y168" s="146"/>
      <c r="Z168" s="146"/>
      <c r="AA168" s="146"/>
      <c r="AB168" s="85"/>
      <c r="AC168" s="152"/>
      <c r="AD168" s="155"/>
      <c r="AE168" s="155"/>
      <c r="AF168" s="155"/>
      <c r="AG168" s="155"/>
      <c r="AH168" s="155"/>
      <c r="AI168" s="155"/>
      <c r="AJ168" s="153"/>
      <c r="AK168" s="84"/>
      <c r="AL168" s="84"/>
      <c r="AM168" s="72" t="str">
        <f>IF(((AL168&gt;=[1]Лист1!$B$2)*AND(AL168&lt;=[1]Лист1!$B$3)),1,IF(((AL168&gt;=[1]Лист1!$C$2)*AND(AL168&lt;=[1]Лист1!$C$3)),2,""))</f>
        <v/>
      </c>
      <c r="AN168" s="84"/>
      <c r="AO168" s="84"/>
      <c r="AP168" s="25" t="str">
        <f t="shared" si="24"/>
        <v/>
      </c>
    </row>
    <row r="169" spans="1:42" x14ac:dyDescent="0.25">
      <c r="A169" s="25" t="str">
        <f t="shared" si="23"/>
        <v/>
      </c>
      <c r="B169" s="86"/>
      <c r="C169" s="147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9"/>
      <c r="R169" s="144"/>
      <c r="S169" s="145"/>
      <c r="T169" s="152"/>
      <c r="U169" s="153"/>
      <c r="V169" s="146"/>
      <c r="W169" s="146"/>
      <c r="X169" s="117"/>
      <c r="Y169" s="146"/>
      <c r="Z169" s="146"/>
      <c r="AA169" s="146"/>
      <c r="AB169" s="85"/>
      <c r="AC169" s="152"/>
      <c r="AD169" s="155"/>
      <c r="AE169" s="155"/>
      <c r="AF169" s="155"/>
      <c r="AG169" s="155"/>
      <c r="AH169" s="155"/>
      <c r="AI169" s="155"/>
      <c r="AJ169" s="153"/>
      <c r="AK169" s="84"/>
      <c r="AL169" s="84"/>
      <c r="AM169" s="72" t="str">
        <f>IF(((AL169&gt;=[1]Лист1!$B$2)*AND(AL169&lt;=[1]Лист1!$B$3)),1,IF(((AL169&gt;=[1]Лист1!$C$2)*AND(AL169&lt;=[1]Лист1!$C$3)),2,""))</f>
        <v/>
      </c>
      <c r="AN169" s="84"/>
      <c r="AO169" s="84"/>
      <c r="AP169" s="25" t="str">
        <f t="shared" si="24"/>
        <v/>
      </c>
    </row>
    <row r="170" spans="1:42" x14ac:dyDescent="0.25">
      <c r="A170" s="25" t="str">
        <f t="shared" si="23"/>
        <v/>
      </c>
      <c r="B170" s="86"/>
      <c r="C170" s="147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9"/>
      <c r="R170" s="144"/>
      <c r="S170" s="145"/>
      <c r="T170" s="152"/>
      <c r="U170" s="153"/>
      <c r="V170" s="146"/>
      <c r="W170" s="146"/>
      <c r="X170" s="117"/>
      <c r="Y170" s="146"/>
      <c r="Z170" s="146"/>
      <c r="AA170" s="146"/>
      <c r="AB170" s="85"/>
      <c r="AC170" s="152"/>
      <c r="AD170" s="155"/>
      <c r="AE170" s="155"/>
      <c r="AF170" s="155"/>
      <c r="AG170" s="155"/>
      <c r="AH170" s="155"/>
      <c r="AI170" s="155"/>
      <c r="AJ170" s="153"/>
      <c r="AK170" s="84"/>
      <c r="AL170" s="84"/>
      <c r="AM170" s="72" t="str">
        <f>IF(((AL170&gt;=[1]Лист1!$B$2)*AND(AL170&lt;=[1]Лист1!$B$3)),1,IF(((AL170&gt;=[1]Лист1!$C$2)*AND(AL170&lt;=[1]Лист1!$C$3)),2,""))</f>
        <v/>
      </c>
      <c r="AN170" s="84"/>
      <c r="AO170" s="84"/>
      <c r="AP170" s="25" t="str">
        <f t="shared" si="24"/>
        <v/>
      </c>
    </row>
    <row r="171" spans="1:42" x14ac:dyDescent="0.25">
      <c r="A171" s="25" t="str">
        <f t="shared" si="23"/>
        <v/>
      </c>
      <c r="B171" s="86"/>
      <c r="C171" s="147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9"/>
      <c r="R171" s="144"/>
      <c r="S171" s="145"/>
      <c r="T171" s="152"/>
      <c r="U171" s="153"/>
      <c r="V171" s="146"/>
      <c r="W171" s="146"/>
      <c r="X171" s="117"/>
      <c r="Y171" s="146"/>
      <c r="Z171" s="146"/>
      <c r="AA171" s="146"/>
      <c r="AB171" s="85"/>
      <c r="AC171" s="152"/>
      <c r="AD171" s="155"/>
      <c r="AE171" s="155"/>
      <c r="AF171" s="155"/>
      <c r="AG171" s="155"/>
      <c r="AH171" s="155"/>
      <c r="AI171" s="155"/>
      <c r="AJ171" s="153"/>
      <c r="AK171" s="84"/>
      <c r="AL171" s="84"/>
      <c r="AM171" s="72" t="str">
        <f>IF(((AL171&gt;=[1]Лист1!$B$2)*AND(AL171&lt;=[1]Лист1!$B$3)),1,IF(((AL171&gt;=[1]Лист1!$C$2)*AND(AL171&lt;=[1]Лист1!$C$3)),2,""))</f>
        <v/>
      </c>
      <c r="AN171" s="84"/>
      <c r="AO171" s="84"/>
      <c r="AP171" s="25" t="str">
        <f t="shared" si="24"/>
        <v/>
      </c>
    </row>
    <row r="172" spans="1:42" x14ac:dyDescent="0.25">
      <c r="A172" s="25" t="str">
        <f t="shared" si="23"/>
        <v/>
      </c>
      <c r="B172" s="86"/>
      <c r="C172" s="147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9"/>
      <c r="R172" s="144"/>
      <c r="S172" s="145"/>
      <c r="T172" s="152"/>
      <c r="U172" s="153"/>
      <c r="V172" s="146"/>
      <c r="W172" s="146"/>
      <c r="X172" s="117"/>
      <c r="Y172" s="146"/>
      <c r="Z172" s="146"/>
      <c r="AA172" s="146"/>
      <c r="AB172" s="85"/>
      <c r="AC172" s="152"/>
      <c r="AD172" s="155"/>
      <c r="AE172" s="155"/>
      <c r="AF172" s="155"/>
      <c r="AG172" s="155"/>
      <c r="AH172" s="155"/>
      <c r="AI172" s="155"/>
      <c r="AJ172" s="153"/>
      <c r="AK172" s="84"/>
      <c r="AL172" s="84"/>
      <c r="AM172" s="72" t="str">
        <f>IF(((AL172&gt;=[1]Лист1!$B$2)*AND(AL172&lt;=[1]Лист1!$B$3)),1,IF(((AL172&gt;=[1]Лист1!$C$2)*AND(AL172&lt;=[1]Лист1!$C$3)),2,""))</f>
        <v/>
      </c>
      <c r="AN172" s="84"/>
      <c r="AO172" s="84"/>
      <c r="AP172" s="25" t="str">
        <f t="shared" si="24"/>
        <v/>
      </c>
    </row>
    <row r="173" spans="1:42" x14ac:dyDescent="0.25">
      <c r="A173" s="25" t="str">
        <f t="shared" si="23"/>
        <v/>
      </c>
      <c r="B173" s="86"/>
      <c r="C173" s="147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9"/>
      <c r="R173" s="144"/>
      <c r="S173" s="145"/>
      <c r="T173" s="152"/>
      <c r="U173" s="153"/>
      <c r="V173" s="146"/>
      <c r="W173" s="146"/>
      <c r="X173" s="117"/>
      <c r="Y173" s="146"/>
      <c r="Z173" s="146"/>
      <c r="AA173" s="146"/>
      <c r="AB173" s="85"/>
      <c r="AC173" s="152"/>
      <c r="AD173" s="155"/>
      <c r="AE173" s="155"/>
      <c r="AF173" s="155"/>
      <c r="AG173" s="155"/>
      <c r="AH173" s="155"/>
      <c r="AI173" s="155"/>
      <c r="AJ173" s="153"/>
      <c r="AK173" s="84"/>
      <c r="AL173" s="84"/>
      <c r="AM173" s="72" t="str">
        <f>IF(((AL173&gt;=[1]Лист1!$B$2)*AND(AL173&lt;=[1]Лист1!$B$3)),1,IF(((AL173&gt;=[1]Лист1!$C$2)*AND(AL173&lt;=[1]Лист1!$C$3)),2,""))</f>
        <v/>
      </c>
      <c r="AN173" s="84"/>
      <c r="AO173" s="84"/>
      <c r="AP173" s="25" t="str">
        <f t="shared" si="24"/>
        <v/>
      </c>
    </row>
    <row r="174" spans="1:42" x14ac:dyDescent="0.25">
      <c r="A174" s="25" t="str">
        <f t="shared" si="23"/>
        <v/>
      </c>
      <c r="B174" s="86"/>
      <c r="C174" s="147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9"/>
      <c r="R174" s="144"/>
      <c r="S174" s="145"/>
      <c r="T174" s="152"/>
      <c r="U174" s="153"/>
      <c r="V174" s="146"/>
      <c r="W174" s="146"/>
      <c r="X174" s="117"/>
      <c r="Y174" s="146"/>
      <c r="Z174" s="146"/>
      <c r="AA174" s="146"/>
      <c r="AB174" s="85"/>
      <c r="AC174" s="152"/>
      <c r="AD174" s="155"/>
      <c r="AE174" s="155"/>
      <c r="AF174" s="155"/>
      <c r="AG174" s="155"/>
      <c r="AH174" s="155"/>
      <c r="AI174" s="155"/>
      <c r="AJ174" s="153"/>
      <c r="AK174" s="84"/>
      <c r="AL174" s="84"/>
      <c r="AM174" s="72" t="str">
        <f>IF(((AL174&gt;=[1]Лист1!$B$2)*AND(AL174&lt;=[1]Лист1!$B$3)),1,IF(((AL174&gt;=[1]Лист1!$C$2)*AND(AL174&lt;=[1]Лист1!$C$3)),2,""))</f>
        <v/>
      </c>
      <c r="AN174" s="84"/>
      <c r="AO174" s="84"/>
      <c r="AP174" s="25" t="str">
        <f t="shared" si="24"/>
        <v/>
      </c>
    </row>
    <row r="175" spans="1:42" x14ac:dyDescent="0.25">
      <c r="A175" s="25" t="str">
        <f t="shared" si="23"/>
        <v/>
      </c>
      <c r="B175" s="86"/>
      <c r="C175" s="147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9"/>
      <c r="R175" s="144"/>
      <c r="S175" s="145"/>
      <c r="T175" s="152"/>
      <c r="U175" s="153"/>
      <c r="V175" s="146"/>
      <c r="W175" s="146"/>
      <c r="X175" s="117"/>
      <c r="Y175" s="146"/>
      <c r="Z175" s="146"/>
      <c r="AA175" s="146"/>
      <c r="AB175" s="85"/>
      <c r="AC175" s="152"/>
      <c r="AD175" s="155"/>
      <c r="AE175" s="155"/>
      <c r="AF175" s="155"/>
      <c r="AG175" s="155"/>
      <c r="AH175" s="155"/>
      <c r="AI175" s="155"/>
      <c r="AJ175" s="153"/>
      <c r="AK175" s="84"/>
      <c r="AL175" s="84"/>
      <c r="AM175" s="72" t="str">
        <f>IF(((AL175&gt;=[1]Лист1!$B$2)*AND(AL175&lt;=[1]Лист1!$B$3)),1,IF(((AL175&gt;=[1]Лист1!$C$2)*AND(AL175&lt;=[1]Лист1!$C$3)),2,""))</f>
        <v/>
      </c>
      <c r="AN175" s="84"/>
      <c r="AO175" s="84"/>
      <c r="AP175" s="25" t="str">
        <f t="shared" si="24"/>
        <v/>
      </c>
    </row>
    <row r="176" spans="1:42" x14ac:dyDescent="0.25">
      <c r="A176" s="25" t="str">
        <f t="shared" si="23"/>
        <v/>
      </c>
      <c r="B176" s="86"/>
      <c r="C176" s="147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9"/>
      <c r="R176" s="144"/>
      <c r="S176" s="145"/>
      <c r="T176" s="152"/>
      <c r="U176" s="153"/>
      <c r="V176" s="146"/>
      <c r="W176" s="146"/>
      <c r="X176" s="117"/>
      <c r="Y176" s="146"/>
      <c r="Z176" s="146"/>
      <c r="AA176" s="146"/>
      <c r="AB176" s="85"/>
      <c r="AC176" s="152"/>
      <c r="AD176" s="155"/>
      <c r="AE176" s="155"/>
      <c r="AF176" s="155"/>
      <c r="AG176" s="155"/>
      <c r="AH176" s="155"/>
      <c r="AI176" s="155"/>
      <c r="AJ176" s="153"/>
      <c r="AK176" s="84"/>
      <c r="AL176" s="84"/>
      <c r="AM176" s="72" t="str">
        <f>IF(((AL176&gt;=[1]Лист1!$B$2)*AND(AL176&lt;=[1]Лист1!$B$3)),1,IF(((AL176&gt;=[1]Лист1!$C$2)*AND(AL176&lt;=[1]Лист1!$C$3)),2,""))</f>
        <v/>
      </c>
      <c r="AN176" s="84"/>
      <c r="AO176" s="84"/>
      <c r="AP176" s="25" t="str">
        <f t="shared" si="24"/>
        <v/>
      </c>
    </row>
    <row r="177" spans="1:42" s="23" customFormat="1" ht="87" x14ac:dyDescent="0.25">
      <c r="B177" s="37" t="s">
        <v>108</v>
      </c>
      <c r="C177" s="23" t="s">
        <v>168</v>
      </c>
      <c r="N177" s="47"/>
      <c r="O177" s="47"/>
      <c r="P177" s="47"/>
      <c r="Q177" s="47"/>
      <c r="R177" s="151" t="s">
        <v>25</v>
      </c>
      <c r="S177" s="151"/>
      <c r="T177" s="151" t="s">
        <v>38</v>
      </c>
      <c r="U177" s="151"/>
      <c r="V177" s="151" t="s">
        <v>106</v>
      </c>
      <c r="W177" s="151"/>
      <c r="X177" s="118"/>
      <c r="Y177" s="82" t="s">
        <v>105</v>
      </c>
      <c r="Z177" s="82"/>
      <c r="AA177" s="82"/>
      <c r="AB177" s="32" t="s">
        <v>108</v>
      </c>
      <c r="AC177" s="23" t="s">
        <v>168</v>
      </c>
      <c r="AK177" s="47" t="s">
        <v>25</v>
      </c>
      <c r="AL177" s="47" t="s">
        <v>38</v>
      </c>
      <c r="AM177" s="47" t="s">
        <v>42</v>
      </c>
      <c r="AN177" s="47" t="s">
        <v>106</v>
      </c>
      <c r="AO177" s="37" t="s">
        <v>105</v>
      </c>
    </row>
    <row r="178" spans="1:42" x14ac:dyDescent="0.25">
      <c r="A178" s="25" t="str">
        <f t="shared" ref="A178:A209" si="25">LEFT(AB178,1)</f>
        <v/>
      </c>
      <c r="B178" s="85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4"/>
      <c r="S178" s="145"/>
      <c r="T178" s="154"/>
      <c r="U178" s="145"/>
      <c r="V178" s="150"/>
      <c r="W178" s="150"/>
      <c r="X178" s="116"/>
      <c r="Y178" s="150"/>
      <c r="Z178" s="150"/>
      <c r="AA178" s="150"/>
      <c r="AB178" s="85"/>
      <c r="AC178" s="152"/>
      <c r="AD178" s="155"/>
      <c r="AE178" s="155"/>
      <c r="AF178" s="155"/>
      <c r="AG178" s="155"/>
      <c r="AH178" s="155"/>
      <c r="AI178" s="155"/>
      <c r="AJ178" s="153"/>
      <c r="AK178" s="84"/>
      <c r="AL178" s="87"/>
      <c r="AM178" s="72" t="str">
        <f>IF(((AL178&gt;=[1]Лист1!$B$2)*AND(AL178&lt;=[1]Лист1!$B$3)),1,IF(((AL178&gt;=[1]Лист1!$C$2)*AND(AL178&lt;=[1]Лист1!$C$3)),2,""))</f>
        <v/>
      </c>
      <c r="AN178" s="84"/>
      <c r="AO178" s="84"/>
      <c r="AP178" s="25" t="str">
        <f t="shared" ref="AP178:AP209" si="26">LEFT(B178,1)</f>
        <v/>
      </c>
    </row>
    <row r="179" spans="1:42" x14ac:dyDescent="0.25">
      <c r="A179" s="25" t="str">
        <f t="shared" si="25"/>
        <v/>
      </c>
      <c r="B179" s="88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50"/>
      <c r="S179" s="150"/>
      <c r="T179" s="192"/>
      <c r="U179" s="150"/>
      <c r="V179" s="150"/>
      <c r="W179" s="150"/>
      <c r="X179" s="116"/>
      <c r="Y179" s="150"/>
      <c r="Z179" s="150"/>
      <c r="AA179" s="150"/>
      <c r="AB179" s="85"/>
      <c r="AC179" s="108"/>
      <c r="AD179" s="108"/>
      <c r="AE179" s="108"/>
      <c r="AF179" s="108"/>
      <c r="AG179" s="108"/>
      <c r="AH179" s="108"/>
      <c r="AI179" s="108"/>
      <c r="AJ179" s="108"/>
      <c r="AK179" s="84"/>
      <c r="AL179" s="87"/>
      <c r="AM179" s="72" t="str">
        <f>IF(((AL179&gt;=[1]Лист1!$B$2)*AND(AL179&lt;=[1]Лист1!$B$3)),1,IF(((AL179&gt;=[1]Лист1!$C$2)*AND(AL179&lt;=[1]Лист1!$C$3)),2,""))</f>
        <v/>
      </c>
      <c r="AN179" s="84"/>
      <c r="AO179" s="84"/>
      <c r="AP179" s="25" t="str">
        <f t="shared" si="26"/>
        <v/>
      </c>
    </row>
    <row r="180" spans="1:42" x14ac:dyDescent="0.25">
      <c r="A180" s="25" t="str">
        <f t="shared" si="25"/>
        <v/>
      </c>
      <c r="B180" s="86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50"/>
      <c r="S180" s="150"/>
      <c r="T180" s="192"/>
      <c r="U180" s="150"/>
      <c r="V180" s="150"/>
      <c r="W180" s="150"/>
      <c r="X180" s="116"/>
      <c r="Y180" s="150"/>
      <c r="Z180" s="150"/>
      <c r="AA180" s="150"/>
      <c r="AB180" s="85"/>
      <c r="AC180" s="152"/>
      <c r="AD180" s="155"/>
      <c r="AE180" s="155"/>
      <c r="AF180" s="155"/>
      <c r="AG180" s="155"/>
      <c r="AH180" s="155"/>
      <c r="AI180" s="155"/>
      <c r="AJ180" s="153"/>
      <c r="AK180" s="84"/>
      <c r="AL180" s="84"/>
      <c r="AM180" s="72" t="str">
        <f>IF(((AL180&gt;=[1]Лист1!$B$2)*AND(AL180&lt;=[1]Лист1!$B$3)),1,IF(((AL180&gt;=[1]Лист1!$C$2)*AND(AL180&lt;=[1]Лист1!$C$3)),2,""))</f>
        <v/>
      </c>
      <c r="AN180" s="84"/>
      <c r="AO180" s="84"/>
      <c r="AP180" s="25" t="str">
        <f t="shared" si="26"/>
        <v/>
      </c>
    </row>
    <row r="181" spans="1:42" x14ac:dyDescent="0.25">
      <c r="A181" s="25" t="str">
        <f t="shared" si="25"/>
        <v/>
      </c>
      <c r="B181" s="86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50"/>
      <c r="S181" s="150"/>
      <c r="T181" s="150"/>
      <c r="U181" s="150"/>
      <c r="V181" s="150"/>
      <c r="W181" s="150"/>
      <c r="X181" s="116"/>
      <c r="Y181" s="150"/>
      <c r="Z181" s="150"/>
      <c r="AA181" s="150"/>
      <c r="AB181" s="85"/>
      <c r="AC181" s="152"/>
      <c r="AD181" s="155"/>
      <c r="AE181" s="155"/>
      <c r="AF181" s="155"/>
      <c r="AG181" s="155"/>
      <c r="AH181" s="155"/>
      <c r="AI181" s="155"/>
      <c r="AJ181" s="153"/>
      <c r="AK181" s="84"/>
      <c r="AL181" s="84"/>
      <c r="AM181" s="72" t="str">
        <f>IF(((AL181&gt;=[1]Лист1!$B$2)*AND(AL181&lt;=[1]Лист1!$B$3)),1,IF(((AL181&gt;=[1]Лист1!$C$2)*AND(AL181&lt;=[1]Лист1!$C$3)),2,""))</f>
        <v/>
      </c>
      <c r="AN181" s="84"/>
      <c r="AO181" s="84"/>
      <c r="AP181" s="25" t="str">
        <f t="shared" si="26"/>
        <v/>
      </c>
    </row>
    <row r="182" spans="1:42" x14ac:dyDescent="0.25">
      <c r="A182" s="25" t="str">
        <f t="shared" si="25"/>
        <v/>
      </c>
      <c r="B182" s="86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50"/>
      <c r="S182" s="150"/>
      <c r="T182" s="150"/>
      <c r="U182" s="150"/>
      <c r="V182" s="150"/>
      <c r="W182" s="150"/>
      <c r="X182" s="116"/>
      <c r="Y182" s="150"/>
      <c r="Z182" s="150"/>
      <c r="AA182" s="150"/>
      <c r="AB182" s="85"/>
      <c r="AC182" s="152"/>
      <c r="AD182" s="155"/>
      <c r="AE182" s="155"/>
      <c r="AF182" s="155"/>
      <c r="AG182" s="155"/>
      <c r="AH182" s="155"/>
      <c r="AI182" s="155"/>
      <c r="AJ182" s="153"/>
      <c r="AK182" s="84"/>
      <c r="AL182" s="84"/>
      <c r="AM182" s="72" t="str">
        <f>IF(((AL182&gt;=[1]Лист1!$B$2)*AND(AL182&lt;=[1]Лист1!$B$3)),1,IF(((AL182&gt;=[1]Лист1!$C$2)*AND(AL182&lt;=[1]Лист1!$C$3)),2,""))</f>
        <v/>
      </c>
      <c r="AN182" s="84"/>
      <c r="AO182" s="84"/>
      <c r="AP182" s="25" t="str">
        <f t="shared" si="26"/>
        <v/>
      </c>
    </row>
    <row r="183" spans="1:42" x14ac:dyDescent="0.25">
      <c r="A183" s="25" t="str">
        <f t="shared" si="25"/>
        <v/>
      </c>
      <c r="B183" s="109"/>
      <c r="C183" s="189"/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1"/>
      <c r="R183" s="150"/>
      <c r="S183" s="150"/>
      <c r="T183" s="150"/>
      <c r="U183" s="150"/>
      <c r="V183" s="150"/>
      <c r="W183" s="150"/>
      <c r="X183" s="116"/>
      <c r="Y183" s="150"/>
      <c r="Z183" s="150"/>
      <c r="AA183" s="150"/>
      <c r="AB183" s="85"/>
      <c r="AC183" s="152"/>
      <c r="AD183" s="155"/>
      <c r="AE183" s="155"/>
      <c r="AF183" s="155"/>
      <c r="AG183" s="155"/>
      <c r="AH183" s="155"/>
      <c r="AI183" s="155"/>
      <c r="AJ183" s="153"/>
      <c r="AK183" s="84"/>
      <c r="AL183" s="84"/>
      <c r="AM183" s="72" t="str">
        <f>IF(((AL183&gt;=[1]Лист1!$B$2)*AND(AL183&lt;=[1]Лист1!$B$3)),1,IF(((AL183&gt;=[1]Лист1!$C$2)*AND(AL183&lt;=[1]Лист1!$C$3)),2,""))</f>
        <v/>
      </c>
      <c r="AN183" s="84"/>
      <c r="AO183" s="84"/>
      <c r="AP183" s="25" t="str">
        <f t="shared" si="26"/>
        <v/>
      </c>
    </row>
    <row r="184" spans="1:42" x14ac:dyDescent="0.25">
      <c r="A184" s="25" t="str">
        <f t="shared" si="25"/>
        <v/>
      </c>
      <c r="B184" s="86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50"/>
      <c r="S184" s="150"/>
      <c r="T184" s="150"/>
      <c r="U184" s="150"/>
      <c r="V184" s="150"/>
      <c r="W184" s="150"/>
      <c r="X184" s="116"/>
      <c r="Y184" s="150"/>
      <c r="Z184" s="150"/>
      <c r="AA184" s="150"/>
      <c r="AB184" s="85"/>
      <c r="AC184" s="152"/>
      <c r="AD184" s="155"/>
      <c r="AE184" s="155"/>
      <c r="AF184" s="155"/>
      <c r="AG184" s="155"/>
      <c r="AH184" s="155"/>
      <c r="AI184" s="155"/>
      <c r="AJ184" s="153"/>
      <c r="AK184" s="84"/>
      <c r="AL184" s="84"/>
      <c r="AM184" s="72" t="str">
        <f>IF(((AL184&gt;=[1]Лист1!$B$2)*AND(AL184&lt;=[1]Лист1!$B$3)),1,IF(((AL184&gt;=[1]Лист1!$C$2)*AND(AL184&lt;=[1]Лист1!$C$3)),2,""))</f>
        <v/>
      </c>
      <c r="AN184" s="84"/>
      <c r="AO184" s="84"/>
      <c r="AP184" s="25" t="str">
        <f t="shared" si="26"/>
        <v/>
      </c>
    </row>
    <row r="185" spans="1:42" x14ac:dyDescent="0.25">
      <c r="A185" s="25" t="str">
        <f t="shared" si="25"/>
        <v/>
      </c>
      <c r="B185" s="86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50"/>
      <c r="S185" s="150"/>
      <c r="T185" s="150"/>
      <c r="U185" s="150"/>
      <c r="V185" s="150"/>
      <c r="W185" s="150"/>
      <c r="X185" s="116"/>
      <c r="Y185" s="150"/>
      <c r="Z185" s="150"/>
      <c r="AA185" s="150"/>
      <c r="AB185" s="85"/>
      <c r="AC185" s="152"/>
      <c r="AD185" s="155"/>
      <c r="AE185" s="155"/>
      <c r="AF185" s="155"/>
      <c r="AG185" s="155"/>
      <c r="AH185" s="155"/>
      <c r="AI185" s="155"/>
      <c r="AJ185" s="153"/>
      <c r="AK185" s="84"/>
      <c r="AL185" s="84"/>
      <c r="AM185" s="72" t="str">
        <f>IF(((AL185&gt;=[1]Лист1!$B$2)*AND(AL185&lt;=[1]Лист1!$B$3)),1,IF(((AL185&gt;=[1]Лист1!$C$2)*AND(AL185&lt;=[1]Лист1!$C$3)),2,""))</f>
        <v/>
      </c>
      <c r="AN185" s="84"/>
      <c r="AO185" s="84"/>
      <c r="AP185" s="25" t="str">
        <f t="shared" si="26"/>
        <v/>
      </c>
    </row>
    <row r="186" spans="1:42" x14ac:dyDescent="0.25">
      <c r="A186" s="25" t="str">
        <f t="shared" si="25"/>
        <v/>
      </c>
      <c r="B186" s="86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50"/>
      <c r="S186" s="150"/>
      <c r="T186" s="150"/>
      <c r="U186" s="150"/>
      <c r="V186" s="150"/>
      <c r="W186" s="150"/>
      <c r="X186" s="116"/>
      <c r="Y186" s="150"/>
      <c r="Z186" s="150"/>
      <c r="AA186" s="150"/>
      <c r="AB186" s="85"/>
      <c r="AC186" s="152"/>
      <c r="AD186" s="155"/>
      <c r="AE186" s="155"/>
      <c r="AF186" s="155"/>
      <c r="AG186" s="155"/>
      <c r="AH186" s="155"/>
      <c r="AI186" s="155"/>
      <c r="AJ186" s="153"/>
      <c r="AK186" s="84"/>
      <c r="AL186" s="84"/>
      <c r="AM186" s="72" t="str">
        <f>IF(((AL186&gt;=[1]Лист1!$B$2)*AND(AL186&lt;=[1]Лист1!$B$3)),1,IF(((AL186&gt;=[1]Лист1!$C$2)*AND(AL186&lt;=[1]Лист1!$C$3)),2,""))</f>
        <v/>
      </c>
      <c r="AN186" s="84"/>
      <c r="AO186" s="84"/>
      <c r="AP186" s="25" t="str">
        <f t="shared" si="26"/>
        <v/>
      </c>
    </row>
    <row r="187" spans="1:42" x14ac:dyDescent="0.25">
      <c r="A187" s="25" t="str">
        <f t="shared" si="25"/>
        <v/>
      </c>
      <c r="B187" s="86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50"/>
      <c r="S187" s="150"/>
      <c r="T187" s="150"/>
      <c r="U187" s="150"/>
      <c r="V187" s="150"/>
      <c r="W187" s="150"/>
      <c r="X187" s="116"/>
      <c r="Y187" s="150"/>
      <c r="Z187" s="150"/>
      <c r="AA187" s="150"/>
      <c r="AB187" s="85"/>
      <c r="AC187" s="152"/>
      <c r="AD187" s="155"/>
      <c r="AE187" s="155"/>
      <c r="AF187" s="155"/>
      <c r="AG187" s="155"/>
      <c r="AH187" s="155"/>
      <c r="AI187" s="155"/>
      <c r="AJ187" s="153"/>
      <c r="AK187" s="84"/>
      <c r="AL187" s="84"/>
      <c r="AM187" s="72" t="str">
        <f>IF(((AL187&gt;=[1]Лист1!$B$2)*AND(AL187&lt;=[1]Лист1!$B$3)),1,IF(((AL187&gt;=[1]Лист1!$C$2)*AND(AL187&lt;=[1]Лист1!$C$3)),2,""))</f>
        <v/>
      </c>
      <c r="AN187" s="84"/>
      <c r="AO187" s="84"/>
      <c r="AP187" s="25" t="str">
        <f t="shared" si="26"/>
        <v/>
      </c>
    </row>
    <row r="188" spans="1:42" x14ac:dyDescent="0.25">
      <c r="A188" s="25" t="str">
        <f t="shared" si="25"/>
        <v/>
      </c>
      <c r="B188" s="86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50"/>
      <c r="S188" s="150"/>
      <c r="T188" s="150"/>
      <c r="U188" s="150"/>
      <c r="V188" s="150"/>
      <c r="W188" s="150"/>
      <c r="X188" s="116"/>
      <c r="Y188" s="150"/>
      <c r="Z188" s="150"/>
      <c r="AA188" s="150"/>
      <c r="AB188" s="85"/>
      <c r="AC188" s="152"/>
      <c r="AD188" s="155"/>
      <c r="AE188" s="155"/>
      <c r="AF188" s="155"/>
      <c r="AG188" s="155"/>
      <c r="AH188" s="155"/>
      <c r="AI188" s="155"/>
      <c r="AJ188" s="153"/>
      <c r="AK188" s="84"/>
      <c r="AL188" s="84"/>
      <c r="AM188" s="72" t="str">
        <f>IF(((AL188&gt;=[1]Лист1!$B$2)*AND(AL188&lt;=[1]Лист1!$B$3)),1,IF(((AL188&gt;=[1]Лист1!$C$2)*AND(AL188&lt;=[1]Лист1!$C$3)),2,""))</f>
        <v/>
      </c>
      <c r="AN188" s="84"/>
      <c r="AO188" s="84"/>
      <c r="AP188" s="25" t="str">
        <f t="shared" si="26"/>
        <v/>
      </c>
    </row>
    <row r="189" spans="1:42" x14ac:dyDescent="0.25">
      <c r="A189" s="25" t="str">
        <f t="shared" si="25"/>
        <v/>
      </c>
      <c r="B189" s="86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50"/>
      <c r="S189" s="150"/>
      <c r="T189" s="150"/>
      <c r="U189" s="150"/>
      <c r="V189" s="150"/>
      <c r="W189" s="150"/>
      <c r="X189" s="116"/>
      <c r="Y189" s="150"/>
      <c r="Z189" s="150"/>
      <c r="AA189" s="150"/>
      <c r="AB189" s="85"/>
      <c r="AC189" s="152"/>
      <c r="AD189" s="155"/>
      <c r="AE189" s="155"/>
      <c r="AF189" s="155"/>
      <c r="AG189" s="155"/>
      <c r="AH189" s="155"/>
      <c r="AI189" s="155"/>
      <c r="AJ189" s="153"/>
      <c r="AK189" s="84"/>
      <c r="AL189" s="84"/>
      <c r="AM189" s="72" t="str">
        <f>IF(((AL189&gt;=[1]Лист1!$B$2)*AND(AL189&lt;=[1]Лист1!$B$3)),1,IF(((AL189&gt;=[1]Лист1!$C$2)*AND(AL189&lt;=[1]Лист1!$C$3)),2,""))</f>
        <v/>
      </c>
      <c r="AN189" s="84"/>
      <c r="AO189" s="84"/>
      <c r="AP189" s="25" t="str">
        <f t="shared" si="26"/>
        <v/>
      </c>
    </row>
    <row r="190" spans="1:42" x14ac:dyDescent="0.25">
      <c r="A190" s="25" t="str">
        <f t="shared" si="25"/>
        <v/>
      </c>
      <c r="B190" s="86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50"/>
      <c r="S190" s="150"/>
      <c r="T190" s="150"/>
      <c r="U190" s="150"/>
      <c r="V190" s="150"/>
      <c r="W190" s="150"/>
      <c r="X190" s="116"/>
      <c r="Y190" s="150"/>
      <c r="Z190" s="150"/>
      <c r="AA190" s="150"/>
      <c r="AB190" s="85"/>
      <c r="AC190" s="152"/>
      <c r="AD190" s="155"/>
      <c r="AE190" s="155"/>
      <c r="AF190" s="155"/>
      <c r="AG190" s="155"/>
      <c r="AH190" s="155"/>
      <c r="AI190" s="155"/>
      <c r="AJ190" s="153"/>
      <c r="AK190" s="84"/>
      <c r="AL190" s="84"/>
      <c r="AM190" s="72" t="str">
        <f>IF(((AL190&gt;=[1]Лист1!$B$2)*AND(AL190&lt;=[1]Лист1!$B$3)),1,IF(((AL190&gt;=[1]Лист1!$C$2)*AND(AL190&lt;=[1]Лист1!$C$3)),2,""))</f>
        <v/>
      </c>
      <c r="AN190" s="84"/>
      <c r="AO190" s="84"/>
      <c r="AP190" s="25" t="str">
        <f t="shared" si="26"/>
        <v/>
      </c>
    </row>
    <row r="191" spans="1:42" x14ac:dyDescent="0.25">
      <c r="A191" s="25" t="str">
        <f t="shared" si="25"/>
        <v/>
      </c>
      <c r="B191" s="86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50"/>
      <c r="S191" s="150"/>
      <c r="T191" s="150"/>
      <c r="U191" s="150"/>
      <c r="V191" s="150"/>
      <c r="W191" s="150"/>
      <c r="X191" s="116"/>
      <c r="Y191" s="150"/>
      <c r="Z191" s="150"/>
      <c r="AA191" s="150"/>
      <c r="AB191" s="85"/>
      <c r="AC191" s="152"/>
      <c r="AD191" s="155"/>
      <c r="AE191" s="155"/>
      <c r="AF191" s="155"/>
      <c r="AG191" s="155"/>
      <c r="AH191" s="155"/>
      <c r="AI191" s="155"/>
      <c r="AJ191" s="153"/>
      <c r="AK191" s="84"/>
      <c r="AL191" s="84"/>
      <c r="AM191" s="72" t="str">
        <f>IF(((AL191&gt;=[1]Лист1!$B$2)*AND(AL191&lt;=[1]Лист1!$B$3)),1,IF(((AL191&gt;=[1]Лист1!$C$2)*AND(AL191&lt;=[1]Лист1!$C$3)),2,""))</f>
        <v/>
      </c>
      <c r="AN191" s="84"/>
      <c r="AO191" s="84"/>
      <c r="AP191" s="25" t="str">
        <f t="shared" si="26"/>
        <v/>
      </c>
    </row>
    <row r="192" spans="1:42" x14ac:dyDescent="0.25">
      <c r="A192" s="25" t="str">
        <f t="shared" si="25"/>
        <v/>
      </c>
      <c r="B192" s="86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50"/>
      <c r="S192" s="150"/>
      <c r="T192" s="150"/>
      <c r="U192" s="150"/>
      <c r="V192" s="150"/>
      <c r="W192" s="150"/>
      <c r="X192" s="116"/>
      <c r="Y192" s="150"/>
      <c r="Z192" s="150"/>
      <c r="AA192" s="150"/>
      <c r="AB192" s="85"/>
      <c r="AC192" s="152"/>
      <c r="AD192" s="155"/>
      <c r="AE192" s="155"/>
      <c r="AF192" s="155"/>
      <c r="AG192" s="155"/>
      <c r="AH192" s="155"/>
      <c r="AI192" s="155"/>
      <c r="AJ192" s="153"/>
      <c r="AK192" s="84"/>
      <c r="AL192" s="84"/>
      <c r="AM192" s="72" t="str">
        <f>IF(((AL192&gt;=[1]Лист1!$B$2)*AND(AL192&lt;=[1]Лист1!$B$3)),1,IF(((AL192&gt;=[1]Лист1!$C$2)*AND(AL192&lt;=[1]Лист1!$C$3)),2,""))</f>
        <v/>
      </c>
      <c r="AN192" s="84"/>
      <c r="AO192" s="84"/>
      <c r="AP192" s="25" t="str">
        <f t="shared" si="26"/>
        <v/>
      </c>
    </row>
    <row r="193" spans="1:42" x14ac:dyDescent="0.25">
      <c r="A193" s="25" t="str">
        <f t="shared" si="25"/>
        <v/>
      </c>
      <c r="B193" s="86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50"/>
      <c r="S193" s="150"/>
      <c r="T193" s="150"/>
      <c r="U193" s="150"/>
      <c r="V193" s="150"/>
      <c r="W193" s="150"/>
      <c r="X193" s="116"/>
      <c r="Y193" s="150"/>
      <c r="Z193" s="150"/>
      <c r="AA193" s="150"/>
      <c r="AB193" s="85"/>
      <c r="AC193" s="152"/>
      <c r="AD193" s="155"/>
      <c r="AE193" s="155"/>
      <c r="AF193" s="155"/>
      <c r="AG193" s="155"/>
      <c r="AH193" s="155"/>
      <c r="AI193" s="155"/>
      <c r="AJ193" s="153"/>
      <c r="AK193" s="84"/>
      <c r="AL193" s="84"/>
      <c r="AM193" s="72" t="str">
        <f>IF(((AL193&gt;=[1]Лист1!$B$2)*AND(AL193&lt;=[1]Лист1!$B$3)),1,IF(((AL193&gt;=[1]Лист1!$C$2)*AND(AL193&lt;=[1]Лист1!$C$3)),2,""))</f>
        <v/>
      </c>
      <c r="AN193" s="84"/>
      <c r="AO193" s="84"/>
      <c r="AP193" s="25" t="str">
        <f t="shared" si="26"/>
        <v/>
      </c>
    </row>
    <row r="194" spans="1:42" x14ac:dyDescent="0.25">
      <c r="A194" s="25" t="str">
        <f t="shared" si="25"/>
        <v/>
      </c>
      <c r="B194" s="86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50"/>
      <c r="S194" s="150"/>
      <c r="T194" s="150"/>
      <c r="U194" s="150"/>
      <c r="V194" s="150"/>
      <c r="W194" s="150"/>
      <c r="X194" s="116"/>
      <c r="Y194" s="150"/>
      <c r="Z194" s="150"/>
      <c r="AA194" s="150"/>
      <c r="AB194" s="85"/>
      <c r="AC194" s="152"/>
      <c r="AD194" s="155"/>
      <c r="AE194" s="155"/>
      <c r="AF194" s="155"/>
      <c r="AG194" s="155"/>
      <c r="AH194" s="155"/>
      <c r="AI194" s="155"/>
      <c r="AJ194" s="153"/>
      <c r="AK194" s="84"/>
      <c r="AL194" s="84"/>
      <c r="AM194" s="72" t="str">
        <f>IF(((AL194&gt;=[1]Лист1!$B$2)*AND(AL194&lt;=[1]Лист1!$B$3)),1,IF(((AL194&gt;=[1]Лист1!$C$2)*AND(AL194&lt;=[1]Лист1!$C$3)),2,""))</f>
        <v/>
      </c>
      <c r="AN194" s="84"/>
      <c r="AO194" s="84"/>
      <c r="AP194" s="25" t="str">
        <f t="shared" si="26"/>
        <v/>
      </c>
    </row>
    <row r="195" spans="1:42" x14ac:dyDescent="0.25">
      <c r="A195" s="25" t="str">
        <f t="shared" si="25"/>
        <v/>
      </c>
      <c r="B195" s="86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50"/>
      <c r="S195" s="150"/>
      <c r="T195" s="150"/>
      <c r="U195" s="150"/>
      <c r="V195" s="150"/>
      <c r="W195" s="150"/>
      <c r="X195" s="116"/>
      <c r="Y195" s="150"/>
      <c r="Z195" s="150"/>
      <c r="AA195" s="150"/>
      <c r="AB195" s="85"/>
      <c r="AC195" s="152"/>
      <c r="AD195" s="155"/>
      <c r="AE195" s="155"/>
      <c r="AF195" s="155"/>
      <c r="AG195" s="155"/>
      <c r="AH195" s="155"/>
      <c r="AI195" s="155"/>
      <c r="AJ195" s="153"/>
      <c r="AK195" s="84"/>
      <c r="AL195" s="84"/>
      <c r="AM195" s="72" t="str">
        <f>IF(((AL195&gt;=[1]Лист1!$B$2)*AND(AL195&lt;=[1]Лист1!$B$3)),1,IF(((AL195&gt;=[1]Лист1!$C$2)*AND(AL195&lt;=[1]Лист1!$C$3)),2,""))</f>
        <v/>
      </c>
      <c r="AN195" s="84"/>
      <c r="AO195" s="84"/>
      <c r="AP195" s="25" t="str">
        <f t="shared" si="26"/>
        <v/>
      </c>
    </row>
    <row r="196" spans="1:42" x14ac:dyDescent="0.25">
      <c r="A196" s="25" t="str">
        <f t="shared" si="25"/>
        <v/>
      </c>
      <c r="B196" s="86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50"/>
      <c r="S196" s="150"/>
      <c r="T196" s="150"/>
      <c r="U196" s="150"/>
      <c r="V196" s="150"/>
      <c r="W196" s="150"/>
      <c r="X196" s="116"/>
      <c r="Y196" s="150"/>
      <c r="Z196" s="150"/>
      <c r="AA196" s="150"/>
      <c r="AB196" s="85"/>
      <c r="AC196" s="152"/>
      <c r="AD196" s="155"/>
      <c r="AE196" s="155"/>
      <c r="AF196" s="155"/>
      <c r="AG196" s="155"/>
      <c r="AH196" s="155"/>
      <c r="AI196" s="155"/>
      <c r="AJ196" s="153"/>
      <c r="AK196" s="84"/>
      <c r="AL196" s="84"/>
      <c r="AM196" s="72" t="str">
        <f>IF(((AL196&gt;=[1]Лист1!$B$2)*AND(AL196&lt;=[1]Лист1!$B$3)),1,IF(((AL196&gt;=[1]Лист1!$C$2)*AND(AL196&lt;=[1]Лист1!$C$3)),2,""))</f>
        <v/>
      </c>
      <c r="AN196" s="84"/>
      <c r="AO196" s="84"/>
      <c r="AP196" s="25" t="str">
        <f t="shared" si="26"/>
        <v/>
      </c>
    </row>
    <row r="197" spans="1:42" x14ac:dyDescent="0.25">
      <c r="A197" s="25" t="str">
        <f t="shared" si="25"/>
        <v/>
      </c>
      <c r="B197" s="86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50"/>
      <c r="S197" s="150"/>
      <c r="T197" s="150"/>
      <c r="U197" s="150"/>
      <c r="V197" s="150"/>
      <c r="W197" s="150"/>
      <c r="X197" s="116"/>
      <c r="Y197" s="150"/>
      <c r="Z197" s="150"/>
      <c r="AA197" s="150"/>
      <c r="AB197" s="85"/>
      <c r="AC197" s="152"/>
      <c r="AD197" s="155"/>
      <c r="AE197" s="155"/>
      <c r="AF197" s="155"/>
      <c r="AG197" s="155"/>
      <c r="AH197" s="155"/>
      <c r="AI197" s="155"/>
      <c r="AJ197" s="153"/>
      <c r="AK197" s="84"/>
      <c r="AL197" s="84"/>
      <c r="AM197" s="72" t="str">
        <f>IF(((AL197&gt;=[1]Лист1!$B$2)*AND(AL197&lt;=[1]Лист1!$B$3)),1,IF(((AL197&gt;=[1]Лист1!$C$2)*AND(AL197&lt;=[1]Лист1!$C$3)),2,""))</f>
        <v/>
      </c>
      <c r="AN197" s="84"/>
      <c r="AO197" s="84"/>
      <c r="AP197" s="25" t="str">
        <f t="shared" si="26"/>
        <v/>
      </c>
    </row>
    <row r="198" spans="1:42" x14ac:dyDescent="0.25">
      <c r="A198" s="25" t="str">
        <f t="shared" si="25"/>
        <v/>
      </c>
      <c r="B198" s="86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50"/>
      <c r="S198" s="150"/>
      <c r="T198" s="150"/>
      <c r="U198" s="150"/>
      <c r="V198" s="150"/>
      <c r="W198" s="150"/>
      <c r="X198" s="116"/>
      <c r="Y198" s="150"/>
      <c r="Z198" s="150"/>
      <c r="AA198" s="150"/>
      <c r="AB198" s="85"/>
      <c r="AC198" s="152"/>
      <c r="AD198" s="155"/>
      <c r="AE198" s="155"/>
      <c r="AF198" s="155"/>
      <c r="AG198" s="155"/>
      <c r="AH198" s="155"/>
      <c r="AI198" s="155"/>
      <c r="AJ198" s="153"/>
      <c r="AK198" s="84"/>
      <c r="AL198" s="84"/>
      <c r="AM198" s="72" t="str">
        <f>IF(((AL198&gt;=[1]Лист1!$B$2)*AND(AL198&lt;=[1]Лист1!$B$3)),1,IF(((AL198&gt;=[1]Лист1!$C$2)*AND(AL198&lt;=[1]Лист1!$C$3)),2,""))</f>
        <v/>
      </c>
      <c r="AN198" s="84"/>
      <c r="AO198" s="84"/>
      <c r="AP198" s="25" t="str">
        <f t="shared" si="26"/>
        <v/>
      </c>
    </row>
    <row r="199" spans="1:42" x14ac:dyDescent="0.25">
      <c r="A199" s="25" t="str">
        <f t="shared" si="25"/>
        <v/>
      </c>
      <c r="B199" s="86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50"/>
      <c r="S199" s="150"/>
      <c r="T199" s="150"/>
      <c r="U199" s="150"/>
      <c r="V199" s="150"/>
      <c r="W199" s="150"/>
      <c r="X199" s="116"/>
      <c r="Y199" s="150"/>
      <c r="Z199" s="150"/>
      <c r="AA199" s="150"/>
      <c r="AB199" s="85"/>
      <c r="AC199" s="152"/>
      <c r="AD199" s="155"/>
      <c r="AE199" s="155"/>
      <c r="AF199" s="155"/>
      <c r="AG199" s="155"/>
      <c r="AH199" s="155"/>
      <c r="AI199" s="155"/>
      <c r="AJ199" s="153"/>
      <c r="AK199" s="84"/>
      <c r="AL199" s="84"/>
      <c r="AM199" s="72" t="str">
        <f>IF(((AL199&gt;=[1]Лист1!$B$2)*AND(AL199&lt;=[1]Лист1!$B$3)),1,IF(((AL199&gt;=[1]Лист1!$C$2)*AND(AL199&lt;=[1]Лист1!$C$3)),2,""))</f>
        <v/>
      </c>
      <c r="AN199" s="84"/>
      <c r="AO199" s="84"/>
      <c r="AP199" s="25" t="str">
        <f t="shared" si="26"/>
        <v/>
      </c>
    </row>
    <row r="200" spans="1:42" x14ac:dyDescent="0.25">
      <c r="A200" s="25" t="str">
        <f t="shared" si="25"/>
        <v/>
      </c>
      <c r="B200" s="86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50"/>
      <c r="S200" s="150"/>
      <c r="T200" s="150"/>
      <c r="U200" s="150"/>
      <c r="V200" s="150"/>
      <c r="W200" s="150"/>
      <c r="X200" s="116"/>
      <c r="Y200" s="150"/>
      <c r="Z200" s="150"/>
      <c r="AA200" s="150"/>
      <c r="AB200" s="85"/>
      <c r="AC200" s="152"/>
      <c r="AD200" s="155"/>
      <c r="AE200" s="155"/>
      <c r="AF200" s="155"/>
      <c r="AG200" s="155"/>
      <c r="AH200" s="155"/>
      <c r="AI200" s="155"/>
      <c r="AJ200" s="153"/>
      <c r="AK200" s="84"/>
      <c r="AL200" s="84"/>
      <c r="AM200" s="72" t="str">
        <f>IF(((AL200&gt;=[1]Лист1!$B$2)*AND(AL200&lt;=[1]Лист1!$B$3)),1,IF(((AL200&gt;=[1]Лист1!$C$2)*AND(AL200&lt;=[1]Лист1!$C$3)),2,""))</f>
        <v/>
      </c>
      <c r="AN200" s="84"/>
      <c r="AO200" s="84"/>
      <c r="AP200" s="25" t="str">
        <f t="shared" si="26"/>
        <v/>
      </c>
    </row>
    <row r="201" spans="1:42" x14ac:dyDescent="0.25">
      <c r="A201" s="25" t="str">
        <f t="shared" si="25"/>
        <v/>
      </c>
      <c r="B201" s="86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50"/>
      <c r="S201" s="150"/>
      <c r="T201" s="150"/>
      <c r="U201" s="150"/>
      <c r="V201" s="150"/>
      <c r="W201" s="150"/>
      <c r="X201" s="116"/>
      <c r="Y201" s="150"/>
      <c r="Z201" s="150"/>
      <c r="AA201" s="150"/>
      <c r="AB201" s="85"/>
      <c r="AC201" s="152"/>
      <c r="AD201" s="155"/>
      <c r="AE201" s="155"/>
      <c r="AF201" s="155"/>
      <c r="AG201" s="155"/>
      <c r="AH201" s="155"/>
      <c r="AI201" s="155"/>
      <c r="AJ201" s="153"/>
      <c r="AK201" s="84"/>
      <c r="AL201" s="84"/>
      <c r="AM201" s="72" t="str">
        <f>IF(((AL201&gt;=[1]Лист1!$B$2)*AND(AL201&lt;=[1]Лист1!$B$3)),1,IF(((AL201&gt;=[1]Лист1!$C$2)*AND(AL201&lt;=[1]Лист1!$C$3)),2,""))</f>
        <v/>
      </c>
      <c r="AN201" s="84"/>
      <c r="AO201" s="84"/>
      <c r="AP201" s="25" t="str">
        <f t="shared" si="26"/>
        <v/>
      </c>
    </row>
    <row r="202" spans="1:42" x14ac:dyDescent="0.25">
      <c r="A202" s="25" t="str">
        <f t="shared" si="25"/>
        <v/>
      </c>
      <c r="B202" s="86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50"/>
      <c r="S202" s="150"/>
      <c r="T202" s="150"/>
      <c r="U202" s="150"/>
      <c r="V202" s="150"/>
      <c r="W202" s="150"/>
      <c r="X202" s="116"/>
      <c r="Y202" s="150"/>
      <c r="Z202" s="150"/>
      <c r="AA202" s="150"/>
      <c r="AB202" s="85"/>
      <c r="AC202" s="152"/>
      <c r="AD202" s="155"/>
      <c r="AE202" s="155"/>
      <c r="AF202" s="155"/>
      <c r="AG202" s="155"/>
      <c r="AH202" s="155"/>
      <c r="AI202" s="155"/>
      <c r="AJ202" s="153"/>
      <c r="AK202" s="84"/>
      <c r="AL202" s="84"/>
      <c r="AM202" s="72" t="str">
        <f>IF(((AL202&gt;=[1]Лист1!$B$2)*AND(AL202&lt;=[1]Лист1!$B$3)),1,IF(((AL202&gt;=[1]Лист1!$C$2)*AND(AL202&lt;=[1]Лист1!$C$3)),2,""))</f>
        <v/>
      </c>
      <c r="AN202" s="84"/>
      <c r="AO202" s="84"/>
      <c r="AP202" s="25" t="str">
        <f t="shared" si="26"/>
        <v/>
      </c>
    </row>
    <row r="203" spans="1:42" x14ac:dyDescent="0.25">
      <c r="A203" s="25" t="str">
        <f t="shared" si="25"/>
        <v/>
      </c>
      <c r="B203" s="86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50"/>
      <c r="S203" s="150"/>
      <c r="T203" s="150"/>
      <c r="U203" s="150"/>
      <c r="V203" s="150"/>
      <c r="W203" s="150"/>
      <c r="X203" s="116"/>
      <c r="Y203" s="150"/>
      <c r="Z203" s="150"/>
      <c r="AA203" s="150"/>
      <c r="AB203" s="85"/>
      <c r="AC203" s="152"/>
      <c r="AD203" s="155"/>
      <c r="AE203" s="155"/>
      <c r="AF203" s="155"/>
      <c r="AG203" s="155"/>
      <c r="AH203" s="155"/>
      <c r="AI203" s="155"/>
      <c r="AJ203" s="153"/>
      <c r="AK203" s="84"/>
      <c r="AL203" s="84"/>
      <c r="AM203" s="72" t="str">
        <f>IF(((AL203&gt;=[1]Лист1!$B$2)*AND(AL203&lt;=[1]Лист1!$B$3)),1,IF(((AL203&gt;=[1]Лист1!$C$2)*AND(AL203&lt;=[1]Лист1!$C$3)),2,""))</f>
        <v/>
      </c>
      <c r="AN203" s="84"/>
      <c r="AO203" s="84"/>
      <c r="AP203" s="25" t="str">
        <f t="shared" si="26"/>
        <v/>
      </c>
    </row>
    <row r="204" spans="1:42" x14ac:dyDescent="0.25">
      <c r="A204" s="25" t="str">
        <f t="shared" si="25"/>
        <v/>
      </c>
      <c r="B204" s="86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50"/>
      <c r="S204" s="150"/>
      <c r="T204" s="150"/>
      <c r="U204" s="150"/>
      <c r="V204" s="150"/>
      <c r="W204" s="150"/>
      <c r="X204" s="116"/>
      <c r="Y204" s="150"/>
      <c r="Z204" s="150"/>
      <c r="AA204" s="150"/>
      <c r="AB204" s="85"/>
      <c r="AC204" s="152"/>
      <c r="AD204" s="155"/>
      <c r="AE204" s="155"/>
      <c r="AF204" s="155"/>
      <c r="AG204" s="155"/>
      <c r="AH204" s="155"/>
      <c r="AI204" s="155"/>
      <c r="AJ204" s="153"/>
      <c r="AK204" s="84"/>
      <c r="AL204" s="84"/>
      <c r="AM204" s="72" t="str">
        <f>IF(((AL204&gt;=[1]Лист1!$B$2)*AND(AL204&lt;=[1]Лист1!$B$3)),1,IF(((AL204&gt;=[1]Лист1!$C$2)*AND(AL204&lt;=[1]Лист1!$C$3)),2,""))</f>
        <v/>
      </c>
      <c r="AN204" s="84"/>
      <c r="AO204" s="84"/>
      <c r="AP204" s="25" t="str">
        <f t="shared" si="26"/>
        <v/>
      </c>
    </row>
    <row r="205" spans="1:42" x14ac:dyDescent="0.25">
      <c r="A205" s="25" t="str">
        <f t="shared" si="25"/>
        <v/>
      </c>
      <c r="B205" s="86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50"/>
      <c r="S205" s="150"/>
      <c r="T205" s="150"/>
      <c r="U205" s="150"/>
      <c r="V205" s="150"/>
      <c r="W205" s="150"/>
      <c r="X205" s="116"/>
      <c r="Y205" s="150"/>
      <c r="Z205" s="150"/>
      <c r="AA205" s="150"/>
      <c r="AB205" s="85"/>
      <c r="AC205" s="152"/>
      <c r="AD205" s="155"/>
      <c r="AE205" s="155"/>
      <c r="AF205" s="155"/>
      <c r="AG205" s="155"/>
      <c r="AH205" s="155"/>
      <c r="AI205" s="155"/>
      <c r="AJ205" s="153"/>
      <c r="AK205" s="84"/>
      <c r="AL205" s="84"/>
      <c r="AM205" s="72" t="str">
        <f>IF(((AL205&gt;=[1]Лист1!$B$2)*AND(AL205&lt;=[1]Лист1!$B$3)),1,IF(((AL205&gt;=[1]Лист1!$C$2)*AND(AL205&lt;=[1]Лист1!$C$3)),2,""))</f>
        <v/>
      </c>
      <c r="AN205" s="84"/>
      <c r="AO205" s="84"/>
      <c r="AP205" s="25" t="str">
        <f t="shared" si="26"/>
        <v/>
      </c>
    </row>
    <row r="206" spans="1:42" x14ac:dyDescent="0.25">
      <c r="A206" s="25" t="str">
        <f t="shared" si="25"/>
        <v/>
      </c>
      <c r="B206" s="86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50"/>
      <c r="S206" s="150"/>
      <c r="T206" s="150"/>
      <c r="U206" s="150"/>
      <c r="V206" s="150"/>
      <c r="W206" s="150"/>
      <c r="X206" s="116"/>
      <c r="Y206" s="150"/>
      <c r="Z206" s="150"/>
      <c r="AA206" s="150"/>
      <c r="AB206" s="85"/>
      <c r="AC206" s="152"/>
      <c r="AD206" s="155"/>
      <c r="AE206" s="155"/>
      <c r="AF206" s="155"/>
      <c r="AG206" s="155"/>
      <c r="AH206" s="155"/>
      <c r="AI206" s="155"/>
      <c r="AJ206" s="153"/>
      <c r="AK206" s="84"/>
      <c r="AL206" s="84"/>
      <c r="AM206" s="72" t="str">
        <f>IF(((AL206&gt;=[1]Лист1!$B$2)*AND(AL206&lt;=[1]Лист1!$B$3)),1,IF(((AL206&gt;=[1]Лист1!$C$2)*AND(AL206&lt;=[1]Лист1!$C$3)),2,""))</f>
        <v/>
      </c>
      <c r="AN206" s="84"/>
      <c r="AO206" s="84"/>
      <c r="AP206" s="25" t="str">
        <f t="shared" si="26"/>
        <v/>
      </c>
    </row>
    <row r="207" spans="1:42" x14ac:dyDescent="0.25">
      <c r="A207" s="25" t="str">
        <f t="shared" si="25"/>
        <v/>
      </c>
      <c r="B207" s="86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50"/>
      <c r="S207" s="150"/>
      <c r="T207" s="150"/>
      <c r="U207" s="150"/>
      <c r="V207" s="150"/>
      <c r="W207" s="150"/>
      <c r="X207" s="116"/>
      <c r="Y207" s="150"/>
      <c r="Z207" s="150"/>
      <c r="AA207" s="150"/>
      <c r="AB207" s="85"/>
      <c r="AC207" s="152"/>
      <c r="AD207" s="155"/>
      <c r="AE207" s="155"/>
      <c r="AF207" s="155"/>
      <c r="AG207" s="155"/>
      <c r="AH207" s="155"/>
      <c r="AI207" s="155"/>
      <c r="AJ207" s="153"/>
      <c r="AK207" s="84"/>
      <c r="AL207" s="84"/>
      <c r="AM207" s="72" t="str">
        <f>IF(((AL207&gt;=[1]Лист1!$B$2)*AND(AL207&lt;=[1]Лист1!$B$3)),1,IF(((AL207&gt;=[1]Лист1!$C$2)*AND(AL207&lt;=[1]Лист1!$C$3)),2,""))</f>
        <v/>
      </c>
      <c r="AN207" s="84"/>
      <c r="AO207" s="84"/>
      <c r="AP207" s="25" t="str">
        <f t="shared" si="26"/>
        <v/>
      </c>
    </row>
    <row r="208" spans="1:42" x14ac:dyDescent="0.25">
      <c r="A208" s="25" t="str">
        <f t="shared" si="25"/>
        <v/>
      </c>
      <c r="B208" s="86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50"/>
      <c r="S208" s="150"/>
      <c r="T208" s="150"/>
      <c r="U208" s="150"/>
      <c r="V208" s="150"/>
      <c r="W208" s="150"/>
      <c r="X208" s="116"/>
      <c r="Y208" s="150"/>
      <c r="Z208" s="150"/>
      <c r="AA208" s="150"/>
      <c r="AB208" s="85"/>
      <c r="AC208" s="152"/>
      <c r="AD208" s="155"/>
      <c r="AE208" s="155"/>
      <c r="AF208" s="155"/>
      <c r="AG208" s="155"/>
      <c r="AH208" s="155"/>
      <c r="AI208" s="155"/>
      <c r="AJ208" s="153"/>
      <c r="AK208" s="84"/>
      <c r="AL208" s="84"/>
      <c r="AM208" s="72" t="str">
        <f>IF(((AL208&gt;=[1]Лист1!$B$2)*AND(AL208&lt;=[1]Лист1!$B$3)),1,IF(((AL208&gt;=[1]Лист1!$C$2)*AND(AL208&lt;=[1]Лист1!$C$3)),2,""))</f>
        <v/>
      </c>
      <c r="AN208" s="84"/>
      <c r="AO208" s="84"/>
      <c r="AP208" s="25" t="str">
        <f t="shared" si="26"/>
        <v/>
      </c>
    </row>
    <row r="209" spans="1:42" x14ac:dyDescent="0.25">
      <c r="A209" s="25" t="str">
        <f t="shared" si="25"/>
        <v/>
      </c>
      <c r="B209" s="86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50"/>
      <c r="S209" s="150"/>
      <c r="T209" s="150"/>
      <c r="U209" s="150"/>
      <c r="V209" s="150"/>
      <c r="W209" s="150"/>
      <c r="X209" s="116"/>
      <c r="Y209" s="150"/>
      <c r="Z209" s="150"/>
      <c r="AA209" s="150"/>
      <c r="AB209" s="85"/>
      <c r="AC209" s="152"/>
      <c r="AD209" s="155"/>
      <c r="AE209" s="155"/>
      <c r="AF209" s="155"/>
      <c r="AG209" s="155"/>
      <c r="AH209" s="155"/>
      <c r="AI209" s="155"/>
      <c r="AJ209" s="153"/>
      <c r="AK209" s="84"/>
      <c r="AL209" s="84"/>
      <c r="AM209" s="72" t="str">
        <f>IF(((AL209&gt;=[1]Лист1!$B$2)*AND(AL209&lt;=[1]Лист1!$B$3)),1,IF(((AL209&gt;=[1]Лист1!$C$2)*AND(AL209&lt;=[1]Лист1!$C$3)),2,""))</f>
        <v/>
      </c>
      <c r="AN209" s="84"/>
      <c r="AO209" s="84"/>
      <c r="AP209" s="25" t="str">
        <f t="shared" si="26"/>
        <v/>
      </c>
    </row>
  </sheetData>
  <mergeCells count="484">
    <mergeCell ref="T197:U197"/>
    <mergeCell ref="V191:W191"/>
    <mergeCell ref="Y191:AA191"/>
    <mergeCell ref="V192:W192"/>
    <mergeCell ref="V185:W185"/>
    <mergeCell ref="Y185:AA185"/>
    <mergeCell ref="V186:W186"/>
    <mergeCell ref="Y186:AA186"/>
    <mergeCell ref="T192:U192"/>
    <mergeCell ref="T193:U193"/>
    <mergeCell ref="V187:W187"/>
    <mergeCell ref="T190:U190"/>
    <mergeCell ref="T191:U191"/>
    <mergeCell ref="T194:U194"/>
    <mergeCell ref="T195:U195"/>
    <mergeCell ref="T196:U196"/>
    <mergeCell ref="V188:W188"/>
    <mergeCell ref="Y188:AA188"/>
    <mergeCell ref="V189:W189"/>
    <mergeCell ref="Y189:AA189"/>
    <mergeCell ref="V190:W190"/>
    <mergeCell ref="Y190:AA190"/>
    <mergeCell ref="Y192:AA192"/>
    <mergeCell ref="V193:W193"/>
    <mergeCell ref="Y206:AA206"/>
    <mergeCell ref="V200:W200"/>
    <mergeCell ref="Y200:AA200"/>
    <mergeCell ref="V201:W201"/>
    <mergeCell ref="Y201:AA201"/>
    <mergeCell ref="V202:W202"/>
    <mergeCell ref="Y202:AA202"/>
    <mergeCell ref="V203:W203"/>
    <mergeCell ref="V209:W209"/>
    <mergeCell ref="Y209:AA209"/>
    <mergeCell ref="V204:W204"/>
    <mergeCell ref="Y204:AA204"/>
    <mergeCell ref="V205:W205"/>
    <mergeCell ref="Y205:AA205"/>
    <mergeCell ref="V206:W206"/>
    <mergeCell ref="V207:W207"/>
    <mergeCell ref="Y207:AA207"/>
    <mergeCell ref="V208:W208"/>
    <mergeCell ref="Y208:AA208"/>
    <mergeCell ref="V194:W194"/>
    <mergeCell ref="Y194:AA194"/>
    <mergeCell ref="Y203:AA203"/>
    <mergeCell ref="V195:W195"/>
    <mergeCell ref="Y195:AA195"/>
    <mergeCell ref="V196:W196"/>
    <mergeCell ref="Y196:AA196"/>
    <mergeCell ref="V197:W197"/>
    <mergeCell ref="Y197:AA197"/>
    <mergeCell ref="V198:W198"/>
    <mergeCell ref="Y198:AA198"/>
    <mergeCell ref="V199:W199"/>
    <mergeCell ref="Y199:AA199"/>
    <mergeCell ref="T198:U198"/>
    <mergeCell ref="R207:S207"/>
    <mergeCell ref="R208:S208"/>
    <mergeCell ref="R209:S209"/>
    <mergeCell ref="R203:S203"/>
    <mergeCell ref="R204:S204"/>
    <mergeCell ref="R205:S205"/>
    <mergeCell ref="R206:S206"/>
    <mergeCell ref="T204:U204"/>
    <mergeCell ref="T205:U205"/>
    <mergeCell ref="T206:U206"/>
    <mergeCell ref="T207:U207"/>
    <mergeCell ref="T208:U208"/>
    <mergeCell ref="T209:U209"/>
    <mergeCell ref="T199:U199"/>
    <mergeCell ref="T200:U200"/>
    <mergeCell ref="T201:U201"/>
    <mergeCell ref="T202:U202"/>
    <mergeCell ref="T203:U203"/>
    <mergeCell ref="T188:U188"/>
    <mergeCell ref="T189:U189"/>
    <mergeCell ref="R169:S169"/>
    <mergeCell ref="R170:S170"/>
    <mergeCell ref="C160:Q160"/>
    <mergeCell ref="C161:Q161"/>
    <mergeCell ref="C176:Q176"/>
    <mergeCell ref="C171:Q171"/>
    <mergeCell ref="C175:Q175"/>
    <mergeCell ref="T179:U179"/>
    <mergeCell ref="T180:U180"/>
    <mergeCell ref="R171:S171"/>
    <mergeCell ref="R172:S172"/>
    <mergeCell ref="R173:S173"/>
    <mergeCell ref="T168:U168"/>
    <mergeCell ref="T169:U169"/>
    <mergeCell ref="T170:U170"/>
    <mergeCell ref="T171:U171"/>
    <mergeCell ref="T172:U172"/>
    <mergeCell ref="C168:Q168"/>
    <mergeCell ref="C169:Q169"/>
    <mergeCell ref="C170:Q170"/>
    <mergeCell ref="C172:Q172"/>
    <mergeCell ref="C173:Q173"/>
    <mergeCell ref="R191:S191"/>
    <mergeCell ref="R192:S192"/>
    <mergeCell ref="R193:S193"/>
    <mergeCell ref="R194:S194"/>
    <mergeCell ref="R183:S183"/>
    <mergeCell ref="R184:S184"/>
    <mergeCell ref="R185:S185"/>
    <mergeCell ref="R186:S186"/>
    <mergeCell ref="R187:S187"/>
    <mergeCell ref="R188:S188"/>
    <mergeCell ref="R189:S189"/>
    <mergeCell ref="R190:S190"/>
    <mergeCell ref="C206:Q206"/>
    <mergeCell ref="C207:Q207"/>
    <mergeCell ref="C208:Q208"/>
    <mergeCell ref="C209:Q209"/>
    <mergeCell ref="R179:S179"/>
    <mergeCell ref="R180:S180"/>
    <mergeCell ref="R181:S181"/>
    <mergeCell ref="R182:S182"/>
    <mergeCell ref="R178:S178"/>
    <mergeCell ref="R201:S201"/>
    <mergeCell ref="R202:S202"/>
    <mergeCell ref="R195:S195"/>
    <mergeCell ref="R196:S196"/>
    <mergeCell ref="R197:S197"/>
    <mergeCell ref="R198:S198"/>
    <mergeCell ref="R199:S199"/>
    <mergeCell ref="R200:S200"/>
    <mergeCell ref="C183:Q183"/>
    <mergeCell ref="C205:Q205"/>
    <mergeCell ref="C189:Q189"/>
    <mergeCell ref="C190:Q190"/>
    <mergeCell ref="C191:Q191"/>
    <mergeCell ref="C201:Q201"/>
    <mergeCell ref="C202:Q202"/>
    <mergeCell ref="V169:W169"/>
    <mergeCell ref="R165:S165"/>
    <mergeCell ref="R166:S166"/>
    <mergeCell ref="R167:S167"/>
    <mergeCell ref="R168:S168"/>
    <mergeCell ref="T162:U162"/>
    <mergeCell ref="T163:U163"/>
    <mergeCell ref="T164:U164"/>
    <mergeCell ref="T159:U159"/>
    <mergeCell ref="R164:S164"/>
    <mergeCell ref="V161:W161"/>
    <mergeCell ref="V167:W167"/>
    <mergeCell ref="T165:U165"/>
    <mergeCell ref="T166:U166"/>
    <mergeCell ref="T167:U167"/>
    <mergeCell ref="R161:S161"/>
    <mergeCell ref="R162:S162"/>
    <mergeCell ref="R163:S163"/>
    <mergeCell ref="C149:Q149"/>
    <mergeCell ref="C150:Q150"/>
    <mergeCell ref="C151:Q151"/>
    <mergeCell ref="C152:Q152"/>
    <mergeCell ref="C153:Q153"/>
    <mergeCell ref="C154:Q154"/>
    <mergeCell ref="C155:Q155"/>
    <mergeCell ref="C156:Q156"/>
    <mergeCell ref="C157:Q157"/>
    <mergeCell ref="V157:W157"/>
    <mergeCell ref="V150:W150"/>
    <mergeCell ref="V151:W151"/>
    <mergeCell ref="V152:W152"/>
    <mergeCell ref="R153:S153"/>
    <mergeCell ref="R154:S154"/>
    <mergeCell ref="R155:S155"/>
    <mergeCell ref="T158:U158"/>
    <mergeCell ref="R158:S158"/>
    <mergeCell ref="T157:U157"/>
    <mergeCell ref="T153:U153"/>
    <mergeCell ref="T154:U154"/>
    <mergeCell ref="T155:U155"/>
    <mergeCell ref="R156:S156"/>
    <mergeCell ref="R157:S157"/>
    <mergeCell ref="T156:U156"/>
    <mergeCell ref="C158:Q158"/>
    <mergeCell ref="C159:Q159"/>
    <mergeCell ref="Y167:AA167"/>
    <mergeCell ref="V168:W168"/>
    <mergeCell ref="Y168:AA168"/>
    <mergeCell ref="Y161:AA161"/>
    <mergeCell ref="V162:W162"/>
    <mergeCell ref="Y162:AA162"/>
    <mergeCell ref="V163:W163"/>
    <mergeCell ref="Y163:AA163"/>
    <mergeCell ref="V164:W164"/>
    <mergeCell ref="V165:W165"/>
    <mergeCell ref="Y165:AA165"/>
    <mergeCell ref="V166:W166"/>
    <mergeCell ref="Y166:AA166"/>
    <mergeCell ref="Y164:AA164"/>
    <mergeCell ref="T160:U160"/>
    <mergeCell ref="Y159:AA159"/>
    <mergeCell ref="Y160:AA160"/>
    <mergeCell ref="V158:W158"/>
    <mergeCell ref="R160:S160"/>
    <mergeCell ref="Y158:AA158"/>
    <mergeCell ref="V159:W159"/>
    <mergeCell ref="T148:U148"/>
    <mergeCell ref="T149:U149"/>
    <mergeCell ref="Y153:AA153"/>
    <mergeCell ref="V148:W148"/>
    <mergeCell ref="R144:S144"/>
    <mergeCell ref="R145:S145"/>
    <mergeCell ref="R146:S146"/>
    <mergeCell ref="R147:S147"/>
    <mergeCell ref="R148:S148"/>
    <mergeCell ref="R149:S149"/>
    <mergeCell ref="R150:S150"/>
    <mergeCell ref="R151:S151"/>
    <mergeCell ref="R152:S152"/>
    <mergeCell ref="T150:U150"/>
    <mergeCell ref="T151:U151"/>
    <mergeCell ref="T152:U152"/>
    <mergeCell ref="V149:W149"/>
    <mergeCell ref="C147:Q147"/>
    <mergeCell ref="T147:U147"/>
    <mergeCell ref="V147:W147"/>
    <mergeCell ref="Y147:AA147"/>
    <mergeCell ref="AC75:AJ75"/>
    <mergeCell ref="AC76:AJ76"/>
    <mergeCell ref="C148:Q148"/>
    <mergeCell ref="Y169:AA169"/>
    <mergeCell ref="V160:W160"/>
    <mergeCell ref="V153:W153"/>
    <mergeCell ref="V154:W154"/>
    <mergeCell ref="V155:W155"/>
    <mergeCell ref="V156:W156"/>
    <mergeCell ref="Y154:AA154"/>
    <mergeCell ref="Y155:AA155"/>
    <mergeCell ref="Y156:AA156"/>
    <mergeCell ref="Y157:AA157"/>
    <mergeCell ref="Y148:AA148"/>
    <mergeCell ref="Y149:AA149"/>
    <mergeCell ref="Y150:AA150"/>
    <mergeCell ref="Y151:AA151"/>
    <mergeCell ref="Y152:AA152"/>
    <mergeCell ref="T161:U161"/>
    <mergeCell ref="R159:S159"/>
    <mergeCell ref="F24:I24"/>
    <mergeCell ref="F25:G25"/>
    <mergeCell ref="K25:M25"/>
    <mergeCell ref="O25:Y25"/>
    <mergeCell ref="K24:O24"/>
    <mergeCell ref="Y146:AA146"/>
    <mergeCell ref="C145:Q145"/>
    <mergeCell ref="C146:Q146"/>
    <mergeCell ref="T144:U144"/>
    <mergeCell ref="T145:U145"/>
    <mergeCell ref="T146:U146"/>
    <mergeCell ref="D30:E30"/>
    <mergeCell ref="V144:W144"/>
    <mergeCell ref="V145:W145"/>
    <mergeCell ref="V146:W146"/>
    <mergeCell ref="D34:H34"/>
    <mergeCell ref="D36:H36"/>
    <mergeCell ref="L34:N34"/>
    <mergeCell ref="L36:N36"/>
    <mergeCell ref="P32:R32"/>
    <mergeCell ref="D27:G27"/>
    <mergeCell ref="K27:N27"/>
    <mergeCell ref="Y145:AA145"/>
    <mergeCell ref="AB61:AB62"/>
    <mergeCell ref="AG2:AJ2"/>
    <mergeCell ref="AG3:AH3"/>
    <mergeCell ref="AI3:AJ3"/>
    <mergeCell ref="AC42:AJ42"/>
    <mergeCell ref="AC49:AJ49"/>
    <mergeCell ref="AC50:AJ50"/>
    <mergeCell ref="AC51:AJ51"/>
    <mergeCell ref="AD33:AG33"/>
    <mergeCell ref="AH33:AI34"/>
    <mergeCell ref="AD34:AE34"/>
    <mergeCell ref="AF34:AG34"/>
    <mergeCell ref="AC43:AJ43"/>
    <mergeCell ref="AC44:AJ44"/>
    <mergeCell ref="AC45:AJ45"/>
    <mergeCell ref="AC58:AJ58"/>
    <mergeCell ref="AC57:AJ57"/>
    <mergeCell ref="AC59:AJ59"/>
    <mergeCell ref="AC54:AJ54"/>
    <mergeCell ref="AC55:AJ55"/>
    <mergeCell ref="AC56:AJ56"/>
    <mergeCell ref="AC61:AJ62"/>
    <mergeCell ref="AN82:AN83"/>
    <mergeCell ref="AK79:AK80"/>
    <mergeCell ref="AL79:AL80"/>
    <mergeCell ref="AM79:AM80"/>
    <mergeCell ref="AN79:AN80"/>
    <mergeCell ref="AO82:AO83"/>
    <mergeCell ref="AO79:AO80"/>
    <mergeCell ref="AK2:AL3"/>
    <mergeCell ref="AK61:AK62"/>
    <mergeCell ref="AL61:AL62"/>
    <mergeCell ref="AM61:AM62"/>
    <mergeCell ref="AN61:AN62"/>
    <mergeCell ref="AO61:AO62"/>
    <mergeCell ref="AK82:AK83"/>
    <mergeCell ref="AL82:AL83"/>
    <mergeCell ref="AM2:AN3"/>
    <mergeCell ref="AC155:AJ155"/>
    <mergeCell ref="AC150:AJ150"/>
    <mergeCell ref="AC151:AJ151"/>
    <mergeCell ref="AC149:AJ149"/>
    <mergeCell ref="AC152:AJ152"/>
    <mergeCell ref="AM82:AM83"/>
    <mergeCell ref="AC153:AJ153"/>
    <mergeCell ref="AC77:AJ77"/>
    <mergeCell ref="AC78:AJ78"/>
    <mergeCell ref="AC154:AJ154"/>
    <mergeCell ref="AC82:AJ83"/>
    <mergeCell ref="AC134:AJ134"/>
    <mergeCell ref="AC140:AJ140"/>
    <mergeCell ref="AC141:AJ141"/>
    <mergeCell ref="AC142:AJ142"/>
    <mergeCell ref="AC65:AJ65"/>
    <mergeCell ref="AC69:AJ69"/>
    <mergeCell ref="AC146:AJ146"/>
    <mergeCell ref="AC148:AJ148"/>
    <mergeCell ref="AC147:AJ147"/>
    <mergeCell ref="AC71:AJ71"/>
    <mergeCell ref="AC84:AJ84"/>
    <mergeCell ref="AC85:AJ85"/>
    <mergeCell ref="AC86:AJ86"/>
    <mergeCell ref="AC81:AJ81"/>
    <mergeCell ref="AC133:AJ133"/>
    <mergeCell ref="AC74:AJ74"/>
    <mergeCell ref="AC72:AJ72"/>
    <mergeCell ref="AC73:AJ73"/>
    <mergeCell ref="D19:Z19"/>
    <mergeCell ref="D20:Z20"/>
    <mergeCell ref="D22:H22"/>
    <mergeCell ref="D21:Z21"/>
    <mergeCell ref="AC52:AJ52"/>
    <mergeCell ref="AC53:AJ53"/>
    <mergeCell ref="AC143:AJ143"/>
    <mergeCell ref="AC145:AJ145"/>
    <mergeCell ref="AC135:AJ135"/>
    <mergeCell ref="AC136:AJ136"/>
    <mergeCell ref="AC137:AJ137"/>
    <mergeCell ref="AC138:AJ138"/>
    <mergeCell ref="AC139:AJ139"/>
    <mergeCell ref="AC46:AJ46"/>
    <mergeCell ref="AC47:AJ47"/>
    <mergeCell ref="AC48:AJ48"/>
    <mergeCell ref="L22:Z22"/>
    <mergeCell ref="AB79:AB80"/>
    <mergeCell ref="AB82:AB83"/>
    <mergeCell ref="AC79:AJ80"/>
    <mergeCell ref="AC60:AJ60"/>
    <mergeCell ref="AC63:AJ63"/>
    <mergeCell ref="AC70:AJ70"/>
    <mergeCell ref="AC64:AJ64"/>
    <mergeCell ref="AC163:AJ163"/>
    <mergeCell ref="AC164:AJ164"/>
    <mergeCell ref="AC165:AJ165"/>
    <mergeCell ref="AC156:AJ156"/>
    <mergeCell ref="AC157:AJ157"/>
    <mergeCell ref="AC158:AJ158"/>
    <mergeCell ref="AC159:AJ159"/>
    <mergeCell ref="AC160:AJ160"/>
    <mergeCell ref="AC161:AJ161"/>
    <mergeCell ref="AC162:AJ162"/>
    <mergeCell ref="AC171:AJ171"/>
    <mergeCell ref="AC172:AJ172"/>
    <mergeCell ref="AC173:AJ173"/>
    <mergeCell ref="AC174:AJ174"/>
    <mergeCell ref="AC175:AJ175"/>
    <mergeCell ref="AC166:AJ166"/>
    <mergeCell ref="AC167:AJ167"/>
    <mergeCell ref="AC168:AJ168"/>
    <mergeCell ref="AC169:AJ169"/>
    <mergeCell ref="AC170:AJ170"/>
    <mergeCell ref="AC182:AJ182"/>
    <mergeCell ref="AC183:AJ183"/>
    <mergeCell ref="AC184:AJ184"/>
    <mergeCell ref="AC186:AJ186"/>
    <mergeCell ref="Y187:AA187"/>
    <mergeCell ref="Y193:AA193"/>
    <mergeCell ref="AC176:AJ176"/>
    <mergeCell ref="AC178:AJ178"/>
    <mergeCell ref="AC185:AJ185"/>
    <mergeCell ref="AC180:AJ180"/>
    <mergeCell ref="AC181:AJ181"/>
    <mergeCell ref="AC192:AJ192"/>
    <mergeCell ref="AC193:AJ193"/>
    <mergeCell ref="AC194:AJ194"/>
    <mergeCell ref="AC195:AJ195"/>
    <mergeCell ref="AC196:AJ196"/>
    <mergeCell ref="AC187:AJ187"/>
    <mergeCell ref="AC188:AJ188"/>
    <mergeCell ref="AC189:AJ189"/>
    <mergeCell ref="AC190:AJ190"/>
    <mergeCell ref="AC191:AJ191"/>
    <mergeCell ref="AC206:AJ206"/>
    <mergeCell ref="AC197:AJ197"/>
    <mergeCell ref="AC198:AJ198"/>
    <mergeCell ref="AC199:AJ199"/>
    <mergeCell ref="AC200:AJ200"/>
    <mergeCell ref="AC201:AJ201"/>
    <mergeCell ref="V173:W173"/>
    <mergeCell ref="Y173:AA173"/>
    <mergeCell ref="T173:U173"/>
    <mergeCell ref="C186:Q186"/>
    <mergeCell ref="C187:Q187"/>
    <mergeCell ref="V179:W179"/>
    <mergeCell ref="Y179:AA179"/>
    <mergeCell ref="V180:W180"/>
    <mergeCell ref="Y180:AA180"/>
    <mergeCell ref="V181:W181"/>
    <mergeCell ref="Y181:AA181"/>
    <mergeCell ref="V182:W182"/>
    <mergeCell ref="C185:Q185"/>
    <mergeCell ref="V178:W178"/>
    <mergeCell ref="C178:Q178"/>
    <mergeCell ref="R177:S177"/>
    <mergeCell ref="T181:U181"/>
    <mergeCell ref="T182:U182"/>
    <mergeCell ref="T183:U183"/>
    <mergeCell ref="T184:U184"/>
    <mergeCell ref="T185:U185"/>
    <mergeCell ref="T186:U186"/>
    <mergeCell ref="T187:U187"/>
    <mergeCell ref="AC208:AJ208"/>
    <mergeCell ref="AC209:AJ209"/>
    <mergeCell ref="AC202:AJ202"/>
    <mergeCell ref="AC203:AJ203"/>
    <mergeCell ref="AC204:AJ204"/>
    <mergeCell ref="AC205:AJ205"/>
    <mergeCell ref="AC207:AJ207"/>
    <mergeCell ref="C162:Q162"/>
    <mergeCell ref="C163:Q163"/>
    <mergeCell ref="C164:Q164"/>
    <mergeCell ref="C165:Q165"/>
    <mergeCell ref="C166:Q166"/>
    <mergeCell ref="C167:Q167"/>
    <mergeCell ref="V170:W170"/>
    <mergeCell ref="Y170:AA170"/>
    <mergeCell ref="V171:W171"/>
    <mergeCell ref="Y171:AA171"/>
    <mergeCell ref="V172:W172"/>
    <mergeCell ref="Y172:AA172"/>
    <mergeCell ref="V183:W183"/>
    <mergeCell ref="Y183:AA183"/>
    <mergeCell ref="V184:W184"/>
    <mergeCell ref="Y184:AA184"/>
    <mergeCell ref="C204:Q204"/>
    <mergeCell ref="C203:Q203"/>
    <mergeCell ref="C193:Q193"/>
    <mergeCell ref="C194:Q194"/>
    <mergeCell ref="C195:Q195"/>
    <mergeCell ref="C196:Q196"/>
    <mergeCell ref="C197:Q197"/>
    <mergeCell ref="C192:Q192"/>
    <mergeCell ref="C198:Q198"/>
    <mergeCell ref="C199:Q199"/>
    <mergeCell ref="C200:Q200"/>
    <mergeCell ref="C188:Q188"/>
    <mergeCell ref="R174:S174"/>
    <mergeCell ref="R175:S175"/>
    <mergeCell ref="V174:W174"/>
    <mergeCell ref="Y174:AA174"/>
    <mergeCell ref="V175:W175"/>
    <mergeCell ref="Y175:AA175"/>
    <mergeCell ref="V176:W176"/>
    <mergeCell ref="Y176:AA176"/>
    <mergeCell ref="C174:Q174"/>
    <mergeCell ref="R176:S176"/>
    <mergeCell ref="Y178:AA178"/>
    <mergeCell ref="C179:Q179"/>
    <mergeCell ref="C180:Q180"/>
    <mergeCell ref="C181:Q181"/>
    <mergeCell ref="C182:Q182"/>
    <mergeCell ref="C184:Q184"/>
    <mergeCell ref="Y182:AA182"/>
    <mergeCell ref="T177:U177"/>
    <mergeCell ref="V177:W177"/>
    <mergeCell ref="T174:U174"/>
    <mergeCell ref="T175:U175"/>
    <mergeCell ref="T176:U176"/>
    <mergeCell ref="T178:U178"/>
  </mergeCells>
  <conditionalFormatting sqref="AD38:AI38">
    <cfRule type="cellIs" dxfId="4" priority="4" operator="notEqual">
      <formula>0</formula>
    </cfRule>
    <cfRule type="expression" dxfId="3" priority="5">
      <formula>0</formula>
    </cfRule>
  </conditionalFormatting>
  <conditionalFormatting sqref="AK16:AL16">
    <cfRule type="cellIs" dxfId="2" priority="1" operator="equal">
      <formula>0</formula>
    </cfRule>
    <cfRule type="cellIs" dxfId="1" priority="2" operator="notBetween">
      <formula>-20</formula>
      <formula>20</formula>
    </cfRule>
    <cfRule type="cellIs" dxfId="0" priority="3" operator="between">
      <formula>-20</formula>
      <formula>20</formula>
    </cfRule>
  </conditionalFormatting>
  <pageMargins left="0.7" right="0.7" top="0.75" bottom="0.75" header="0.3" footer="0.3"/>
  <pageSetup paperSize="9" scale="74" orientation="landscape" r:id="rId1"/>
  <rowBreaks count="6" manualBreakCount="6">
    <brk id="38" max="16383" man="1"/>
    <brk id="65" min="1" max="40" man="1"/>
    <brk id="91" max="16383" man="1"/>
    <brk id="117" max="16383" man="1"/>
    <brk id="143" min="1" max="40" man="1"/>
    <brk id="176" min="1" max="40" man="1"/>
  </rowBreaks>
  <colBreaks count="2" manualBreakCount="2">
    <brk id="1" max="1048575" man="1"/>
    <brk id="27" max="20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ИТОГ</vt:lpstr>
      <vt:lpstr>Итог учебной нагрузки</vt:lpstr>
      <vt:lpstr>фамилия</vt:lpstr>
      <vt:lpstr>ИТОГ!Print_Area</vt:lpstr>
      <vt:lpstr>фамилия!Print_Area</vt:lpstr>
    </vt:vector>
  </TitlesOfParts>
  <Company>УГТУ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Алена А. Курлени</cp:lastModifiedBy>
  <cp:lastPrinted>2015-10-02T09:02:27Z</cp:lastPrinted>
  <dcterms:created xsi:type="dcterms:W3CDTF">2014-08-27T08:51:43Z</dcterms:created>
  <dcterms:modified xsi:type="dcterms:W3CDTF">2017-10-13T08:10:47Z</dcterms:modified>
</cp:coreProperties>
</file>