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spital_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<sst xmlns="http://schemas.openxmlformats.org/spreadsheetml/2006/main" count="55" uniqueCount="36">
  <si>
    <t xml:space="preserve">disease_group</t>
  </si>
  <si>
    <t xml:space="preserve">MDC</t>
  </si>
  <si>
    <t xml:space="preserve">WTP_mean</t>
  </si>
  <si>
    <t xml:space="preserve">WTP_lower</t>
  </si>
  <si>
    <t xml:space="preserve">WTP_upper</t>
  </si>
  <si>
    <t xml:space="preserve">elasticity</t>
  </si>
  <si>
    <t xml:space="preserve">yearly_cost_BE_mean</t>
  </si>
  <si>
    <t xml:space="preserve">yearly_QALYs_mean</t>
  </si>
  <si>
    <t xml:space="preserve">yearly_QALYs_lower</t>
  </si>
  <si>
    <t xml:space="preserve">yearly_QALYs_upper</t>
  </si>
  <si>
    <t xml:space="preserve">yearly_cost_BE_2020</t>
  </si>
  <si>
    <t xml:space="preserve">QALY_loss_2020_mean</t>
  </si>
  <si>
    <t xml:space="preserve">QALY_loss_2020_lower</t>
  </si>
  <si>
    <t xml:space="preserve">QALY_loss_2020_upper</t>
  </si>
  <si>
    <t xml:space="preserve">Diseases of the blood</t>
  </si>
  <si>
    <t xml:space="preserve">inf</t>
  </si>
  <si>
    <t xml:space="preserve">Diseases of the circulatory system</t>
  </si>
  <si>
    <t xml:space="preserve">Diseases of the digestive system</t>
  </si>
  <si>
    <t xml:space="preserve">Diseases of the genitourinary system</t>
  </si>
  <si>
    <t xml:space="preserve">Diseases of the musculoskeletal system</t>
  </si>
  <si>
    <t xml:space="preserve">Diseases of the nervous system</t>
  </si>
  <si>
    <t xml:space="preserve">Diseases of the respiratory system</t>
  </si>
  <si>
    <t xml:space="preserve">Diseases of the eyes and ears</t>
  </si>
  <si>
    <t xml:space="preserve">Diseases of the skin</t>
  </si>
  <si>
    <t xml:space="preserve">Endocrine diseases</t>
  </si>
  <si>
    <t xml:space="preserve">Infectious diseases</t>
  </si>
  <si>
    <t xml:space="preserve">Mental disorders</t>
  </si>
  <si>
    <t xml:space="preserve">AA</t>
  </si>
  <si>
    <t xml:space="preserve">NA</t>
  </si>
  <si>
    <t xml:space="preserve">Neoplasms</t>
  </si>
  <si>
    <t xml:space="preserve">Pregnancy, childbirth and perinatal period</t>
  </si>
  <si>
    <t xml:space="preserve">Symptoms not elsewhere classified</t>
  </si>
  <si>
    <t xml:space="preserve">PP</t>
  </si>
  <si>
    <t xml:space="preserve">External causes</t>
  </si>
  <si>
    <t xml:space="preserve">Congenital abnormalities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</si>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</sst>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9211E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36" activeCellId="0" sqref="K36"/>
    </sheetView>
  </sheetViews>
  <sheetFormatPr defaultColWidth="10.70703125" defaultRowHeight="13.8" zeroHeight="false" outlineLevelRow="0" outlineLevelCol="0"/>
  <cols>
    <col collapsed="false" customWidth="true" hidden="false" outlineLevel="0" max="1" min="1" style="0" width="25.7"/>
    <col collapsed="false" customWidth="true" hidden="false" outlineLevel="0" max="7" min="7" style="0" width="21.95"/>
    <col collapsed="false" customWidth="true" hidden="false" outlineLevel="0" max="8" min="8" style="0" width="21.39"/>
    <col collapsed="false" customWidth="true" hidden="false" outlineLevel="0" max="9" min="9" style="0" width="21.95"/>
    <col collapsed="false" customWidth="true" hidden="false" outlineLevel="0" max="10" min="10" style="0" width="21.39"/>
    <col collapsed="false" customWidth="true" hidden="false" outlineLevel="0" max="11" min="11" style="0" width="19.86"/>
    <col collapsed="false" customWidth="true" hidden="false" outlineLevel="0" max="12" min="12" style="0" width="20.7"/>
    <col collapsed="false" customWidth="true" hidden="false" outlineLevel="0" max="13" min="13" style="0" width="21.82"/>
    <col collapsed="false" customWidth="true" hidden="false" outlineLevel="0" max="14" min="14" style="0" width="22.51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1" t="s">
        <v>13</v>
      </c>
    </row>
    <row r="2" customFormat="false" ht="13.8" hidden="false" customHeight="false" outlineLevel="0" collapsed="false">
      <c r="A2" s="0" t="s">
        <v>14</v>
      </c>
      <c r="B2" s="0" t="n">
        <v>16</v>
      </c>
      <c r="C2" s="0" t="n">
        <v>201800</v>
      </c>
      <c r="D2" s="0" t="n">
        <v>-362000</v>
      </c>
      <c r="E2" s="0" t="n">
        <v>766000</v>
      </c>
      <c r="F2" s="0" t="n">
        <v>-0.086</v>
      </c>
      <c r="G2" s="0" t="n">
        <v>97036961.0466667</v>
      </c>
      <c r="H2" s="0" t="n">
        <f aca="false">$G2/(C2*-$F2)</f>
        <v>5591.36152803067</v>
      </c>
      <c r="I2" s="2" t="n">
        <f aca="false">$G2/(E2*-$F2)</f>
        <v>1473.02448610521</v>
      </c>
      <c r="J2" s="2" t="s">
        <v>15</v>
      </c>
      <c r="K2" s="0" t="n">
        <v>95502382.78</v>
      </c>
      <c r="L2" s="0" t="n">
        <f aca="false">(G2-K2)/G2*H2</f>
        <v>88.4238519986802</v>
      </c>
      <c r="M2" s="0" t="n">
        <v>88.4238519986802</v>
      </c>
      <c r="N2" s="0" t="n">
        <v>88.4238519986802</v>
      </c>
    </row>
    <row r="3" customFormat="false" ht="13.8" hidden="false" customHeight="false" outlineLevel="0" collapsed="false">
      <c r="A3" s="0" t="s">
        <v>16</v>
      </c>
      <c r="B3" s="0" t="n">
        <v>5</v>
      </c>
      <c r="C3" s="0" t="n">
        <v>95700</v>
      </c>
      <c r="D3" s="0" t="n">
        <v>30000</v>
      </c>
      <c r="E3" s="0" t="n">
        <v>161000</v>
      </c>
      <c r="F3" s="0" t="n">
        <v>-0.141</v>
      </c>
      <c r="G3" s="0" t="n">
        <v>1295625262.45</v>
      </c>
      <c r="H3" s="0" t="n">
        <f aca="false">$G3/(C3*-$F3)</f>
        <v>96017.049619452</v>
      </c>
      <c r="I3" s="0" t="n">
        <f aca="false">$G3/(E3*-$F3)</f>
        <v>57073.4885005066</v>
      </c>
      <c r="J3" s="0" t="n">
        <f aca="false">$G3/(D3*-$F3)</f>
        <v>306294.388286052</v>
      </c>
      <c r="K3" s="0" t="n">
        <v>1151932513.47</v>
      </c>
      <c r="L3" s="0" t="n">
        <f aca="false">(G3-K3)/G3*H3</f>
        <v>10648.8768076954</v>
      </c>
      <c r="M3" s="0" t="n">
        <f aca="false">(G3-K3)/G3*I3</f>
        <v>6329.79820184133</v>
      </c>
      <c r="N3" s="0" t="n">
        <f aca="false">(G3-K3)/G3*J3</f>
        <v>33969.9170165485</v>
      </c>
    </row>
    <row r="4" customFormat="false" ht="13.8" hidden="false" customHeight="false" outlineLevel="0" collapsed="false">
      <c r="A4" s="0" t="s">
        <v>17</v>
      </c>
      <c r="B4" s="0" t="n">
        <v>6</v>
      </c>
      <c r="C4" s="0" t="n">
        <v>116800</v>
      </c>
      <c r="D4" s="0" t="n">
        <v>82000</v>
      </c>
      <c r="E4" s="0" t="n">
        <v>151000</v>
      </c>
      <c r="F4" s="0" t="n">
        <v>-0.151</v>
      </c>
      <c r="G4" s="0" t="n">
        <v>801454673.223333</v>
      </c>
      <c r="H4" s="0" t="n">
        <f aca="false">$G4/(C4*-$F4)</f>
        <v>45442.1818710499</v>
      </c>
      <c r="I4" s="0" t="n">
        <f aca="false">$G4/(E4*-$F4)</f>
        <v>35149.9790896598</v>
      </c>
      <c r="J4" s="0" t="n">
        <f aca="false">$G4/(D4*-$F4)</f>
        <v>64727.4005187638</v>
      </c>
      <c r="K4" s="0" t="n">
        <v>688956710.51</v>
      </c>
      <c r="L4" s="0" t="n">
        <f aca="false">(G4-K4)/G4*H4</f>
        <v>6378.59264227825</v>
      </c>
      <c r="M4" s="0" t="n">
        <f aca="false">(G4-K4)/G4*I4</f>
        <v>4933.90477230529</v>
      </c>
      <c r="N4" s="0" t="n">
        <f aca="false">(G4-K4)/G4*J4</f>
        <v>9085.60512948902</v>
      </c>
    </row>
    <row r="5" customFormat="false" ht="13.8" hidden="false" customHeight="false" outlineLevel="0" collapsed="false">
      <c r="A5" s="0" t="s">
        <v>18</v>
      </c>
      <c r="B5" s="0" t="n">
        <v>11</v>
      </c>
      <c r="C5" s="0" t="n">
        <v>138400</v>
      </c>
      <c r="D5" s="0" t="n">
        <v>100000</v>
      </c>
      <c r="E5" s="0" t="n">
        <v>177000</v>
      </c>
      <c r="F5" s="0" t="n">
        <v>-0.121</v>
      </c>
      <c r="G5" s="0" t="n">
        <v>375537481.406667</v>
      </c>
      <c r="H5" s="0" t="n">
        <f aca="false">$G5/(C5*-$F5)</f>
        <v>22424.9678382618</v>
      </c>
      <c r="I5" s="0" t="n">
        <f aca="false">$G5/(E5*-$F5)</f>
        <v>17534.551123251</v>
      </c>
      <c r="J5" s="0" t="n">
        <f aca="false">$G5/(D5*-$F5)</f>
        <v>31036.1554881543</v>
      </c>
      <c r="K5" s="0" t="n">
        <v>351394264.19</v>
      </c>
      <c r="L5" s="0" t="n">
        <f aca="false">(G5-K5)/G5*H5</f>
        <v>1441.69595952963</v>
      </c>
      <c r="M5" s="0" t="n">
        <f aca="false">(G5-K5)/G5*I5</f>
        <v>1127.29220790339</v>
      </c>
      <c r="N5" s="0" t="n">
        <f aca="false">(G5-K5)/G5*J5</f>
        <v>1995.30720798901</v>
      </c>
    </row>
    <row r="6" customFormat="false" ht="13.8" hidden="false" customHeight="false" outlineLevel="0" collapsed="false">
      <c r="B6" s="0" t="n">
        <v>12</v>
      </c>
      <c r="C6" s="0" t="n">
        <v>138400</v>
      </c>
      <c r="D6" s="0" t="n">
        <v>100000</v>
      </c>
      <c r="E6" s="0" t="n">
        <v>177000</v>
      </c>
      <c r="F6" s="0" t="n">
        <v>-0.121</v>
      </c>
      <c r="G6" s="0" t="n">
        <v>99134371.5033333</v>
      </c>
      <c r="H6" s="0" t="n">
        <f aca="false">$G6/(C6*-$F6)</f>
        <v>5919.74224330801</v>
      </c>
      <c r="I6" s="0" t="n">
        <f aca="false">$G6/(E6*-$F6)</f>
        <v>4628.77020606683</v>
      </c>
      <c r="J6" s="0" t="n">
        <f aca="false">$G6/(D6*-$F6)</f>
        <v>8192.92326473829</v>
      </c>
      <c r="K6" s="0" t="n">
        <v>86476454.78</v>
      </c>
      <c r="L6" s="0" t="n">
        <f aca="false">(G6-K6)/G6*H6</f>
        <v>755.858974068056</v>
      </c>
      <c r="M6" s="0" t="n">
        <f aca="false">(G6-K6)/G6*I6</f>
        <v>591.021932265644</v>
      </c>
      <c r="N6" s="0" t="n">
        <f aca="false">(G6-K6)/G6*J6</f>
        <v>1046.10882011019</v>
      </c>
    </row>
    <row r="7" customFormat="false" ht="13.8" hidden="false" customHeight="false" outlineLevel="0" collapsed="false">
      <c r="B7" s="0" t="n">
        <v>13</v>
      </c>
      <c r="C7" s="0" t="n">
        <v>138400</v>
      </c>
      <c r="D7" s="0" t="n">
        <v>100000</v>
      </c>
      <c r="E7" s="0" t="n">
        <v>177000</v>
      </c>
      <c r="F7" s="0" t="n">
        <v>-0.121</v>
      </c>
      <c r="G7" s="0" t="n">
        <v>100630553.863333</v>
      </c>
      <c r="H7" s="0" t="n">
        <f aca="false">$G7/(C7*-$F7)</f>
        <v>6009.08576549784</v>
      </c>
      <c r="I7" s="0" t="n">
        <f aca="false">$G7/(E7*-$F7)</f>
        <v>4698.62977370001</v>
      </c>
      <c r="J7" s="0" t="n">
        <f aca="false">$G7/(D7*-$F7)</f>
        <v>8316.57469944901</v>
      </c>
      <c r="K7" s="0" t="n">
        <v>82678639.37</v>
      </c>
      <c r="L7" s="0" t="n">
        <f aca="false">(G7-K7)/G7*H7</f>
        <v>1071.98648624976</v>
      </c>
      <c r="M7" s="0" t="n">
        <f aca="false">(G7-K7)/G7*I7</f>
        <v>838.208642355745</v>
      </c>
      <c r="N7" s="0" t="n">
        <f aca="false">(G7-K7)/G7*J7</f>
        <v>1483.62929696967</v>
      </c>
    </row>
    <row r="8" customFormat="false" ht="13.8" hidden="false" customHeight="false" outlineLevel="0" collapsed="false">
      <c r="A8" s="0" t="s">
        <v>19</v>
      </c>
      <c r="B8" s="0" t="n">
        <v>8</v>
      </c>
      <c r="C8" s="0" t="n">
        <v>117200</v>
      </c>
      <c r="D8" s="0" t="n">
        <v>86000</v>
      </c>
      <c r="E8" s="0" t="n">
        <v>148000</v>
      </c>
      <c r="F8" s="0" t="n">
        <v>-0.143</v>
      </c>
      <c r="G8" s="0" t="n">
        <v>1562095256.83333</v>
      </c>
      <c r="H8" s="0" t="n">
        <f aca="false">$G8/(C8*-$F8)</f>
        <v>93205.998760909</v>
      </c>
      <c r="I8" s="0" t="n">
        <f aca="false">$G8/(E8*-$F8)</f>
        <v>73809.0746944495</v>
      </c>
      <c r="J8" s="0" t="n">
        <f aca="false">$G8/(D8*-$F8)</f>
        <v>127020.26807882</v>
      </c>
      <c r="K8" s="0" t="n">
        <v>1324557633.39</v>
      </c>
      <c r="L8" s="0" t="n">
        <f aca="false">(G8-K8)/G8*H8</f>
        <v>14173.2274901149</v>
      </c>
      <c r="M8" s="0" t="n">
        <f aca="false">(G8-K8)/G8*I8</f>
        <v>11223.6639313613</v>
      </c>
      <c r="N8" s="0" t="n">
        <f aca="false">(G8-K8)/G8*J8</f>
        <v>19315.1425795519</v>
      </c>
    </row>
    <row r="9" customFormat="false" ht="13.8" hidden="false" customHeight="false" outlineLevel="0" collapsed="false">
      <c r="A9" s="0" t="s">
        <v>20</v>
      </c>
      <c r="B9" s="0" t="n">
        <v>1</v>
      </c>
      <c r="C9" s="0" t="n">
        <v>33500</v>
      </c>
      <c r="D9" s="0" t="n">
        <v>14000</v>
      </c>
      <c r="E9" s="0" t="n">
        <v>53000</v>
      </c>
      <c r="F9" s="0" t="n">
        <v>-0.34</v>
      </c>
      <c r="G9" s="0" t="n">
        <v>761286628.44</v>
      </c>
      <c r="H9" s="0" t="n">
        <f aca="false">$G9/(C9*-$F9)</f>
        <v>66838.1587743635</v>
      </c>
      <c r="I9" s="0" t="n">
        <f aca="false">$G9/(E9*-$F9)</f>
        <v>42246.7607347392</v>
      </c>
      <c r="J9" s="0" t="n">
        <f aca="false">$G9/(D9*-$F9)</f>
        <v>159934.165638655</v>
      </c>
      <c r="K9" s="0" t="n">
        <v>703110750.86</v>
      </c>
      <c r="L9" s="0" t="n">
        <f aca="false">(G9-K9)/G9*H9</f>
        <v>5107.6275311677</v>
      </c>
      <c r="M9" s="0" t="n">
        <f aca="false">(G9-K9)/G9*I9</f>
        <v>3228.40608102109</v>
      </c>
      <c r="N9" s="0" t="n">
        <f aca="false">(G9-K9)/G9*J9</f>
        <v>12221.8230210084</v>
      </c>
    </row>
    <row r="10" customFormat="false" ht="13.8" hidden="false" customHeight="false" outlineLevel="0" collapsed="false">
      <c r="A10" s="0" t="s">
        <v>21</v>
      </c>
      <c r="B10" s="0" t="n">
        <v>4</v>
      </c>
      <c r="C10" s="0" t="n">
        <v>59600</v>
      </c>
      <c r="D10" s="0" t="n">
        <v>28000</v>
      </c>
      <c r="E10" s="0" t="n">
        <v>92000</v>
      </c>
      <c r="F10" s="0" t="n">
        <v>-0.174</v>
      </c>
      <c r="G10" s="0" t="n">
        <v>859306852.983333</v>
      </c>
      <c r="H10" s="0" t="n">
        <f aca="false">$G10/(C10*-$F10)</f>
        <v>82861.4955048342</v>
      </c>
      <c r="I10" s="0" t="n">
        <f aca="false">$G10/(E10*-$F10)</f>
        <v>53679.8383922622</v>
      </c>
      <c r="J10" s="0" t="n">
        <f aca="false">$G10/(D10*-$F10)</f>
        <v>176376.61186029</v>
      </c>
      <c r="K10" s="0" t="n">
        <v>956380722.97</v>
      </c>
      <c r="L10" s="3" t="n">
        <f aca="false">(G10-K10)/G10*H10</f>
        <v>-9360.66786109186</v>
      </c>
      <c r="M10" s="0" t="n">
        <f aca="false">(G10-K10)/G10*I10</f>
        <v>-6064.08483175081</v>
      </c>
      <c r="N10" s="0" t="n">
        <f aca="false">(G10-K10)/G10*J10</f>
        <v>-19924.850161467</v>
      </c>
    </row>
    <row r="11" customFormat="false" ht="13.8" hidden="false" customHeight="false" outlineLevel="0" collapsed="false">
      <c r="A11" s="0" t="s">
        <v>22</v>
      </c>
      <c r="B11" s="0" t="n">
        <v>2</v>
      </c>
      <c r="C11" s="0" t="n">
        <v>42700</v>
      </c>
      <c r="D11" s="0" t="n">
        <v>28000</v>
      </c>
      <c r="E11" s="0" t="n">
        <v>57000</v>
      </c>
      <c r="F11" s="0" t="n">
        <v>-0.125</v>
      </c>
      <c r="G11" s="0" t="n">
        <v>43867140.2833333</v>
      </c>
      <c r="H11" s="0" t="n">
        <f aca="false">$G11/(C11*-$F11)</f>
        <v>8218.66796877439</v>
      </c>
      <c r="I11" s="0" t="n">
        <f aca="false">$G11/(E11*-$F11)</f>
        <v>6156.79161871345</v>
      </c>
      <c r="J11" s="0" t="n">
        <f aca="false">$G11/(D11*-$F11)</f>
        <v>12533.4686523809</v>
      </c>
      <c r="K11" s="0" t="n">
        <v>35775182.14</v>
      </c>
      <c r="L11" s="0" t="n">
        <f aca="false">(G11-K11)/G11*H11</f>
        <v>1516.05773177205</v>
      </c>
      <c r="M11" s="0" t="n">
        <f aca="false">(G11-K11)/G11*I11</f>
        <v>1135.71342362573</v>
      </c>
      <c r="N11" s="0" t="n">
        <f aca="false">(G11-K11)/G11*J11</f>
        <v>2311.98804095237</v>
      </c>
    </row>
    <row r="12" customFormat="false" ht="13.8" hidden="false" customHeight="false" outlineLevel="0" collapsed="false">
      <c r="B12" s="0" t="n">
        <v>3</v>
      </c>
      <c r="C12" s="0" t="n">
        <v>42700</v>
      </c>
      <c r="D12" s="0" t="n">
        <v>28000</v>
      </c>
      <c r="E12" s="0" t="n">
        <v>57000</v>
      </c>
      <c r="F12" s="0" t="n">
        <v>-0.125</v>
      </c>
      <c r="G12" s="0" t="n">
        <v>265933964.173333</v>
      </c>
      <c r="H12" s="0" t="n">
        <f aca="false">$G12/(C12*-$F12)</f>
        <v>49823.6935219359</v>
      </c>
      <c r="I12" s="0" t="n">
        <f aca="false">$G12/(E12*-$F12)</f>
        <v>37324.0651471345</v>
      </c>
      <c r="J12" s="0" t="n">
        <f aca="false">$G12/(D12*-$F12)</f>
        <v>75981.1326209523</v>
      </c>
      <c r="K12" s="0" t="n">
        <v>209576336.66</v>
      </c>
      <c r="L12" s="0" t="n">
        <f aca="false">(G12-K12)/G12*H12</f>
        <v>10558.806091491</v>
      </c>
      <c r="M12" s="0" t="n">
        <f aca="false">(G12-K12)/G12*I12</f>
        <v>7909.84245801165</v>
      </c>
      <c r="N12" s="0" t="n">
        <f aca="false">(G12-K12)/G12*J12</f>
        <v>16102.1792895237</v>
      </c>
    </row>
    <row r="13" customFormat="false" ht="13.8" hidden="false" customHeight="false" outlineLevel="0" collapsed="false">
      <c r="A13" s="0" t="s">
        <v>23</v>
      </c>
      <c r="B13" s="0" t="n">
        <v>9</v>
      </c>
      <c r="C13" s="0" t="n">
        <v>38500</v>
      </c>
      <c r="D13" s="0" t="n">
        <v>20000</v>
      </c>
      <c r="E13" s="0" t="n">
        <v>57000</v>
      </c>
      <c r="F13" s="0" t="n">
        <v>-0.154</v>
      </c>
      <c r="G13" s="0" t="n">
        <v>263469370.91</v>
      </c>
      <c r="H13" s="0" t="n">
        <f aca="false">$G13/(C13*-$F13)</f>
        <v>44437.4044375105</v>
      </c>
      <c r="I13" s="0" t="n">
        <f aca="false">$G13/(E13*-$F13)</f>
        <v>30014.7380849852</v>
      </c>
      <c r="J13" s="0" t="n">
        <f aca="false">$G13/(D13*-$F13)</f>
        <v>85542.0035422078</v>
      </c>
      <c r="K13" s="0" t="n">
        <v>219784350.3</v>
      </c>
      <c r="L13" s="0" t="n">
        <f aca="false">(G13-K13)/G13*H13</f>
        <v>7368.02506493506</v>
      </c>
      <c r="M13" s="0" t="n">
        <f aca="false">(G13-K13)/G13*I13</f>
        <v>4976.64850877193</v>
      </c>
      <c r="N13" s="0" t="n">
        <f aca="false">(G13-K13)/G13*J13</f>
        <v>14183.44825</v>
      </c>
    </row>
    <row r="14" customFormat="false" ht="13.8" hidden="false" customHeight="false" outlineLevel="0" collapsed="false">
      <c r="A14" s="0" t="s">
        <v>24</v>
      </c>
      <c r="B14" s="0" t="n">
        <v>10</v>
      </c>
      <c r="C14" s="0" t="n">
        <v>75700</v>
      </c>
      <c r="D14" s="0" t="n">
        <v>36000</v>
      </c>
      <c r="E14" s="0" t="n">
        <v>116000</v>
      </c>
      <c r="F14" s="0" t="n">
        <v>-0.133</v>
      </c>
      <c r="G14" s="0" t="n">
        <v>233711863.726667</v>
      </c>
      <c r="H14" s="0" t="n">
        <f aca="false">$G14/(C14*-$F14)</f>
        <v>23213.1051267535</v>
      </c>
      <c r="I14" s="0" t="n">
        <f aca="false">$G14/(E14*-$F14)</f>
        <v>15148.552224959</v>
      </c>
      <c r="J14" s="0" t="n">
        <f aca="false">$G14/(D14*-$F14)</f>
        <v>48812.0016137567</v>
      </c>
      <c r="K14" s="0" t="n">
        <v>194652849.98</v>
      </c>
      <c r="L14" s="0" t="n">
        <f aca="false">(G14-K14)/G14*H14</f>
        <v>3879.48210155511</v>
      </c>
      <c r="M14" s="0" t="n">
        <f aca="false">(G14-K14)/G14*I14</f>
        <v>2531.69650937691</v>
      </c>
      <c r="N14" s="0" t="n">
        <f aca="false">(G14-K14)/G14*J14</f>
        <v>8157.68875243672</v>
      </c>
    </row>
    <row r="15" customFormat="false" ht="13.8" hidden="false" customHeight="false" outlineLevel="0" collapsed="false">
      <c r="A15" s="0" t="s">
        <v>25</v>
      </c>
      <c r="B15" s="0" t="n">
        <v>18</v>
      </c>
      <c r="C15" s="0" t="n">
        <v>53500</v>
      </c>
      <c r="D15" s="0" t="n">
        <v>32000</v>
      </c>
      <c r="E15" s="0" t="n">
        <v>75000</v>
      </c>
      <c r="F15" s="0" t="n">
        <v>-0.162</v>
      </c>
      <c r="G15" s="0" t="n">
        <v>264673934.166667</v>
      </c>
      <c r="H15" s="0" t="n">
        <f aca="false">$G15/(C15*-$F15)</f>
        <v>30538.1255528634</v>
      </c>
      <c r="I15" s="0" t="n">
        <f aca="false">$G15/(E15*-$F15)</f>
        <v>21783.8628943759</v>
      </c>
      <c r="J15" s="0" t="n">
        <f aca="false">$G15/(D15*-$F15)</f>
        <v>51055.9286586935</v>
      </c>
      <c r="K15" s="0" t="n">
        <v>252109456.31</v>
      </c>
      <c r="L15" s="0" t="n">
        <f aca="false">(G15-K15)/G15*H15</f>
        <v>1449.69168762744</v>
      </c>
      <c r="M15" s="0" t="n">
        <f aca="false">(G15-K15)/G15*I15</f>
        <v>1034.11340384091</v>
      </c>
      <c r="N15" s="0" t="n">
        <f aca="false">(G15-K15)/G15*J15</f>
        <v>2423.70329025212</v>
      </c>
    </row>
    <row r="16" customFormat="false" ht="13.8" hidden="false" customHeight="false" outlineLevel="0" collapsed="false">
      <c r="A16" s="0" t="s">
        <v>26</v>
      </c>
      <c r="B16" s="0" t="n">
        <v>19</v>
      </c>
      <c r="C16" s="0" t="n">
        <v>64000</v>
      </c>
      <c r="D16" s="0" t="n">
        <v>41000</v>
      </c>
      <c r="E16" s="0" t="n">
        <v>87000</v>
      </c>
      <c r="F16" s="0" t="n">
        <v>-0.106</v>
      </c>
      <c r="G16" s="0" t="n">
        <v>132174208.38</v>
      </c>
      <c r="H16" s="0" t="n">
        <f aca="false">$G16/(C16*-$F16)</f>
        <v>19483.2264711085</v>
      </c>
      <c r="I16" s="0" t="n">
        <f aca="false">$G16/(E16*-$F16)</f>
        <v>14332.4884385166</v>
      </c>
      <c r="J16" s="0" t="n">
        <f aca="false">$G16/(D16*-$F16)</f>
        <v>30412.8413207547</v>
      </c>
      <c r="K16" s="0" t="n">
        <v>110638789.2</v>
      </c>
      <c r="L16" s="0" t="n">
        <f aca="false">(G16-K16)/G16*H16</f>
        <v>3174.44268573113</v>
      </c>
      <c r="M16" s="0" t="n">
        <f aca="false">(G16-K16)/G16*I16</f>
        <v>2335.22220559531</v>
      </c>
      <c r="N16" s="0" t="n">
        <f aca="false">(G16-K16)/G16*J16</f>
        <v>4955.22760699494</v>
      </c>
    </row>
    <row r="17" customFormat="false" ht="13.8" hidden="false" customHeight="false" outlineLevel="0" collapsed="false">
      <c r="B17" s="0" t="n">
        <v>20</v>
      </c>
      <c r="C17" s="0" t="n">
        <v>64000</v>
      </c>
      <c r="D17" s="0" t="n">
        <v>41000</v>
      </c>
      <c r="E17" s="0" t="n">
        <v>87000</v>
      </c>
      <c r="F17" s="0" t="n">
        <v>-0.106</v>
      </c>
      <c r="G17" s="0" t="n">
        <v>47029087.02</v>
      </c>
      <c r="H17" s="0" t="n">
        <f aca="false">$G17/(C17*-$F17)</f>
        <v>6932.35362912736</v>
      </c>
      <c r="I17" s="0" t="n">
        <f aca="false">$G17/(E17*-$F17)</f>
        <v>5099.66243981783</v>
      </c>
      <c r="J17" s="0" t="n">
        <f aca="false">$G17/(D17*-$F17)</f>
        <v>10821.234933272</v>
      </c>
      <c r="K17" s="0" t="n">
        <v>37468711.97</v>
      </c>
      <c r="L17" s="0" t="n">
        <f aca="false">(G17-K17)/G17*H17</f>
        <v>1409.25339770047</v>
      </c>
      <c r="M17" s="0" t="n">
        <f aca="false">(G17-K17)/G17*I17</f>
        <v>1036.69215463023</v>
      </c>
      <c r="N17" s="0" t="n">
        <f aca="false">(G17-K17)/G17*J17</f>
        <v>2199.81018177635</v>
      </c>
    </row>
    <row r="18" customFormat="false" ht="13.8" hidden="false" customHeight="false" outlineLevel="0" collapsed="false">
      <c r="B18" s="0" t="s">
        <v>27</v>
      </c>
      <c r="C18" s="0" t="n">
        <v>64000</v>
      </c>
      <c r="D18" s="0" t="n">
        <v>41000</v>
      </c>
      <c r="E18" s="0" t="n">
        <v>87000</v>
      </c>
      <c r="F18" s="0" t="n">
        <v>-0.106</v>
      </c>
      <c r="G18" s="0" t="s">
        <v>28</v>
      </c>
      <c r="H18" s="0" t="s">
        <v>28</v>
      </c>
      <c r="I18" s="0" t="s">
        <v>28</v>
      </c>
      <c r="J18" s="0" t="s">
        <v>28</v>
      </c>
      <c r="K18" s="0" t="s">
        <v>28</v>
      </c>
      <c r="L18" s="0" t="s">
        <v>28</v>
      </c>
      <c r="M18" s="0" t="s">
        <v>28</v>
      </c>
      <c r="N18" s="0" t="s">
        <v>28</v>
      </c>
    </row>
    <row r="19" customFormat="false" ht="13.8" hidden="false" customHeight="false" outlineLevel="0" collapsed="false">
      <c r="A19" s="0" t="s">
        <v>29</v>
      </c>
      <c r="B19" s="0" t="n">
        <v>17</v>
      </c>
      <c r="C19" s="0" t="n">
        <v>68300</v>
      </c>
      <c r="D19" s="0" t="n">
        <v>28000</v>
      </c>
      <c r="E19" s="0" t="n">
        <v>109000</v>
      </c>
      <c r="F19" s="0" t="n">
        <v>-0.148</v>
      </c>
      <c r="G19" s="0" t="n">
        <v>213810137.466667</v>
      </c>
      <c r="H19" s="0" t="n">
        <f aca="false">G19/($C19*-$F19)</f>
        <v>21151.7290042605</v>
      </c>
      <c r="I19" s="0" t="n">
        <f aca="false">$G19/(E19*-$F19)</f>
        <v>13253.7898256054</v>
      </c>
      <c r="J19" s="0" t="n">
        <f aca="false">$G19/(D19*-$F19)</f>
        <v>51595.1103925355</v>
      </c>
      <c r="K19" s="0" t="n">
        <v>216372224.6</v>
      </c>
      <c r="L19" s="0" t="n">
        <f aca="false">(G19-K19)/G19*H19</f>
        <v>-253.461193990443</v>
      </c>
      <c r="M19" s="0" t="n">
        <f aca="false">(G19-K19)/G19*I19</f>
        <v>-158.820179353645</v>
      </c>
      <c r="N19" s="0" t="n">
        <f aca="false">(G19-K19)/G19*J19</f>
        <v>-618.264269626688</v>
      </c>
    </row>
    <row r="20" customFormat="false" ht="13.8" hidden="false" customHeight="false" outlineLevel="0" collapsed="false">
      <c r="A20" s="0" t="s">
        <v>30</v>
      </c>
      <c r="B20" s="0" t="n">
        <v>14</v>
      </c>
      <c r="C20" s="0" t="n">
        <v>215800</v>
      </c>
      <c r="D20" s="0" t="n">
        <v>120000</v>
      </c>
      <c r="E20" s="0" t="n">
        <v>312000</v>
      </c>
      <c r="F20" s="0" t="n">
        <v>-0.099</v>
      </c>
      <c r="G20" s="0" t="n">
        <v>406540639.973333</v>
      </c>
      <c r="H20" s="0" t="n">
        <f aca="false">G20/($C20*-$F20)</f>
        <v>19029.0598278116</v>
      </c>
      <c r="I20" s="0" t="n">
        <f aca="false">$G20/(E20*-$F20)</f>
        <v>13161.766380903</v>
      </c>
      <c r="J20" s="0" t="n">
        <f aca="false">$G20/(D20*-$F20)</f>
        <v>34220.5925903479</v>
      </c>
      <c r="K20" s="0" t="n">
        <v>391220311.32</v>
      </c>
      <c r="L20" s="0" t="n">
        <f aca="false">(G20-K20)/G20*H20</f>
        <v>717.102847442591</v>
      </c>
      <c r="M20" s="0" t="n">
        <f aca="false">(G20-K20)/G20*I20</f>
        <v>495.996136147792</v>
      </c>
      <c r="N20" s="0" t="n">
        <f aca="false">(G20-K20)/G20*J20</f>
        <v>1289.58995398426</v>
      </c>
    </row>
    <row r="21" customFormat="false" ht="13.8" hidden="false" customHeight="false" outlineLevel="0" collapsed="false">
      <c r="B21" s="0" t="n">
        <v>15</v>
      </c>
      <c r="C21" s="0" t="n">
        <v>215800</v>
      </c>
      <c r="D21" s="0" t="n">
        <v>120000</v>
      </c>
      <c r="E21" s="0" t="n">
        <v>312000</v>
      </c>
      <c r="F21" s="0" t="n">
        <v>-0.099</v>
      </c>
      <c r="G21" s="0" t="n">
        <v>99264016.4333333</v>
      </c>
      <c r="H21" s="0" t="n">
        <f aca="false">G21/($C21*-$F21)</f>
        <v>4646.27818656132</v>
      </c>
      <c r="I21" s="0" t="n">
        <f aca="false">$G21/(E21*-$F21)</f>
        <v>3213.67574570491</v>
      </c>
      <c r="J21" s="0" t="n">
        <f aca="false">$G21/(D21*-$F21)</f>
        <v>8355.55693883277</v>
      </c>
      <c r="K21" s="0" t="n">
        <v>102105720.8</v>
      </c>
      <c r="L21" s="0" t="n">
        <f aca="false">(G21-K21)/G21*H21</f>
        <v>-133.012439813646</v>
      </c>
      <c r="M21" s="0" t="n">
        <f aca="false">(G21-K21)/G21*I21</f>
        <v>-92.0002708711054</v>
      </c>
      <c r="N21" s="0" t="n">
        <f aca="false">(G21-K21)/G21*J21</f>
        <v>-239.200704264874</v>
      </c>
    </row>
    <row r="22" customFormat="false" ht="13.8" hidden="false" customHeight="false" outlineLevel="0" collapsed="false">
      <c r="A22" s="0" t="s">
        <v>31</v>
      </c>
      <c r="B22" s="0" t="n">
        <v>0</v>
      </c>
      <c r="C22" s="0" t="n">
        <v>71700</v>
      </c>
      <c r="D22" s="0" t="n">
        <v>50000</v>
      </c>
      <c r="E22" s="0" t="n">
        <v>94000</v>
      </c>
      <c r="F22" s="0" t="n">
        <v>-0.112</v>
      </c>
      <c r="G22" s="0" t="n">
        <v>268767089.813333</v>
      </c>
      <c r="H22" s="0" t="n">
        <f aca="false">G22/($C22*-$F22)</f>
        <v>33468.7051471076</v>
      </c>
      <c r="I22" s="0" t="n">
        <f aca="false">$G22/(E22*-$F22)</f>
        <v>25528.7889260385</v>
      </c>
      <c r="J22" s="0" t="n">
        <f aca="false">$G22/(D22*-$F22)</f>
        <v>47994.1231809523</v>
      </c>
      <c r="K22" s="0" t="n">
        <v>266036419.1</v>
      </c>
      <c r="L22" s="0" t="n">
        <f aca="false">(G22-K22)/G22*H22</f>
        <v>340.04168077966</v>
      </c>
      <c r="M22" s="0" t="n">
        <f aca="false">(G22-K22)/G22*I22</f>
        <v>259.372218211719</v>
      </c>
      <c r="N22" s="0" t="n">
        <f aca="false">(G22-K22)/G22*J22</f>
        <v>487.619770238032</v>
      </c>
    </row>
    <row r="23" customFormat="false" ht="13.8" hidden="false" customHeight="false" outlineLevel="0" collapsed="false">
      <c r="B23" s="0" t="n">
        <v>7</v>
      </c>
      <c r="C23" s="0" t="n">
        <v>71700</v>
      </c>
      <c r="D23" s="0" t="n">
        <v>50000</v>
      </c>
      <c r="E23" s="0" t="n">
        <v>94000</v>
      </c>
      <c r="F23" s="0" t="n">
        <v>-0.112</v>
      </c>
      <c r="G23" s="0" t="n">
        <v>296752764.97</v>
      </c>
      <c r="H23" s="0" t="n">
        <f aca="false">G23/($C23*-$F23)</f>
        <v>36953.6716689081</v>
      </c>
      <c r="I23" s="0" t="n">
        <f aca="false">$G23/(E23*-$F23)</f>
        <v>28187.0027517097</v>
      </c>
      <c r="J23" s="0" t="n">
        <f aca="false">$G23/(D23*-$F23)</f>
        <v>52991.5651732143</v>
      </c>
      <c r="K23" s="0" t="n">
        <v>285485654.49</v>
      </c>
      <c r="L23" s="0" t="n">
        <f aca="false">(G23-K23)/G23*H23</f>
        <v>1403.05719266786</v>
      </c>
      <c r="M23" s="0" t="n">
        <f aca="false">(G23-K23)/G23*I23</f>
        <v>1070.20426291794</v>
      </c>
      <c r="N23" s="0" t="n">
        <f aca="false">(G23-K23)/G23*J23</f>
        <v>2011.98401428572</v>
      </c>
    </row>
    <row r="24" customFormat="false" ht="13.8" hidden="false" customHeight="false" outlineLevel="0" collapsed="false">
      <c r="B24" s="0" t="n">
        <v>21</v>
      </c>
      <c r="C24" s="0" t="n">
        <v>71700</v>
      </c>
      <c r="D24" s="0" t="n">
        <v>50000</v>
      </c>
      <c r="E24" s="0" t="n">
        <v>94000</v>
      </c>
      <c r="F24" s="0" t="n">
        <v>-0.112</v>
      </c>
      <c r="G24" s="0" t="n">
        <v>98176454.6333333</v>
      </c>
      <c r="H24" s="0" t="n">
        <f aca="false">G24/($C24*-$F24)</f>
        <v>12225.5995508733</v>
      </c>
      <c r="I24" s="0" t="n">
        <f aca="false">$G24/(E24*-$F24)</f>
        <v>9325.27114678318</v>
      </c>
      <c r="J24" s="0" t="n">
        <f aca="false">$G24/(D24*-$F24)</f>
        <v>17531.5097559524</v>
      </c>
      <c r="K24" s="0" t="n">
        <v>83902781.71</v>
      </c>
      <c r="L24" s="0" t="n">
        <f aca="false">(G24-K24)/G24*H24</f>
        <v>1777.45478722521</v>
      </c>
      <c r="M24" s="0" t="n">
        <f aca="false">(G24-K24)/G24*I24</f>
        <v>1355.78200259625</v>
      </c>
      <c r="N24" s="0" t="n">
        <f aca="false">(G24-K24)/G24*J24</f>
        <v>2548.87016488095</v>
      </c>
    </row>
    <row r="25" customFormat="false" ht="13.8" hidden="false" customHeight="false" outlineLevel="0" collapsed="false">
      <c r="B25" s="0" t="n">
        <v>22</v>
      </c>
      <c r="C25" s="0" t="n">
        <v>71700</v>
      </c>
      <c r="D25" s="0" t="n">
        <v>50000</v>
      </c>
      <c r="E25" s="0" t="n">
        <v>94000</v>
      </c>
      <c r="F25" s="0" t="n">
        <v>-0.112</v>
      </c>
      <c r="G25" s="0" t="n">
        <v>14447592.02</v>
      </c>
      <c r="H25" s="0" t="n">
        <f aca="false">G25/($C25*-$F25)</f>
        <v>1799.1123754732</v>
      </c>
      <c r="I25" s="0" t="n">
        <f aca="false">$G25/(E25*-$F25)</f>
        <v>1372.30167363222</v>
      </c>
      <c r="J25" s="0" t="n">
        <f aca="false">$G25/(D25*-$F25)</f>
        <v>2579.92714642857</v>
      </c>
      <c r="K25" s="0" t="n">
        <v>11809703.57</v>
      </c>
      <c r="L25" s="0" t="n">
        <f aca="false">(G25-K25)/G25*H25</f>
        <v>328.487802600119</v>
      </c>
      <c r="M25" s="0" t="n">
        <f aca="false">(G25-K25)/G25*I25</f>
        <v>250.559313259878</v>
      </c>
      <c r="N25" s="0" t="n">
        <f aca="false">(G25-K25)/G25*J25</f>
        <v>471.051508928571</v>
      </c>
    </row>
    <row r="26" customFormat="false" ht="13.8" hidden="false" customHeight="false" outlineLevel="0" collapsed="false">
      <c r="B26" s="0" t="n">
        <v>23</v>
      </c>
      <c r="C26" s="0" t="n">
        <v>71700</v>
      </c>
      <c r="D26" s="0" t="n">
        <v>50000</v>
      </c>
      <c r="E26" s="0" t="n">
        <v>94000</v>
      </c>
      <c r="F26" s="0" t="n">
        <v>-0.112</v>
      </c>
      <c r="G26" s="0" t="n">
        <v>238320929.5</v>
      </c>
      <c r="H26" s="0" t="n">
        <f aca="false">G26/($C26*-$F26)</f>
        <v>29677.3422868101</v>
      </c>
      <c r="I26" s="0" t="n">
        <f aca="false">$G26/(E26*-$F26)</f>
        <v>22636.8664038754</v>
      </c>
      <c r="J26" s="0" t="n">
        <f aca="false">$G26/(D26*-$F26)</f>
        <v>42557.3088392857</v>
      </c>
      <c r="K26" s="0" t="n">
        <v>201590822.77</v>
      </c>
      <c r="L26" s="0" t="n">
        <f aca="false">(G26-K26)/G26*H26</f>
        <v>4573.88258741781</v>
      </c>
      <c r="M26" s="0" t="n">
        <f aca="false">(G26-K26)/G26*I26</f>
        <v>3488.80193104103</v>
      </c>
      <c r="N26" s="0" t="n">
        <f aca="false">(G26-K26)/G26*J26</f>
        <v>6558.94763035714</v>
      </c>
    </row>
    <row r="27" customFormat="false" ht="13.8" hidden="false" customHeight="false" outlineLevel="0" collapsed="false">
      <c r="B27" s="0" t="n">
        <v>24</v>
      </c>
      <c r="C27" s="0" t="n">
        <v>71700</v>
      </c>
      <c r="D27" s="0" t="n">
        <v>50000</v>
      </c>
      <c r="E27" s="0" t="n">
        <v>94000</v>
      </c>
      <c r="F27" s="0" t="n">
        <v>-0.112</v>
      </c>
      <c r="G27" s="0" t="n">
        <v>8140377.93</v>
      </c>
      <c r="H27" s="0" t="n">
        <f aca="false">G27/($C27*-$F27)</f>
        <v>1013.69519949193</v>
      </c>
      <c r="I27" s="0" t="n">
        <f aca="false">$G27/(E27*-$F27)</f>
        <v>773.212189399696</v>
      </c>
      <c r="J27" s="0" t="n">
        <f aca="false">$G27/(D27*-$F27)</f>
        <v>1453.63891607143</v>
      </c>
      <c r="K27" s="0" t="n">
        <v>6883877.49</v>
      </c>
      <c r="L27" s="0" t="n">
        <f aca="false">(G27-K27)/G27*H27</f>
        <v>156.467976688583</v>
      </c>
      <c r="M27" s="0" t="n">
        <f aca="false">(G27-K27)/G27*I27</f>
        <v>119.348446048632</v>
      </c>
      <c r="N27" s="0" t="n">
        <f aca="false">(G27-K27)/G27*J27</f>
        <v>224.375078571428</v>
      </c>
    </row>
    <row r="28" customFormat="false" ht="13.8" hidden="false" customHeight="false" outlineLevel="0" collapsed="false">
      <c r="B28" s="0" t="n">
        <v>25</v>
      </c>
      <c r="C28" s="0" t="n">
        <v>71700</v>
      </c>
      <c r="D28" s="0" t="n">
        <v>50000</v>
      </c>
      <c r="E28" s="0" t="n">
        <v>94000</v>
      </c>
      <c r="F28" s="0" t="n">
        <v>-0.112</v>
      </c>
      <c r="G28" s="0" t="n">
        <v>45624498.8</v>
      </c>
      <c r="H28" s="0" t="n">
        <f aca="false">G28/($C28*-$F28)</f>
        <v>5681.47275353656</v>
      </c>
      <c r="I28" s="0" t="n">
        <f aca="false">$G28/(E28*-$F28)</f>
        <v>4333.63400455927</v>
      </c>
      <c r="J28" s="0" t="n">
        <f aca="false">$G28/(D28*-$F28)</f>
        <v>8147.23192857143</v>
      </c>
      <c r="K28" s="0" t="n">
        <v>45964331.74</v>
      </c>
      <c r="L28" s="0" t="n">
        <f aca="false">(G28-K28)/G28*H28</f>
        <v>-42.3183079298671</v>
      </c>
      <c r="M28" s="0" t="n">
        <f aca="false">(G28-K28)/G28*I28</f>
        <v>-32.278964665654</v>
      </c>
      <c r="N28" s="0" t="n">
        <f aca="false">(G28-K28)/G28*J28</f>
        <v>-60.6844535714295</v>
      </c>
    </row>
    <row r="29" customFormat="false" ht="13.8" hidden="false" customHeight="false" outlineLevel="0" collapsed="false">
      <c r="B29" s="0" t="s">
        <v>32</v>
      </c>
      <c r="C29" s="0" t="n">
        <v>71700</v>
      </c>
      <c r="D29" s="0" t="n">
        <v>50000</v>
      </c>
      <c r="E29" s="0" t="n">
        <v>94000</v>
      </c>
      <c r="F29" s="0" t="n">
        <v>-0.112</v>
      </c>
      <c r="G29" s="0" t="n">
        <v>178948538.22</v>
      </c>
      <c r="H29" s="0" t="n">
        <f aca="false">G29/($C29*-$F29)</f>
        <v>22283.8885011955</v>
      </c>
      <c r="I29" s="0" t="n">
        <f aca="false">$G29/(E29*-$F29)</f>
        <v>16997.3915482523</v>
      </c>
      <c r="J29" s="0" t="n">
        <f aca="false">$G29/(D29*-$F29)</f>
        <v>31955.0961107143</v>
      </c>
      <c r="K29" s="0" t="n">
        <v>220478749.51</v>
      </c>
      <c r="L29" s="0" t="n">
        <f aca="false">(G29-K29)/G29*H29</f>
        <v>-5171.62423914126</v>
      </c>
      <c r="M29" s="0" t="n">
        <f aca="false">(G29-K29)/G29*I29</f>
        <v>-3944.73891432371</v>
      </c>
      <c r="N29" s="0" t="n">
        <f aca="false">(G29-K29)/G29*J29</f>
        <v>-7416.10915892857</v>
      </c>
    </row>
    <row r="30" customFormat="false" ht="13.8" hidden="false" customHeight="false" outlineLevel="0" collapsed="false">
      <c r="A30" s="0" t="s">
        <v>33</v>
      </c>
      <c r="C30" s="0" t="n">
        <v>129300</v>
      </c>
      <c r="D30" s="0" t="n">
        <v>-1170000</v>
      </c>
      <c r="E30" s="0" t="n">
        <v>1429000</v>
      </c>
      <c r="F30" s="0" t="n">
        <v>-0.093</v>
      </c>
      <c r="G30" s="0" t="s">
        <v>28</v>
      </c>
      <c r="H30" s="0" t="s">
        <v>28</v>
      </c>
      <c r="I30" s="0" t="s">
        <v>28</v>
      </c>
      <c r="J30" s="0" t="s">
        <v>28</v>
      </c>
      <c r="K30" s="0" t="s">
        <v>28</v>
      </c>
      <c r="L30" s="0" t="s">
        <v>28</v>
      </c>
    </row>
    <row r="31" customFormat="false" ht="13.8" hidden="false" customHeight="false" outlineLevel="0" collapsed="false">
      <c r="A31" s="0" t="s">
        <v>34</v>
      </c>
      <c r="C31" s="0" t="n">
        <v>102800</v>
      </c>
      <c r="D31" s="0" t="n">
        <v>68000</v>
      </c>
      <c r="E31" s="0" t="n">
        <v>137000</v>
      </c>
      <c r="F31" s="0" t="n">
        <v>-0.106</v>
      </c>
      <c r="G31" s="0" t="s">
        <v>28</v>
      </c>
      <c r="H31" s="0" t="s">
        <v>28</v>
      </c>
      <c r="I31" s="0" t="s">
        <v>28</v>
      </c>
      <c r="J31" s="0" t="s">
        <v>28</v>
      </c>
      <c r="K31" s="0" t="s">
        <v>28</v>
      </c>
      <c r="L31" s="0" t="s">
        <v>28</v>
      </c>
    </row>
    <row r="32" customFormat="false" ht="13.8" hidden="false" customHeight="false" outlineLevel="0" collapsed="false">
      <c r="A32" s="0" t="s">
        <v>35</v>
      </c>
      <c r="H32" s="4" t="n">
        <f aca="false">SUM(H2:H29)</f>
        <v>794887.173115811</v>
      </c>
      <c r="I32" s="4" t="n">
        <f aca="false">SUM(I2:I29)</f>
        <v>558937.978445706</v>
      </c>
      <c r="J32" s="4" t="n">
        <f aca="false">SUM(J2:J29)</f>
        <v>1496438.76014985</v>
      </c>
      <c r="L32" s="4" t="n">
        <f aca="false">SUM(L2:L29)</f>
        <v>63357.4593367694</v>
      </c>
      <c r="M32" s="4" t="n">
        <f aca="false">SUM(M2:M29)</f>
        <v>46068.7894341634</v>
      </c>
      <c r="N32" s="4" t="n">
        <f aca="false">SUM(N2:N29)</f>
        <v>114873.331708989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2020-09-30T14:35:07Z</dcterms:created>
  <dc:creator>Juan Pablo Gallo Molina</dc:creator>
  <dc:description/>
  <dc:language>en-US</dc:language>
  <cp:lastModifiedBy/>
  <dcterms:modified xsi:type="dcterms:W3CDTF">2023-05-26T15:52:32Z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