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<sst xmlns="http://schemas.openxmlformats.org/spreadsheetml/2006/main" count="43" uniqueCount="30">
  <si>
    <t xml:space="preserve">age group</t>
  </si>
  <si>
    <t xml:space="preserve">n0 individuals</t>
  </si>
  <si>
    <t xml:space="preserve">relative symptoms</t>
  </si>
  <si>
    <t xml:space="preserve">multiplier</t>
  </si>
  <si>
    <t xml:space="preserve">symptomatic individuals</t>
  </si>
  <si>
    <t xml:space="preserve">result</t>
  </si>
  <si>
    <t xml:space="preserve">rounded result</t>
  </si>
  <si>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</si>
  <si>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</si>
  <si>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</si>
  <si>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</si>
  <si>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</si>
  <si>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</si>
  <si>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</si>
  <si>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</si>
  <si>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80-inf</t>
  </si>
  <si>
    <t xml:space="preserve">total</t>
  </si>
  <si>
    <t xml:space="preserve">overall symptomatic</t>
  </si>
  <si>
    <t xml:space="preserve">Some general information on the calculation performed above:</t>
  </si>
  <si>
    <t xml:space="preserve">The column ‘relative symptoms’ were extracted from the following study by Wu (https://www.nature.com/articles/s41591-020-0822-7/figures/2) using WebPlotDigitizer.</t>
  </si>
  <si>
    <t xml:space="preserve">The ‘relative symptoms’ for 80+ individuals were extrapolated linearily from the difference between 60-70 and 70-80. In the of Wu, the value of ‘relative symptoms’ for 80+ was approx. 2.4, however, this is more likely a relic resulting from the way data is collected. From a disease point of view, I don’t see a reason why this would be lower for 80+ individuals.</t>
  </si>
  <si>
    <t xml:space="preserve">You compute the result using the solver macro by varying the ‘multiplier’ cell so that the sum of all symptomatic individuals (E9) equals the “desired” number of symptomatic individuals (B13).</t>
  </si>
  <si>
    <t xml:space="preserve">The maximum number of symptomatic individuals in the Belgian population is 46%, if you go beyond 46% symptomatic the symptomatic fraction of 80+ will become larger than one, which is impossible.</t>
  </si>
  <si>
    <t xml:space="preserve">So why was 43% symptomatic chosen? So that the symptomatic fraction in 80+ would equal 99%, this is in other words, an assumption I made.</t>
  </si>
  <si>
    <t xml:space="preserve">fraction</t>
  </si>
  <si>
    <t xml:space="preserve">fitted h</t>
  </si>
  <si>
    <t xml:space="preserve">pop weighted h</t>
  </si>
  <si>
    <t xml:space="preserve">desired h</t>
  </si>
  <si>
    <t xml:space="preserve">rounded h (%)</t>
  </si>
  <si>
    <t xml:space="preserve">desired pop weighted 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</si>
</sst>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ature.com/articles/s41591-020-0822-7/figures/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2.9"/>
    <col collapsed="false" customWidth="true" hidden="false" outlineLevel="0" max="3" min="3" style="0" width="17.21"/>
    <col collapsed="false" customWidth="false" hidden="false" outlineLevel="0" max="4" min="4" style="0" width="11.52"/>
    <col collapsed="false" customWidth="true" hidden="false" outlineLevel="0" max="5" min="5" style="0" width="24.04"/>
    <col collapsed="false" customWidth="true" hidden="false" outlineLevel="0" max="6" min="6" style="0" width="15.97"/>
    <col collapsed="false" customWidth="true" hidden="false" outlineLevel="0" max="7" min="7" style="0" width="13.0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n">
        <v>1305219</v>
      </c>
      <c r="C2" s="0" t="n">
        <v>0.052631578947368</v>
      </c>
      <c r="D2" s="0" t="n">
        <v>0.305887803153849</v>
      </c>
      <c r="E2" s="0" t="n">
        <v>21180.7738415853</v>
      </c>
      <c r="F2" s="3" t="n">
        <f aca="false">$D$2*C2</f>
        <v>0.0160993580607288</v>
      </c>
      <c r="G2" s="4" t="n">
        <f aca="false">ROUND(F2,2)</f>
        <v>0.02</v>
      </c>
    </row>
    <row r="3" customFormat="false" ht="12.8" hidden="false" customHeight="false" outlineLevel="0" collapsed="false">
      <c r="A3" s="0" t="s">
        <v>8</v>
      </c>
      <c r="B3" s="0" t="n">
        <v>1298970</v>
      </c>
      <c r="C3" s="0" t="n">
        <v>0.0723684210526318</v>
      </c>
      <c r="E3" s="0" t="n">
        <f aca="false">$D$2*C3*B3</f>
        <v>28754.8018176995</v>
      </c>
      <c r="F3" s="3" t="n">
        <f aca="false">$D$2*C3</f>
        <v>0.0221366173335023</v>
      </c>
      <c r="G3" s="4" t="n">
        <f aca="false">ROUND(F3,2)</f>
        <v>0.02</v>
      </c>
    </row>
    <row r="4" customFormat="false" ht="12.8" hidden="false" customHeight="false" outlineLevel="0" collapsed="false">
      <c r="A4" s="0" t="s">
        <v>9</v>
      </c>
      <c r="B4" s="0" t="n">
        <v>1395385</v>
      </c>
      <c r="C4" s="0" t="n">
        <v>0.407894736842105</v>
      </c>
      <c r="E4" s="0" t="n">
        <f aca="false">$D$2*C4*B4</f>
        <v>174102.221293669</v>
      </c>
      <c r="F4" s="3" t="n">
        <f aca="false">$D$2*C4</f>
        <v>0.124770024970649</v>
      </c>
      <c r="G4" s="4" t="n">
        <f aca="false">ROUND(F4,2)</f>
        <v>0.12</v>
      </c>
    </row>
    <row r="5" customFormat="false" ht="12.8" hidden="false" customHeight="false" outlineLevel="0" collapsed="false">
      <c r="A5" s="0" t="s">
        <v>10</v>
      </c>
      <c r="B5" s="0" t="n">
        <v>1498535</v>
      </c>
      <c r="C5" s="0" t="n">
        <v>1</v>
      </c>
      <c r="E5" s="0" t="n">
        <f aca="false">$D$2*C5*B5</f>
        <v>458383.579099153</v>
      </c>
      <c r="F5" s="3" t="n">
        <f aca="false">$D$2*C5</f>
        <v>0.305887803153849</v>
      </c>
      <c r="G5" s="4" t="n">
        <f aca="false">ROUND(F5,2)</f>
        <v>0.31</v>
      </c>
    </row>
    <row r="6" customFormat="false" ht="12.8" hidden="false" customHeight="false" outlineLevel="0" collapsed="false">
      <c r="A6" s="0" t="s">
        <v>11</v>
      </c>
      <c r="B6" s="0" t="n">
        <v>1524152</v>
      </c>
      <c r="C6" s="0" t="n">
        <v>1.34868421052632</v>
      </c>
      <c r="E6" s="0" t="n">
        <f aca="false">$D$2*C6*B6</f>
        <v>628782.887666264</v>
      </c>
      <c r="F6" s="3" t="n">
        <f aca="false">$D$2*C6</f>
        <v>0.412546050306179</v>
      </c>
      <c r="G6" s="4" t="n">
        <f aca="false">ROUND(F6,2)</f>
        <v>0.41</v>
      </c>
    </row>
    <row r="7" customFormat="false" ht="12.8" hidden="false" customHeight="false" outlineLevel="0" collapsed="false">
      <c r="A7" s="0" t="s">
        <v>12</v>
      </c>
      <c r="B7" s="0" t="n">
        <v>1601891</v>
      </c>
      <c r="C7" s="0" t="n">
        <v>1.99342105263158</v>
      </c>
      <c r="E7" s="0" t="n">
        <f aca="false">$D$2*C7*B7</f>
        <v>976774.160665938</v>
      </c>
      <c r="F7" s="3" t="n">
        <f aca="false">$D$2*C7</f>
        <v>0.609763186550107</v>
      </c>
      <c r="G7" s="4" t="n">
        <f aca="false">ROUND(F7,2)</f>
        <v>0.61</v>
      </c>
    </row>
    <row r="8" customFormat="false" ht="12.8" hidden="false" customHeight="false" outlineLevel="0" collapsed="false">
      <c r="A8" s="0" t="s">
        <v>13</v>
      </c>
      <c r="B8" s="0" t="n">
        <v>1347696</v>
      </c>
      <c r="C8" s="0" t="n">
        <v>2.84868421052632</v>
      </c>
      <c r="E8" s="0" t="n">
        <f aca="false">$D$2*C8*B8</f>
        <v>1174352.31495228</v>
      </c>
      <c r="F8" s="3" t="n">
        <f aca="false">$D$2*C8</f>
        <v>0.871377755036953</v>
      </c>
      <c r="G8" s="4" t="n">
        <f aca="false">ROUND(F8,2)</f>
        <v>0.87</v>
      </c>
    </row>
    <row r="9" customFormat="false" ht="12.8" hidden="false" customHeight="false" outlineLevel="0" collapsed="false">
      <c r="A9" s="0" t="s">
        <v>14</v>
      </c>
      <c r="B9" s="0" t="n">
        <v>908725</v>
      </c>
      <c r="C9" s="0" t="n">
        <v>3.04605263157895</v>
      </c>
      <c r="E9" s="0" t="n">
        <f aca="false">$D$2*C9*B9</f>
        <v>846704.834772464</v>
      </c>
      <c r="F9" s="3" t="n">
        <f aca="false">$D$2*C9</f>
        <v>0.931750347764686</v>
      </c>
      <c r="G9" s="4" t="n">
        <f aca="false">ROUND(F9,2)</f>
        <v>0.93</v>
      </c>
    </row>
    <row r="10" customFormat="false" ht="12.8" hidden="false" customHeight="false" outlineLevel="0" collapsed="false">
      <c r="A10" s="0" t="s">
        <v>15</v>
      </c>
      <c r="B10" s="0" t="n">
        <v>658753</v>
      </c>
      <c r="C10" s="5" t="n">
        <v>3.24</v>
      </c>
      <c r="E10" s="0" t="n">
        <f aca="false">$D$2*C10*B10</f>
        <v>652874.605890864</v>
      </c>
      <c r="F10" s="3" t="n">
        <f aca="false">$D$2*C10</f>
        <v>0.991076482218471</v>
      </c>
      <c r="G10" s="4" t="n">
        <f aca="false">ROUND(F10,2)</f>
        <v>0.99</v>
      </c>
    </row>
    <row r="11" customFormat="false" ht="12.8" hidden="false" customHeight="false" outlineLevel="0" collapsed="false">
      <c r="A11" s="0" t="s">
        <v>16</v>
      </c>
      <c r="B11" s="0" t="n">
        <f aca="false">SUM(B2:B10)</f>
        <v>11539326</v>
      </c>
      <c r="C11" s="0" t="n">
        <f aca="false">SUM(C2:C10)</f>
        <v>14.0097368421053</v>
      </c>
      <c r="E11" s="0" t="n">
        <f aca="false">SUM(E2:E10)</f>
        <v>4961910.17999992</v>
      </c>
    </row>
    <row r="13" customFormat="false" ht="12.8" hidden="false" customHeight="false" outlineLevel="0" collapsed="false">
      <c r="A13" s="0" t="s">
        <v>17</v>
      </c>
      <c r="B13" s="0" t="n">
        <v>0.43</v>
      </c>
    </row>
    <row r="14" customFormat="false" ht="12.8" hidden="false" customHeight="false" outlineLevel="0" collapsed="false">
      <c r="B14" s="0" t="n">
        <f aca="false">B13*B11</f>
        <v>4961910.18</v>
      </c>
    </row>
    <row r="16" customFormat="false" ht="12.8" hidden="false" customHeight="false" outlineLevel="0" collapsed="false">
      <c r="A16" s="6" t="s">
        <v>18</v>
      </c>
    </row>
    <row r="17" customFormat="false" ht="12.8" hidden="false" customHeight="false" outlineLevel="0" collapsed="false">
      <c r="A17" s="7" t="s">
        <v>19</v>
      </c>
    </row>
    <row r="18" customFormat="false" ht="12.8" hidden="false" customHeight="false" outlineLevel="0" collapsed="false">
      <c r="A18" s="0" t="s">
        <v>20</v>
      </c>
    </row>
    <row r="19" customFormat="false" ht="12.8" hidden="false" customHeight="false" outlineLevel="0" collapsed="false">
      <c r="A19" s="0" t="s">
        <v>21</v>
      </c>
    </row>
    <row r="20" customFormat="false" ht="12.8" hidden="false" customHeight="false" outlineLevel="0" collapsed="false">
      <c r="A20" s="0" t="s">
        <v>22</v>
      </c>
    </row>
    <row r="21" customFormat="false" ht="12.8" hidden="false" customHeight="false" outlineLevel="0" collapsed="false">
      <c r="A21" s="0" t="s">
        <v>23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s">
        <v>24</v>
      </c>
      <c r="D25" s="0" t="s">
        <v>25</v>
      </c>
      <c r="E25" s="0" t="s">
        <v>3</v>
      </c>
      <c r="F25" s="0" t="s">
        <v>26</v>
      </c>
      <c r="G25" s="0" t="s">
        <v>27</v>
      </c>
      <c r="H25" s="0" t="s">
        <v>28</v>
      </c>
    </row>
    <row r="26" customFormat="false" ht="12.8" hidden="false" customHeight="false" outlineLevel="0" collapsed="false">
      <c r="A26" s="0" t="s">
        <v>7</v>
      </c>
      <c r="B26" s="0" t="n">
        <v>1305219</v>
      </c>
      <c r="C26" s="0" t="n">
        <f aca="false">B26/$B$35</f>
        <v>0.113110505760908</v>
      </c>
      <c r="D26" s="0" t="n">
        <v>0.015</v>
      </c>
      <c r="E26" s="0" t="n">
        <v>0.746784953353961</v>
      </c>
      <c r="F26" s="0" t="n">
        <f aca="false">D26*$E$26*C26</f>
        <v>0.00126703835652754</v>
      </c>
      <c r="G26" s="0" t="n">
        <f aca="false">D26*$E$26</f>
        <v>0.0112017743003094</v>
      </c>
      <c r="H26" s="0" t="n">
        <f aca="false">ROUND(G26,3)*100</f>
        <v>1.1</v>
      </c>
    </row>
    <row r="27" customFormat="false" ht="12.8" hidden="false" customHeight="false" outlineLevel="0" collapsed="false">
      <c r="A27" s="0" t="s">
        <v>8</v>
      </c>
      <c r="B27" s="0" t="n">
        <v>1298970</v>
      </c>
      <c r="C27" s="0" t="n">
        <f aca="false">B27/$B$35</f>
        <v>0.112568966333042</v>
      </c>
      <c r="D27" s="0" t="n">
        <v>0.02</v>
      </c>
      <c r="F27" s="0" t="n">
        <f aca="false">D27*$E$26*C27</f>
        <v>0.00168129620544249</v>
      </c>
      <c r="G27" s="0" t="n">
        <f aca="false">D27*$E$26</f>
        <v>0.0149356990670792</v>
      </c>
      <c r="H27" s="0" t="n">
        <f aca="false">ROUND(G27,3)*100</f>
        <v>1.5</v>
      </c>
    </row>
    <row r="28" customFormat="false" ht="12.8" hidden="false" customHeight="false" outlineLevel="0" collapsed="false">
      <c r="A28" s="0" t="s">
        <v>9</v>
      </c>
      <c r="B28" s="0" t="n">
        <v>1395385</v>
      </c>
      <c r="C28" s="0" t="n">
        <f aca="false">B28/$B$35</f>
        <v>0.120924307017585</v>
      </c>
      <c r="D28" s="0" t="n">
        <v>0.03</v>
      </c>
      <c r="F28" s="0" t="n">
        <f aca="false">D28*$E$26*C28</f>
        <v>0.00270913358926462</v>
      </c>
      <c r="G28" s="0" t="n">
        <f aca="false">D28*$E$26</f>
        <v>0.0224035486006188</v>
      </c>
      <c r="H28" s="0" t="n">
        <f aca="false">ROUND(G28,3)*100</f>
        <v>2.2</v>
      </c>
    </row>
    <row r="29" customFormat="false" ht="12.8" hidden="false" customHeight="false" outlineLevel="0" collapsed="false">
      <c r="A29" s="0" t="s">
        <v>10</v>
      </c>
      <c r="B29" s="0" t="n">
        <v>1498535</v>
      </c>
      <c r="C29" s="0" t="n">
        <f aca="false">B29/$B$35</f>
        <v>0.1298633039746</v>
      </c>
      <c r="D29" s="0" t="n">
        <v>0.03</v>
      </c>
      <c r="F29" s="0" t="n">
        <f aca="false">D29*$E$26*C29</f>
        <v>0.00290939884203188</v>
      </c>
      <c r="G29" s="0" t="n">
        <f aca="false">D29*$E$26</f>
        <v>0.0224035486006188</v>
      </c>
      <c r="H29" s="0" t="n">
        <f aca="false">ROUND(G29,3)*100</f>
        <v>2.2</v>
      </c>
    </row>
    <row r="30" customFormat="false" ht="12.8" hidden="false" customHeight="false" outlineLevel="0" collapsed="false">
      <c r="A30" s="0" t="s">
        <v>11</v>
      </c>
      <c r="B30" s="0" t="n">
        <v>1524152</v>
      </c>
      <c r="C30" s="0" t="n">
        <f aca="false">B30/$B$35</f>
        <v>0.132083277654172</v>
      </c>
      <c r="D30" s="0" t="n">
        <v>0.03</v>
      </c>
      <c r="F30" s="0" t="n">
        <f aca="false">D30*$E$26*C30</f>
        <v>0.00295913413025426</v>
      </c>
      <c r="G30" s="0" t="n">
        <f aca="false">D30*$E$26</f>
        <v>0.0224035486006188</v>
      </c>
      <c r="H30" s="0" t="n">
        <f aca="false">ROUND(G30,3)*100</f>
        <v>2.2</v>
      </c>
    </row>
    <row r="31" customFormat="false" ht="12.8" hidden="false" customHeight="false" outlineLevel="0" collapsed="false">
      <c r="A31" s="0" t="s">
        <v>12</v>
      </c>
      <c r="B31" s="0" t="n">
        <v>1601891</v>
      </c>
      <c r="C31" s="0" t="n">
        <f aca="false">B31/$B$35</f>
        <v>0.138820152927476</v>
      </c>
      <c r="D31" s="0" t="n">
        <v>0.06</v>
      </c>
      <c r="F31" s="0" t="n">
        <f aca="false">D31*$E$26*C31</f>
        <v>0.00622012808571209</v>
      </c>
      <c r="G31" s="0" t="n">
        <f aca="false">D31*$E$26</f>
        <v>0.0448070972012377</v>
      </c>
      <c r="H31" s="0" t="n">
        <f aca="false">ROUND(G31,3)*100</f>
        <v>4.5</v>
      </c>
    </row>
    <row r="32" customFormat="false" ht="12.8" hidden="false" customHeight="false" outlineLevel="0" collapsed="false">
      <c r="A32" s="0" t="s">
        <v>13</v>
      </c>
      <c r="B32" s="0" t="n">
        <v>1347696</v>
      </c>
      <c r="C32" s="0" t="n">
        <f aca="false">B32/$B$35</f>
        <v>0.116791569975577</v>
      </c>
      <c r="D32" s="0" t="n">
        <v>0.14</v>
      </c>
      <c r="F32" s="0" t="n">
        <f aca="false">D32*$E$26*C32</f>
        <v>0.0122105461990887</v>
      </c>
      <c r="G32" s="0" t="n">
        <f aca="false">D32*$E$26</f>
        <v>0.104549893469555</v>
      </c>
      <c r="H32" s="0" t="n">
        <f aca="false">ROUND(G32,3)*100</f>
        <v>10.5</v>
      </c>
    </row>
    <row r="33" customFormat="false" ht="12.8" hidden="false" customHeight="false" outlineLevel="0" collapsed="false">
      <c r="A33" s="0" t="s">
        <v>14</v>
      </c>
      <c r="B33" s="0" t="n">
        <v>908725</v>
      </c>
      <c r="C33" s="0" t="n">
        <f aca="false">B33/$B$35</f>
        <v>0.0787502666966858</v>
      </c>
      <c r="D33" s="0" t="n">
        <v>0.3</v>
      </c>
      <c r="F33" s="0" t="n">
        <f aca="false">D33*$E$26*C33</f>
        <v>0.0176428542725089</v>
      </c>
      <c r="G33" s="0" t="n">
        <f aca="false">D33*$E$26</f>
        <v>0.224035486006188</v>
      </c>
      <c r="H33" s="0" t="n">
        <f aca="false">ROUND(G33,3)*100</f>
        <v>22.4</v>
      </c>
    </row>
    <row r="34" customFormat="false" ht="12.8" hidden="false" customHeight="false" outlineLevel="0" collapsed="false">
      <c r="A34" s="0" t="s">
        <v>15</v>
      </c>
      <c r="B34" s="0" t="n">
        <v>658753</v>
      </c>
      <c r="C34" s="0" t="n">
        <f aca="false">B34/$B$35</f>
        <v>0.0570876496599542</v>
      </c>
      <c r="D34" s="0" t="n">
        <v>0.76</v>
      </c>
      <c r="F34" s="0" t="n">
        <f aca="false">D34*$E$26*C34</f>
        <v>0.0324004703191811</v>
      </c>
      <c r="G34" s="0" t="n">
        <f aca="false">D34*$E$26</f>
        <v>0.567556564549011</v>
      </c>
      <c r="H34" s="0" t="n">
        <f aca="false">ROUND(G34,3)*100</f>
        <v>56.8</v>
      </c>
    </row>
    <row r="35" customFormat="false" ht="12.8" hidden="false" customHeight="false" outlineLevel="0" collapsed="false">
      <c r="A35" s="0" t="s">
        <v>16</v>
      </c>
      <c r="B35" s="0" t="n">
        <f aca="false">SUM(B26:B34)</f>
        <v>11539326</v>
      </c>
      <c r="C35" s="0" t="n">
        <f aca="false">B35/$B$35</f>
        <v>1</v>
      </c>
      <c r="F35" s="8" t="n">
        <f aca="false">SUM(F26:F34)</f>
        <v>0.0800000000000115</v>
      </c>
    </row>
    <row r="38" customFormat="false" ht="12.8" hidden="false" customHeight="false" outlineLevel="0" collapsed="false">
      <c r="A38" s="0" t="s">
        <v>29</v>
      </c>
      <c r="B38" s="8" t="n">
        <v>0.08</v>
      </c>
    </row>
  </sheetData>
  <hyperlinks>
    <hyperlink ref="A17" r:id="rId1" display="The column ‘relative symptoms’ were extracted from the following study by Wu (https://www.nature.com/articles/s41591-020-0822-7/figures/2) using WebPlotDigitizer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2021-04-20T11:40:40Z</dcterms:created>
  <dc:creator/>
  <dc:description/>
  <dc:language>en-US</dc:language>
  <cp:lastModifiedBy/>
  <dcterms:modified xsi:type="dcterms:W3CDTF">2021-06-11T13:45:34Z</dcterms:modified>
  <cp:revision>5</cp:revision>
  <dc:subject/>
  <dc:title/>
</cp:coreProperties>
</file>