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+xml"/>
  <Override PartName="/xl/charts/chart10.xml" ContentType="application/vnd.openxmlformats-officedocument.drawingml.chart+xml"/>
  <Override PartName="/xl/drawings/drawing18.xml" ContentType="application/vnd.openxmlformats-officedocument.drawing+xml"/>
  <Override PartName="/xl/charts/chart11.xml" ContentType="application/vnd.openxmlformats-officedocument.drawingml.chart+xml"/>
  <Override PartName="/xl/drawings/drawing19.xml" ContentType="application/vnd.openxmlformats-officedocument.drawingml.chartshapes+xml"/>
  <Override PartName="/xl/charts/chart12.xml" ContentType="application/vnd.openxmlformats-officedocument.drawingml.chart+xml"/>
  <Override PartName="/xl/drawings/drawing20.xml" ContentType="application/vnd.openxmlformats-officedocument.drawing+xml"/>
  <Override PartName="/xl/charts/chart13.xml" ContentType="application/vnd.openxmlformats-officedocument.drawingml.chart+xml"/>
  <Override PartName="/xl/drawings/drawing21.xml" ContentType="application/vnd.openxmlformats-officedocument.drawingml.chartshapes+xml"/>
  <Override PartName="/xl/charts/chart14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5.xml" ContentType="application/vnd.openxmlformats-officedocument.drawingml.chart+xml"/>
  <Override PartName="/xl/drawings/drawing24.xml" ContentType="application/vnd.openxmlformats-officedocument.drawingml.chartshapes+xml"/>
  <Override PartName="/xl/charts/chart16.xml" ContentType="application/vnd.openxmlformats-officedocument.drawingml.chart+xml"/>
  <Override PartName="/xl/drawings/drawing2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40" yWindow="980" windowWidth="42880" windowHeight="25820" tabRatio="500" activeTab="4"/>
  </bookViews>
  <sheets>
    <sheet name="Area multiples" sheetId="8" r:id="rId1"/>
    <sheet name="Bar horizontal" sheetId="2" r:id="rId2"/>
    <sheet name="Column" sheetId="3" r:id="rId3"/>
    <sheet name="Area and Line" sheetId="5" r:id="rId4"/>
    <sheet name="Area 100%" sheetId="4" r:id="rId5"/>
    <sheet name="Column Stacked" sheetId="11" r:id="rId6"/>
    <sheet name="Line" sheetId="9" r:id="rId7"/>
    <sheet name="Column grouped" sheetId="10" r:id="rId8"/>
    <sheet name="Column single" sheetId="14" r:id="rId9"/>
    <sheet name="Area" sheetId="13" r:id="rId10"/>
    <sheet name="Column single 2" sheetId="15" r:id="rId11"/>
    <sheet name="Pie and Distribution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xlnm.Print_Area" localSheetId="0">'Area multiples'!$A$1:$BX$29</definedName>
    <definedName name="_xlnm.Print_Area" localSheetId="5">'Column Stacked'!$A$1:$BX$29</definedName>
    <definedName name="_xlnm.Print_Titles" localSheetId="0">'Area multiples'!$A:$A</definedName>
    <definedName name="_xlnm.Print_Titles" localSheetId="5">'Column Stacked'!$A:$A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15" l="1"/>
  <c r="D39" i="15"/>
  <c r="D38" i="15"/>
  <c r="D37" i="15"/>
  <c r="D36" i="15"/>
  <c r="D35" i="15"/>
  <c r="D28" i="15"/>
  <c r="D27" i="15"/>
  <c r="D26" i="15"/>
  <c r="D25" i="15"/>
  <c r="D24" i="15"/>
  <c r="D23" i="15"/>
  <c r="D22" i="15"/>
  <c r="D21" i="15"/>
  <c r="D20" i="15"/>
  <c r="D19" i="15"/>
  <c r="D18" i="15"/>
  <c r="D14" i="15"/>
  <c r="D13" i="15"/>
  <c r="D12" i="15"/>
  <c r="D10" i="15"/>
  <c r="D9" i="15"/>
  <c r="D8" i="15"/>
  <c r="D7" i="15"/>
  <c r="D6" i="15"/>
  <c r="D5" i="15"/>
  <c r="O44" i="11"/>
  <c r="J44" i="11"/>
  <c r="K44" i="11"/>
  <c r="L44" i="11"/>
  <c r="M44" i="11"/>
  <c r="N44" i="11"/>
  <c r="O59" i="11"/>
  <c r="N59" i="11"/>
  <c r="M59" i="11"/>
  <c r="L59" i="11"/>
  <c r="K59" i="11"/>
  <c r="J59" i="11"/>
  <c r="O43" i="11"/>
  <c r="J43" i="11"/>
  <c r="K43" i="11"/>
  <c r="L43" i="11"/>
  <c r="M43" i="11"/>
  <c r="N43" i="11"/>
  <c r="O58" i="11"/>
  <c r="N58" i="11"/>
  <c r="M58" i="11"/>
  <c r="L58" i="11"/>
  <c r="K58" i="11"/>
  <c r="J58" i="11"/>
  <c r="O42" i="11"/>
  <c r="J42" i="11"/>
  <c r="K42" i="11"/>
  <c r="L42" i="11"/>
  <c r="M42" i="11"/>
  <c r="N42" i="11"/>
  <c r="O57" i="11"/>
  <c r="N57" i="11"/>
  <c r="M57" i="11"/>
  <c r="L57" i="11"/>
  <c r="K57" i="11"/>
  <c r="J57" i="11"/>
  <c r="O41" i="11"/>
  <c r="J41" i="11"/>
  <c r="K41" i="11"/>
  <c r="L41" i="11"/>
  <c r="M41" i="11"/>
  <c r="N41" i="11"/>
  <c r="O56" i="11"/>
  <c r="N56" i="11"/>
  <c r="M56" i="11"/>
  <c r="L56" i="11"/>
  <c r="K56" i="11"/>
  <c r="J56" i="11"/>
  <c r="O40" i="11"/>
  <c r="J40" i="11"/>
  <c r="K40" i="11"/>
  <c r="L40" i="11"/>
  <c r="M40" i="11"/>
  <c r="N40" i="11"/>
  <c r="O55" i="11"/>
  <c r="N55" i="11"/>
  <c r="M55" i="11"/>
  <c r="L55" i="11"/>
  <c r="K55" i="11"/>
  <c r="J55" i="11"/>
  <c r="O39" i="11"/>
  <c r="J39" i="11"/>
  <c r="K39" i="11"/>
  <c r="L39" i="11"/>
  <c r="M39" i="11"/>
  <c r="N39" i="11"/>
  <c r="O54" i="11"/>
  <c r="N54" i="11"/>
  <c r="M54" i="11"/>
  <c r="L54" i="11"/>
  <c r="K54" i="11"/>
  <c r="J54" i="11"/>
  <c r="O38" i="11"/>
  <c r="J38" i="11"/>
  <c r="K38" i="11"/>
  <c r="L38" i="11"/>
  <c r="M38" i="11"/>
  <c r="N38" i="11"/>
  <c r="O53" i="11"/>
  <c r="N53" i="11"/>
  <c r="M53" i="11"/>
  <c r="L53" i="11"/>
  <c r="K53" i="11"/>
  <c r="J53" i="11"/>
  <c r="O37" i="11"/>
  <c r="J37" i="11"/>
  <c r="K37" i="11"/>
  <c r="L37" i="11"/>
  <c r="M37" i="11"/>
  <c r="N37" i="11"/>
  <c r="O52" i="11"/>
  <c r="N52" i="11"/>
  <c r="M52" i="11"/>
  <c r="L52" i="11"/>
  <c r="K52" i="11"/>
  <c r="J52" i="11"/>
  <c r="Y48" i="11"/>
  <c r="X48" i="11"/>
  <c r="W48" i="11"/>
  <c r="V48" i="11"/>
  <c r="U48" i="11"/>
  <c r="T48" i="11"/>
  <c r="Y47" i="11"/>
  <c r="X47" i="11"/>
  <c r="W47" i="11"/>
  <c r="V47" i="11"/>
  <c r="U47" i="11"/>
  <c r="T47" i="11"/>
  <c r="P47" i="11"/>
  <c r="O47" i="11"/>
  <c r="N47" i="11"/>
  <c r="J47" i="11"/>
  <c r="K47" i="11"/>
  <c r="L47" i="11"/>
  <c r="Y46" i="11"/>
  <c r="X46" i="11"/>
  <c r="W46" i="11"/>
  <c r="V46" i="11"/>
  <c r="U46" i="11"/>
  <c r="T46" i="11"/>
  <c r="L46" i="11"/>
  <c r="Y45" i="11"/>
  <c r="X45" i="11"/>
  <c r="W45" i="11"/>
  <c r="V45" i="11"/>
  <c r="U45" i="11"/>
  <c r="T45" i="11"/>
  <c r="Y44" i="11"/>
  <c r="X44" i="11"/>
  <c r="W44" i="11"/>
  <c r="V44" i="11"/>
  <c r="U44" i="11"/>
  <c r="T44" i="11"/>
  <c r="Y43" i="11"/>
  <c r="X43" i="11"/>
  <c r="W43" i="11"/>
  <c r="V43" i="11"/>
  <c r="U43" i="11"/>
  <c r="T43" i="11"/>
  <c r="Y42" i="11"/>
  <c r="X42" i="11"/>
  <c r="W42" i="11"/>
  <c r="V42" i="11"/>
  <c r="U42" i="11"/>
  <c r="T42" i="11"/>
  <c r="Y41" i="11"/>
  <c r="X41" i="11"/>
  <c r="W41" i="11"/>
  <c r="V41" i="11"/>
  <c r="U41" i="11"/>
  <c r="T41" i="11"/>
  <c r="Y40" i="11"/>
  <c r="X40" i="11"/>
  <c r="W40" i="11"/>
  <c r="V40" i="11"/>
  <c r="U40" i="11"/>
  <c r="T40" i="11"/>
  <c r="Y39" i="11"/>
  <c r="X39" i="11"/>
  <c r="W39" i="11"/>
  <c r="V39" i="11"/>
  <c r="U39" i="11"/>
  <c r="T39" i="11"/>
  <c r="Y38" i="11"/>
  <c r="X38" i="11"/>
  <c r="W38" i="11"/>
  <c r="V38" i="11"/>
  <c r="U38" i="11"/>
  <c r="T38" i="11"/>
  <c r="Y37" i="11"/>
  <c r="X37" i="11"/>
  <c r="W37" i="11"/>
  <c r="V37" i="11"/>
  <c r="U37" i="11"/>
  <c r="T37" i="11"/>
  <c r="AF29" i="11"/>
  <c r="X29" i="11"/>
  <c r="T29" i="11"/>
  <c r="K29" i="11"/>
  <c r="E29" i="11"/>
  <c r="AF28" i="11"/>
  <c r="X28" i="11"/>
  <c r="T28" i="11"/>
  <c r="K28" i="11"/>
  <c r="E28" i="11"/>
  <c r="AF27" i="11"/>
  <c r="X27" i="11"/>
  <c r="T27" i="11"/>
  <c r="K27" i="11"/>
  <c r="E27" i="11"/>
  <c r="AF26" i="11"/>
  <c r="X26" i="11"/>
  <c r="T26" i="11"/>
  <c r="K26" i="11"/>
  <c r="E26" i="11"/>
  <c r="AF25" i="11"/>
  <c r="X25" i="11"/>
  <c r="T25" i="11"/>
  <c r="K25" i="11"/>
  <c r="E25" i="11"/>
  <c r="AF24" i="11"/>
  <c r="X24" i="11"/>
  <c r="T24" i="11"/>
  <c r="K24" i="11"/>
  <c r="E24" i="11"/>
  <c r="AF23" i="11"/>
  <c r="X23" i="11"/>
  <c r="T23" i="11"/>
  <c r="K23" i="11"/>
  <c r="E23" i="11"/>
  <c r="AF22" i="11"/>
  <c r="X22" i="11"/>
  <c r="T22" i="11"/>
  <c r="K22" i="11"/>
  <c r="E22" i="11"/>
  <c r="AF21" i="11"/>
  <c r="X21" i="11"/>
  <c r="T21" i="11"/>
  <c r="K21" i="11"/>
  <c r="E21" i="11"/>
  <c r="AF20" i="11"/>
  <c r="X20" i="11"/>
  <c r="T20" i="11"/>
  <c r="K20" i="11"/>
  <c r="E20" i="11"/>
  <c r="AF19" i="11"/>
  <c r="X19" i="11"/>
  <c r="T19" i="11"/>
  <c r="K19" i="11"/>
  <c r="E19" i="11"/>
  <c r="AF18" i="11"/>
  <c r="X18" i="11"/>
  <c r="T18" i="11"/>
  <c r="K18" i="11"/>
  <c r="E18" i="11"/>
  <c r="AF17" i="11"/>
  <c r="X17" i="11"/>
  <c r="T17" i="11"/>
  <c r="K17" i="11"/>
  <c r="E17" i="11"/>
  <c r="AF16" i="11"/>
  <c r="X16" i="11"/>
  <c r="T16" i="11"/>
  <c r="K16" i="11"/>
  <c r="E16" i="11"/>
  <c r="AF15" i="11"/>
  <c r="X15" i="11"/>
  <c r="T15" i="11"/>
  <c r="K15" i="11"/>
  <c r="E15" i="11"/>
  <c r="AF14" i="11"/>
  <c r="X14" i="11"/>
  <c r="T14" i="11"/>
  <c r="K14" i="11"/>
  <c r="E14" i="11"/>
  <c r="AF13" i="11"/>
  <c r="X13" i="11"/>
  <c r="T13" i="11"/>
  <c r="K13" i="11"/>
  <c r="E13" i="11"/>
  <c r="AF12" i="11"/>
  <c r="X12" i="11"/>
  <c r="T12" i="11"/>
  <c r="K12" i="11"/>
  <c r="E12" i="11"/>
  <c r="AF11" i="11"/>
  <c r="X11" i="11"/>
  <c r="T11" i="11"/>
  <c r="K11" i="11"/>
  <c r="E11" i="11"/>
  <c r="AF10" i="11"/>
  <c r="X10" i="11"/>
  <c r="T10" i="11"/>
  <c r="K10" i="11"/>
  <c r="E10" i="11"/>
  <c r="AF9" i="11"/>
  <c r="X9" i="11"/>
  <c r="T9" i="11"/>
  <c r="K9" i="11"/>
  <c r="E9" i="11"/>
  <c r="Z20" i="9"/>
  <c r="Z26" i="9"/>
  <c r="Z28" i="9"/>
  <c r="D34" i="9"/>
  <c r="I15" i="9"/>
  <c r="I20" i="9"/>
  <c r="I26" i="9"/>
  <c r="I28" i="9"/>
  <c r="J15" i="9"/>
  <c r="J20" i="9"/>
  <c r="J26" i="9"/>
  <c r="J28" i="9"/>
  <c r="K15" i="9"/>
  <c r="K20" i="9"/>
  <c r="K26" i="9"/>
  <c r="K28" i="9"/>
  <c r="L15" i="9"/>
  <c r="L20" i="9"/>
  <c r="L26" i="9"/>
  <c r="L28" i="9"/>
  <c r="M15" i="9"/>
  <c r="M20" i="9"/>
  <c r="M26" i="9"/>
  <c r="M28" i="9"/>
  <c r="N15" i="9"/>
  <c r="N20" i="9"/>
  <c r="N26" i="9"/>
  <c r="N28" i="9"/>
  <c r="O15" i="9"/>
  <c r="O20" i="9"/>
  <c r="O26" i="9"/>
  <c r="O28" i="9"/>
  <c r="P15" i="9"/>
  <c r="P20" i="9"/>
  <c r="P26" i="9"/>
  <c r="P28" i="9"/>
  <c r="Q15" i="9"/>
  <c r="Q20" i="9"/>
  <c r="Q26" i="9"/>
  <c r="Q28" i="9"/>
  <c r="R15" i="9"/>
  <c r="R20" i="9"/>
  <c r="R26" i="9"/>
  <c r="R28" i="9"/>
  <c r="T15" i="9"/>
  <c r="T20" i="9"/>
  <c r="T22" i="9"/>
  <c r="T26" i="9"/>
  <c r="T28" i="9"/>
  <c r="U15" i="9"/>
  <c r="U20" i="9"/>
  <c r="U26" i="9"/>
  <c r="U28" i="9"/>
  <c r="V15" i="9"/>
  <c r="V20" i="9"/>
  <c r="V26" i="9"/>
  <c r="V28" i="9"/>
  <c r="W15" i="9"/>
  <c r="W20" i="9"/>
  <c r="W26" i="9"/>
  <c r="W28" i="9"/>
  <c r="D33" i="9"/>
  <c r="S15" i="9"/>
  <c r="S20" i="9"/>
  <c r="S22" i="9"/>
  <c r="S26" i="9"/>
  <c r="S28" i="9"/>
  <c r="D32" i="9"/>
  <c r="D31" i="9"/>
  <c r="Y15" i="9"/>
  <c r="Y20" i="9"/>
  <c r="Y26" i="9"/>
  <c r="Y28" i="9"/>
  <c r="X15" i="9"/>
  <c r="X20" i="9"/>
  <c r="X26" i="9"/>
  <c r="X28" i="9"/>
  <c r="O44" i="8"/>
  <c r="J44" i="8"/>
  <c r="K44" i="8"/>
  <c r="L44" i="8"/>
  <c r="M44" i="8"/>
  <c r="N44" i="8"/>
  <c r="O104" i="8"/>
  <c r="O43" i="8"/>
  <c r="J43" i="8"/>
  <c r="K43" i="8"/>
  <c r="L43" i="8"/>
  <c r="M43" i="8"/>
  <c r="N43" i="8"/>
  <c r="O103" i="8"/>
  <c r="O42" i="8"/>
  <c r="J42" i="8"/>
  <c r="K42" i="8"/>
  <c r="L42" i="8"/>
  <c r="M42" i="8"/>
  <c r="N42" i="8"/>
  <c r="O102" i="8"/>
  <c r="O41" i="8"/>
  <c r="J41" i="8"/>
  <c r="K41" i="8"/>
  <c r="L41" i="8"/>
  <c r="M41" i="8"/>
  <c r="N41" i="8"/>
  <c r="O101" i="8"/>
  <c r="O40" i="8"/>
  <c r="J40" i="8"/>
  <c r="K40" i="8"/>
  <c r="L40" i="8"/>
  <c r="M40" i="8"/>
  <c r="N40" i="8"/>
  <c r="O100" i="8"/>
  <c r="O39" i="8"/>
  <c r="J39" i="8"/>
  <c r="K39" i="8"/>
  <c r="L39" i="8"/>
  <c r="M39" i="8"/>
  <c r="N39" i="8"/>
  <c r="O99" i="8"/>
  <c r="O38" i="8"/>
  <c r="J38" i="8"/>
  <c r="K38" i="8"/>
  <c r="L38" i="8"/>
  <c r="M38" i="8"/>
  <c r="N38" i="8"/>
  <c r="O98" i="8"/>
  <c r="O37" i="8"/>
  <c r="J37" i="8"/>
  <c r="K37" i="8"/>
  <c r="L37" i="8"/>
  <c r="M37" i="8"/>
  <c r="N37" i="8"/>
  <c r="O97" i="8"/>
  <c r="N95" i="8"/>
  <c r="N94" i="8"/>
  <c r="N93" i="8"/>
  <c r="N92" i="8"/>
  <c r="N91" i="8"/>
  <c r="N90" i="8"/>
  <c r="N89" i="8"/>
  <c r="N88" i="8"/>
  <c r="M86" i="8"/>
  <c r="M85" i="8"/>
  <c r="M84" i="8"/>
  <c r="M83" i="8"/>
  <c r="M82" i="8"/>
  <c r="M81" i="8"/>
  <c r="M80" i="8"/>
  <c r="M79" i="8"/>
  <c r="L77" i="8"/>
  <c r="L76" i="8"/>
  <c r="L75" i="8"/>
  <c r="L74" i="8"/>
  <c r="L73" i="8"/>
  <c r="L72" i="8"/>
  <c r="L71" i="8"/>
  <c r="L70" i="8"/>
  <c r="K68" i="8"/>
  <c r="K67" i="8"/>
  <c r="K66" i="8"/>
  <c r="K65" i="8"/>
  <c r="K64" i="8"/>
  <c r="K63" i="8"/>
  <c r="K62" i="8"/>
  <c r="K61" i="8"/>
  <c r="J59" i="8"/>
  <c r="J58" i="8"/>
  <c r="J57" i="8"/>
  <c r="J56" i="8"/>
  <c r="J55" i="8"/>
  <c r="J54" i="8"/>
  <c r="J53" i="8"/>
  <c r="J52" i="8"/>
  <c r="Y48" i="8"/>
  <c r="X48" i="8"/>
  <c r="W48" i="8"/>
  <c r="V48" i="8"/>
  <c r="U48" i="8"/>
  <c r="T48" i="8"/>
  <c r="Y47" i="8"/>
  <c r="X47" i="8"/>
  <c r="W47" i="8"/>
  <c r="V47" i="8"/>
  <c r="U47" i="8"/>
  <c r="T47" i="8"/>
  <c r="P47" i="8"/>
  <c r="O47" i="8"/>
  <c r="N47" i="8"/>
  <c r="J47" i="8"/>
  <c r="K47" i="8"/>
  <c r="L47" i="8"/>
  <c r="Y46" i="8"/>
  <c r="X46" i="8"/>
  <c r="W46" i="8"/>
  <c r="V46" i="8"/>
  <c r="U46" i="8"/>
  <c r="T46" i="8"/>
  <c r="L46" i="8"/>
  <c r="Y45" i="8"/>
  <c r="X45" i="8"/>
  <c r="W45" i="8"/>
  <c r="V45" i="8"/>
  <c r="U45" i="8"/>
  <c r="T45" i="8"/>
  <c r="Y44" i="8"/>
  <c r="X44" i="8"/>
  <c r="W44" i="8"/>
  <c r="V44" i="8"/>
  <c r="U44" i="8"/>
  <c r="T44" i="8"/>
  <c r="Y43" i="8"/>
  <c r="X43" i="8"/>
  <c r="W43" i="8"/>
  <c r="V43" i="8"/>
  <c r="U43" i="8"/>
  <c r="T43" i="8"/>
  <c r="Y42" i="8"/>
  <c r="X42" i="8"/>
  <c r="W42" i="8"/>
  <c r="V42" i="8"/>
  <c r="U42" i="8"/>
  <c r="T42" i="8"/>
  <c r="Y41" i="8"/>
  <c r="X41" i="8"/>
  <c r="W41" i="8"/>
  <c r="V41" i="8"/>
  <c r="U41" i="8"/>
  <c r="T41" i="8"/>
  <c r="Y40" i="8"/>
  <c r="X40" i="8"/>
  <c r="W40" i="8"/>
  <c r="V40" i="8"/>
  <c r="U40" i="8"/>
  <c r="T40" i="8"/>
  <c r="Y39" i="8"/>
  <c r="X39" i="8"/>
  <c r="W39" i="8"/>
  <c r="V39" i="8"/>
  <c r="U39" i="8"/>
  <c r="T39" i="8"/>
  <c r="Y38" i="8"/>
  <c r="X38" i="8"/>
  <c r="W38" i="8"/>
  <c r="V38" i="8"/>
  <c r="U38" i="8"/>
  <c r="T38" i="8"/>
  <c r="Y37" i="8"/>
  <c r="X37" i="8"/>
  <c r="W37" i="8"/>
  <c r="V37" i="8"/>
  <c r="U37" i="8"/>
  <c r="T37" i="8"/>
  <c r="AF29" i="8"/>
  <c r="X29" i="8"/>
  <c r="T29" i="8"/>
  <c r="K29" i="8"/>
  <c r="E29" i="8"/>
  <c r="AF28" i="8"/>
  <c r="X28" i="8"/>
  <c r="T28" i="8"/>
  <c r="K28" i="8"/>
  <c r="E28" i="8"/>
  <c r="AF27" i="8"/>
  <c r="X27" i="8"/>
  <c r="T27" i="8"/>
  <c r="K27" i="8"/>
  <c r="E27" i="8"/>
  <c r="AF26" i="8"/>
  <c r="X26" i="8"/>
  <c r="T26" i="8"/>
  <c r="K26" i="8"/>
  <c r="E26" i="8"/>
  <c r="AF25" i="8"/>
  <c r="X25" i="8"/>
  <c r="T25" i="8"/>
  <c r="K25" i="8"/>
  <c r="E25" i="8"/>
  <c r="AF24" i="8"/>
  <c r="X24" i="8"/>
  <c r="T24" i="8"/>
  <c r="K24" i="8"/>
  <c r="E24" i="8"/>
  <c r="AF23" i="8"/>
  <c r="X23" i="8"/>
  <c r="T23" i="8"/>
  <c r="K23" i="8"/>
  <c r="E23" i="8"/>
  <c r="AF22" i="8"/>
  <c r="X22" i="8"/>
  <c r="T22" i="8"/>
  <c r="K22" i="8"/>
  <c r="E22" i="8"/>
  <c r="AF21" i="8"/>
  <c r="X21" i="8"/>
  <c r="T21" i="8"/>
  <c r="K21" i="8"/>
  <c r="E21" i="8"/>
  <c r="AF20" i="8"/>
  <c r="X20" i="8"/>
  <c r="T20" i="8"/>
  <c r="K20" i="8"/>
  <c r="E20" i="8"/>
  <c r="AF19" i="8"/>
  <c r="X19" i="8"/>
  <c r="T19" i="8"/>
  <c r="K19" i="8"/>
  <c r="E19" i="8"/>
  <c r="AF18" i="8"/>
  <c r="X18" i="8"/>
  <c r="T18" i="8"/>
  <c r="K18" i="8"/>
  <c r="E18" i="8"/>
  <c r="AF17" i="8"/>
  <c r="X17" i="8"/>
  <c r="T17" i="8"/>
  <c r="K17" i="8"/>
  <c r="E17" i="8"/>
  <c r="AF16" i="8"/>
  <c r="X16" i="8"/>
  <c r="T16" i="8"/>
  <c r="K16" i="8"/>
  <c r="E16" i="8"/>
  <c r="AF15" i="8"/>
  <c r="X15" i="8"/>
  <c r="T15" i="8"/>
  <c r="K15" i="8"/>
  <c r="E15" i="8"/>
  <c r="AF14" i="8"/>
  <c r="X14" i="8"/>
  <c r="T14" i="8"/>
  <c r="K14" i="8"/>
  <c r="E14" i="8"/>
  <c r="AF13" i="8"/>
  <c r="X13" i="8"/>
  <c r="T13" i="8"/>
  <c r="K13" i="8"/>
  <c r="E13" i="8"/>
  <c r="AF12" i="8"/>
  <c r="X12" i="8"/>
  <c r="T12" i="8"/>
  <c r="K12" i="8"/>
  <c r="E12" i="8"/>
  <c r="AF11" i="8"/>
  <c r="X11" i="8"/>
  <c r="T11" i="8"/>
  <c r="K11" i="8"/>
  <c r="E11" i="8"/>
  <c r="AF10" i="8"/>
  <c r="X10" i="8"/>
  <c r="T10" i="8"/>
  <c r="K10" i="8"/>
  <c r="E10" i="8"/>
  <c r="AF9" i="8"/>
  <c r="X9" i="8"/>
  <c r="T9" i="8"/>
  <c r="K9" i="8"/>
  <c r="E9" i="8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<sst xmlns="http://schemas.openxmlformats.org/spreadsheetml/2006/main" count="889" uniqueCount="338">
  <si>
    <t>Tax Revenue, 2008</t>
  </si>
  <si>
    <t>Percent of GDP</t>
  </si>
  <si>
    <t>Total Tax Revenue</t>
  </si>
  <si>
    <t>Denmark</t>
  </si>
  <si>
    <t>Sweden</t>
  </si>
  <si>
    <t>Belgium</t>
  </si>
  <si>
    <t>Italy</t>
  </si>
  <si>
    <t>France</t>
  </si>
  <si>
    <t>Finland</t>
  </si>
  <si>
    <t>Austria</t>
  </si>
  <si>
    <t>Norway</t>
  </si>
  <si>
    <t>Hungary</t>
  </si>
  <si>
    <t>Netherlands</t>
  </si>
  <si>
    <t>Slovenia</t>
  </si>
  <si>
    <t>Germany</t>
  </si>
  <si>
    <t>Iceland</t>
  </si>
  <si>
    <t>Czech Republic</t>
  </si>
  <si>
    <t>United Kingdom</t>
  </si>
  <si>
    <t>Luxembourg</t>
  </si>
  <si>
    <t>Portugal</t>
  </si>
  <si>
    <t>OECD-Total</t>
  </si>
  <si>
    <t>Poland</t>
  </si>
  <si>
    <t>Israel </t>
  </si>
  <si>
    <t>New Zealand</t>
  </si>
  <si>
    <t>Spain</t>
  </si>
  <si>
    <t>Greece</t>
  </si>
  <si>
    <t>Canada</t>
  </si>
  <si>
    <t>Slovak Republic</t>
  </si>
  <si>
    <t>Switzerland</t>
  </si>
  <si>
    <t>Ireland</t>
  </si>
  <si>
    <t>Japan</t>
  </si>
  <si>
    <t>Australia</t>
  </si>
  <si>
    <t>Korea</t>
  </si>
  <si>
    <t>United States</t>
  </si>
  <si>
    <t>Turkey</t>
  </si>
  <si>
    <t>Chile</t>
  </si>
  <si>
    <t>Mexico</t>
  </si>
  <si>
    <t>Original Data Source:</t>
  </si>
  <si>
    <t>http://browse.oecdbookshop.org/oecd/pdfs/browseit/0109061E.PDF</t>
  </si>
  <si>
    <t>TPC Tax Facts site:</t>
  </si>
  <si>
    <t>http://www.taxpolicycenter.org/taxfacts/displayafact.cfm?Docid=307&amp;Topic2id=95</t>
  </si>
  <si>
    <t>Combined Effect of the 2001-2006 Tax Cuts</t>
  </si>
  <si>
    <t>Distribution of Federal Tax Change by Cash Income Percentile, 2010</t>
  </si>
  <si>
    <t>Cash Income Percentile</t>
  </si>
  <si>
    <t>Percent Change in After-Tax Income</t>
  </si>
  <si>
    <t>Share of Total Federal Tax Change</t>
  </si>
  <si>
    <t>Average Federal Tax Change</t>
  </si>
  <si>
    <t>Share of Federal Taxes</t>
  </si>
  <si>
    <t>Dollars</t>
  </si>
  <si>
    <t>Percent</t>
  </si>
  <si>
    <t>Change (% Points)</t>
  </si>
  <si>
    <t>Under the Proposal</t>
  </si>
  <si>
    <t>Lowest Quintile</t>
  </si>
  <si>
    <t>Second Quintile</t>
  </si>
  <si>
    <t>Middle Quintile</t>
  </si>
  <si>
    <t>Fourth Quintile</t>
  </si>
  <si>
    <t>Top Quintile</t>
  </si>
  <si>
    <t>All</t>
  </si>
  <si>
    <t>Addendum</t>
  </si>
  <si>
    <t>Top 10 Percent</t>
  </si>
  <si>
    <t>Top 5 Percent</t>
  </si>
  <si>
    <t>Top 1 Percent</t>
  </si>
  <si>
    <t>Top 0.5 Percent</t>
  </si>
  <si>
    <t>Top 0.1 Percent</t>
  </si>
  <si>
    <r>
      <rPr>
        <b/>
        <sz val="10"/>
        <rFont val="Times New Roman"/>
        <family val="1"/>
      </rPr>
      <t>Source:</t>
    </r>
    <r>
      <rPr>
        <sz val="10"/>
        <rFont val="Times New Roman"/>
        <family val="1"/>
      </rPr>
      <t xml:space="preserve"> Urban-Brookings Tax Policy Center Microsimulation Model (version 1006-1).</t>
    </r>
  </si>
  <si>
    <t>Federal Revenues by Source, 1950-2010</t>
  </si>
  <si>
    <t>Fiscal Year</t>
  </si>
  <si>
    <t>Individual Income Taxes</t>
  </si>
  <si>
    <t>Corporation Income Taxes</t>
  </si>
  <si>
    <t>Payroll Taxes</t>
  </si>
  <si>
    <t>Excise Taxes</t>
  </si>
  <si>
    <t>Other</t>
  </si>
  <si>
    <t>Source: 1950-2006:Budget of the United States Government, Fiscal Year 2008, HISTORICAL TABLES, Table 2.1 Receipts by Source: 1934-2012, available at http://www.whitehouse.gov/omb/budget/fy2008/sheets/hist02z3.xls; 2007-2008: Congressional Budget Office, A Preliminary Analysis of the President's Budget and an Update of CBO's Budget and Economic Outlook, March 2009, Table F-3, available at http://www.cbo.gov/ftpdocs/100xx/doc10014/HistoricalMar09.pdf</t>
  </si>
  <si>
    <t>Revenues and Spending Excluding Interest, by Category, as a Percentage of Gross Domestic Product Under CBO's Long-Term Budget Scenarios</t>
    <phoneticPr fontId="0" type="noConversion"/>
  </si>
  <si>
    <t>(Percent)</t>
  </si>
  <si>
    <t>Note:  2007-2082 are projections</t>
  </si>
  <si>
    <t>Alternative Fiscal Scenario --------------------------------------------------------------</t>
  </si>
  <si>
    <t xml:space="preserve">All </t>
  </si>
  <si>
    <t>Calendar</t>
  </si>
  <si>
    <t>Social</t>
  </si>
  <si>
    <t>Medicare</t>
  </si>
  <si>
    <t>Noninterest</t>
  </si>
  <si>
    <t>Year</t>
  </si>
  <si>
    <t>Security</t>
  </si>
  <si>
    <t>and Medicaid</t>
  </si>
  <si>
    <t>Spending</t>
  </si>
  <si>
    <t>Revenues</t>
  </si>
  <si>
    <t>Social Security</t>
  </si>
  <si>
    <t>Medicare/Medicaid</t>
  </si>
  <si>
    <t>Other Spending</t>
  </si>
  <si>
    <t>Total Spending</t>
  </si>
  <si>
    <t>chart-year</t>
  </si>
  <si>
    <t>'62</t>
  </si>
  <si>
    <t>Source: CBO, The Long-Term Budget Outlook, December 2007, Figure 1-1, p. 3.  http://www.cbo.gov/doc.cfm?index=8877&amp;type=2</t>
  </si>
  <si>
    <t>Total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</si>
  <si>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</si>
  <si>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</si>
  <si>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</si>
  <si>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</si>
  <si>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</si>
  <si>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</si>
  <si>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</si>
  <si>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</si>
  <si>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</si>
  <si>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</si>
  <si>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2009</t>
  </si>
  <si>
    <t>2010</t>
  </si>
  <si>
    <t>Table 1.4  All Returns: Sources of Income, Adjustments, and Tax Items, 
by Size of Adjusted Gross Income, Tax Year 2012</t>
  </si>
  <si>
    <t>(All figures are estimates based on samples—money amounts are in thousands of dollars)</t>
  </si>
  <si>
    <t>Size of
adjusted gross
income</t>
  </si>
  <si>
    <t>Number
of
returns</t>
  </si>
  <si>
    <t>Adjusted
gross income
less deficit</t>
  </si>
  <si>
    <t>Total income</t>
  </si>
  <si>
    <t>Salaries and wages</t>
  </si>
  <si>
    <t>Taxable interest</t>
  </si>
  <si>
    <t>Tax-exempt interest [1]</t>
  </si>
  <si>
    <t>Ordinary dividends</t>
  </si>
  <si>
    <t>Qualified dividends [1]</t>
  </si>
  <si>
    <t>Interest &amp; Dividends</t>
  </si>
  <si>
    <t>State income tax refunds</t>
  </si>
  <si>
    <t>Alimony received</t>
  </si>
  <si>
    <t>Farm</t>
  </si>
  <si>
    <t>Partnership and S corporation</t>
  </si>
  <si>
    <t>Business or profession</t>
  </si>
  <si>
    <t>Total Business Income</t>
  </si>
  <si>
    <t xml:space="preserve"> Capital gain distributions
reported on Form 1040</t>
  </si>
  <si>
    <t>Sales of capital assets reported on Form 1040, Schedule D [2]</t>
  </si>
  <si>
    <t>Total Capital Gains</t>
  </si>
  <si>
    <t>Sales of property
other than capital assets</t>
  </si>
  <si>
    <t>Taxable IRA distributions</t>
  </si>
  <si>
    <t>Pensions and
annuities</t>
  </si>
  <si>
    <t>Social security benefits</t>
  </si>
  <si>
    <t>Retirement</t>
  </si>
  <si>
    <t>Rent</t>
  </si>
  <si>
    <t>Royalty</t>
  </si>
  <si>
    <t>Farm rental</t>
  </si>
  <si>
    <t>Total rental and royalty</t>
  </si>
  <si>
    <t>Estate and trust</t>
  </si>
  <si>
    <t>Unemployment compensation</t>
  </si>
  <si>
    <t>Foreign-earned income exclusion</t>
  </si>
  <si>
    <t>Other income</t>
  </si>
  <si>
    <t>Net operating loss</t>
  </si>
  <si>
    <t>Gambling earnings</t>
  </si>
  <si>
    <t>Cancellation of debt</t>
  </si>
  <si>
    <t>Taxable health savings
account distributions</t>
  </si>
  <si>
    <t>Statutory adjustments</t>
  </si>
  <si>
    <t>Basic standard deduction</t>
  </si>
  <si>
    <t>Additional standard deduction</t>
  </si>
  <si>
    <t>Total itemized deductions</t>
  </si>
  <si>
    <t>Exemptions</t>
  </si>
  <si>
    <t>Capital construction fund reduction</t>
  </si>
  <si>
    <t>Taxable income</t>
  </si>
  <si>
    <t>Alternative minimum tax</t>
  </si>
  <si>
    <t>Income tax before credits</t>
  </si>
  <si>
    <t>Net
income</t>
  </si>
  <si>
    <t>Net
loss</t>
  </si>
  <si>
    <t>Taxable
net gain</t>
  </si>
  <si>
    <t>Taxable
net loss</t>
  </si>
  <si>
    <t>Total [1]</t>
  </si>
  <si>
    <t>Taxable</t>
  </si>
  <si>
    <t>Net loss (includes
nondeductible loss)</t>
  </si>
  <si>
    <t>Educator expenses
deduction</t>
  </si>
  <si>
    <t>Certain business expenses of
reservists, performing artists, etc.</t>
  </si>
  <si>
    <t>Health savings
account deduction</t>
  </si>
  <si>
    <t>Moving expenses
adjustment</t>
  </si>
  <si>
    <t>Deductible part of
self-employment tax</t>
  </si>
  <si>
    <t>Payments to a
Keogh plan</t>
  </si>
  <si>
    <t>Self-employed health
insurance deduction</t>
  </si>
  <si>
    <t>Penalty on early
withdrawal of savings</t>
  </si>
  <si>
    <t>Alimony
paid</t>
  </si>
  <si>
    <t>IRA payments</t>
  </si>
  <si>
    <t>Student loan
interest deduction</t>
  </si>
  <si>
    <t>Tuition and fees
deduction</t>
  </si>
  <si>
    <t>Domestic production
activities deduction</t>
  </si>
  <si>
    <t>Archer medical savings
account deduction</t>
  </si>
  <si>
    <t>Foreign housing
deduction</t>
  </si>
  <si>
    <t>Other
adjustments</t>
  </si>
  <si>
    <t>Net gain</t>
  </si>
  <si>
    <t>Net loss</t>
  </si>
  <si>
    <t>Amount</t>
  </si>
  <si>
    <t>All returns, total</t>
  </si>
  <si>
    <t>No adjusted gross income</t>
  </si>
  <si>
    <t>$1 under $5,000</t>
  </si>
  <si>
    <t>$5,000 under $10,000</t>
  </si>
  <si>
    <t>$10,000 under $15,000</t>
  </si>
  <si>
    <t>$15,000 under $20,000</t>
  </si>
  <si>
    <t>$20,000 under $25,000</t>
  </si>
  <si>
    <t>$25,000 under $30,000</t>
  </si>
  <si>
    <t>$30,000 under $40,000</t>
  </si>
  <si>
    <t>$40,000 under $50,000</t>
  </si>
  <si>
    <t>$50,000 under $75,000</t>
  </si>
  <si>
    <t>$75,000 under $100,000</t>
  </si>
  <si>
    <t>$100,000 under $200,000</t>
  </si>
  <si>
    <t>$200,000 under $250,000</t>
  </si>
  <si>
    <t>$250,000 under $500,000</t>
  </si>
  <si>
    <t>$500,000 under $1,000,000</t>
  </si>
  <si>
    <t>$1,000,000 under $1,500,000</t>
  </si>
  <si>
    <t>$1,500,000 under $2,000,000</t>
  </si>
  <si>
    <t>$2,000,000 under $5,000,000</t>
  </si>
  <si>
    <t>$5,000,000 under $10,000,000</t>
  </si>
  <si>
    <t>$10,000,000 or more</t>
  </si>
  <si>
    <t>Salaries &amp; Wages</t>
  </si>
  <si>
    <t>Business Income</t>
  </si>
  <si>
    <t>Capital Gains</t>
  </si>
  <si>
    <t>$1 under $25,000</t>
  </si>
  <si>
    <t>$25,000 under $50,000</t>
  </si>
  <si>
    <t>$50,000 under $100,000</t>
  </si>
  <si>
    <t>$100,000 under $500,000</t>
  </si>
  <si>
    <t>$1,000,000 under $5,000,000</t>
  </si>
  <si>
    <t>$200,000 under $500,000</t>
  </si>
  <si>
    <t>Total AGI</t>
  </si>
  <si>
    <t>CPI Inflator</t>
  </si>
  <si>
    <t>Top 400 - 2010</t>
  </si>
  <si>
    <t>Top 400 - 2010 adjusted to 2012</t>
  </si>
  <si>
    <t>$1–$25k</t>
  </si>
  <si>
    <t>$25k–$50k</t>
  </si>
  <si>
    <t>$50k–$100k</t>
  </si>
  <si>
    <t>$100k–$500k</t>
  </si>
  <si>
    <t>$500k–$1m</t>
  </si>
  <si>
    <t>$1m–$5m</t>
  </si>
  <si>
    <t>$5m–$10m</t>
  </si>
  <si>
    <t>$10m +</t>
  </si>
  <si>
    <t>IRS Discretionary Budget Authority per FY2015 President's Budget, Supplemental Materials (dollars in thousands)</t>
  </si>
  <si>
    <t>http://www.whitehouse.gov/sites/default/files/omb/budget/fy2015/assets/budauth.xls</t>
  </si>
  <si>
    <t>Bureau Name</t>
  </si>
  <si>
    <t>Account Code</t>
  </si>
  <si>
    <t>Account Name</t>
  </si>
  <si>
    <t>Treasury Agency Code</t>
  </si>
  <si>
    <t>Subfunction Code</t>
  </si>
  <si>
    <t>Subfunction Title</t>
  </si>
  <si>
    <t>BEA Category</t>
  </si>
  <si>
    <t>On- or Off- Budget</t>
  </si>
  <si>
    <t>2008</t>
  </si>
  <si>
    <t>2011</t>
  </si>
  <si>
    <t>2012</t>
  </si>
  <si>
    <t>2013</t>
  </si>
  <si>
    <t>2014</t>
  </si>
  <si>
    <t>Internal Revenue Service</t>
  </si>
  <si>
    <t>0912</t>
  </si>
  <si>
    <t>Taxpayer Services</t>
  </si>
  <si>
    <t>20</t>
  </si>
  <si>
    <t>803</t>
  </si>
  <si>
    <t>Central fiscal operations</t>
  </si>
  <si>
    <t>Discretionary</t>
  </si>
  <si>
    <t>On-budget</t>
  </si>
  <si>
    <t>0913</t>
  </si>
  <si>
    <t>Enforcement</t>
  </si>
  <si>
    <t>751</t>
  </si>
  <si>
    <t>Federal law enforcement activities</t>
  </si>
  <si>
    <t>0914</t>
  </si>
  <si>
    <t>Investigation, collection, and taxpayer service</t>
  </si>
  <si>
    <t>0917</t>
  </si>
  <si>
    <t>Earned income tax credit compliance initiative</t>
  </si>
  <si>
    <t>0919</t>
  </si>
  <si>
    <t>Operations Support</t>
  </si>
  <si>
    <t>0921</t>
  </si>
  <si>
    <t>Business Systems Modernization</t>
  </si>
  <si>
    <t>0928</t>
  </si>
  <si>
    <t>Health Insurance Tax Credit Administration</t>
  </si>
  <si>
    <t>5432</t>
  </si>
  <si>
    <t>IRS Miscellaneous Retained Fees</t>
  </si>
  <si>
    <t>Total Budget Authority</t>
  </si>
  <si>
    <t>Source: FY 2011-2013</t>
  </si>
  <si>
    <t>http://www.irs.gov/pub/newsroom/budget-in-brief-fy2013.pdf</t>
  </si>
  <si>
    <t>Non-Defense Composite Outlay Deflator per FY2015 President's Budget, Historical Tables</t>
  </si>
  <si>
    <t>Est.</t>
  </si>
  <si>
    <t>page 1</t>
  </si>
  <si>
    <t xml:space="preserve">Table 10.1—Gross Domestic Product and Deflators Used in the Historical Tables: 1940–2019 </t>
  </si>
  <si>
    <t>FY2009 = 1.000</t>
  </si>
  <si>
    <t>FY2006-2007</t>
  </si>
  <si>
    <r>
      <rPr>
        <b/>
        <sz val="11"/>
        <color indexed="10"/>
        <rFont val="Arial"/>
        <family val="2"/>
      </rPr>
      <t>Calculation:</t>
    </r>
    <r>
      <rPr>
        <b/>
        <sz val="11"/>
        <rFont val="Arial"/>
        <family val="2"/>
      </rPr>
      <t xml:space="preserve"> IRS Budget Authority in Constant 2009 Dollars</t>
    </r>
  </si>
  <si>
    <t>http://www.treasury.gov/about/budget-performance/Documents/12_IRS_CJ_GTG.pdf</t>
  </si>
  <si>
    <t>table 1.1</t>
  </si>
  <si>
    <t>Filing Population per IRS Data Book, Table 3</t>
  </si>
  <si>
    <t>Individual Income Tax</t>
  </si>
  <si>
    <t>http://www.irs.gov/uac/SOI-Tax-Stats-IRS-Data-Book</t>
  </si>
  <si>
    <t>Corporation Income Tax</t>
  </si>
  <si>
    <t>FY2009-2014</t>
  </si>
  <si>
    <t>FY2014-15 per Pub 6292, Fiscal Year Return Projections for the United States (Rev 6-2014)</t>
  </si>
  <si>
    <t>S Corporation</t>
  </si>
  <si>
    <t>GAO Report on IRS budget</t>
  </si>
  <si>
    <t>http://www.irs.gov/pub/irs-pdf/p6292.pdf</t>
  </si>
  <si>
    <t>Partnerships</t>
  </si>
  <si>
    <t>http://www.gao.gov/products/GAO-14-534R</t>
  </si>
  <si>
    <t>Total Primary Filers</t>
  </si>
  <si>
    <t>FY2005-2007</t>
  </si>
  <si>
    <r>
      <rPr>
        <b/>
        <sz val="11"/>
        <color indexed="10"/>
        <rFont val="Arial"/>
        <family val="2"/>
      </rPr>
      <t xml:space="preserve">Calculation: </t>
    </r>
    <r>
      <rPr>
        <b/>
        <sz val="11"/>
        <rFont val="Arial"/>
        <family val="2"/>
      </rPr>
      <t>Discretionary Budget Authority per Primary Taxpayer</t>
    </r>
  </si>
  <si>
    <t>Budget per Taxpayer</t>
  </si>
  <si>
    <t>http://www.irs.gov/pub/irs-news/fy07budgetinbrief.pdf</t>
  </si>
  <si>
    <t>Observations*</t>
  </si>
  <si>
    <t>FY1999-2000</t>
  </si>
  <si>
    <t>Presequestration Authority:</t>
  </si>
  <si>
    <t>Minimum (2012)</t>
  </si>
  <si>
    <t>http://www.irs.gov/pub/irs-news/fs-99-06.pdf</t>
  </si>
  <si>
    <t>Maximum (2004)</t>
  </si>
  <si>
    <t>Average</t>
  </si>
  <si>
    <t>Projected FY2015 Authority (Politico, 12/7/14)</t>
  </si>
  <si>
    <t>* Analysis excludes FY2008 when ~15 million additional individual taxpayers filed returns to claim one-time Economic Stimulus Payments.</t>
  </si>
  <si>
    <t>http://www.politico.com/story/2014/12/house-senate-spending-deal-113375.html</t>
  </si>
  <si>
    <t>008bb0</t>
  </si>
  <si>
    <t>Current law</t>
  </si>
  <si>
    <t>Bush Policy</t>
  </si>
  <si>
    <t>Clinton Policy, With AMT patch</t>
  </si>
  <si>
    <t>Composition of Discretionary Spending (Millions of Dollars)</t>
  </si>
  <si>
    <t>Defense</t>
  </si>
  <si>
    <t>International</t>
  </si>
  <si>
    <t>Domestic</t>
  </si>
  <si>
    <t xml:space="preserve">Source: Budget of the United States Government, Fiscal Year 2012, Historical Tables: Table 8.7; http://www.whitehouse.gov/omb/budget/Historicals
</t>
  </si>
  <si>
    <t>Figure 2: Growth of Refundable Credits Over Time</t>
  </si>
  <si>
    <t>Billions of 2006$</t>
  </si>
  <si>
    <t>Refundable Element of EITC</t>
  </si>
  <si>
    <t>Non-Refundable Element of EITC</t>
  </si>
  <si>
    <t>Refundable Element of CTC</t>
  </si>
  <si>
    <t>Non-Refundable Element of CTC</t>
  </si>
  <si>
    <t>Source: Internal Revenue Service, Statistics of Income Division.</t>
  </si>
  <si>
    <t>Non-Business Tax Expenditures as Percentage of GDP, 1976-2006</t>
  </si>
  <si>
    <t xml:space="preserve">Source: Burman, Leonard E., Christopher Geissler, and Eric J. Toder. Forthcoming "The Growth, Distribution, and Opportunity Cost of Individual Tax Expenditures." Tax Policy Center Discussion Paper. </t>
  </si>
  <si>
    <t>$0 - $24,600</t>
  </si>
  <si>
    <t>$24,600 - $45,300</t>
  </si>
  <si>
    <t>$45,300 - $66,400</t>
  </si>
  <si>
    <t>$66,400 - $97,500</t>
  </si>
  <si>
    <t>$97,500 and above</t>
  </si>
  <si>
    <t>$1,453,100 and above</t>
  </si>
  <si>
    <t>81-90</t>
  </si>
  <si>
    <t>91-95</t>
  </si>
  <si>
    <t>96-99</t>
  </si>
  <si>
    <t>$0 - 5,000</t>
  </si>
  <si>
    <t>$5,000 - $10,000</t>
  </si>
  <si>
    <t>$10,000 - $15,000</t>
  </si>
  <si>
    <t>$15,000 - $20,000</t>
  </si>
  <si>
    <t>$20,000 - $30,000</t>
  </si>
  <si>
    <t>$30,000 - $40,000</t>
  </si>
  <si>
    <t>$40,000 - $50,000</t>
  </si>
  <si>
    <t>$50,000 - $75,000</t>
  </si>
  <si>
    <t>$75,000 - $100,000</t>
  </si>
  <si>
    <t>$100,000 - $200,000</t>
  </si>
  <si>
    <t>$200,000+</t>
  </si>
  <si>
    <t>$200,000 and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</si>
</sst>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0.0"/>
    <numFmt numFmtId="165" formatCode="#,##0.0"/>
    <numFmt numFmtId="166" formatCode="0.0%"/>
    <numFmt numFmtId="167" formatCode=";\(#\);;"/>
    <numFmt numFmtId="168" formatCode="\(#\)"/>
    <numFmt numFmtId="169" formatCode="&quot;   &quot;@"/>
    <numFmt numFmtId="170" formatCode="&quot;* &quot;#,##0;&quot;* &quot;\-#,##0;&quot;*&quot;;&quot;* &quot;@\ "/>
    <numFmt numFmtId="171" formatCode="&quot;** &quot;#,##0;&quot;** &quot;\-#,##0;&quot;**&quot;;&quot;** &quot;@"/>
    <numFmt numFmtId="172" formatCode="&quot;* &quot;#,##0;&quot;* &quot;\-#,##0;&quot;* [3]&quot;;&quot;* &quot;@\ "/>
    <numFmt numFmtId="173" formatCode="#,##0.0000"/>
    <numFmt numFmtId="174" formatCode="&quot;$&quot;#,##0.00"/>
    <numFmt numFmtId="175" formatCode="_(&quot;$&quot;* #,##0.00_);_(&quot;$&quot;* \(#,##0.00\);_(&quot;$&quot;* &quot;-&quot;??_);_(@_)"/>
    <numFmt numFmtId="176" formatCode="_(&quot;$&quot;* #,##0_);_(&quot;$&quot;* \(#,##0\);_(&quot;$&quot;* &quot;-&quot;??_);_(@_)"/>
    <numFmt numFmtId="177" formatCode="&quot;$&quot;#,##0;[Red]&quot;$&quot;#,##0"/>
    <numFmt numFmtId="178" formatCode="&quot;$&quot;#,##0_);[Red]\(&quot;$&quot;#,##0\)"/>
  </numFmts>
  <fonts count="32" x14ac:knownFonts="1">
    <font>
      <sz val="12"/>
      <color theme="1"/>
      <name val="Calibri"/>
      <family val="2"/>
      <scheme val="minor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Verdana"/>
    </font>
    <font>
      <b/>
      <sz val="10"/>
      <name val="Verdana"/>
    </font>
    <font>
      <b/>
      <sz val="10"/>
      <color rgb="FFFF0000"/>
      <name val="Times New Roman"/>
      <family val="1"/>
    </font>
    <font>
      <u/>
      <sz val="10"/>
      <color indexed="12"/>
      <name val="Arial"/>
    </font>
    <font>
      <u/>
      <sz val="10"/>
      <color indexed="12"/>
      <name val="Times New Roman"/>
      <family val="1"/>
    </font>
    <font>
      <b/>
      <sz val="12"/>
      <name val="Times New Roman"/>
      <family val="1"/>
    </font>
    <font>
      <sz val="11"/>
      <color theme="1"/>
      <name val="Calibri"/>
      <family val="2"/>
      <scheme val="minor"/>
    </font>
    <font>
      <sz val="12"/>
      <color indexed="8"/>
      <name val="Arial"/>
    </font>
    <font>
      <b/>
      <sz val="10"/>
      <name val="Arial"/>
      <family val="2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indexed="10"/>
      <name val="Arial"/>
      <family val="2"/>
    </font>
    <font>
      <b/>
      <sz val="11"/>
      <color theme="1"/>
      <name val="Calibri"/>
      <family val="2"/>
      <scheme val="minor"/>
    </font>
    <font>
      <sz val="14"/>
      <color rgb="FFFFFFFF"/>
      <name val="Helvetica Neue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name val="Arial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theme="1"/>
      </top>
      <bottom/>
      <diagonal/>
    </border>
    <border>
      <left style="thin">
        <color rgb="FF000000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theme="1"/>
      </right>
      <top/>
      <bottom/>
      <diagonal/>
    </border>
    <border>
      <left style="thin">
        <color rgb="FF000000"/>
      </left>
      <right/>
      <top/>
      <bottom style="thin">
        <color theme="1"/>
      </bottom>
      <diagonal/>
    </border>
    <border>
      <left style="thin">
        <color rgb="FF00000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3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" fillId="0" borderId="0"/>
    <xf numFmtId="0" fontId="10" fillId="0" borderId="0"/>
    <xf numFmtId="0" fontId="13" fillId="0" borderId="0"/>
    <xf numFmtId="0" fontId="1" fillId="0" borderId="0"/>
    <xf numFmtId="0" fontId="10" fillId="2" borderId="1" applyNumberFormat="0" applyFont="0" applyAlignment="0" applyProtection="0"/>
    <xf numFmtId="0" fontId="20" fillId="0" borderId="0" applyNumberFormat="0" applyFill="0" applyBorder="0" applyAlignment="0" applyProtection="0"/>
    <xf numFmtId="175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07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/>
    <xf numFmtId="0" fontId="3" fillId="0" borderId="0" xfId="1" applyFont="1" applyAlignment="1">
      <alignment horizontal="right"/>
    </xf>
    <xf numFmtId="0" fontId="2" fillId="0" borderId="0" xfId="1" applyFont="1" applyAlignment="1">
      <alignment wrapText="1"/>
    </xf>
    <xf numFmtId="0" fontId="4" fillId="0" borderId="0" xfId="1" applyFont="1" applyBorder="1"/>
    <xf numFmtId="164" fontId="3" fillId="0" borderId="0" xfId="1" applyNumberFormat="1" applyFont="1" applyBorder="1" applyAlignment="1">
      <alignment horizontal="center"/>
    </xf>
    <xf numFmtId="9" fontId="3" fillId="0" borderId="0" xfId="2" applyFont="1"/>
    <xf numFmtId="0" fontId="5" fillId="0" borderId="0" xfId="1" applyFont="1"/>
    <xf numFmtId="0" fontId="5" fillId="0" borderId="0" xfId="1" applyFont="1" applyBorder="1"/>
    <xf numFmtId="0" fontId="6" fillId="0" borderId="0" xfId="1" applyFont="1"/>
    <xf numFmtId="164" fontId="6" fillId="0" borderId="0" xfId="1" applyNumberFormat="1" applyFont="1" applyBorder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8" fillId="0" borderId="0" xfId="3" applyFont="1" applyAlignment="1" applyProtection="1">
      <alignment wrapText="1"/>
    </xf>
    <xf numFmtId="0" fontId="3" fillId="0" borderId="0" xfId="1" applyFont="1" applyAlignment="1"/>
    <xf numFmtId="0" fontId="8" fillId="0" borderId="0" xfId="3" applyFont="1" applyAlignment="1" applyProtection="1"/>
    <xf numFmtId="0" fontId="9" fillId="0" borderId="0" xfId="4" applyFont="1" applyAlignment="1">
      <alignment horizontal="center"/>
    </xf>
    <xf numFmtId="0" fontId="3" fillId="0" borderId="0" xfId="4" applyFill="1"/>
    <xf numFmtId="0" fontId="3" fillId="0" borderId="0" xfId="4"/>
    <xf numFmtId="0" fontId="3" fillId="0" borderId="2" xfId="4" applyFont="1" applyBorder="1"/>
    <xf numFmtId="0" fontId="2" fillId="0" borderId="3" xfId="4" applyFont="1" applyBorder="1" applyAlignment="1">
      <alignment horizontal="center" vertical="center" wrapText="1"/>
    </xf>
    <xf numFmtId="0" fontId="2" fillId="0" borderId="3" xfId="4" applyFont="1" applyBorder="1" applyAlignment="1">
      <alignment horizontal="center" vertical="center" wrapText="1"/>
    </xf>
    <xf numFmtId="0" fontId="3" fillId="0" borderId="3" xfId="5" applyFont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3" fillId="0" borderId="3" xfId="5" applyFont="1" applyBorder="1" applyAlignment="1">
      <alignment horizontal="center" vertical="center" wrapText="1"/>
    </xf>
    <xf numFmtId="0" fontId="2" fillId="0" borderId="0" xfId="4" applyFont="1" applyBorder="1" applyAlignment="1">
      <alignment horizontal="center" vertical="center" wrapText="1"/>
    </xf>
    <xf numFmtId="0" fontId="2" fillId="0" borderId="0" xfId="4" applyFont="1" applyBorder="1" applyAlignment="1">
      <alignment horizontal="center" vertical="center" wrapText="1"/>
    </xf>
    <xf numFmtId="0" fontId="3" fillId="0" borderId="0" xfId="5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1" fillId="0" borderId="0" xfId="1" applyBorder="1" applyAlignment="1">
      <alignment horizontal="center" vertical="center" wrapText="1"/>
    </xf>
    <xf numFmtId="0" fontId="3" fillId="0" borderId="4" xfId="5" applyFont="1" applyBorder="1" applyAlignment="1">
      <alignment horizontal="center" vertical="center" wrapText="1"/>
    </xf>
    <xf numFmtId="0" fontId="2" fillId="0" borderId="5" xfId="4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3" fillId="0" borderId="0" xfId="5" applyFont="1" applyBorder="1" applyAlignment="1">
      <alignment horizontal="center"/>
    </xf>
    <xf numFmtId="0" fontId="2" fillId="0" borderId="4" xfId="4" applyFont="1" applyBorder="1" applyAlignment="1">
      <alignment horizontal="center" vertical="center" wrapText="1"/>
    </xf>
    <xf numFmtId="0" fontId="3" fillId="0" borderId="4" xfId="5" applyFont="1" applyBorder="1" applyAlignment="1">
      <alignment horizontal="center"/>
    </xf>
    <xf numFmtId="0" fontId="3" fillId="0" borderId="4" xfId="4" applyFont="1" applyBorder="1" applyAlignment="1">
      <alignment horizontal="center" vertical="center" wrapText="1"/>
    </xf>
    <xf numFmtId="0" fontId="3" fillId="0" borderId="0" xfId="4" applyFont="1"/>
    <xf numFmtId="0" fontId="2" fillId="0" borderId="0" xfId="4" applyFont="1" applyAlignment="1">
      <alignment horizontal="right"/>
    </xf>
    <xf numFmtId="165" fontId="3" fillId="0" borderId="0" xfId="4" applyNumberFormat="1" applyFont="1" applyAlignment="1">
      <alignment horizontal="right"/>
    </xf>
    <xf numFmtId="3" fontId="3" fillId="0" borderId="0" xfId="4" applyNumberFormat="1" applyFont="1" applyAlignment="1">
      <alignment horizontal="right"/>
    </xf>
    <xf numFmtId="0" fontId="3" fillId="0" borderId="0" xfId="4" applyFont="1" applyAlignment="1">
      <alignment horizontal="right"/>
    </xf>
    <xf numFmtId="16" fontId="2" fillId="0" borderId="0" xfId="4" quotePrefix="1" applyNumberFormat="1" applyFont="1" applyAlignment="1">
      <alignment horizontal="right"/>
    </xf>
    <xf numFmtId="0" fontId="2" fillId="0" borderId="0" xfId="4" applyFont="1" applyAlignment="1">
      <alignment horizontal="left"/>
    </xf>
    <xf numFmtId="0" fontId="3" fillId="0" borderId="4" xfId="4" applyFont="1" applyBorder="1"/>
    <xf numFmtId="0" fontId="3" fillId="0" borderId="0" xfId="4" applyFont="1" applyFill="1" applyBorder="1"/>
    <xf numFmtId="0" fontId="10" fillId="0" borderId="0" xfId="6"/>
    <xf numFmtId="10" fontId="10" fillId="0" borderId="0" xfId="6" applyNumberFormat="1"/>
    <xf numFmtId="0" fontId="1" fillId="0" borderId="0" xfId="1" applyAlignment="1">
      <alignment wrapText="1"/>
    </xf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1" fontId="1" fillId="0" borderId="0" xfId="1" quotePrefix="1" applyNumberFormat="1" applyAlignment="1">
      <alignment horizontal="center"/>
    </xf>
    <xf numFmtId="1" fontId="1" fillId="0" borderId="0" xfId="1" applyNumberFormat="1"/>
    <xf numFmtId="1" fontId="1" fillId="0" borderId="0" xfId="1" applyNumberFormat="1" applyAlignment="1">
      <alignment horizontal="center"/>
    </xf>
    <xf numFmtId="0" fontId="11" fillId="0" borderId="0" xfId="1" applyFont="1" applyAlignment="1">
      <alignment vertical="top" wrapText="1"/>
    </xf>
    <xf numFmtId="0" fontId="1" fillId="0" borderId="0" xfId="1" applyAlignment="1">
      <alignment vertical="top" wrapText="1"/>
    </xf>
    <xf numFmtId="164" fontId="1" fillId="0" borderId="0" xfId="1" applyNumberFormat="1"/>
    <xf numFmtId="0" fontId="12" fillId="0" borderId="0" xfId="7" applyFont="1" applyFill="1" applyAlignment="1">
      <alignment horizontal="left" wrapText="1"/>
    </xf>
    <xf numFmtId="0" fontId="14" fillId="0" borderId="0" xfId="7" applyFont="1" applyFill="1"/>
    <xf numFmtId="0" fontId="15" fillId="0" borderId="2" xfId="7" applyFont="1" applyFill="1" applyBorder="1" applyAlignment="1">
      <alignment horizontal="left" wrapText="1"/>
    </xf>
    <xf numFmtId="0" fontId="15" fillId="0" borderId="6" xfId="7" applyFont="1" applyFill="1" applyBorder="1" applyAlignment="1">
      <alignment horizontal="center" vertical="center" wrapText="1"/>
    </xf>
    <xf numFmtId="0" fontId="15" fillId="0" borderId="7" xfId="7" applyFont="1" applyFill="1" applyBorder="1" applyAlignment="1">
      <alignment horizontal="center" vertical="center" wrapText="1"/>
    </xf>
    <xf numFmtId="0" fontId="15" fillId="0" borderId="8" xfId="7" applyFont="1" applyFill="1" applyBorder="1" applyAlignment="1">
      <alignment vertical="center"/>
    </xf>
    <xf numFmtId="0" fontId="15" fillId="3" borderId="8" xfId="7" applyFont="1" applyFill="1" applyBorder="1" applyAlignment="1">
      <alignment vertical="center"/>
    </xf>
    <xf numFmtId="0" fontId="15" fillId="0" borderId="9" xfId="7" applyFont="1" applyFill="1" applyBorder="1" applyAlignment="1">
      <alignment vertical="center"/>
    </xf>
    <xf numFmtId="0" fontId="15" fillId="0" borderId="10" xfId="7" applyFont="1" applyFill="1" applyBorder="1" applyAlignment="1">
      <alignment vertical="center"/>
    </xf>
    <xf numFmtId="0" fontId="15" fillId="0" borderId="9" xfId="7" applyNumberFormat="1" applyFont="1" applyFill="1" applyBorder="1" applyAlignment="1">
      <alignment vertical="center"/>
    </xf>
    <xf numFmtId="0" fontId="15" fillId="0" borderId="10" xfId="7" applyNumberFormat="1" applyFont="1" applyFill="1" applyBorder="1" applyAlignment="1">
      <alignment vertical="center"/>
    </xf>
    <xf numFmtId="0" fontId="15" fillId="3" borderId="3" xfId="7" applyNumberFormat="1" applyFont="1" applyFill="1" applyBorder="1" applyAlignment="1">
      <alignment vertical="center"/>
    </xf>
    <xf numFmtId="0" fontId="15" fillId="0" borderId="8" xfId="7" applyNumberFormat="1" applyFont="1" applyFill="1" applyBorder="1" applyAlignment="1">
      <alignment vertical="center" wrapText="1"/>
    </xf>
    <xf numFmtId="0" fontId="15" fillId="0" borderId="8" xfId="7" applyFont="1" applyFill="1" applyBorder="1" applyAlignment="1">
      <alignment vertical="center" wrapText="1"/>
    </xf>
    <xf numFmtId="0" fontId="15" fillId="0" borderId="3" xfId="7" applyFont="1" applyFill="1" applyBorder="1" applyAlignment="1">
      <alignment vertical="center" wrapText="1"/>
    </xf>
    <xf numFmtId="0" fontId="15" fillId="3" borderId="10" xfId="7" applyFont="1" applyFill="1" applyBorder="1" applyAlignment="1">
      <alignment vertical="center"/>
    </xf>
    <xf numFmtId="0" fontId="15" fillId="0" borderId="3" xfId="7" applyFont="1" applyFill="1" applyBorder="1" applyAlignment="1">
      <alignment vertical="center"/>
    </xf>
    <xf numFmtId="0" fontId="14" fillId="0" borderId="0" xfId="7" applyFont="1" applyFill="1" applyBorder="1"/>
    <xf numFmtId="0" fontId="15" fillId="0" borderId="11" xfId="7" applyFont="1" applyFill="1" applyBorder="1" applyAlignment="1">
      <alignment horizontal="center" vertical="center" wrapText="1"/>
    </xf>
    <xf numFmtId="0" fontId="15" fillId="0" borderId="12" xfId="7" applyFont="1" applyFill="1" applyBorder="1" applyAlignment="1">
      <alignment horizontal="center" vertical="center" wrapText="1"/>
    </xf>
    <xf numFmtId="0" fontId="15" fillId="0" borderId="13" xfId="7" applyFont="1" applyFill="1" applyBorder="1" applyAlignment="1">
      <alignment vertical="center"/>
    </xf>
    <xf numFmtId="0" fontId="15" fillId="3" borderId="13" xfId="7" applyFont="1" applyFill="1" applyBorder="1" applyAlignment="1">
      <alignment vertical="center"/>
    </xf>
    <xf numFmtId="0" fontId="15" fillId="0" borderId="14" xfId="7" applyFont="1" applyFill="1" applyBorder="1" applyAlignment="1">
      <alignment vertical="center" wrapText="1"/>
    </xf>
    <xf numFmtId="0" fontId="15" fillId="0" borderId="14" xfId="7" applyNumberFormat="1" applyFont="1" applyFill="1" applyBorder="1" applyAlignment="1">
      <alignment vertical="center" wrapText="1"/>
    </xf>
    <xf numFmtId="0" fontId="15" fillId="3" borderId="13" xfId="7" applyNumberFormat="1" applyFont="1" applyFill="1" applyBorder="1" applyAlignment="1">
      <alignment vertical="center" wrapText="1"/>
    </xf>
    <xf numFmtId="0" fontId="15" fillId="0" borderId="13" xfId="7" applyNumberFormat="1" applyFont="1" applyFill="1" applyBorder="1" applyAlignment="1">
      <alignment vertical="center"/>
    </xf>
    <xf numFmtId="0" fontId="15" fillId="0" borderId="15" xfId="7" applyFont="1" applyFill="1" applyBorder="1" applyAlignment="1">
      <alignment vertical="center" wrapText="1"/>
    </xf>
    <xf numFmtId="0" fontId="15" fillId="0" borderId="4" xfId="7" applyFont="1" applyFill="1" applyBorder="1" applyAlignment="1">
      <alignment vertical="center" wrapText="1"/>
    </xf>
    <xf numFmtId="0" fontId="15" fillId="0" borderId="14" xfId="7" applyFont="1" applyFill="1" applyBorder="1" applyAlignment="1">
      <alignment vertical="center"/>
    </xf>
    <xf numFmtId="0" fontId="15" fillId="3" borderId="14" xfId="7" applyFont="1" applyFill="1" applyBorder="1" applyAlignment="1">
      <alignment vertical="center"/>
    </xf>
    <xf numFmtId="0" fontId="15" fillId="0" borderId="0" xfId="7" applyFont="1" applyFill="1" applyBorder="1" applyAlignment="1">
      <alignment vertical="center"/>
    </xf>
    <xf numFmtId="0" fontId="14" fillId="0" borderId="0" xfId="7" applyFont="1" applyFill="1" applyAlignment="1">
      <alignment horizontal="center"/>
    </xf>
    <xf numFmtId="0" fontId="15" fillId="0" borderId="15" xfId="7" applyFont="1" applyFill="1" applyBorder="1" applyAlignment="1">
      <alignment vertical="center"/>
    </xf>
    <xf numFmtId="0" fontId="15" fillId="3" borderId="15" xfId="7" applyFont="1" applyFill="1" applyBorder="1" applyAlignment="1">
      <alignment vertical="center"/>
    </xf>
    <xf numFmtId="0" fontId="15" fillId="0" borderId="15" xfId="7" applyNumberFormat="1" applyFont="1" applyFill="1" applyBorder="1" applyAlignment="1">
      <alignment vertical="center" wrapText="1"/>
    </xf>
    <xf numFmtId="0" fontId="15" fillId="3" borderId="15" xfId="7" applyNumberFormat="1" applyFont="1" applyFill="1" applyBorder="1" applyAlignment="1">
      <alignment vertical="center" wrapText="1"/>
    </xf>
    <xf numFmtId="0" fontId="15" fillId="0" borderId="15" xfId="7" applyNumberFormat="1" applyFont="1" applyFill="1" applyBorder="1" applyAlignment="1">
      <alignment vertical="center"/>
    </xf>
    <xf numFmtId="0" fontId="15" fillId="0" borderId="16" xfId="7" applyFont="1" applyFill="1" applyBorder="1" applyAlignment="1">
      <alignment vertical="center"/>
    </xf>
    <xf numFmtId="0" fontId="15" fillId="0" borderId="4" xfId="7" applyFont="1" applyFill="1" applyBorder="1" applyAlignment="1">
      <alignment vertical="center"/>
    </xf>
    <xf numFmtId="3" fontId="15" fillId="0" borderId="17" xfId="7" applyNumberFormat="1" applyFont="1" applyFill="1" applyBorder="1" applyAlignment="1">
      <alignment horizontal="center" vertical="center"/>
    </xf>
    <xf numFmtId="3" fontId="15" fillId="0" borderId="17" xfId="7" applyNumberFormat="1" applyFont="1" applyFill="1" applyBorder="1" applyAlignment="1">
      <alignment horizontal="center" vertical="center"/>
    </xf>
    <xf numFmtId="3" fontId="15" fillId="3" borderId="17" xfId="7" applyNumberFormat="1" applyFont="1" applyFill="1" applyBorder="1" applyAlignment="1">
      <alignment horizontal="center" vertical="center"/>
    </xf>
    <xf numFmtId="3" fontId="15" fillId="3" borderId="17" xfId="7" applyNumberFormat="1" applyFont="1" applyFill="1" applyBorder="1" applyAlignment="1">
      <alignment horizontal="center" vertical="center"/>
    </xf>
    <xf numFmtId="3" fontId="15" fillId="0" borderId="14" xfId="7" applyNumberFormat="1" applyFont="1" applyFill="1" applyBorder="1" applyAlignment="1">
      <alignment horizontal="center" vertical="center"/>
    </xf>
    <xf numFmtId="167" fontId="14" fillId="0" borderId="0" xfId="7" applyNumberFormat="1" applyFont="1" applyFill="1" applyAlignment="1">
      <alignment horizontal="center"/>
    </xf>
    <xf numFmtId="0" fontId="15" fillId="0" borderId="18" xfId="7" applyFont="1" applyFill="1" applyBorder="1" applyAlignment="1">
      <alignment horizontal="center" vertical="center" wrapText="1"/>
    </xf>
    <xf numFmtId="0" fontId="15" fillId="0" borderId="19" xfId="7" applyFont="1" applyFill="1" applyBorder="1" applyAlignment="1">
      <alignment horizontal="center" vertical="center" wrapText="1"/>
    </xf>
    <xf numFmtId="3" fontId="15" fillId="0" borderId="19" xfId="7" applyNumberFormat="1" applyFont="1" applyFill="1" applyBorder="1" applyAlignment="1">
      <alignment horizontal="center" vertical="center"/>
    </xf>
    <xf numFmtId="3" fontId="15" fillId="0" borderId="19" xfId="7" applyNumberFormat="1" applyFont="1" applyFill="1" applyBorder="1" applyAlignment="1">
      <alignment horizontal="center" vertical="center"/>
    </xf>
    <xf numFmtId="3" fontId="15" fillId="3" borderId="19" xfId="7" applyNumberFormat="1" applyFont="1" applyFill="1" applyBorder="1" applyAlignment="1">
      <alignment horizontal="center" vertical="center"/>
    </xf>
    <xf numFmtId="3" fontId="15" fillId="3" borderId="19" xfId="7" applyNumberFormat="1" applyFont="1" applyFill="1" applyBorder="1" applyAlignment="1">
      <alignment horizontal="center" vertical="center"/>
    </xf>
    <xf numFmtId="3" fontId="15" fillId="0" borderId="15" xfId="7" applyNumberFormat="1" applyFont="1" applyFill="1" applyBorder="1" applyAlignment="1">
      <alignment horizontal="center" vertical="center"/>
    </xf>
    <xf numFmtId="167" fontId="15" fillId="0" borderId="0" xfId="7" applyNumberFormat="1" applyFont="1" applyFill="1" applyAlignment="1">
      <alignment horizontal="center"/>
    </xf>
    <xf numFmtId="168" fontId="15" fillId="0" borderId="16" xfId="7" applyNumberFormat="1" applyFont="1" applyFill="1" applyBorder="1" applyAlignment="1">
      <alignment horizontal="centerContinuous" vertical="center"/>
    </xf>
    <xf numFmtId="168" fontId="15" fillId="3" borderId="16" xfId="7" applyNumberFormat="1" applyFont="1" applyFill="1" applyBorder="1" applyAlignment="1">
      <alignment horizontal="centerContinuous" vertical="center"/>
    </xf>
    <xf numFmtId="49" fontId="16" fillId="0" borderId="20" xfId="7" applyNumberFormat="1" applyFont="1" applyFill="1" applyBorder="1"/>
    <xf numFmtId="3" fontId="16" fillId="0" borderId="21" xfId="8" applyNumberFormat="1" applyFont="1" applyFill="1" applyBorder="1" applyAlignment="1">
      <alignment horizontal="right"/>
    </xf>
    <xf numFmtId="3" fontId="16" fillId="3" borderId="21" xfId="8" applyNumberFormat="1" applyFont="1" applyFill="1" applyBorder="1" applyAlignment="1">
      <alignment horizontal="right"/>
    </xf>
    <xf numFmtId="3" fontId="16" fillId="0" borderId="22" xfId="8" applyNumberFormat="1" applyFont="1" applyFill="1" applyBorder="1" applyAlignment="1">
      <alignment horizontal="right"/>
    </xf>
    <xf numFmtId="0" fontId="17" fillId="0" borderId="0" xfId="7" applyFont="1" applyFill="1"/>
    <xf numFmtId="169" fontId="15" fillId="0" borderId="23" xfId="7" applyNumberFormat="1" applyFont="1" applyFill="1" applyBorder="1"/>
    <xf numFmtId="3" fontId="15" fillId="0" borderId="24" xfId="8" applyNumberFormat="1" applyFont="1" applyFill="1" applyBorder="1" applyAlignment="1">
      <alignment horizontal="right"/>
    </xf>
    <xf numFmtId="3" fontId="15" fillId="3" borderId="24" xfId="8" applyNumberFormat="1" applyFont="1" applyFill="1" applyBorder="1" applyAlignment="1">
      <alignment horizontal="right"/>
    </xf>
    <xf numFmtId="170" fontId="15" fillId="0" borderId="24" xfId="8" applyNumberFormat="1" applyFont="1" applyFill="1" applyBorder="1" applyAlignment="1">
      <alignment horizontal="right"/>
    </xf>
    <xf numFmtId="3" fontId="15" fillId="0" borderId="25" xfId="8" applyNumberFormat="1" applyFont="1" applyFill="1" applyBorder="1" applyAlignment="1">
      <alignment horizontal="right"/>
    </xf>
    <xf numFmtId="171" fontId="15" fillId="0" borderId="24" xfId="8" applyNumberFormat="1" applyFont="1" applyFill="1" applyBorder="1" applyAlignment="1">
      <alignment horizontal="right"/>
    </xf>
    <xf numFmtId="172" fontId="15" fillId="0" borderId="24" xfId="8" applyNumberFormat="1" applyFont="1" applyFill="1" applyBorder="1" applyAlignment="1">
      <alignment horizontal="right"/>
    </xf>
    <xf numFmtId="0" fontId="15" fillId="0" borderId="0" xfId="7" applyFont="1" applyFill="1"/>
    <xf numFmtId="0" fontId="15" fillId="0" borderId="0" xfId="7" applyFont="1" applyFill="1" applyAlignment="1">
      <alignment horizontal="right"/>
    </xf>
    <xf numFmtId="0" fontId="15" fillId="3" borderId="0" xfId="7" applyFont="1" applyFill="1" applyAlignment="1">
      <alignment horizontal="right"/>
    </xf>
    <xf numFmtId="0" fontId="15" fillId="3" borderId="0" xfId="7" applyFont="1" applyFill="1"/>
    <xf numFmtId="0" fontId="14" fillId="3" borderId="0" xfId="7" applyFont="1" applyFill="1"/>
    <xf numFmtId="3" fontId="15" fillId="0" borderId="0" xfId="7" applyNumberFormat="1" applyFont="1" applyFill="1" applyAlignment="1">
      <alignment horizontal="right"/>
    </xf>
    <xf numFmtId="3" fontId="15" fillId="3" borderId="0" xfId="7" applyNumberFormat="1" applyFont="1" applyFill="1" applyAlignment="1">
      <alignment horizontal="right"/>
    </xf>
    <xf numFmtId="171" fontId="14" fillId="0" borderId="0" xfId="7" applyNumberFormat="1" applyFont="1" applyFill="1"/>
    <xf numFmtId="0" fontId="15" fillId="0" borderId="0" xfId="7" applyFont="1" applyFill="1" applyBorder="1" applyAlignment="1">
      <alignment horizontal="right"/>
    </xf>
    <xf numFmtId="3" fontId="15" fillId="0" borderId="0" xfId="8" applyNumberFormat="1" applyFont="1" applyFill="1" applyBorder="1" applyAlignment="1">
      <alignment horizontal="right"/>
    </xf>
    <xf numFmtId="3" fontId="16" fillId="0" borderId="0" xfId="8" applyNumberFormat="1" applyFont="1" applyFill="1" applyBorder="1" applyAlignment="1">
      <alignment horizontal="right"/>
    </xf>
    <xf numFmtId="3" fontId="14" fillId="0" borderId="0" xfId="7" applyNumberFormat="1" applyFont="1" applyFill="1"/>
    <xf numFmtId="0" fontId="18" fillId="0" borderId="0" xfId="6" applyFont="1" applyAlignment="1" applyProtection="1"/>
    <xf numFmtId="0" fontId="10" fillId="0" borderId="0" xfId="6" applyAlignment="1"/>
    <xf numFmtId="0" fontId="19" fillId="0" borderId="0" xfId="6" applyFont="1" applyAlignment="1" applyProtection="1"/>
    <xf numFmtId="0" fontId="20" fillId="0" borderId="0" xfId="10" applyAlignment="1" applyProtection="1"/>
    <xf numFmtId="0" fontId="19" fillId="0" borderId="26" xfId="6" applyFont="1" applyBorder="1" applyAlignment="1" applyProtection="1">
      <alignment horizontal="center" vertical="center" wrapText="1"/>
    </xf>
    <xf numFmtId="0" fontId="19" fillId="0" borderId="27" xfId="6" applyFont="1" applyBorder="1" applyAlignment="1" applyProtection="1">
      <alignment horizontal="center" vertical="center" wrapText="1"/>
    </xf>
    <xf numFmtId="0" fontId="18" fillId="0" borderId="0" xfId="6" applyFont="1" applyAlignment="1" applyProtection="1">
      <alignment wrapText="1"/>
    </xf>
    <xf numFmtId="0" fontId="18" fillId="0" borderId="28" xfId="6" applyFont="1" applyBorder="1" applyAlignment="1" applyProtection="1"/>
    <xf numFmtId="3" fontId="18" fillId="0" borderId="28" xfId="6" applyNumberFormat="1" applyFont="1" applyBorder="1" applyAlignment="1" applyProtection="1">
      <alignment horizontal="right"/>
    </xf>
    <xf numFmtId="3" fontId="18" fillId="0" borderId="27" xfId="6" applyNumberFormat="1" applyFont="1" applyBorder="1" applyAlignment="1" applyProtection="1">
      <alignment horizontal="right"/>
    </xf>
    <xf numFmtId="3" fontId="18" fillId="0" borderId="29" xfId="6" applyNumberFormat="1" applyFont="1" applyBorder="1" applyAlignment="1" applyProtection="1">
      <alignment horizontal="right"/>
    </xf>
    <xf numFmtId="0" fontId="18" fillId="0" borderId="30" xfId="6" applyFont="1" applyBorder="1" applyAlignment="1" applyProtection="1"/>
    <xf numFmtId="3" fontId="18" fillId="0" borderId="30" xfId="6" applyNumberFormat="1" applyFont="1" applyBorder="1" applyAlignment="1" applyProtection="1">
      <alignment horizontal="right"/>
    </xf>
    <xf numFmtId="3" fontId="18" fillId="0" borderId="31" xfId="6" applyNumberFormat="1" applyFont="1" applyBorder="1" applyAlignment="1" applyProtection="1">
      <alignment horizontal="right"/>
    </xf>
    <xf numFmtId="0" fontId="10" fillId="0" borderId="0" xfId="6" applyBorder="1" applyAlignment="1"/>
    <xf numFmtId="0" fontId="21" fillId="0" borderId="0" xfId="6" applyFont="1" applyAlignment="1"/>
    <xf numFmtId="3" fontId="21" fillId="0" borderId="0" xfId="6" applyNumberFormat="1" applyFont="1" applyAlignment="1"/>
    <xf numFmtId="0" fontId="10" fillId="3" borderId="0" xfId="6" applyFill="1" applyBorder="1" applyAlignment="1"/>
    <xf numFmtId="0" fontId="10" fillId="3" borderId="0" xfId="6" applyFill="1" applyAlignment="1"/>
    <xf numFmtId="3" fontId="22" fillId="3" borderId="0" xfId="6" applyNumberFormat="1" applyFont="1" applyFill="1" applyAlignment="1"/>
    <xf numFmtId="0" fontId="22" fillId="0" borderId="0" xfId="6" applyFont="1" applyAlignment="1"/>
    <xf numFmtId="0" fontId="21" fillId="0" borderId="0" xfId="6" applyFont="1" applyAlignment="1">
      <alignment horizontal="center"/>
    </xf>
    <xf numFmtId="0" fontId="20" fillId="0" borderId="0" xfId="10"/>
    <xf numFmtId="173" fontId="18" fillId="0" borderId="32" xfId="6" applyNumberFormat="1" applyFont="1" applyBorder="1" applyAlignment="1" applyProtection="1">
      <alignment horizontal="right" wrapText="1"/>
    </xf>
    <xf numFmtId="173" fontId="18" fillId="0" borderId="33" xfId="6" applyNumberFormat="1" applyFont="1" applyBorder="1" applyAlignment="1" applyProtection="1">
      <alignment horizontal="right" wrapText="1"/>
    </xf>
    <xf numFmtId="173" fontId="18" fillId="0" borderId="0" xfId="6" applyNumberFormat="1" applyFont="1" applyBorder="1" applyAlignment="1" applyProtection="1">
      <alignment horizontal="right" wrapText="1"/>
    </xf>
    <xf numFmtId="3" fontId="18" fillId="0" borderId="34" xfId="6" applyNumberFormat="1" applyFont="1" applyBorder="1" applyAlignment="1" applyProtection="1">
      <alignment horizontal="right"/>
    </xf>
    <xf numFmtId="3" fontId="18" fillId="0" borderId="35" xfId="6" applyNumberFormat="1" applyFont="1" applyBorder="1" applyAlignment="1" applyProtection="1">
      <alignment horizontal="right"/>
    </xf>
    <xf numFmtId="0" fontId="20" fillId="0" borderId="0" xfId="10" applyAlignment="1"/>
    <xf numFmtId="3" fontId="18" fillId="0" borderId="36" xfId="6" applyNumberFormat="1" applyFont="1" applyBorder="1" applyAlignment="1" applyProtection="1">
      <alignment horizontal="right"/>
    </xf>
    <xf numFmtId="0" fontId="24" fillId="0" borderId="0" xfId="6" applyFont="1" applyAlignment="1"/>
    <xf numFmtId="3" fontId="18" fillId="0" borderId="37" xfId="6" applyNumberFormat="1" applyFont="1" applyBorder="1" applyAlignment="1" applyProtection="1">
      <alignment horizontal="right"/>
    </xf>
    <xf numFmtId="3" fontId="18" fillId="0" borderId="38" xfId="6" applyNumberFormat="1" applyFont="1" applyBorder="1" applyAlignment="1" applyProtection="1">
      <alignment horizontal="right"/>
    </xf>
    <xf numFmtId="3" fontId="19" fillId="0" borderId="0" xfId="6" applyNumberFormat="1" applyFont="1" applyBorder="1" applyAlignment="1" applyProtection="1">
      <alignment horizontal="right"/>
    </xf>
    <xf numFmtId="174" fontId="21" fillId="0" borderId="0" xfId="6" applyNumberFormat="1" applyFont="1" applyAlignment="1"/>
    <xf numFmtId="0" fontId="18" fillId="0" borderId="39" xfId="6" applyFont="1" applyBorder="1" applyAlignment="1" applyProtection="1"/>
    <xf numFmtId="0" fontId="10" fillId="0" borderId="40" xfId="6" applyBorder="1" applyAlignment="1"/>
    <xf numFmtId="0" fontId="22" fillId="0" borderId="40" xfId="6" applyFont="1" applyBorder="1" applyAlignment="1">
      <alignment horizontal="right"/>
    </xf>
    <xf numFmtId="174" fontId="21" fillId="0" borderId="41" xfId="6" applyNumberFormat="1" applyFont="1" applyBorder="1" applyAlignment="1"/>
    <xf numFmtId="0" fontId="18" fillId="0" borderId="42" xfId="6" applyFont="1" applyBorder="1" applyAlignment="1" applyProtection="1"/>
    <xf numFmtId="0" fontId="22" fillId="0" borderId="0" xfId="6" applyFont="1" applyBorder="1" applyAlignment="1">
      <alignment horizontal="right"/>
    </xf>
    <xf numFmtId="174" fontId="21" fillId="0" borderId="43" xfId="6" applyNumberFormat="1" applyFont="1" applyBorder="1" applyAlignment="1"/>
    <xf numFmtId="0" fontId="22" fillId="0" borderId="42" xfId="6" applyFont="1" applyBorder="1" applyAlignment="1"/>
    <xf numFmtId="0" fontId="22" fillId="0" borderId="44" xfId="6" applyFont="1" applyBorder="1" applyAlignment="1"/>
    <xf numFmtId="0" fontId="22" fillId="0" borderId="45" xfId="6" applyFont="1" applyBorder="1" applyAlignment="1"/>
    <xf numFmtId="0" fontId="10" fillId="0" borderId="45" xfId="6" applyBorder="1" applyAlignment="1"/>
    <xf numFmtId="174" fontId="21" fillId="0" borderId="46" xfId="6" applyNumberFormat="1" applyFont="1" applyBorder="1" applyAlignment="1"/>
    <xf numFmtId="0" fontId="10" fillId="0" borderId="40" xfId="6" applyBorder="1" applyAlignment="1">
      <alignment wrapText="1"/>
    </xf>
    <xf numFmtId="0" fontId="25" fillId="0" borderId="0" xfId="6" applyFont="1"/>
    <xf numFmtId="0" fontId="26" fillId="0" borderId="0" xfId="4" applyFont="1" applyAlignment="1">
      <alignment horizontal="right" indent="2"/>
    </xf>
    <xf numFmtId="165" fontId="27" fillId="0" borderId="0" xfId="4" applyNumberFormat="1" applyFont="1" applyAlignment="1">
      <alignment horizontal="right" indent="2"/>
    </xf>
    <xf numFmtId="16" fontId="26" fillId="0" borderId="0" xfId="4" quotePrefix="1" applyNumberFormat="1" applyFont="1" applyAlignment="1">
      <alignment horizontal="right" indent="2"/>
    </xf>
    <xf numFmtId="0" fontId="28" fillId="0" borderId="0" xfId="6" applyFont="1"/>
    <xf numFmtId="0" fontId="29" fillId="0" borderId="0" xfId="6" applyFont="1"/>
    <xf numFmtId="176" fontId="29" fillId="0" borderId="0" xfId="11" applyNumberFormat="1" applyFont="1"/>
    <xf numFmtId="177" fontId="29" fillId="0" borderId="0" xfId="6" applyNumberFormat="1" applyFont="1"/>
    <xf numFmtId="0" fontId="29" fillId="0" borderId="0" xfId="6" applyNumberFormat="1" applyFont="1" applyAlignment="1">
      <alignment wrapText="1"/>
    </xf>
    <xf numFmtId="0" fontId="29" fillId="0" borderId="0" xfId="6" applyFont="1" applyAlignment="1">
      <alignment wrapText="1"/>
    </xf>
    <xf numFmtId="0" fontId="15" fillId="0" borderId="0" xfId="1" applyFont="1"/>
    <xf numFmtId="0" fontId="15" fillId="0" borderId="0" xfId="1" applyFont="1" applyAlignment="1">
      <alignment horizontal="centerContinuous"/>
    </xf>
    <xf numFmtId="0" fontId="15" fillId="0" borderId="0" xfId="1" applyFont="1" applyAlignment="1">
      <alignment horizontal="center" wrapText="1"/>
    </xf>
    <xf numFmtId="164" fontId="15" fillId="0" borderId="0" xfId="1" applyNumberFormat="1" applyFont="1"/>
    <xf numFmtId="0" fontId="15" fillId="0" borderId="0" xfId="1" applyFont="1" applyFill="1"/>
    <xf numFmtId="164" fontId="30" fillId="0" borderId="0" xfId="1" applyNumberFormat="1" applyFont="1"/>
    <xf numFmtId="0" fontId="31" fillId="0" borderId="0" xfId="6" applyFont="1"/>
    <xf numFmtId="164" fontId="31" fillId="0" borderId="0" xfId="6" applyNumberFormat="1" applyFont="1"/>
    <xf numFmtId="166" fontId="31" fillId="0" borderId="0" xfId="12" applyNumberFormat="1" applyFont="1"/>
    <xf numFmtId="178" fontId="31" fillId="0" borderId="0" xfId="6" applyNumberFormat="1" applyFont="1"/>
  </cellXfs>
  <cellStyles count="13">
    <cellStyle name="Currency 2" xfId="11"/>
    <cellStyle name="Hyperlink" xfId="3" builtinId="8"/>
    <cellStyle name="Hyperlink 2" xfId="10"/>
    <cellStyle name="Normal" xfId="0" builtinId="0"/>
    <cellStyle name="Normal 2" xfId="1"/>
    <cellStyle name="Normal 3" xfId="6"/>
    <cellStyle name="Normal 4" xfId="7"/>
    <cellStyle name="Normal_Acc and Freeze Options" xfId="4"/>
    <cellStyle name="Normal_BG suggestion" xfId="5"/>
    <cellStyle name="Normal_TBL14" xfId="8"/>
    <cellStyle name="Note 2" xfId="9"/>
    <cellStyle name="Percent 2" xfId="2"/>
    <cellStyle name="Percent 3" xfId="1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8.xml"/><Relationship Id="rId21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1.xml"/><Relationship Id="rId24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13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externalLink" Target="externalLinks/externalLink2.xml"/><Relationship Id="rId15" Type="http://schemas.openxmlformats.org/officeDocument/2006/relationships/externalLink" Target="externalLinks/externalLink3.xml"/><Relationship Id="rId16" Type="http://schemas.openxmlformats.org/officeDocument/2006/relationships/externalLink" Target="externalLinks/externalLink4.xml"/><Relationship Id="rId17" Type="http://schemas.openxmlformats.org/officeDocument/2006/relationships/externalLink" Target="externalLinks/externalLink5.xml"/><Relationship Id="rId18" Type="http://schemas.openxmlformats.org/officeDocument/2006/relationships/externalLink" Target="externalLinks/externalLink6.xml"/><Relationship Id="rId19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32621081039059"/>
          <c:y val="0.243572813202271"/>
          <c:w val="0.943902476045916"/>
          <c:h val="0.524290353259705"/>
        </c:manualLayout>
      </c:layout>
      <c:areaChart>
        <c:grouping val="standard"/>
        <c:varyColors val="0"/>
        <c:ser>
          <c:idx val="0"/>
          <c:order val="0"/>
          <c:tx>
            <c:strRef>
              <c:f>'Area multiples'!$J$51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'Area multiples'!$I$52:$I$104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multiples'!$J$52:$J$104</c:f>
              <c:numCache>
                <c:formatCode>General</c:formatCode>
                <c:ptCount val="53"/>
                <c:pt idx="0">
                  <c:v>0.739277270305401</c:v>
                </c:pt>
                <c:pt idx="1">
                  <c:v>0.797819712915665</c:v>
                </c:pt>
                <c:pt idx="2">
                  <c:v>0.758972984475708</c:v>
                </c:pt>
                <c:pt idx="3">
                  <c:v>0.721077847549829</c:v>
                </c:pt>
                <c:pt idx="4">
                  <c:v>0.53170178727608</c:v>
                </c:pt>
                <c:pt idx="5">
                  <c:v>0.376861354906519</c:v>
                </c:pt>
                <c:pt idx="6">
                  <c:v>0.190789665553618</c:v>
                </c:pt>
                <c:pt idx="7">
                  <c:v>0.159875140704568</c:v>
                </c:pt>
              </c:numCache>
            </c:numRef>
          </c:val>
        </c:ser>
        <c:ser>
          <c:idx val="1"/>
          <c:order val="1"/>
          <c:tx>
            <c:strRef>
              <c:f>'Area multiples'!$K$51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'Area multiples'!$I$52:$I$104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multiples'!$K$52:$K$104</c:f>
              <c:numCache>
                <c:formatCode>General</c:formatCode>
                <c:ptCount val="53"/>
                <c:pt idx="9">
                  <c:v>0.0255339556437097</c:v>
                </c:pt>
                <c:pt idx="10">
                  <c:v>0.0160100396456843</c:v>
                </c:pt>
                <c:pt idx="11">
                  <c:v>0.019287589077138</c:v>
                </c:pt>
                <c:pt idx="12">
                  <c:v>0.0296188329921527</c:v>
                </c:pt>
                <c:pt idx="13">
                  <c:v>0.0608027480038167</c:v>
                </c:pt>
                <c:pt idx="14">
                  <c:v>0.0829411006777629</c:v>
                </c:pt>
                <c:pt idx="15">
                  <c:v>0.132491659337197</c:v>
                </c:pt>
                <c:pt idx="16">
                  <c:v>0.140969151259427</c:v>
                </c:pt>
              </c:numCache>
            </c:numRef>
          </c:val>
        </c:ser>
        <c:ser>
          <c:idx val="2"/>
          <c:order val="2"/>
          <c:tx>
            <c:strRef>
              <c:f>'Area multiples'!$L$51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'Area multiples'!$I$52:$I$104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multiples'!$L$52:$L$104</c:f>
              <c:numCache>
                <c:formatCode>General</c:formatCode>
                <c:ptCount val="53"/>
                <c:pt idx="18">
                  <c:v>0.0300997076172927</c:v>
                </c:pt>
                <c:pt idx="19">
                  <c:v>0.0203351648564037</c:v>
                </c:pt>
                <c:pt idx="20">
                  <c:v>0.0161161806904758</c:v>
                </c:pt>
                <c:pt idx="21">
                  <c:v>0.0217522094306996</c:v>
                </c:pt>
                <c:pt idx="22">
                  <c:v>0.0304217945452889</c:v>
                </c:pt>
                <c:pt idx="23">
                  <c:v>0.038728582617662</c:v>
                </c:pt>
                <c:pt idx="24">
                  <c:v>0.0403602843649853</c:v>
                </c:pt>
                <c:pt idx="25">
                  <c:v>0.040055732456712</c:v>
                </c:pt>
              </c:numCache>
            </c:numRef>
          </c:val>
        </c:ser>
        <c:ser>
          <c:idx val="3"/>
          <c:order val="3"/>
          <c:tx>
            <c:strRef>
              <c:f>'Area multiples'!$M$51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'Area multiples'!$I$52:$I$104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multiples'!$M$52:$M$104</c:f>
              <c:numCache>
                <c:formatCode>General</c:formatCode>
                <c:ptCount val="53"/>
                <c:pt idx="27">
                  <c:v>0.117421450365423</c:v>
                </c:pt>
                <c:pt idx="28">
                  <c:v>0.130528372212125</c:v>
                </c:pt>
                <c:pt idx="29">
                  <c:v>0.166143996964971</c:v>
                </c:pt>
                <c:pt idx="30">
                  <c:v>0.117725659247108</c:v>
                </c:pt>
                <c:pt idx="31">
                  <c:v>0.0424113852074084</c:v>
                </c:pt>
                <c:pt idx="32">
                  <c:v>0.0312576549850835</c:v>
                </c:pt>
                <c:pt idx="33">
                  <c:v>0.00960258961921778</c:v>
                </c:pt>
                <c:pt idx="34">
                  <c:v>0.0066380004778668</c:v>
                </c:pt>
              </c:numCache>
            </c:numRef>
          </c:val>
        </c:ser>
        <c:ser>
          <c:idx val="4"/>
          <c:order val="4"/>
          <c:tx>
            <c:strRef>
              <c:f>'Area multiples'!$N$51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accent5"/>
            </a:solidFill>
          </c:spPr>
          <c:cat>
            <c:strRef>
              <c:f>'Area multiples'!$I$52:$I$104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multiples'!$N$52:$N$104</c:f>
              <c:numCache>
                <c:formatCode>General</c:formatCode>
                <c:ptCount val="53"/>
                <c:pt idx="36">
                  <c:v>0.0865988177553714</c:v>
                </c:pt>
                <c:pt idx="37">
                  <c:v>0.0323843353287383</c:v>
                </c:pt>
                <c:pt idx="38">
                  <c:v>0.0329813605734768</c:v>
                </c:pt>
                <c:pt idx="39">
                  <c:v>0.0839353067434085</c:v>
                </c:pt>
                <c:pt idx="40">
                  <c:v>0.231632087438783</c:v>
                </c:pt>
                <c:pt idx="41">
                  <c:v>0.273865478394613</c:v>
                </c:pt>
                <c:pt idx="42">
                  <c:v>0.184940526579685</c:v>
                </c:pt>
                <c:pt idx="43">
                  <c:v>0.170038302629782</c:v>
                </c:pt>
              </c:numCache>
            </c:numRef>
          </c:val>
        </c:ser>
        <c:ser>
          <c:idx val="5"/>
          <c:order val="5"/>
          <c:tx>
            <c:strRef>
              <c:f>'Area multiples'!$O$51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accent6"/>
            </a:solidFill>
          </c:spPr>
          <c:cat>
            <c:strRef>
              <c:f>'Area multiples'!$I$52:$I$104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multiples'!$O$52:$O$104</c:f>
              <c:numCache>
                <c:formatCode>General</c:formatCode>
                <c:ptCount val="53"/>
                <c:pt idx="45">
                  <c:v>0.00106879831280144</c:v>
                </c:pt>
                <c:pt idx="46">
                  <c:v>0.00292237504138339</c:v>
                </c:pt>
                <c:pt idx="47">
                  <c:v>0.0064978882182298</c:v>
                </c:pt>
                <c:pt idx="48">
                  <c:v>0.0258901440368025</c:v>
                </c:pt>
                <c:pt idx="49">
                  <c:v>0.103030197528623</c:v>
                </c:pt>
                <c:pt idx="50">
                  <c:v>0.196345828418359</c:v>
                </c:pt>
                <c:pt idx="51">
                  <c:v>0.441815274545296</c:v>
                </c:pt>
                <c:pt idx="52">
                  <c:v>0.482423672471644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42184"/>
        <c:axId val="2147246680"/>
      </c:areaChart>
      <c:catAx>
        <c:axId val="214674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7246680"/>
        <c:crosses val="autoZero"/>
        <c:auto val="1"/>
        <c:lblAlgn val="ctr"/>
        <c:lblOffset val="100"/>
        <c:noMultiLvlLbl val="0"/>
      </c:catAx>
      <c:valAx>
        <c:axId val="21472466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latin typeface="Avenir Medium"/>
                <a:cs typeface="Avenir Medium"/>
              </a:defRPr>
            </a:pPr>
            <a:endParaRPr lang="en-US"/>
          </a:p>
        </c:txPr>
        <c:crossAx val="214674218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0"/>
          <c:y val="0.166933765632237"/>
          <c:w val="1.0"/>
          <c:h val="0.0527799221175784"/>
        </c:manualLayout>
      </c:layout>
      <c:overlay val="0"/>
      <c:txPr>
        <a:bodyPr/>
        <a:lstStyle/>
        <a:p>
          <a:pPr>
            <a:defRPr sz="1200">
              <a:latin typeface="Avenir Medium"/>
              <a:cs typeface="Avenir Medium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'Column single'!$A$3:$G$3</c:f>
              <c:numCache>
                <c:formatCode>0.0</c:formatCode>
                <c:ptCount val="7"/>
                <c:pt idx="0">
                  <c:v>4.16</c:v>
                </c:pt>
                <c:pt idx="1">
                  <c:v>4.67</c:v>
                </c:pt>
                <c:pt idx="2">
                  <c:v>6.39</c:v>
                </c:pt>
                <c:pt idx="3">
                  <c:v>4.63</c:v>
                </c:pt>
                <c:pt idx="4">
                  <c:v>5.35</c:v>
                </c:pt>
                <c:pt idx="5">
                  <c:v>6.46</c:v>
                </c:pt>
                <c:pt idx="6">
                  <c:v>5.73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444936"/>
        <c:axId val="2136400408"/>
      </c:barChart>
      <c:catAx>
        <c:axId val="213644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400408"/>
        <c:crosses val="autoZero"/>
        <c:auto val="1"/>
        <c:lblAlgn val="ctr"/>
        <c:lblOffset val="100"/>
        <c:noMultiLvlLbl val="0"/>
      </c:catAx>
      <c:valAx>
        <c:axId val="21364004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3644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Figure 2: Growth of Refundable Credits Over Time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'Macintosh HD:Users:timmeko:projects:TPC-styleguide:excel files:[bar.xls]Graph'!#REF!</c:f>
              <c:strCache>
                <c:ptCount val="1"/>
                <c:pt idx="0">
                  <c:v>Refundable Element of EITC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2.95488</c:v>
                </c:pt>
                <c:pt idx="1">
                  <c:v>2.950092</c:v>
                </c:pt>
                <c:pt idx="2">
                  <c:v>2.945304</c:v>
                </c:pt>
                <c:pt idx="3">
                  <c:v>2.940516</c:v>
                </c:pt>
                <c:pt idx="4">
                  <c:v>2.935728</c:v>
                </c:pt>
                <c:pt idx="5">
                  <c:v>2.93094</c:v>
                </c:pt>
                <c:pt idx="6">
                  <c:v>2.926152</c:v>
                </c:pt>
                <c:pt idx="7">
                  <c:v>2.921364</c:v>
                </c:pt>
                <c:pt idx="8">
                  <c:v>2.916576</c:v>
                </c:pt>
                <c:pt idx="9">
                  <c:v>2.911788</c:v>
                </c:pt>
                <c:pt idx="10">
                  <c:v>2.907</c:v>
                </c:pt>
                <c:pt idx="11">
                  <c:v>3.9894</c:v>
                </c:pt>
                <c:pt idx="12">
                  <c:v>5.0718</c:v>
                </c:pt>
                <c:pt idx="13">
                  <c:v>6.154199999999999</c:v>
                </c:pt>
                <c:pt idx="14">
                  <c:v>7.2366</c:v>
                </c:pt>
                <c:pt idx="15">
                  <c:v>8.319</c:v>
                </c:pt>
                <c:pt idx="16">
                  <c:v>11.91225</c:v>
                </c:pt>
                <c:pt idx="17">
                  <c:v>15.5055</c:v>
                </c:pt>
                <c:pt idx="18">
                  <c:v>19.09875</c:v>
                </c:pt>
                <c:pt idx="19">
                  <c:v>22.692</c:v>
                </c:pt>
                <c:pt idx="20">
                  <c:v>27.709</c:v>
                </c:pt>
                <c:pt idx="21">
                  <c:v>29.601</c:v>
                </c:pt>
                <c:pt idx="22">
                  <c:v>30.59</c:v>
                </c:pt>
                <c:pt idx="23">
                  <c:v>33.448</c:v>
                </c:pt>
                <c:pt idx="24">
                  <c:v>33.0</c:v>
                </c:pt>
                <c:pt idx="25">
                  <c:v>32.421</c:v>
                </c:pt>
                <c:pt idx="26">
                  <c:v>33.176</c:v>
                </c:pt>
                <c:pt idx="27">
                  <c:v>29.043</c:v>
                </c:pt>
                <c:pt idx="28">
                  <c:v>33.06080632411067</c:v>
                </c:pt>
                <c:pt idx="29">
                  <c:v>38.352</c:v>
                </c:pt>
                <c:pt idx="30">
                  <c:v>38.1</c:v>
                </c:pt>
              </c:numCache>
            </c:numRef>
          </c:val>
        </c:ser>
        <c:ser>
          <c:idx val="1"/>
          <c:order val="1"/>
          <c:tx>
            <c:strRef>
              <c:f>'Macintosh HD:Users:timmeko:projects:TPC-styleguide:excel files:[bar.xls]Graph'!#REF!</c:f>
              <c:strCache>
                <c:ptCount val="1"/>
                <c:pt idx="0">
                  <c:v>Non-Refundable Element of EITC</c:v>
                </c:pt>
              </c:strCache>
            </c:strRef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1.14912</c:v>
                </c:pt>
                <c:pt idx="1">
                  <c:v>1.102608</c:v>
                </c:pt>
                <c:pt idx="2">
                  <c:v>1.056096</c:v>
                </c:pt>
                <c:pt idx="3">
                  <c:v>1.009584</c:v>
                </c:pt>
                <c:pt idx="4">
                  <c:v>0.963072</c:v>
                </c:pt>
                <c:pt idx="5">
                  <c:v>0.91656</c:v>
                </c:pt>
                <c:pt idx="6">
                  <c:v>0.870048</c:v>
                </c:pt>
                <c:pt idx="7">
                  <c:v>0.823536</c:v>
                </c:pt>
                <c:pt idx="8">
                  <c:v>0.777024</c:v>
                </c:pt>
                <c:pt idx="9">
                  <c:v>0.730512</c:v>
                </c:pt>
                <c:pt idx="10">
                  <c:v>0.684</c:v>
                </c:pt>
                <c:pt idx="11">
                  <c:v>0.9984</c:v>
                </c:pt>
                <c:pt idx="12">
                  <c:v>1.3128</c:v>
                </c:pt>
                <c:pt idx="13">
                  <c:v>1.627199999999999</c:v>
                </c:pt>
                <c:pt idx="14">
                  <c:v>1.941599999999999</c:v>
                </c:pt>
                <c:pt idx="15">
                  <c:v>2.255999999999999</c:v>
                </c:pt>
                <c:pt idx="16">
                  <c:v>2.56</c:v>
                </c:pt>
                <c:pt idx="17">
                  <c:v>2.864</c:v>
                </c:pt>
                <c:pt idx="18">
                  <c:v>3.168</c:v>
                </c:pt>
                <c:pt idx="19">
                  <c:v>3.472</c:v>
                </c:pt>
                <c:pt idx="20">
                  <c:v>3.751000000000002</c:v>
                </c:pt>
                <c:pt idx="21">
                  <c:v>4.211999999999997</c:v>
                </c:pt>
                <c:pt idx="22">
                  <c:v>4.255</c:v>
                </c:pt>
                <c:pt idx="23">
                  <c:v>2.485999999999999</c:v>
                </c:pt>
                <c:pt idx="24">
                  <c:v>2.09</c:v>
                </c:pt>
                <c:pt idx="25">
                  <c:v>2.14</c:v>
                </c:pt>
                <c:pt idx="26">
                  <c:v>1.455999999999999</c:v>
                </c:pt>
                <c:pt idx="27">
                  <c:v>4.333</c:v>
                </c:pt>
                <c:pt idx="28">
                  <c:v>4.932426877470355</c:v>
                </c:pt>
                <c:pt idx="29">
                  <c:v>1.122000000000001</c:v>
                </c:pt>
                <c:pt idx="3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'Macintosh HD:Users:timmeko:projects:TPC-styleguide:excel files:[bar.xls]Graph'!#REF!</c:f>
              <c:strCache>
                <c:ptCount val="1"/>
                <c:pt idx="0">
                  <c:v>Refundable Element of CTC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0.565</c:v>
                </c:pt>
                <c:pt idx="24">
                  <c:v>0.88</c:v>
                </c:pt>
                <c:pt idx="25">
                  <c:v>1.07</c:v>
                </c:pt>
                <c:pt idx="26">
                  <c:v>5.2</c:v>
                </c:pt>
                <c:pt idx="27">
                  <c:v>4.995</c:v>
                </c:pt>
                <c:pt idx="28">
                  <c:v>5.68600790513834</c:v>
                </c:pt>
                <c:pt idx="29">
                  <c:v>6.63</c:v>
                </c:pt>
                <c:pt idx="30">
                  <c:v>9.1</c:v>
                </c:pt>
              </c:numCache>
            </c:numRef>
          </c:val>
        </c:ser>
        <c:ser>
          <c:idx val="3"/>
          <c:order val="3"/>
          <c:tx>
            <c:strRef>
              <c:f>'Macintosh HD:Users:timmeko:projects:TPC-styleguide:excel files:[bar.xls]Graph'!#REF!</c:f>
              <c:strCache>
                <c:ptCount val="1"/>
                <c:pt idx="0">
                  <c:v>Non-Refundable Element of CTC</c:v>
                </c:pt>
              </c:strCache>
            </c:strRef>
          </c:tx>
          <c:spPr>
            <a:solidFill>
              <a:srgbClr val="90713A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16.611</c:v>
                </c:pt>
                <c:pt idx="24">
                  <c:v>21.3384875</c:v>
                </c:pt>
                <c:pt idx="25">
                  <c:v>21.079</c:v>
                </c:pt>
                <c:pt idx="26">
                  <c:v>23.296</c:v>
                </c:pt>
                <c:pt idx="27">
                  <c:v>22.427</c:v>
                </c:pt>
                <c:pt idx="28">
                  <c:v>25.52954940711462</c:v>
                </c:pt>
                <c:pt idx="29">
                  <c:v>22.032</c:v>
                </c:pt>
                <c:pt idx="30">
                  <c:v>22.8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992568"/>
        <c:axId val="2144995848"/>
      </c:areaChart>
      <c:catAx>
        <c:axId val="2144992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214499584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144995848"/>
        <c:scaling>
          <c:orientation val="minMax"/>
        </c:scaling>
        <c:delete val="0"/>
        <c:axPos val="l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sz="1000"/>
                  <a:t>Credits</a:t>
                </a:r>
                <a:r>
                  <a:rPr lang="en-US" sz="1000" baseline="0"/>
                  <a:t> (in b</a:t>
                </a:r>
                <a:r>
                  <a:rPr lang="en-US" sz="1000"/>
                  <a:t>illions of 2006 dollars)$</a:t>
                </a:r>
              </a:p>
            </c:rich>
          </c:tx>
          <c:layout>
            <c:manualLayout>
              <c:xMode val="edge"/>
              <c:yMode val="edge"/>
              <c:x val="0.1353901856018"/>
              <c:y val="0.1654854790878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44992568"/>
        <c:crosses val="autoZero"/>
        <c:crossBetween val="midCat"/>
        <c:majorUnit val="20.0"/>
        <c:minorUnit val="10.0"/>
      </c:valAx>
      <c:spPr>
        <a:solidFill>
          <a:srgbClr val="FFFFFF"/>
        </a:solidFill>
        <a:ln w="12700">
          <a:solidFill>
            <a:schemeClr val="bg2">
              <a:lumMod val="75000"/>
            </a:schemeClr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2: Growth of Refundable Credits Over Time</a:t>
            </a:r>
          </a:p>
        </c:rich>
      </c:tx>
      <c:layout>
        <c:manualLayout>
          <c:xMode val="edge"/>
          <c:yMode val="edge"/>
          <c:x val="0.287145417622358"/>
          <c:y val="0.036035956776207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1419552252341"/>
          <c:y val="0.202702256866165"/>
          <c:w val="0.631052138728206"/>
          <c:h val="0.590088792210392"/>
        </c:manualLayout>
      </c:layout>
      <c:areaChart>
        <c:grouping val="stacked"/>
        <c:varyColors val="0"/>
        <c:ser>
          <c:idx val="0"/>
          <c:order val="0"/>
          <c:tx>
            <c:strRef>
              <c:f>Area!$B$4</c:f>
              <c:strCache>
                <c:ptCount val="1"/>
                <c:pt idx="0">
                  <c:v>Refundable Element of EITC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Area!$B$5:$B$36</c:f>
              <c:numCache>
                <c:formatCode>0.0</c:formatCode>
                <c:ptCount val="32"/>
                <c:pt idx="0">
                  <c:v>3.372490706319703</c:v>
                </c:pt>
                <c:pt idx="1">
                  <c:v>3.153321616871705</c:v>
                </c:pt>
                <c:pt idx="2">
                  <c:v>2.927524752475247</c:v>
                </c:pt>
                <c:pt idx="3">
                  <c:v>2.476711656441717</c:v>
                </c:pt>
                <c:pt idx="4">
                  <c:v>3.873719008264463</c:v>
                </c:pt>
                <c:pt idx="5">
                  <c:v>3.351844660194174</c:v>
                </c:pt>
                <c:pt idx="6">
                  <c:v>2.834376237623762</c:v>
                </c:pt>
                <c:pt idx="7">
                  <c:v>2.552903626943005</c:v>
                </c:pt>
                <c:pt idx="8">
                  <c:v>2.609060240963855</c:v>
                </c:pt>
                <c:pt idx="9">
                  <c:v>2.254660250240616</c:v>
                </c:pt>
                <c:pt idx="10">
                  <c:v>2.80853531598513</c:v>
                </c:pt>
                <c:pt idx="11">
                  <c:v>2.720496350364964</c:v>
                </c:pt>
                <c:pt idx="12">
                  <c:v>5.199718309859156</c:v>
                </c:pt>
                <c:pt idx="13">
                  <c:v>7.254532544378698</c:v>
                </c:pt>
                <c:pt idx="14">
                  <c:v>7.53723870967742</c:v>
                </c:pt>
                <c:pt idx="15">
                  <c:v>8.122613618974751</c:v>
                </c:pt>
                <c:pt idx="16">
                  <c:v>12.112281938326</c:v>
                </c:pt>
                <c:pt idx="17">
                  <c:v>14.31029508196721</c:v>
                </c:pt>
                <c:pt idx="18">
                  <c:v>16.78093287197232</c:v>
                </c:pt>
                <c:pt idx="19">
                  <c:v>22.57865587044535</c:v>
                </c:pt>
                <c:pt idx="20">
                  <c:v>27.55332283464567</c:v>
                </c:pt>
                <c:pt idx="21">
                  <c:v>29.75430975143403</c:v>
                </c:pt>
                <c:pt idx="22">
                  <c:v>30.6432</c:v>
                </c:pt>
                <c:pt idx="23">
                  <c:v>33.61030674846626</c:v>
                </c:pt>
                <c:pt idx="24">
                  <c:v>33.40315966386554</c:v>
                </c:pt>
                <c:pt idx="25">
                  <c:v>32.54985365853658</c:v>
                </c:pt>
                <c:pt idx="26">
                  <c:v>33.06080632411067</c:v>
                </c:pt>
                <c:pt idx="27">
                  <c:v>37.80644357976654</c:v>
                </c:pt>
                <c:pt idx="28">
                  <c:v>37.26532173913043</c:v>
                </c:pt>
                <c:pt idx="29">
                  <c:v>37.67326627845421</c:v>
                </c:pt>
                <c:pt idx="30">
                  <c:v>38.67354838709677</c:v>
                </c:pt>
                <c:pt idx="31">
                  <c:v>39.072222</c:v>
                </c:pt>
              </c:numCache>
            </c:numRef>
          </c:val>
        </c:ser>
        <c:ser>
          <c:idx val="1"/>
          <c:order val="1"/>
          <c:tx>
            <c:strRef>
              <c:f>Area!$C$4</c:f>
              <c:strCache>
                <c:ptCount val="1"/>
                <c:pt idx="0">
                  <c:v>Non-Refundable Element of EITC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Area!$C$5:$C$36</c:f>
              <c:numCache>
                <c:formatCode>0.0</c:formatCode>
                <c:ptCount val="32"/>
                <c:pt idx="0">
                  <c:v>1.311524163568773</c:v>
                </c:pt>
                <c:pt idx="1">
                  <c:v>1.43493848857645</c:v>
                </c:pt>
                <c:pt idx="2">
                  <c:v>0.821702970297029</c:v>
                </c:pt>
                <c:pt idx="3">
                  <c:v>0.763730061349693</c:v>
                </c:pt>
                <c:pt idx="4">
                  <c:v>1.824396694214876</c:v>
                </c:pt>
                <c:pt idx="5">
                  <c:v>1.507106796116505</c:v>
                </c:pt>
                <c:pt idx="6">
                  <c:v>1.40609900990099</c:v>
                </c:pt>
                <c:pt idx="7">
                  <c:v>1.155282901554404</c:v>
                </c:pt>
                <c:pt idx="8">
                  <c:v>1.024192771084337</c:v>
                </c:pt>
                <c:pt idx="9">
                  <c:v>0.923595765158807</c:v>
                </c:pt>
                <c:pt idx="10">
                  <c:v>1.103553903345725</c:v>
                </c:pt>
                <c:pt idx="11">
                  <c:v>0.974890510948905</c:v>
                </c:pt>
                <c:pt idx="12">
                  <c:v>0.818112676056338</c:v>
                </c:pt>
                <c:pt idx="13">
                  <c:v>2.79308875739645</c:v>
                </c:pt>
                <c:pt idx="14">
                  <c:v>3.184954838709677</c:v>
                </c:pt>
                <c:pt idx="15">
                  <c:v>3.510647283856159</c:v>
                </c:pt>
                <c:pt idx="16">
                  <c:v>4.325074889867842</c:v>
                </c:pt>
                <c:pt idx="17">
                  <c:v>4.40991019244476</c:v>
                </c:pt>
                <c:pt idx="18">
                  <c:v>4.895601384083044</c:v>
                </c:pt>
                <c:pt idx="19">
                  <c:v>6.13097975708502</c:v>
                </c:pt>
                <c:pt idx="20">
                  <c:v>6.782173228346455</c:v>
                </c:pt>
                <c:pt idx="21">
                  <c:v>7.282783938814531</c:v>
                </c:pt>
                <c:pt idx="22">
                  <c:v>7.527656074766355</c:v>
                </c:pt>
                <c:pt idx="23">
                  <c:v>6.388122699386503</c:v>
                </c:pt>
                <c:pt idx="24">
                  <c:v>5.199731092436975</c:v>
                </c:pt>
                <c:pt idx="25">
                  <c:v>5.26009756097561</c:v>
                </c:pt>
                <c:pt idx="26">
                  <c:v>4.932426877470356</c:v>
                </c:pt>
                <c:pt idx="27">
                  <c:v>5.000217898832684</c:v>
                </c:pt>
                <c:pt idx="28">
                  <c:v>5.089304347826087</c:v>
                </c:pt>
                <c:pt idx="29">
                  <c:v>5.041600847008999</c:v>
                </c:pt>
                <c:pt idx="30">
                  <c:v>5.104516129032257</c:v>
                </c:pt>
                <c:pt idx="31">
                  <c:v>5.315343999999997</c:v>
                </c:pt>
              </c:numCache>
            </c:numRef>
          </c:val>
        </c:ser>
        <c:ser>
          <c:idx val="2"/>
          <c:order val="2"/>
          <c:tx>
            <c:strRef>
              <c:f>Area!$D$4</c:f>
              <c:strCache>
                <c:ptCount val="1"/>
                <c:pt idx="0">
                  <c:v>Refundable Element of CTC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Area!$D$5:$D$36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">
                  <c:v>0.983077109243698</c:v>
                </c:pt>
                <c:pt idx="25" formatCode="0.0">
                  <c:v>1.144555317073171</c:v>
                </c:pt>
                <c:pt idx="26" formatCode="0.0">
                  <c:v>5.685867889328064</c:v>
                </c:pt>
                <c:pt idx="27" formatCode="0.0">
                  <c:v>7.18963760311284</c:v>
                </c:pt>
                <c:pt idx="28" formatCode="0.0">
                  <c:v>9.984367095652175</c:v>
                </c:pt>
                <c:pt idx="29" formatCode="0.0">
                  <c:v>15.42151313075701</c:v>
                </c:pt>
                <c:pt idx="30" formatCode="0.0">
                  <c:v>15.99500387096774</c:v>
                </c:pt>
                <c:pt idx="31" formatCode="0.0">
                  <c:v>16.248889</c:v>
                </c:pt>
              </c:numCache>
            </c:numRef>
          </c:val>
        </c:ser>
        <c:ser>
          <c:idx val="3"/>
          <c:order val="3"/>
          <c:tx>
            <c:strRef>
              <c:f>Area!$E$4</c:f>
              <c:strCache>
                <c:ptCount val="1"/>
                <c:pt idx="0">
                  <c:v>Non-Refundable Element of CTC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Area!$E$5:$E$36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 formatCode="0.0">
                  <c:v>18.72958986993865</c:v>
                </c:pt>
                <c:pt idx="24" formatCode="0.0">
                  <c:v>23.47396638655462</c:v>
                </c:pt>
                <c:pt idx="25" formatCode="0.0">
                  <c:v>23.05095687804878</c:v>
                </c:pt>
                <c:pt idx="26" formatCode="0.0">
                  <c:v>25.52981008695652</c:v>
                </c:pt>
                <c:pt idx="27" formatCode="0.0">
                  <c:v>24.1161013540856</c:v>
                </c:pt>
                <c:pt idx="28" formatCode="0.0">
                  <c:v>24.96774913043478</c:v>
                </c:pt>
                <c:pt idx="29" formatCode="0.0">
                  <c:v>34.47205785071466</c:v>
                </c:pt>
                <c:pt idx="30" formatCode="0.0">
                  <c:v>33.08141419354838</c:v>
                </c:pt>
                <c:pt idx="31" formatCode="0.0">
                  <c:v>31.741551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981496"/>
        <c:axId val="2144987720"/>
      </c:areaChart>
      <c:catAx>
        <c:axId val="214498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382304073462326"/>
              <c:y val="0.878376446420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98772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14498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Billions (2006$)</a:t>
                </a:r>
              </a:p>
            </c:rich>
          </c:tx>
          <c:layout>
            <c:manualLayout>
              <c:xMode val="edge"/>
              <c:yMode val="edge"/>
              <c:x val="0.0217028513319224"/>
              <c:y val="0.34234158937396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981496"/>
        <c:crosses val="autoZero"/>
        <c:crossBetween val="midCat"/>
        <c:majorUnit val="20.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9583096002551"/>
          <c:y val="0.387386535344226"/>
          <c:w val="0.238731364651147"/>
          <c:h val="0.2207202352542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80730760853017"/>
          <c:y val="0.195555555555556"/>
          <c:w val="0.897563694498008"/>
          <c:h val="0.6540076628352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8BB0"/>
            </a:solidFill>
          </c:spPr>
          <c:invertIfNegative val="0"/>
          <c:cat>
            <c:strRef>
              <c:f>'Column single 2'!$B$5:$B$10</c:f>
              <c:strCache>
                <c:ptCount val="6"/>
                <c:pt idx="0">
                  <c:v>$0 - $24,600</c:v>
                </c:pt>
                <c:pt idx="1">
                  <c:v>$24,600 - $45,300</c:v>
                </c:pt>
                <c:pt idx="2">
                  <c:v>$45,300 - $66,400</c:v>
                </c:pt>
                <c:pt idx="3">
                  <c:v>$66,400 - $97,500</c:v>
                </c:pt>
                <c:pt idx="4">
                  <c:v>$97,500 and above</c:v>
                </c:pt>
                <c:pt idx="5">
                  <c:v>$1,453,100 and above</c:v>
                </c:pt>
              </c:strCache>
            </c:strRef>
          </c:cat>
          <c:val>
            <c:numRef>
              <c:f>'Column single 2'!$D$5:$D$10</c:f>
              <c:numCache>
                <c:formatCode>0.0%</c:formatCode>
                <c:ptCount val="6"/>
                <c:pt idx="0">
                  <c:v>0.019</c:v>
                </c:pt>
                <c:pt idx="1">
                  <c:v>0.07</c:v>
                </c:pt>
                <c:pt idx="2">
                  <c:v>0.112</c:v>
                </c:pt>
                <c:pt idx="3">
                  <c:v>0.152</c:v>
                </c:pt>
                <c:pt idx="4">
                  <c:v>0.234</c:v>
                </c:pt>
                <c:pt idx="5">
                  <c:v>0.29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260040"/>
        <c:axId val="-2105254264"/>
      </c:barChart>
      <c:catAx>
        <c:axId val="-210526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b="0" i="1"/>
                  <a:t>Source: Congressional Budget</a:t>
                </a:r>
                <a:r>
                  <a:rPr lang="en-US" b="0" i="1" baseline="0"/>
                  <a:t> Office</a:t>
                </a:r>
                <a:endParaRPr lang="en-US" b="0" i="1"/>
              </a:p>
            </c:rich>
          </c:tx>
          <c:layout>
            <c:manualLayout>
              <c:xMode val="edge"/>
              <c:yMode val="edge"/>
              <c:x val="0.0310887256411384"/>
              <c:y val="0.954022988505747"/>
            </c:manualLayout>
          </c:layout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105254264"/>
        <c:crosses val="autoZero"/>
        <c:auto val="1"/>
        <c:lblAlgn val="ctr"/>
        <c:lblOffset val="100"/>
        <c:noMultiLvlLbl val="0"/>
      </c:catAx>
      <c:valAx>
        <c:axId val="-2105254264"/>
        <c:scaling>
          <c:orientation val="minMax"/>
          <c:max val="0.3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-21052600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84640930923204"/>
          <c:y val="0.186765799256506"/>
          <c:w val="0.897050657999438"/>
          <c:h val="0.6672713754646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8BB0"/>
            </a:solidFill>
          </c:spPr>
          <c:invertIfNegative val="0"/>
          <c:cat>
            <c:strRef>
              <c:f>'Column single 2'!$B$35:$B$40</c:f>
              <c:strCache>
                <c:ptCount val="6"/>
                <c:pt idx="0">
                  <c:v>$10,000 - $15,000</c:v>
                </c:pt>
                <c:pt idx="1">
                  <c:v>$20,000 - $30,000</c:v>
                </c:pt>
                <c:pt idx="2">
                  <c:v>$30,000 - $40,000</c:v>
                </c:pt>
                <c:pt idx="3">
                  <c:v>$50,000 - $75,000</c:v>
                </c:pt>
                <c:pt idx="4">
                  <c:v>$75,000 - $100,000</c:v>
                </c:pt>
                <c:pt idx="5">
                  <c:v>$200,000 and above</c:v>
                </c:pt>
              </c:strCache>
            </c:strRef>
          </c:cat>
          <c:val>
            <c:numRef>
              <c:f>'Column single 2'!$D$35:$D$40</c:f>
              <c:numCache>
                <c:formatCode>0.0%</c:formatCode>
                <c:ptCount val="6"/>
                <c:pt idx="0">
                  <c:v>0.215</c:v>
                </c:pt>
                <c:pt idx="1">
                  <c:v>0.232</c:v>
                </c:pt>
                <c:pt idx="2">
                  <c:v>0.23</c:v>
                </c:pt>
                <c:pt idx="3">
                  <c:v>0.222</c:v>
                </c:pt>
                <c:pt idx="4">
                  <c:v>0.215</c:v>
                </c:pt>
                <c:pt idx="5">
                  <c:v>0.156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220056"/>
        <c:axId val="-2105214296"/>
      </c:barChart>
      <c:catAx>
        <c:axId val="-2105220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b="0" i="1"/>
                  <a:t>Source: Feenberg,</a:t>
                </a:r>
                <a:r>
                  <a:rPr lang="en-US" b="0" i="1" baseline="0"/>
                  <a:t> Mitrusi, and Poterba</a:t>
                </a:r>
                <a:endParaRPr lang="en-US" b="0" i="1"/>
              </a:p>
            </c:rich>
          </c:tx>
          <c:layout>
            <c:manualLayout>
              <c:xMode val="edge"/>
              <c:yMode val="edge"/>
              <c:x val="0.0209784106299686"/>
              <c:y val="0.955390334572491"/>
            </c:manualLayout>
          </c:layout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105214296"/>
        <c:crosses val="autoZero"/>
        <c:auto val="1"/>
        <c:lblAlgn val="ctr"/>
        <c:lblOffset val="100"/>
        <c:noMultiLvlLbl val="0"/>
      </c:catAx>
      <c:valAx>
        <c:axId val="-2105214296"/>
        <c:scaling>
          <c:orientation val="minMax"/>
          <c:max val="0.3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-21052200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3958616029642"/>
          <c:y val="0.172175892786129"/>
          <c:w val="0.31204831822235"/>
          <c:h val="0.560141374373658"/>
        </c:manualLayout>
      </c:layout>
      <c:pieChart>
        <c:varyColors val="1"/>
        <c:ser>
          <c:idx val="0"/>
          <c:order val="0"/>
          <c:spPr>
            <a:solidFill>
              <a:srgbClr val="236E8C"/>
            </a:solidFill>
            <a:ln w="19050" cmpd="sng">
              <a:solidFill>
                <a:srgbClr val="FFFFFF"/>
              </a:solidFill>
            </a:ln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dLbl>
              <c:idx val="0"/>
              <c:layout>
                <c:manualLayout>
                  <c:x val="0.0141074365975641"/>
                  <c:y val="0.00044742831743730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1"/>
              <c:layout/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00965710899292728"/>
                  <c:y val="0.01321172746251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 and Distribution'!$B$2:$D$2</c:f>
              <c:strCache>
                <c:ptCount val="3"/>
                <c:pt idx="0">
                  <c:v>Defense</c:v>
                </c:pt>
                <c:pt idx="1">
                  <c:v>International</c:v>
                </c:pt>
                <c:pt idx="2">
                  <c:v>Domestic</c:v>
                </c:pt>
              </c:strCache>
            </c:strRef>
          </c:cat>
          <c:val>
            <c:numRef>
              <c:f>'Pie and Distribution'!$B$3:$D$3</c:f>
              <c:numCache>
                <c:formatCode>_("$"* #,##0_);_("$"* \(#,##0\);_("$"* "-"??_);_(@_)</c:formatCode>
                <c:ptCount val="3"/>
                <c:pt idx="0">
                  <c:v>688955.0</c:v>
                </c:pt>
                <c:pt idx="1">
                  <c:v>45613.0</c:v>
                </c:pt>
                <c:pt idx="2">
                  <c:v>612600.0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Rockwell"/>
          <a:ea typeface="Calibri"/>
          <a:cs typeface="Rockwel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008136115157"/>
          <c:y val="0.172175892786129"/>
          <c:w val="0.763627632883419"/>
          <c:h val="0.56014137437365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236E8C"/>
            </a:solidFill>
            <a:ln w="19050" cmpd="sng">
              <a:solidFill>
                <a:schemeClr val="bg1"/>
              </a:solidFill>
            </a:ln>
          </c:spPr>
          <c:invertIfNegative val="0"/>
          <c:dLbls>
            <c:dLbl>
              <c:idx val="0"/>
              <c:layout>
                <c:manualLayout>
                  <c:x val="0.0141074365975641"/>
                  <c:y val="0.00044742831743730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0581757157178214"/>
                  <c:y val="0.01321164399904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'Pie and Distribution'!$I$2:$K$2</c:f>
              <c:strCache>
                <c:ptCount val="3"/>
                <c:pt idx="0">
                  <c:v>International</c:v>
                </c:pt>
                <c:pt idx="1">
                  <c:v>Domestic</c:v>
                </c:pt>
                <c:pt idx="2">
                  <c:v>Defense</c:v>
                </c:pt>
              </c:strCache>
            </c:strRef>
          </c:cat>
          <c:val>
            <c:numRef>
              <c:f>'Pie and Distribution'!$I$3:$K$3</c:f>
              <c:numCache>
                <c:formatCode>"$"#,##0;[Red]"$"#,##0</c:formatCode>
                <c:ptCount val="3"/>
                <c:pt idx="0">
                  <c:v>45613.0</c:v>
                </c:pt>
                <c:pt idx="1">
                  <c:v>612600.0</c:v>
                </c:pt>
                <c:pt idx="2">
                  <c:v>688955.0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45263928"/>
        <c:axId val="2145267160"/>
      </c:barChart>
      <c:catAx>
        <c:axId val="2145263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45267160"/>
        <c:crosses val="autoZero"/>
        <c:auto val="1"/>
        <c:lblAlgn val="ctr"/>
        <c:lblOffset val="100"/>
        <c:noMultiLvlLbl val="0"/>
      </c:catAx>
      <c:valAx>
        <c:axId val="2145267160"/>
        <c:scaling>
          <c:orientation val="minMax"/>
        </c:scaling>
        <c:delete val="1"/>
        <c:axPos val="b"/>
        <c:numFmt formatCode="&quot;$&quot;#,##0;[Red]&quot;$&quot;#,##0" sourceLinked="1"/>
        <c:majorTickMark val="out"/>
        <c:minorTickMark val="none"/>
        <c:tickLblPos val="nextTo"/>
        <c:crossAx val="2145263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Rockwell"/>
          <a:ea typeface="Calibri"/>
          <a:cs typeface="Rockwel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929423017038"/>
          <c:y val="0.117127695994522"/>
          <c:w val="0.809496752524579"/>
          <c:h val="0.7850983909619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F78A0"/>
            </a:solidFill>
            <a:ln w="25400">
              <a:noFill/>
            </a:ln>
          </c:spPr>
          <c:invertIfNegative val="0"/>
          <c:dPt>
            <c:idx val="15"/>
            <c:invertIfNegative val="0"/>
            <c:bubble3D val="0"/>
          </c:dPt>
          <c:dPt>
            <c:idx val="17"/>
            <c:invertIfNegative val="0"/>
            <c:bubble3D val="0"/>
            <c:spPr>
              <a:solidFill>
                <a:srgbClr val="16526F"/>
              </a:solidFill>
              <a:ln w="25400">
                <a:noFill/>
              </a:ln>
            </c:spPr>
          </c:dPt>
          <c:dPt>
            <c:idx val="26"/>
            <c:invertIfNegative val="0"/>
            <c:bubble3D val="0"/>
          </c:dPt>
          <c:dPt>
            <c:idx val="28"/>
            <c:invertIfNegative val="0"/>
            <c:bubble3D val="0"/>
          </c:dPt>
          <c:dPt>
            <c:idx val="30"/>
            <c:invertIfNegative val="0"/>
            <c:bubble3D val="0"/>
            <c:spPr>
              <a:solidFill>
                <a:srgbClr val="EA3F30"/>
              </a:solidFill>
              <a:ln w="25400">
                <a:noFill/>
              </a:ln>
            </c:spPr>
          </c:dPt>
          <c:dLbls>
            <c:dLbl>
              <c:idx val="17"/>
              <c:layout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0"/>
              <c:layout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'Bar horizontal'!$A$4:$A$37</c:f>
              <c:strCache>
                <c:ptCount val="34"/>
                <c:pt idx="0">
                  <c:v>Denmark</c:v>
                </c:pt>
                <c:pt idx="1">
                  <c:v>Sweden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Finland</c:v>
                </c:pt>
                <c:pt idx="6">
                  <c:v>Austria</c:v>
                </c:pt>
                <c:pt idx="7">
                  <c:v>Norway</c:v>
                </c:pt>
                <c:pt idx="8">
                  <c:v>Hungary</c:v>
                </c:pt>
                <c:pt idx="9">
                  <c:v>Netherlands</c:v>
                </c:pt>
                <c:pt idx="10">
                  <c:v>Slovenia</c:v>
                </c:pt>
                <c:pt idx="11">
                  <c:v>Germany</c:v>
                </c:pt>
                <c:pt idx="12">
                  <c:v>Iceland</c:v>
                </c:pt>
                <c:pt idx="13">
                  <c:v>Czech Republic</c:v>
                </c:pt>
                <c:pt idx="14">
                  <c:v>United Kingdom</c:v>
                </c:pt>
                <c:pt idx="15">
                  <c:v>Luxembourg</c:v>
                </c:pt>
                <c:pt idx="16">
                  <c:v>Portugal</c:v>
                </c:pt>
                <c:pt idx="17">
                  <c:v>OECD-Total</c:v>
                </c:pt>
                <c:pt idx="18">
                  <c:v>Poland</c:v>
                </c:pt>
                <c:pt idx="19">
                  <c:v>Israel </c:v>
                </c:pt>
                <c:pt idx="20">
                  <c:v>New Zealand</c:v>
                </c:pt>
                <c:pt idx="21">
                  <c:v>Spain</c:v>
                </c:pt>
                <c:pt idx="22">
                  <c:v>Greece</c:v>
                </c:pt>
                <c:pt idx="23">
                  <c:v>Canada</c:v>
                </c:pt>
                <c:pt idx="24">
                  <c:v>Slovak Republic</c:v>
                </c:pt>
                <c:pt idx="25">
                  <c:v>Switzerland</c:v>
                </c:pt>
                <c:pt idx="26">
                  <c:v>Ireland</c:v>
                </c:pt>
                <c:pt idx="27">
                  <c:v>Japan</c:v>
                </c:pt>
                <c:pt idx="28">
                  <c:v>Australia</c:v>
                </c:pt>
                <c:pt idx="29">
                  <c:v>Korea</c:v>
                </c:pt>
                <c:pt idx="30">
                  <c:v>United States</c:v>
                </c:pt>
                <c:pt idx="31">
                  <c:v>Turkey</c:v>
                </c:pt>
                <c:pt idx="32">
                  <c:v>Chile</c:v>
                </c:pt>
                <c:pt idx="33">
                  <c:v>Mexico</c:v>
                </c:pt>
              </c:strCache>
            </c:strRef>
          </c:cat>
          <c:val>
            <c:numRef>
              <c:f>'Bar horizontal'!$C$4:$C$37</c:f>
              <c:numCache>
                <c:formatCode>0%</c:formatCode>
                <c:ptCount val="34"/>
                <c:pt idx="0">
                  <c:v>0.4817727</c:v>
                </c:pt>
                <c:pt idx="1">
                  <c:v>0.4629586</c:v>
                </c:pt>
                <c:pt idx="2">
                  <c:v>0.4416054</c:v>
                </c:pt>
                <c:pt idx="3">
                  <c:v>0.4327279</c:v>
                </c:pt>
                <c:pt idx="4">
                  <c:v>0.4317836</c:v>
                </c:pt>
                <c:pt idx="5">
                  <c:v>0.4313481</c:v>
                </c:pt>
                <c:pt idx="6">
                  <c:v>0.4270307</c:v>
                </c:pt>
                <c:pt idx="7">
                  <c:v>0.4259905</c:v>
                </c:pt>
                <c:pt idx="8">
                  <c:v>0.4018293</c:v>
                </c:pt>
                <c:pt idx="9">
                  <c:v>0.3909071</c:v>
                </c:pt>
                <c:pt idx="10">
                  <c:v>0.3718114</c:v>
                </c:pt>
                <c:pt idx="11">
                  <c:v>0.3697417</c:v>
                </c:pt>
                <c:pt idx="12">
                  <c:v>0.3678713</c:v>
                </c:pt>
                <c:pt idx="13">
                  <c:v>0.3604253</c:v>
                </c:pt>
                <c:pt idx="14">
                  <c:v>0.356737</c:v>
                </c:pt>
                <c:pt idx="15">
                  <c:v>0.3554964</c:v>
                </c:pt>
                <c:pt idx="16">
                  <c:v>0.352476</c:v>
                </c:pt>
                <c:pt idx="17">
                  <c:v>0.3481375</c:v>
                </c:pt>
                <c:pt idx="18">
                  <c:v>0.3428952</c:v>
                </c:pt>
                <c:pt idx="19">
                  <c:v>0.3377246</c:v>
                </c:pt>
                <c:pt idx="20">
                  <c:v>0.3372133</c:v>
                </c:pt>
                <c:pt idx="21">
                  <c:v>0.3325736</c:v>
                </c:pt>
                <c:pt idx="22">
                  <c:v>0.3256903</c:v>
                </c:pt>
                <c:pt idx="23">
                  <c:v>0.3232641</c:v>
                </c:pt>
                <c:pt idx="24">
                  <c:v>0.2931923</c:v>
                </c:pt>
                <c:pt idx="25">
                  <c:v>0.2907808</c:v>
                </c:pt>
                <c:pt idx="26">
                  <c:v>0.2875551</c:v>
                </c:pt>
                <c:pt idx="27">
                  <c:v>0.2814828</c:v>
                </c:pt>
                <c:pt idx="28">
                  <c:v>0.270598</c:v>
                </c:pt>
                <c:pt idx="29">
                  <c:v>0.2651863</c:v>
                </c:pt>
                <c:pt idx="30">
                  <c:v>0.2606411</c:v>
                </c:pt>
                <c:pt idx="31">
                  <c:v>0.242227</c:v>
                </c:pt>
                <c:pt idx="32">
                  <c:v>0.2249732</c:v>
                </c:pt>
                <c:pt idx="33">
                  <c:v>0.2100279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134182776"/>
        <c:axId val="2134186088"/>
      </c:barChart>
      <c:catAx>
        <c:axId val="2134182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34186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186088"/>
        <c:scaling>
          <c:orientation val="minMax"/>
          <c:max val="0.5"/>
          <c:min val="0.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34182776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venir Medium"/>
          <a:ea typeface="Verdana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283266539636"/>
          <c:y val="0.314986359099479"/>
          <c:w val="0.924408555456098"/>
          <c:h val="0.5073514472662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36E8C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rgbClr val="81AABC"/>
              </a:solidFill>
            </c:spPr>
          </c:dPt>
          <c:dPt>
            <c:idx val="8"/>
            <c:invertIfNegative val="0"/>
            <c:bubble3D val="0"/>
            <c:spPr>
              <a:solidFill>
                <a:srgbClr val="81AABC"/>
              </a:solidFill>
            </c:spPr>
          </c:dPt>
          <c:dPt>
            <c:idx val="9"/>
            <c:invertIfNegative val="0"/>
            <c:bubble3D val="0"/>
            <c:spPr>
              <a:solidFill>
                <a:srgbClr val="81AABC"/>
              </a:solidFill>
            </c:spPr>
          </c:dPt>
          <c:dPt>
            <c:idx val="10"/>
            <c:invertIfNegative val="0"/>
            <c:bubble3D val="0"/>
            <c:spPr>
              <a:solidFill>
                <a:srgbClr val="81AABC"/>
              </a:solidFill>
            </c:spPr>
          </c:dPt>
          <c:dPt>
            <c:idx val="11"/>
            <c:invertIfNegative val="0"/>
            <c:bubble3D val="0"/>
            <c:spPr>
              <a:solidFill>
                <a:srgbClr val="81AABC"/>
              </a:solidFill>
            </c:spPr>
          </c:dPt>
          <c:cat>
            <c:strRef>
              <c:f>(Column!$A$9:$A$15,Column!$A$17:$A$21)</c:f>
              <c:strCache>
                <c:ptCount val="12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5">
                  <c:v>All</c:v>
                </c:pt>
                <c:pt idx="7">
                  <c:v>Top 10 Percent</c:v>
                </c:pt>
                <c:pt idx="8">
                  <c:v>Top 5 Percent</c:v>
                </c:pt>
                <c:pt idx="9">
                  <c:v>Top 1 Percent</c:v>
                </c:pt>
                <c:pt idx="10">
                  <c:v>Top 0.5 Percent</c:v>
                </c:pt>
                <c:pt idx="11">
                  <c:v>Top 0.1 Percent</c:v>
                </c:pt>
              </c:strCache>
            </c:strRef>
          </c:cat>
          <c:val>
            <c:numRef>
              <c:f>(Column!$M$9:$M$14,Column!$M$16:$M$21)</c:f>
              <c:numCache>
                <c:formatCode>#,##0.0</c:formatCode>
                <c:ptCount val="12"/>
                <c:pt idx="0">
                  <c:v>-9.75</c:v>
                </c:pt>
                <c:pt idx="1">
                  <c:v>-19.07</c:v>
                </c:pt>
                <c:pt idx="2">
                  <c:v>-11.58</c:v>
                </c:pt>
                <c:pt idx="3">
                  <c:v>-8.41</c:v>
                </c:pt>
                <c:pt idx="4">
                  <c:v>-9.07</c:v>
                </c:pt>
                <c:pt idx="5">
                  <c:v>-9.43</c:v>
                </c:pt>
                <c:pt idx="7">
                  <c:v>-9.46</c:v>
                </c:pt>
                <c:pt idx="8">
                  <c:v>-10.39</c:v>
                </c:pt>
                <c:pt idx="9">
                  <c:v>-13.37</c:v>
                </c:pt>
                <c:pt idx="10">
                  <c:v>-13.91</c:v>
                </c:pt>
                <c:pt idx="11">
                  <c:v>-13.68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31427672"/>
        <c:axId val="2131431048"/>
      </c:barChart>
      <c:catAx>
        <c:axId val="213142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2131431048"/>
        <c:crosses val="autoZero"/>
        <c:auto val="1"/>
        <c:lblAlgn val="ctr"/>
        <c:lblOffset val="100"/>
        <c:noMultiLvlLbl val="0"/>
      </c:catAx>
      <c:valAx>
        <c:axId val="2131431048"/>
        <c:scaling>
          <c:orientation val="minMax"/>
          <c:min val="-2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.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2131427672"/>
        <c:crosses val="autoZero"/>
        <c:crossBetween val="between"/>
        <c:majorUnit val="5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venir Medium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602689825972"/>
          <c:y val="0.260340592191601"/>
          <c:w val="0.902170407471985"/>
          <c:h val="0.594508284120735"/>
        </c:manualLayout>
      </c:layout>
      <c:areaChart>
        <c:grouping val="stacked"/>
        <c:varyColors val="0"/>
        <c:ser>
          <c:idx val="0"/>
          <c:order val="0"/>
          <c:tx>
            <c:strRef>
              <c:f>'Area and Line'!$B$11</c:f>
              <c:strCache>
                <c:ptCount val="1"/>
                <c:pt idx="0">
                  <c:v>Social Security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Line'!$B$12:$B$80</c:f>
              <c:numCache>
                <c:formatCode>0.0</c:formatCode>
                <c:ptCount val="69"/>
                <c:pt idx="0">
                  <c:v>2.5</c:v>
                </c:pt>
                <c:pt idx="1">
                  <c:v>2.6</c:v>
                </c:pt>
                <c:pt idx="2">
                  <c:v>2.5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2.8</c:v>
                </c:pt>
                <c:pt idx="7">
                  <c:v>2.8</c:v>
                </c:pt>
                <c:pt idx="8">
                  <c:v>3.1</c:v>
                </c:pt>
                <c:pt idx="9">
                  <c:v>3.4</c:v>
                </c:pt>
                <c:pt idx="10">
                  <c:v>3.4</c:v>
                </c:pt>
                <c:pt idx="11">
                  <c:v>3.8</c:v>
                </c:pt>
                <c:pt idx="12">
                  <c:v>4.0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4.1</c:v>
                </c:pt>
                <c:pt idx="17">
                  <c:v>4.1</c:v>
                </c:pt>
                <c:pt idx="18">
                  <c:v>4.4</c:v>
                </c:pt>
                <c:pt idx="19">
                  <c:v>4.6</c:v>
                </c:pt>
                <c:pt idx="20">
                  <c:v>4.9</c:v>
                </c:pt>
                <c:pt idx="21">
                  <c:v>4.8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4.4</c:v>
                </c:pt>
                <c:pt idx="26">
                  <c:v>4.3</c:v>
                </c:pt>
                <c:pt idx="27">
                  <c:v>4.3</c:v>
                </c:pt>
                <c:pt idx="28">
                  <c:v>4.3</c:v>
                </c:pt>
                <c:pt idx="29">
                  <c:v>4.5</c:v>
                </c:pt>
                <c:pt idx="30">
                  <c:v>4.6</c:v>
                </c:pt>
                <c:pt idx="31">
                  <c:v>4.6</c:v>
                </c:pt>
                <c:pt idx="32">
                  <c:v>4.5</c:v>
                </c:pt>
                <c:pt idx="33">
                  <c:v>4.6</c:v>
                </c:pt>
                <c:pt idx="34">
                  <c:v>4.5</c:v>
                </c:pt>
                <c:pt idx="35">
                  <c:v>4.4</c:v>
                </c:pt>
                <c:pt idx="36">
                  <c:v>4.3</c:v>
                </c:pt>
                <c:pt idx="37">
                  <c:v>4.2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4.3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4.3</c:v>
                </c:pt>
                <c:pt idx="46">
                  <c:v>4.3</c:v>
                </c:pt>
                <c:pt idx="47">
                  <c:v>4.2</c:v>
                </c:pt>
                <c:pt idx="48">
                  <c:v>4.3</c:v>
                </c:pt>
                <c:pt idx="49">
                  <c:v>4.3</c:v>
                </c:pt>
                <c:pt idx="50">
                  <c:v>4.4</c:v>
                </c:pt>
                <c:pt idx="51">
                  <c:v>4.5</c:v>
                </c:pt>
                <c:pt idx="52">
                  <c:v>4.5</c:v>
                </c:pt>
                <c:pt idx="53">
                  <c:v>4.6</c:v>
                </c:pt>
                <c:pt idx="54">
                  <c:v>4.7</c:v>
                </c:pt>
                <c:pt idx="55">
                  <c:v>4.8</c:v>
                </c:pt>
                <c:pt idx="56">
                  <c:v>4.9</c:v>
                </c:pt>
                <c:pt idx="57">
                  <c:v>5.0</c:v>
                </c:pt>
                <c:pt idx="58">
                  <c:v>5.1</c:v>
                </c:pt>
                <c:pt idx="59">
                  <c:v>5.2</c:v>
                </c:pt>
                <c:pt idx="60">
                  <c:v>5.4</c:v>
                </c:pt>
                <c:pt idx="61">
                  <c:v>5.5</c:v>
                </c:pt>
                <c:pt idx="62">
                  <c:v>5.6</c:v>
                </c:pt>
                <c:pt idx="63">
                  <c:v>5.7</c:v>
                </c:pt>
                <c:pt idx="64">
                  <c:v>5.8</c:v>
                </c:pt>
                <c:pt idx="65">
                  <c:v>5.9</c:v>
                </c:pt>
                <c:pt idx="66">
                  <c:v>6.0</c:v>
                </c:pt>
                <c:pt idx="67">
                  <c:v>6.0</c:v>
                </c:pt>
                <c:pt idx="68">
                  <c:v>6.1</c:v>
                </c:pt>
              </c:numCache>
            </c:numRef>
          </c:val>
        </c:ser>
        <c:ser>
          <c:idx val="1"/>
          <c:order val="1"/>
          <c:tx>
            <c:strRef>
              <c:f>'Area and Line'!$C$11</c:f>
              <c:strCache>
                <c:ptCount val="1"/>
                <c:pt idx="0">
                  <c:v>Medicare/Medicaid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Line'!$C$12:$C$80</c:f>
              <c:numCache>
                <c:formatCode>0.0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0.3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0.9</c:v>
                </c:pt>
                <c:pt idx="10">
                  <c:v>1.0</c:v>
                </c:pt>
                <c:pt idx="11">
                  <c:v>1.0</c:v>
                </c:pt>
                <c:pt idx="12">
                  <c:v>1.1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2.1</c:v>
                </c:pt>
                <c:pt idx="24">
                  <c:v>2.1</c:v>
                </c:pt>
                <c:pt idx="25">
                  <c:v>2.2</c:v>
                </c:pt>
                <c:pt idx="26">
                  <c:v>2.2</c:v>
                </c:pt>
                <c:pt idx="27">
                  <c:v>2.2</c:v>
                </c:pt>
                <c:pt idx="28">
                  <c:v>2.4</c:v>
                </c:pt>
                <c:pt idx="29">
                  <c:v>2.7</c:v>
                </c:pt>
                <c:pt idx="30">
                  <c:v>3.0</c:v>
                </c:pt>
                <c:pt idx="31">
                  <c:v>3.1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3.5</c:v>
                </c:pt>
                <c:pt idx="36">
                  <c:v>3.4</c:v>
                </c:pt>
                <c:pt idx="37">
                  <c:v>3.3</c:v>
                </c:pt>
                <c:pt idx="38">
                  <c:v>3.3</c:v>
                </c:pt>
                <c:pt idx="39">
                  <c:v>3.4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3.8</c:v>
                </c:pt>
                <c:pt idx="44">
                  <c:v>4.0</c:v>
                </c:pt>
                <c:pt idx="45">
                  <c:v>4.1</c:v>
                </c:pt>
                <c:pt idx="46">
                  <c:v>4.2</c:v>
                </c:pt>
                <c:pt idx="47">
                  <c:v>4.3</c:v>
                </c:pt>
                <c:pt idx="48">
                  <c:v>4.5</c:v>
                </c:pt>
                <c:pt idx="49">
                  <c:v>4.6</c:v>
                </c:pt>
                <c:pt idx="50">
                  <c:v>4.7</c:v>
                </c:pt>
                <c:pt idx="51">
                  <c:v>4.9</c:v>
                </c:pt>
                <c:pt idx="52">
                  <c:v>5.0</c:v>
                </c:pt>
                <c:pt idx="53">
                  <c:v>5.2</c:v>
                </c:pt>
                <c:pt idx="54">
                  <c:v>5.4</c:v>
                </c:pt>
                <c:pt idx="55">
                  <c:v>5.6</c:v>
                </c:pt>
                <c:pt idx="56">
                  <c:v>5.7</c:v>
                </c:pt>
                <c:pt idx="57">
                  <c:v>5.9</c:v>
                </c:pt>
                <c:pt idx="58">
                  <c:v>6.1</c:v>
                </c:pt>
                <c:pt idx="59">
                  <c:v>6.3</c:v>
                </c:pt>
                <c:pt idx="60">
                  <c:v>6.5</c:v>
                </c:pt>
                <c:pt idx="61">
                  <c:v>6.7</c:v>
                </c:pt>
                <c:pt idx="62">
                  <c:v>6.9</c:v>
                </c:pt>
                <c:pt idx="63">
                  <c:v>7.2</c:v>
                </c:pt>
                <c:pt idx="64">
                  <c:v>7.4</c:v>
                </c:pt>
                <c:pt idx="65">
                  <c:v>7.6</c:v>
                </c:pt>
                <c:pt idx="66">
                  <c:v>7.9</c:v>
                </c:pt>
                <c:pt idx="67">
                  <c:v>8.1</c:v>
                </c:pt>
                <c:pt idx="68">
                  <c:v>8.3</c:v>
                </c:pt>
              </c:numCache>
            </c:numRef>
          </c:val>
        </c:ser>
        <c:ser>
          <c:idx val="2"/>
          <c:order val="2"/>
          <c:tx>
            <c:strRef>
              <c:f>'Area and Line'!$D$11</c:f>
              <c:strCache>
                <c:ptCount val="1"/>
                <c:pt idx="0">
                  <c:v>Other Spending</c:v>
                </c:pt>
              </c:strCache>
            </c:strRef>
          </c:tx>
          <c:spPr>
            <a:solidFill>
              <a:schemeClr val="accent1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Line'!$D$12:$D$80</c:f>
              <c:numCache>
                <c:formatCode>0.0</c:formatCode>
                <c:ptCount val="69"/>
                <c:pt idx="0">
                  <c:v>14.8</c:v>
                </c:pt>
                <c:pt idx="1">
                  <c:v>14.7</c:v>
                </c:pt>
                <c:pt idx="2">
                  <c:v>14.0</c:v>
                </c:pt>
                <c:pt idx="3">
                  <c:v>13.7</c:v>
                </c:pt>
                <c:pt idx="4">
                  <c:v>14.4</c:v>
                </c:pt>
                <c:pt idx="5">
                  <c:v>15.6</c:v>
                </c:pt>
                <c:pt idx="6">
                  <c:v>15.1</c:v>
                </c:pt>
                <c:pt idx="7">
                  <c:v>14.2</c:v>
                </c:pt>
                <c:pt idx="8">
                  <c:v>14.1</c:v>
                </c:pt>
                <c:pt idx="9">
                  <c:v>14.0</c:v>
                </c:pt>
                <c:pt idx="10">
                  <c:v>13.4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14.1</c:v>
                </c:pt>
                <c:pt idx="15">
                  <c:v>13.5</c:v>
                </c:pt>
                <c:pt idx="16">
                  <c:v>13.2</c:v>
                </c:pt>
                <c:pt idx="17">
                  <c:v>13.1</c:v>
                </c:pt>
                <c:pt idx="18">
                  <c:v>13.9</c:v>
                </c:pt>
                <c:pt idx="19">
                  <c:v>13.5</c:v>
                </c:pt>
                <c:pt idx="20">
                  <c:v>13.9</c:v>
                </c:pt>
                <c:pt idx="21">
                  <c:v>13.6</c:v>
                </c:pt>
                <c:pt idx="22">
                  <c:v>12.8</c:v>
                </c:pt>
                <c:pt idx="23">
                  <c:v>13.0</c:v>
                </c:pt>
                <c:pt idx="24">
                  <c:v>12.6</c:v>
                </c:pt>
                <c:pt idx="25">
                  <c:v>12.0</c:v>
                </c:pt>
                <c:pt idx="26">
                  <c:v>11.7</c:v>
                </c:pt>
                <c:pt idx="27">
                  <c:v>11.7</c:v>
                </c:pt>
                <c:pt idx="28">
                  <c:v>11.9</c:v>
                </c:pt>
                <c:pt idx="29">
                  <c:v>11.8</c:v>
                </c:pt>
                <c:pt idx="30">
                  <c:v>11.2</c:v>
                </c:pt>
                <c:pt idx="31">
                  <c:v>10.6</c:v>
                </c:pt>
                <c:pt idx="32">
                  <c:v>10.1</c:v>
                </c:pt>
                <c:pt idx="33">
                  <c:v>9.5</c:v>
                </c:pt>
                <c:pt idx="34">
                  <c:v>9.1</c:v>
                </c:pt>
                <c:pt idx="35">
                  <c:v>8.7</c:v>
                </c:pt>
                <c:pt idx="36">
                  <c:v>8.6</c:v>
                </c:pt>
                <c:pt idx="37">
                  <c:v>8.7</c:v>
                </c:pt>
                <c:pt idx="38">
                  <c:v>8.7</c:v>
                </c:pt>
                <c:pt idx="39">
                  <c:v>9.1</c:v>
                </c:pt>
                <c:pt idx="40">
                  <c:v>10.0</c:v>
                </c:pt>
                <c:pt idx="41">
                  <c:v>10.5</c:v>
                </c:pt>
                <c:pt idx="42">
                  <c:v>10.5</c:v>
                </c:pt>
                <c:pt idx="43">
                  <c:v>10.6</c:v>
                </c:pt>
                <c:pt idx="44">
                  <c:v>10.3</c:v>
                </c:pt>
                <c:pt idx="45">
                  <c:v>9.8</c:v>
                </c:pt>
                <c:pt idx="46">
                  <c:v>9.8</c:v>
                </c:pt>
                <c:pt idx="47">
                  <c:v>9.8</c:v>
                </c:pt>
                <c:pt idx="48">
                  <c:v>9.8</c:v>
                </c:pt>
                <c:pt idx="49">
                  <c:v>9.8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9.9</c:v>
                </c:pt>
                <c:pt idx="56">
                  <c:v>9.9</c:v>
                </c:pt>
                <c:pt idx="57">
                  <c:v>9.8</c:v>
                </c:pt>
                <c:pt idx="58">
                  <c:v>9.8</c:v>
                </c:pt>
                <c:pt idx="59">
                  <c:v>9.8</c:v>
                </c:pt>
                <c:pt idx="60">
                  <c:v>9.8</c:v>
                </c:pt>
                <c:pt idx="61">
                  <c:v>9.8</c:v>
                </c:pt>
                <c:pt idx="62">
                  <c:v>9.8</c:v>
                </c:pt>
                <c:pt idx="63">
                  <c:v>9.8</c:v>
                </c:pt>
                <c:pt idx="64">
                  <c:v>9.8</c:v>
                </c:pt>
                <c:pt idx="65">
                  <c:v>9.8</c:v>
                </c:pt>
                <c:pt idx="66">
                  <c:v>9.7</c:v>
                </c:pt>
                <c:pt idx="67">
                  <c:v>9.7</c:v>
                </c:pt>
                <c:pt idx="68">
                  <c:v>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18024"/>
        <c:axId val="2142625128"/>
      </c:areaChart>
      <c:lineChart>
        <c:grouping val="standard"/>
        <c:varyColors val="0"/>
        <c:ser>
          <c:idx val="4"/>
          <c:order val="3"/>
          <c:tx>
            <c:strRef>
              <c:f>'Area and Line'!$F$11</c:f>
              <c:strCache>
                <c:ptCount val="1"/>
                <c:pt idx="0">
                  <c:v>Revenues</c:v>
                </c:pt>
              </c:strCache>
            </c:strRef>
          </c:tx>
          <c:spPr>
            <a:ln w="38100" cap="rnd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'LR budget'!#REF!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cat>
          <c:val>
            <c:numRef>
              <c:f>'Area and Line'!$F$12:$F$80</c:f>
              <c:numCache>
                <c:formatCode>0.0</c:formatCode>
                <c:ptCount val="69"/>
                <c:pt idx="0">
                  <c:v>17.6</c:v>
                </c:pt>
                <c:pt idx="1">
                  <c:v>17.7</c:v>
                </c:pt>
                <c:pt idx="2">
                  <c:v>17.3</c:v>
                </c:pt>
                <c:pt idx="3">
                  <c:v>17.2</c:v>
                </c:pt>
                <c:pt idx="4">
                  <c:v>17.8</c:v>
                </c:pt>
                <c:pt idx="5">
                  <c:v>18.1</c:v>
                </c:pt>
                <c:pt idx="6">
                  <c:v>18.7</c:v>
                </c:pt>
                <c:pt idx="7">
                  <c:v>19.3</c:v>
                </c:pt>
                <c:pt idx="8">
                  <c:v>18.3</c:v>
                </c:pt>
                <c:pt idx="9">
                  <c:v>17.5</c:v>
                </c:pt>
                <c:pt idx="10">
                  <c:v>17.7</c:v>
                </c:pt>
                <c:pt idx="11">
                  <c:v>17.9</c:v>
                </c:pt>
                <c:pt idx="12">
                  <c:v>18.1</c:v>
                </c:pt>
                <c:pt idx="13">
                  <c:v>17.6</c:v>
                </c:pt>
                <c:pt idx="14">
                  <c:v>17.9</c:v>
                </c:pt>
                <c:pt idx="15">
                  <c:v>18.1</c:v>
                </c:pt>
                <c:pt idx="16">
                  <c:v>18.1</c:v>
                </c:pt>
                <c:pt idx="17">
                  <c:v>18.6</c:v>
                </c:pt>
                <c:pt idx="18">
                  <c:v>19.3</c:v>
                </c:pt>
                <c:pt idx="19">
                  <c:v>19.3</c:v>
                </c:pt>
                <c:pt idx="20">
                  <c:v>18.9</c:v>
                </c:pt>
                <c:pt idx="21">
                  <c:v>17.5</c:v>
                </c:pt>
                <c:pt idx="22">
                  <c:v>17.4</c:v>
                </c:pt>
                <c:pt idx="23">
                  <c:v>17.6</c:v>
                </c:pt>
                <c:pt idx="24">
                  <c:v>17.7</c:v>
                </c:pt>
                <c:pt idx="25">
                  <c:v>18.3</c:v>
                </c:pt>
                <c:pt idx="26">
                  <c:v>18.2</c:v>
                </c:pt>
                <c:pt idx="27">
                  <c:v>18.3</c:v>
                </c:pt>
                <c:pt idx="28">
                  <c:v>17.9</c:v>
                </c:pt>
                <c:pt idx="29">
                  <c:v>17.8</c:v>
                </c:pt>
                <c:pt idx="30">
                  <c:v>17.5</c:v>
                </c:pt>
                <c:pt idx="31">
                  <c:v>17.7</c:v>
                </c:pt>
                <c:pt idx="32">
                  <c:v>18.1</c:v>
                </c:pt>
                <c:pt idx="33">
                  <c:v>18.6</c:v>
                </c:pt>
                <c:pt idx="34">
                  <c:v>19.0</c:v>
                </c:pt>
                <c:pt idx="35">
                  <c:v>19.5</c:v>
                </c:pt>
                <c:pt idx="36">
                  <c:v>20.0</c:v>
                </c:pt>
                <c:pt idx="37">
                  <c:v>20.3</c:v>
                </c:pt>
                <c:pt idx="38">
                  <c:v>20.6</c:v>
                </c:pt>
                <c:pt idx="39">
                  <c:v>19.3</c:v>
                </c:pt>
                <c:pt idx="40">
                  <c:v>17.5</c:v>
                </c:pt>
                <c:pt idx="41">
                  <c:v>16.5</c:v>
                </c:pt>
                <c:pt idx="42">
                  <c:v>16.6</c:v>
                </c:pt>
                <c:pt idx="43">
                  <c:v>17.8</c:v>
                </c:pt>
                <c:pt idx="44">
                  <c:v>18.4</c:v>
                </c:pt>
                <c:pt idx="45">
                  <c:v>18.9</c:v>
                </c:pt>
                <c:pt idx="46">
                  <c:v>18.9</c:v>
                </c:pt>
                <c:pt idx="47">
                  <c:v>18.6</c:v>
                </c:pt>
                <c:pt idx="48">
                  <c:v>18.4</c:v>
                </c:pt>
                <c:pt idx="49">
                  <c:v>18.5</c:v>
                </c:pt>
                <c:pt idx="50">
                  <c:v>18.4</c:v>
                </c:pt>
                <c:pt idx="51">
                  <c:v>18.3</c:v>
                </c:pt>
                <c:pt idx="52">
                  <c:v>18.3</c:v>
                </c:pt>
                <c:pt idx="53">
                  <c:v>18.4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18.6</c:v>
                </c:pt>
                <c:pt idx="58">
                  <c:v>18.6</c:v>
                </c:pt>
                <c:pt idx="59">
                  <c:v>18.6</c:v>
                </c:pt>
                <c:pt idx="60">
                  <c:v>18.6</c:v>
                </c:pt>
                <c:pt idx="61">
                  <c:v>18.7</c:v>
                </c:pt>
                <c:pt idx="62">
                  <c:v>18.6</c:v>
                </c:pt>
                <c:pt idx="63">
                  <c:v>18.7</c:v>
                </c:pt>
                <c:pt idx="64">
                  <c:v>18.7</c:v>
                </c:pt>
                <c:pt idx="65">
                  <c:v>18.7</c:v>
                </c:pt>
                <c:pt idx="66">
                  <c:v>18.8</c:v>
                </c:pt>
                <c:pt idx="67">
                  <c:v>18.9</c:v>
                </c:pt>
                <c:pt idx="68">
                  <c:v>18.9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918024"/>
        <c:axId val="2142625128"/>
      </c:lineChart>
      <c:catAx>
        <c:axId val="21359180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42625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62512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35918024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venir Medium"/>
          <a:ea typeface="Arial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62418960450457"/>
          <c:y val="0.243648224056299"/>
          <c:w val="0.718082867846647"/>
          <c:h val="0.522480352281575"/>
        </c:manualLayout>
      </c:layout>
      <c:areaChart>
        <c:grouping val="percentStacked"/>
        <c:varyColors val="0"/>
        <c:ser>
          <c:idx val="0"/>
          <c:order val="0"/>
          <c:tx>
            <c:strRef>
              <c:f>'Area 100%'!$B$3</c:f>
              <c:strCache>
                <c:ptCount val="1"/>
                <c:pt idx="0">
                  <c:v>Individual Income Taxes</c:v>
                </c:pt>
              </c:strCache>
            </c:strRef>
          </c:tx>
          <c:spPr>
            <a:solidFill>
              <a:srgbClr val="BCBEC0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100%'!$B$4:$B$64</c:f>
              <c:numCache>
                <c:formatCode>0.00%</c:formatCode>
                <c:ptCount val="61"/>
                <c:pt idx="0">
                  <c:v>0.399</c:v>
                </c:pt>
                <c:pt idx="1">
                  <c:v>0.419</c:v>
                </c:pt>
                <c:pt idx="2">
                  <c:v>0.422</c:v>
                </c:pt>
                <c:pt idx="3">
                  <c:v>0.428</c:v>
                </c:pt>
                <c:pt idx="4">
                  <c:v>0.424</c:v>
                </c:pt>
                <c:pt idx="5">
                  <c:v>0.439</c:v>
                </c:pt>
                <c:pt idx="6">
                  <c:v>0.432</c:v>
                </c:pt>
                <c:pt idx="7">
                  <c:v>0.445</c:v>
                </c:pt>
                <c:pt idx="8">
                  <c:v>0.436</c:v>
                </c:pt>
                <c:pt idx="9">
                  <c:v>0.463</c:v>
                </c:pt>
                <c:pt idx="10">
                  <c:v>0.44</c:v>
                </c:pt>
                <c:pt idx="11">
                  <c:v>0.438</c:v>
                </c:pt>
                <c:pt idx="12">
                  <c:v>0.457</c:v>
                </c:pt>
                <c:pt idx="13">
                  <c:v>0.447</c:v>
                </c:pt>
                <c:pt idx="14">
                  <c:v>0.432</c:v>
                </c:pt>
                <c:pt idx="15">
                  <c:v>0.418</c:v>
                </c:pt>
                <c:pt idx="16">
                  <c:v>0.424</c:v>
                </c:pt>
                <c:pt idx="17">
                  <c:v>0.413</c:v>
                </c:pt>
                <c:pt idx="18">
                  <c:v>0.449</c:v>
                </c:pt>
                <c:pt idx="19">
                  <c:v>0.467</c:v>
                </c:pt>
                <c:pt idx="20">
                  <c:v>0.469</c:v>
                </c:pt>
                <c:pt idx="21">
                  <c:v>0.461</c:v>
                </c:pt>
                <c:pt idx="22">
                  <c:v>0.457</c:v>
                </c:pt>
                <c:pt idx="23">
                  <c:v>0.447</c:v>
                </c:pt>
                <c:pt idx="24">
                  <c:v>0.452</c:v>
                </c:pt>
                <c:pt idx="25">
                  <c:v>0.439</c:v>
                </c:pt>
                <c:pt idx="26">
                  <c:v>0.442</c:v>
                </c:pt>
                <c:pt idx="27">
                  <c:v>0.443</c:v>
                </c:pt>
                <c:pt idx="28">
                  <c:v>0.453</c:v>
                </c:pt>
                <c:pt idx="29">
                  <c:v>0.47</c:v>
                </c:pt>
                <c:pt idx="30">
                  <c:v>0.472</c:v>
                </c:pt>
                <c:pt idx="31">
                  <c:v>0.477</c:v>
                </c:pt>
                <c:pt idx="32">
                  <c:v>0.482</c:v>
                </c:pt>
                <c:pt idx="33">
                  <c:v>0.481</c:v>
                </c:pt>
                <c:pt idx="34">
                  <c:v>0.448</c:v>
                </c:pt>
                <c:pt idx="35">
                  <c:v>0.456</c:v>
                </c:pt>
                <c:pt idx="36">
                  <c:v>0.454</c:v>
                </c:pt>
                <c:pt idx="37">
                  <c:v>0.46</c:v>
                </c:pt>
                <c:pt idx="38">
                  <c:v>0.441</c:v>
                </c:pt>
                <c:pt idx="39">
                  <c:v>0.45</c:v>
                </c:pt>
                <c:pt idx="40">
                  <c:v>0.452</c:v>
                </c:pt>
                <c:pt idx="41">
                  <c:v>0.443</c:v>
                </c:pt>
                <c:pt idx="42">
                  <c:v>0.436</c:v>
                </c:pt>
                <c:pt idx="43">
                  <c:v>0.442</c:v>
                </c:pt>
                <c:pt idx="44">
                  <c:v>0.431</c:v>
                </c:pt>
                <c:pt idx="45">
                  <c:v>0.437</c:v>
                </c:pt>
                <c:pt idx="46">
                  <c:v>0.452</c:v>
                </c:pt>
                <c:pt idx="47">
                  <c:v>0.467</c:v>
                </c:pt>
                <c:pt idx="48">
                  <c:v>0.481</c:v>
                </c:pt>
                <c:pt idx="49">
                  <c:v>0.481</c:v>
                </c:pt>
                <c:pt idx="50">
                  <c:v>0.496</c:v>
                </c:pt>
                <c:pt idx="51">
                  <c:v>0.499</c:v>
                </c:pt>
                <c:pt idx="52">
                  <c:v>0.463</c:v>
                </c:pt>
                <c:pt idx="53">
                  <c:v>0.445</c:v>
                </c:pt>
                <c:pt idx="54">
                  <c:v>0.43</c:v>
                </c:pt>
                <c:pt idx="55">
                  <c:v>0.431</c:v>
                </c:pt>
                <c:pt idx="56">
                  <c:v>0.434</c:v>
                </c:pt>
                <c:pt idx="57">
                  <c:v>0.453</c:v>
                </c:pt>
                <c:pt idx="58">
                  <c:v>0.454</c:v>
                </c:pt>
                <c:pt idx="59">
                  <c:v>0.435</c:v>
                </c:pt>
                <c:pt idx="60">
                  <c:v>0.415</c:v>
                </c:pt>
              </c:numCache>
            </c:numRef>
          </c:val>
        </c:ser>
        <c:ser>
          <c:idx val="1"/>
          <c:order val="1"/>
          <c:tx>
            <c:strRef>
              <c:f>'Area 100%'!$C$3</c:f>
              <c:strCache>
                <c:ptCount val="1"/>
                <c:pt idx="0">
                  <c:v>Corporation Income Taxes</c:v>
                </c:pt>
              </c:strCache>
            </c:strRef>
          </c:tx>
          <c:spPr>
            <a:solidFill>
              <a:srgbClr val="008BB0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100%'!$C$4:$C$64</c:f>
              <c:numCache>
                <c:formatCode>0.00%</c:formatCode>
                <c:ptCount val="61"/>
                <c:pt idx="0">
                  <c:v>0.265</c:v>
                </c:pt>
                <c:pt idx="1">
                  <c:v>0.273</c:v>
                </c:pt>
                <c:pt idx="2">
                  <c:v>0.321</c:v>
                </c:pt>
                <c:pt idx="3">
                  <c:v>0.305</c:v>
                </c:pt>
                <c:pt idx="4">
                  <c:v>0.303</c:v>
                </c:pt>
                <c:pt idx="5">
                  <c:v>0.273</c:v>
                </c:pt>
                <c:pt idx="6">
                  <c:v>0.28</c:v>
                </c:pt>
                <c:pt idx="7">
                  <c:v>0.265</c:v>
                </c:pt>
                <c:pt idx="8">
                  <c:v>0.252</c:v>
                </c:pt>
                <c:pt idx="9">
                  <c:v>0.218</c:v>
                </c:pt>
                <c:pt idx="10">
                  <c:v>0.232</c:v>
                </c:pt>
                <c:pt idx="11">
                  <c:v>0.222</c:v>
                </c:pt>
                <c:pt idx="12">
                  <c:v>0.206</c:v>
                </c:pt>
                <c:pt idx="13">
                  <c:v>0.203</c:v>
                </c:pt>
                <c:pt idx="14">
                  <c:v>0.209</c:v>
                </c:pt>
                <c:pt idx="15">
                  <c:v>0.218</c:v>
                </c:pt>
                <c:pt idx="16">
                  <c:v>0.23</c:v>
                </c:pt>
                <c:pt idx="17">
                  <c:v>0.228</c:v>
                </c:pt>
                <c:pt idx="18">
                  <c:v>0.187</c:v>
                </c:pt>
                <c:pt idx="19">
                  <c:v>0.196</c:v>
                </c:pt>
                <c:pt idx="20">
                  <c:v>0.17</c:v>
                </c:pt>
                <c:pt idx="21">
                  <c:v>0.143</c:v>
                </c:pt>
                <c:pt idx="22">
                  <c:v>0.155</c:v>
                </c:pt>
                <c:pt idx="23">
                  <c:v>0.157</c:v>
                </c:pt>
                <c:pt idx="24">
                  <c:v>0.147</c:v>
                </c:pt>
                <c:pt idx="25">
                  <c:v>0.146</c:v>
                </c:pt>
                <c:pt idx="26">
                  <c:v>0.139</c:v>
                </c:pt>
                <c:pt idx="27">
                  <c:v>0.154</c:v>
                </c:pt>
                <c:pt idx="28">
                  <c:v>0.15</c:v>
                </c:pt>
                <c:pt idx="29">
                  <c:v>0.142</c:v>
                </c:pt>
                <c:pt idx="30">
                  <c:v>0.125</c:v>
                </c:pt>
                <c:pt idx="31">
                  <c:v>0.102</c:v>
                </c:pt>
                <c:pt idx="32">
                  <c:v>0.08</c:v>
                </c:pt>
                <c:pt idx="33">
                  <c:v>0.062</c:v>
                </c:pt>
                <c:pt idx="34">
                  <c:v>0.085</c:v>
                </c:pt>
                <c:pt idx="35">
                  <c:v>0.084</c:v>
                </c:pt>
                <c:pt idx="36">
                  <c:v>0.082</c:v>
                </c:pt>
                <c:pt idx="37">
                  <c:v>0.098</c:v>
                </c:pt>
                <c:pt idx="38">
                  <c:v>0.104</c:v>
                </c:pt>
                <c:pt idx="39">
                  <c:v>0.104</c:v>
                </c:pt>
                <c:pt idx="40">
                  <c:v>0.091</c:v>
                </c:pt>
                <c:pt idx="41">
                  <c:v>0.093</c:v>
                </c:pt>
                <c:pt idx="42">
                  <c:v>0.092</c:v>
                </c:pt>
                <c:pt idx="43">
                  <c:v>0.102</c:v>
                </c:pt>
                <c:pt idx="44">
                  <c:v>0.112</c:v>
                </c:pt>
                <c:pt idx="45">
                  <c:v>0.116</c:v>
                </c:pt>
                <c:pt idx="46">
                  <c:v>0.118</c:v>
                </c:pt>
                <c:pt idx="47">
                  <c:v>0.115</c:v>
                </c:pt>
                <c:pt idx="48">
                  <c:v>0.11</c:v>
                </c:pt>
                <c:pt idx="49">
                  <c:v>0.101</c:v>
                </c:pt>
                <c:pt idx="50">
                  <c:v>0.102</c:v>
                </c:pt>
                <c:pt idx="51">
                  <c:v>0.076</c:v>
                </c:pt>
                <c:pt idx="52">
                  <c:v>0.08</c:v>
                </c:pt>
                <c:pt idx="53">
                  <c:v>0.074</c:v>
                </c:pt>
                <c:pt idx="54">
                  <c:v>0.101</c:v>
                </c:pt>
                <c:pt idx="55">
                  <c:v>0.129</c:v>
                </c:pt>
                <c:pt idx="56">
                  <c:v>0.147</c:v>
                </c:pt>
                <c:pt idx="57">
                  <c:v>0.144</c:v>
                </c:pt>
                <c:pt idx="58">
                  <c:v>0.121</c:v>
                </c:pt>
                <c:pt idx="59">
                  <c:v>0.066</c:v>
                </c:pt>
                <c:pt idx="60">
                  <c:v>0.089</c:v>
                </c:pt>
              </c:numCache>
            </c:numRef>
          </c:val>
        </c:ser>
        <c:ser>
          <c:idx val="2"/>
          <c:order val="2"/>
          <c:tx>
            <c:strRef>
              <c:f>'Area 100%'!$D$3</c:f>
              <c:strCache>
                <c:ptCount val="1"/>
                <c:pt idx="0">
                  <c:v>Payroll Taxes</c:v>
                </c:pt>
              </c:strCache>
            </c:strRef>
          </c:tx>
          <c:spPr>
            <a:solidFill>
              <a:srgbClr val="FCB655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100%'!$D$4:$D$64</c:f>
              <c:numCache>
                <c:formatCode>0.00%</c:formatCode>
                <c:ptCount val="61"/>
                <c:pt idx="0">
                  <c:v>0.11</c:v>
                </c:pt>
                <c:pt idx="1">
                  <c:v>0.11</c:v>
                </c:pt>
                <c:pt idx="2">
                  <c:v>0.097</c:v>
                </c:pt>
                <c:pt idx="3">
                  <c:v>0.098</c:v>
                </c:pt>
                <c:pt idx="4">
                  <c:v>0.103</c:v>
                </c:pt>
                <c:pt idx="5">
                  <c:v>0.12</c:v>
                </c:pt>
                <c:pt idx="6">
                  <c:v>0.125</c:v>
                </c:pt>
                <c:pt idx="7">
                  <c:v>0.125</c:v>
                </c:pt>
                <c:pt idx="8">
                  <c:v>0.141</c:v>
                </c:pt>
                <c:pt idx="9">
                  <c:v>0.148</c:v>
                </c:pt>
                <c:pt idx="10">
                  <c:v>0.159</c:v>
                </c:pt>
                <c:pt idx="11">
                  <c:v>0.174</c:v>
                </c:pt>
                <c:pt idx="12">
                  <c:v>0.171</c:v>
                </c:pt>
                <c:pt idx="13">
                  <c:v>0.186</c:v>
                </c:pt>
                <c:pt idx="14">
                  <c:v>0.195</c:v>
                </c:pt>
                <c:pt idx="15">
                  <c:v>0.19</c:v>
                </c:pt>
                <c:pt idx="16">
                  <c:v>0.195</c:v>
                </c:pt>
                <c:pt idx="17">
                  <c:v>0.219</c:v>
                </c:pt>
                <c:pt idx="18">
                  <c:v>0.222</c:v>
                </c:pt>
                <c:pt idx="19">
                  <c:v>0.209</c:v>
                </c:pt>
                <c:pt idx="20">
                  <c:v>0.23</c:v>
                </c:pt>
                <c:pt idx="21">
                  <c:v>0.253</c:v>
                </c:pt>
                <c:pt idx="22">
                  <c:v>0.254</c:v>
                </c:pt>
                <c:pt idx="23">
                  <c:v>0.273</c:v>
                </c:pt>
                <c:pt idx="24">
                  <c:v>0.285</c:v>
                </c:pt>
                <c:pt idx="25">
                  <c:v>0.303</c:v>
                </c:pt>
                <c:pt idx="26">
                  <c:v>0.305</c:v>
                </c:pt>
                <c:pt idx="27">
                  <c:v>0.299</c:v>
                </c:pt>
                <c:pt idx="28">
                  <c:v>0.303</c:v>
                </c:pt>
                <c:pt idx="29">
                  <c:v>0.3</c:v>
                </c:pt>
                <c:pt idx="30">
                  <c:v>0.305</c:v>
                </c:pt>
                <c:pt idx="31">
                  <c:v>0.305</c:v>
                </c:pt>
                <c:pt idx="32">
                  <c:v>0.326</c:v>
                </c:pt>
                <c:pt idx="33">
                  <c:v>0.348</c:v>
                </c:pt>
                <c:pt idx="34">
                  <c:v>0.359</c:v>
                </c:pt>
                <c:pt idx="35">
                  <c:v>0.361</c:v>
                </c:pt>
                <c:pt idx="36">
                  <c:v>0.369</c:v>
                </c:pt>
                <c:pt idx="37">
                  <c:v>0.355</c:v>
                </c:pt>
                <c:pt idx="38">
                  <c:v>0.368</c:v>
                </c:pt>
                <c:pt idx="39">
                  <c:v>0.363</c:v>
                </c:pt>
                <c:pt idx="40">
                  <c:v>0.368</c:v>
                </c:pt>
                <c:pt idx="41">
                  <c:v>0.375</c:v>
                </c:pt>
                <c:pt idx="42">
                  <c:v>0.379</c:v>
                </c:pt>
                <c:pt idx="43">
                  <c:v>0.371</c:v>
                </c:pt>
                <c:pt idx="44">
                  <c:v>0.367</c:v>
                </c:pt>
                <c:pt idx="45">
                  <c:v>0.358</c:v>
                </c:pt>
                <c:pt idx="46">
                  <c:v>0.351</c:v>
                </c:pt>
                <c:pt idx="47">
                  <c:v>0.342</c:v>
                </c:pt>
                <c:pt idx="48">
                  <c:v>0.332</c:v>
                </c:pt>
                <c:pt idx="49">
                  <c:v>0.335</c:v>
                </c:pt>
                <c:pt idx="50">
                  <c:v>0.322</c:v>
                </c:pt>
                <c:pt idx="51">
                  <c:v>0.349</c:v>
                </c:pt>
                <c:pt idx="52">
                  <c:v>0.378</c:v>
                </c:pt>
                <c:pt idx="53">
                  <c:v>0.4</c:v>
                </c:pt>
                <c:pt idx="54">
                  <c:v>0.39</c:v>
                </c:pt>
                <c:pt idx="55">
                  <c:v>0.369</c:v>
                </c:pt>
                <c:pt idx="56">
                  <c:v>0.348</c:v>
                </c:pt>
                <c:pt idx="57">
                  <c:v>0.339</c:v>
                </c:pt>
                <c:pt idx="58">
                  <c:v>0.357</c:v>
                </c:pt>
                <c:pt idx="59">
                  <c:v>0.423</c:v>
                </c:pt>
                <c:pt idx="60">
                  <c:v>0.4</c:v>
                </c:pt>
              </c:numCache>
            </c:numRef>
          </c:val>
        </c:ser>
        <c:ser>
          <c:idx val="3"/>
          <c:order val="3"/>
          <c:tx>
            <c:strRef>
              <c:f>'Area 100%'!$E$3</c:f>
              <c:strCache>
                <c:ptCount val="1"/>
                <c:pt idx="0">
                  <c:v>Excise Taxes</c:v>
                </c:pt>
              </c:strCache>
            </c:strRef>
          </c:tx>
          <c:spPr>
            <a:solidFill>
              <a:schemeClr val="accent2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100%'!$E$4:$E$64</c:f>
              <c:numCache>
                <c:formatCode>0.00%</c:formatCode>
                <c:ptCount val="61"/>
                <c:pt idx="0">
                  <c:v>0.191</c:v>
                </c:pt>
                <c:pt idx="1">
                  <c:v>0.168</c:v>
                </c:pt>
                <c:pt idx="2">
                  <c:v>0.134</c:v>
                </c:pt>
                <c:pt idx="3">
                  <c:v>0.142</c:v>
                </c:pt>
                <c:pt idx="4">
                  <c:v>0.143</c:v>
                </c:pt>
                <c:pt idx="5">
                  <c:v>0.14</c:v>
                </c:pt>
                <c:pt idx="6">
                  <c:v>0.133</c:v>
                </c:pt>
                <c:pt idx="7">
                  <c:v>0.132</c:v>
                </c:pt>
                <c:pt idx="8">
                  <c:v>0.134</c:v>
                </c:pt>
                <c:pt idx="9">
                  <c:v>0.133</c:v>
                </c:pt>
                <c:pt idx="10">
                  <c:v>0.126</c:v>
                </c:pt>
                <c:pt idx="11">
                  <c:v>0.126</c:v>
                </c:pt>
                <c:pt idx="12">
                  <c:v>0.126</c:v>
                </c:pt>
                <c:pt idx="13">
                  <c:v>0.124</c:v>
                </c:pt>
                <c:pt idx="14">
                  <c:v>0.122</c:v>
                </c:pt>
                <c:pt idx="15">
                  <c:v>0.125</c:v>
                </c:pt>
                <c:pt idx="16">
                  <c:v>0.1</c:v>
                </c:pt>
                <c:pt idx="17">
                  <c:v>0.092</c:v>
                </c:pt>
                <c:pt idx="18">
                  <c:v>0.092</c:v>
                </c:pt>
                <c:pt idx="19">
                  <c:v>0.081</c:v>
                </c:pt>
                <c:pt idx="20">
                  <c:v>0.081</c:v>
                </c:pt>
                <c:pt idx="21">
                  <c:v>0.089</c:v>
                </c:pt>
                <c:pt idx="22">
                  <c:v>0.075</c:v>
                </c:pt>
                <c:pt idx="23">
                  <c:v>0.07</c:v>
                </c:pt>
                <c:pt idx="24">
                  <c:v>0.064</c:v>
                </c:pt>
                <c:pt idx="25">
                  <c:v>0.059</c:v>
                </c:pt>
                <c:pt idx="26">
                  <c:v>0.057</c:v>
                </c:pt>
                <c:pt idx="27">
                  <c:v>0.049</c:v>
                </c:pt>
                <c:pt idx="28">
                  <c:v>0.046</c:v>
                </c:pt>
                <c:pt idx="29">
                  <c:v>0.04</c:v>
                </c:pt>
                <c:pt idx="30">
                  <c:v>0.047</c:v>
                </c:pt>
                <c:pt idx="31">
                  <c:v>0.068</c:v>
                </c:pt>
                <c:pt idx="32">
                  <c:v>0.059</c:v>
                </c:pt>
                <c:pt idx="33">
                  <c:v>0.059</c:v>
                </c:pt>
                <c:pt idx="34">
                  <c:v>0.056</c:v>
                </c:pt>
                <c:pt idx="35">
                  <c:v>0.049</c:v>
                </c:pt>
                <c:pt idx="36">
                  <c:v>0.043</c:v>
                </c:pt>
                <c:pt idx="37">
                  <c:v>0.038</c:v>
                </c:pt>
                <c:pt idx="38">
                  <c:v>0.039</c:v>
                </c:pt>
                <c:pt idx="39">
                  <c:v>0.035</c:v>
                </c:pt>
                <c:pt idx="40">
                  <c:v>0.034</c:v>
                </c:pt>
                <c:pt idx="41">
                  <c:v>0.04</c:v>
                </c:pt>
                <c:pt idx="42">
                  <c:v>0.042</c:v>
                </c:pt>
                <c:pt idx="43">
                  <c:v>0.042</c:v>
                </c:pt>
                <c:pt idx="44">
                  <c:v>0.044</c:v>
                </c:pt>
                <c:pt idx="45">
                  <c:v>0.043</c:v>
                </c:pt>
                <c:pt idx="46">
                  <c:v>0.037</c:v>
                </c:pt>
                <c:pt idx="47">
                  <c:v>0.036</c:v>
                </c:pt>
                <c:pt idx="48">
                  <c:v>0.033</c:v>
                </c:pt>
                <c:pt idx="49">
                  <c:v>0.039</c:v>
                </c:pt>
                <c:pt idx="50">
                  <c:v>0.034</c:v>
                </c:pt>
                <c:pt idx="51">
                  <c:v>0.033</c:v>
                </c:pt>
                <c:pt idx="52">
                  <c:v>0.036</c:v>
                </c:pt>
                <c:pt idx="53">
                  <c:v>0.038</c:v>
                </c:pt>
                <c:pt idx="54">
                  <c:v>0.037</c:v>
                </c:pt>
                <c:pt idx="55">
                  <c:v>0.034</c:v>
                </c:pt>
                <c:pt idx="56">
                  <c:v>0.031</c:v>
                </c:pt>
                <c:pt idx="57">
                  <c:v>0.025</c:v>
                </c:pt>
                <c:pt idx="58">
                  <c:v>0.027</c:v>
                </c:pt>
                <c:pt idx="59">
                  <c:v>0.03</c:v>
                </c:pt>
                <c:pt idx="60">
                  <c:v>0.031</c:v>
                </c:pt>
              </c:numCache>
            </c:numRef>
          </c:val>
        </c:ser>
        <c:ser>
          <c:idx val="4"/>
          <c:order val="4"/>
          <c:tx>
            <c:strRef>
              <c:f>'Area 100%'!$F$3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100%'!$F$4:$F$64</c:f>
              <c:numCache>
                <c:formatCode>0.00%</c:formatCode>
                <c:ptCount val="61"/>
                <c:pt idx="0">
                  <c:v>0.034</c:v>
                </c:pt>
                <c:pt idx="1">
                  <c:v>0.031</c:v>
                </c:pt>
                <c:pt idx="2">
                  <c:v>0.026</c:v>
                </c:pt>
                <c:pt idx="3">
                  <c:v>0.027</c:v>
                </c:pt>
                <c:pt idx="4">
                  <c:v>0.027</c:v>
                </c:pt>
                <c:pt idx="5">
                  <c:v>0.028</c:v>
                </c:pt>
                <c:pt idx="6">
                  <c:v>0.03</c:v>
                </c:pt>
                <c:pt idx="7">
                  <c:v>0.033</c:v>
                </c:pt>
                <c:pt idx="8">
                  <c:v>0.037</c:v>
                </c:pt>
                <c:pt idx="9">
                  <c:v>0.037</c:v>
                </c:pt>
                <c:pt idx="10">
                  <c:v>0.042</c:v>
                </c:pt>
                <c:pt idx="11">
                  <c:v>0.04</c:v>
                </c:pt>
                <c:pt idx="12">
                  <c:v>0.04</c:v>
                </c:pt>
                <c:pt idx="13">
                  <c:v>0.041</c:v>
                </c:pt>
                <c:pt idx="14">
                  <c:v>0.042</c:v>
                </c:pt>
                <c:pt idx="15">
                  <c:v>0.049</c:v>
                </c:pt>
                <c:pt idx="16">
                  <c:v>0.051</c:v>
                </c:pt>
                <c:pt idx="17">
                  <c:v>0.047</c:v>
                </c:pt>
                <c:pt idx="18">
                  <c:v>0.05</c:v>
                </c:pt>
                <c:pt idx="19">
                  <c:v>0.047</c:v>
                </c:pt>
                <c:pt idx="20">
                  <c:v>0.049</c:v>
                </c:pt>
                <c:pt idx="21">
                  <c:v>0.054</c:v>
                </c:pt>
                <c:pt idx="22">
                  <c:v>0.06</c:v>
                </c:pt>
                <c:pt idx="23">
                  <c:v>0.052</c:v>
                </c:pt>
                <c:pt idx="24">
                  <c:v>0.052</c:v>
                </c:pt>
                <c:pt idx="25">
                  <c:v>0.054</c:v>
                </c:pt>
                <c:pt idx="26">
                  <c:v>0.058</c:v>
                </c:pt>
                <c:pt idx="27">
                  <c:v>0.053</c:v>
                </c:pt>
                <c:pt idx="28">
                  <c:v>0.048</c:v>
                </c:pt>
                <c:pt idx="29">
                  <c:v>0.048</c:v>
                </c:pt>
                <c:pt idx="30">
                  <c:v>0.051</c:v>
                </c:pt>
                <c:pt idx="31">
                  <c:v>0.048</c:v>
                </c:pt>
                <c:pt idx="32">
                  <c:v>0.053</c:v>
                </c:pt>
                <c:pt idx="33">
                  <c:v>0.05</c:v>
                </c:pt>
                <c:pt idx="34">
                  <c:v>0.052</c:v>
                </c:pt>
                <c:pt idx="35">
                  <c:v>0.05</c:v>
                </c:pt>
                <c:pt idx="36">
                  <c:v>0.052</c:v>
                </c:pt>
                <c:pt idx="37">
                  <c:v>0.049</c:v>
                </c:pt>
                <c:pt idx="38">
                  <c:v>0.048</c:v>
                </c:pt>
                <c:pt idx="39">
                  <c:v>0.049</c:v>
                </c:pt>
                <c:pt idx="40">
                  <c:v>0.054</c:v>
                </c:pt>
                <c:pt idx="41">
                  <c:v>0.048</c:v>
                </c:pt>
                <c:pt idx="42">
                  <c:v>0.051</c:v>
                </c:pt>
                <c:pt idx="43">
                  <c:v>0.044</c:v>
                </c:pt>
                <c:pt idx="44">
                  <c:v>0.046</c:v>
                </c:pt>
                <c:pt idx="45">
                  <c:v>0.046</c:v>
                </c:pt>
                <c:pt idx="46">
                  <c:v>0.042</c:v>
                </c:pt>
                <c:pt idx="47">
                  <c:v>0.04</c:v>
                </c:pt>
                <c:pt idx="48">
                  <c:v>0.044</c:v>
                </c:pt>
                <c:pt idx="49">
                  <c:v>0.044</c:v>
                </c:pt>
                <c:pt idx="50">
                  <c:v>0.045</c:v>
                </c:pt>
                <c:pt idx="51">
                  <c:v>0.043</c:v>
                </c:pt>
                <c:pt idx="52">
                  <c:v>0.043</c:v>
                </c:pt>
                <c:pt idx="53">
                  <c:v>0.043</c:v>
                </c:pt>
                <c:pt idx="54">
                  <c:v>0.042</c:v>
                </c:pt>
                <c:pt idx="55">
                  <c:v>0.038</c:v>
                </c:pt>
                <c:pt idx="56">
                  <c:v>0.04</c:v>
                </c:pt>
                <c:pt idx="57">
                  <c:v>0.039</c:v>
                </c:pt>
                <c:pt idx="58">
                  <c:v>0.042</c:v>
                </c:pt>
                <c:pt idx="59">
                  <c:v>0.047</c:v>
                </c:pt>
                <c:pt idx="60">
                  <c:v>0.065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139912"/>
        <c:axId val="2143142968"/>
      </c:areaChart>
      <c:catAx>
        <c:axId val="214313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142968"/>
        <c:crosses val="autoZero"/>
        <c:auto val="1"/>
        <c:lblAlgn val="ctr"/>
        <c:lblOffset val="100"/>
        <c:tickLblSkip val="5"/>
        <c:noMultiLvlLbl val="0"/>
      </c:catAx>
      <c:valAx>
        <c:axId val="21431429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3139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968660968661"/>
          <c:y val="0.241956435708973"/>
          <c:w val="0.179059829059829"/>
          <c:h val="0.547600127297016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sz="1200">
          <a:latin typeface="Avenir Medium"/>
          <a:cs typeface="Avenir Medium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6725009162289"/>
          <c:y val="0.165725047080979"/>
          <c:w val="0.757554501738059"/>
          <c:h val="0.6584809525927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'Column Stacked'!$J$36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rgbClr val="133868"/>
            </a:solidFill>
            <a:ln w="25400">
              <a:noFill/>
            </a:ln>
          </c:spPr>
          <c:invertIfNegative val="0"/>
          <c:cat>
            <c:strRef>
              <c:f>'Column Stacked'!$I$37:$I$44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Stacked'!$J$37:$J$44</c:f>
              <c:numCache>
                <c:formatCode>#,##0</c:formatCode>
                <c:ptCount val="8"/>
                <c:pt idx="0">
                  <c:v>5.32981157E8</c:v>
                </c:pt>
                <c:pt idx="1">
                  <c:v>9.93592692E8</c:v>
                </c:pt>
                <c:pt idx="2">
                  <c:v>1.701107541E9</c:v>
                </c:pt>
                <c:pt idx="3">
                  <c:v>2.406261909E9</c:v>
                </c:pt>
                <c:pt idx="4">
                  <c:v>2.59165177E8</c:v>
                </c:pt>
                <c:pt idx="5">
                  <c:v>2.47106515E8</c:v>
                </c:pt>
                <c:pt idx="6">
                  <c:v>1.40697169E8</c:v>
                </c:pt>
                <c:pt idx="7">
                  <c:v>8.791569E7</c:v>
                </c:pt>
              </c:numCache>
            </c:numRef>
          </c:val>
        </c:ser>
        <c:ser>
          <c:idx val="1"/>
          <c:order val="1"/>
          <c:tx>
            <c:strRef>
              <c:f>'Column Stacked'!$K$36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rgbClr val="EA3F30"/>
            </a:solidFill>
            <a:ln w="25400">
              <a:noFill/>
            </a:ln>
          </c:spPr>
          <c:invertIfNegative val="0"/>
          <c:cat>
            <c:strRef>
              <c:f>'Column Stacked'!$I$37:$I$44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Stacked'!$K$37:$K$44</c:f>
              <c:numCache>
                <c:formatCode>#,##0</c:formatCode>
                <c:ptCount val="8"/>
                <c:pt idx="0">
                  <c:v>1.8408678E7</c:v>
                </c:pt>
                <c:pt idx="1">
                  <c:v>1.9938663E7</c:v>
                </c:pt>
                <c:pt idx="2">
                  <c:v>4.3229817E7</c:v>
                </c:pt>
                <c:pt idx="3">
                  <c:v>9.8839078E7</c:v>
                </c:pt>
                <c:pt idx="4">
                  <c:v>2.9636829E7</c:v>
                </c:pt>
                <c:pt idx="5">
                  <c:v>5.4384155E7</c:v>
                </c:pt>
                <c:pt idx="6">
                  <c:v>9.7705509E7</c:v>
                </c:pt>
                <c:pt idx="7">
                  <c:v>7.7519245E7</c:v>
                </c:pt>
              </c:numCache>
            </c:numRef>
          </c:val>
        </c:ser>
        <c:ser>
          <c:idx val="2"/>
          <c:order val="2"/>
          <c:tx>
            <c:strRef>
              <c:f>'Column Stacked'!$L$36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AA83B"/>
            </a:solidFill>
            <a:ln w="25400">
              <a:noFill/>
            </a:ln>
          </c:spPr>
          <c:invertIfNegative val="0"/>
          <c:cat>
            <c:strRef>
              <c:f>'Column Stacked'!$I$37:$I$44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Stacked'!$L$37:$L$44</c:f>
              <c:numCache>
                <c:formatCode>#,##0</c:formatCode>
                <c:ptCount val="8"/>
                <c:pt idx="0">
                  <c:v>2.1700352E7</c:v>
                </c:pt>
                <c:pt idx="1">
                  <c:v>2.5325109E7</c:v>
                </c:pt>
                <c:pt idx="2">
                  <c:v>3.612165E7</c:v>
                </c:pt>
                <c:pt idx="3">
                  <c:v>7.2587881E7</c:v>
                </c:pt>
                <c:pt idx="4">
                  <c:v>1.4828368E7</c:v>
                </c:pt>
                <c:pt idx="5">
                  <c:v>2.539418E7</c:v>
                </c:pt>
                <c:pt idx="6">
                  <c:v>2.976355E7</c:v>
                </c:pt>
                <c:pt idx="7">
                  <c:v>2.2026735E7</c:v>
                </c:pt>
              </c:numCache>
            </c:numRef>
          </c:val>
        </c:ser>
        <c:ser>
          <c:idx val="3"/>
          <c:order val="3"/>
          <c:tx>
            <c:strRef>
              <c:f>'Column Stacked'!$M$36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rgbClr val="0F78A0"/>
            </a:solidFill>
            <a:ln w="25400">
              <a:noFill/>
            </a:ln>
          </c:spPr>
          <c:invertIfNegative val="0"/>
          <c:cat>
            <c:strRef>
              <c:f>'Column Stacked'!$I$37:$I$44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Stacked'!$M$37:$M$44</c:f>
              <c:numCache>
                <c:formatCode>#,##0</c:formatCode>
                <c:ptCount val="8"/>
                <c:pt idx="0">
                  <c:v>8.4654869E7</c:v>
                </c:pt>
                <c:pt idx="1">
                  <c:v>1.62558075E8</c:v>
                </c:pt>
                <c:pt idx="2">
                  <c:v>3.72383223E8</c:v>
                </c:pt>
                <c:pt idx="3">
                  <c:v>3.92854628E8</c:v>
                </c:pt>
                <c:pt idx="4">
                  <c:v>2.0672404E7</c:v>
                </c:pt>
                <c:pt idx="5">
                  <c:v>2.0495522E7</c:v>
                </c:pt>
                <c:pt idx="6">
                  <c:v>7.081396E6</c:v>
                </c:pt>
                <c:pt idx="7">
                  <c:v>3.650251E6</c:v>
                </c:pt>
              </c:numCache>
            </c:numRef>
          </c:val>
        </c:ser>
        <c:ser>
          <c:idx val="4"/>
          <c:order val="4"/>
          <c:tx>
            <c:strRef>
              <c:f>'Column Stacked'!$N$36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rgbClr val="AEB1B3"/>
            </a:solidFill>
            <a:ln w="25400">
              <a:noFill/>
            </a:ln>
          </c:spPr>
          <c:invertIfNegative val="0"/>
          <c:cat>
            <c:strRef>
              <c:f>'Column Stacked'!$I$37:$I$44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Stacked'!$N$37:$N$44</c:f>
              <c:numCache>
                <c:formatCode>#,##0</c:formatCode>
                <c:ptCount val="8"/>
                <c:pt idx="0">
                  <c:v>6.2433325E7</c:v>
                </c:pt>
                <c:pt idx="1">
                  <c:v>4.0330965E7</c:v>
                </c:pt>
                <c:pt idx="2">
                  <c:v>7.3922053E7</c:v>
                </c:pt>
                <c:pt idx="3">
                  <c:v>2.80095044E8</c:v>
                </c:pt>
                <c:pt idx="4">
                  <c:v>1.12903459E8</c:v>
                </c:pt>
                <c:pt idx="5">
                  <c:v>1.79572522E8</c:v>
                </c:pt>
                <c:pt idx="6">
                  <c:v>1.36383742E8</c:v>
                </c:pt>
                <c:pt idx="7">
                  <c:v>9.3504435E7</c:v>
                </c:pt>
              </c:numCache>
            </c:numRef>
          </c:val>
        </c:ser>
        <c:ser>
          <c:idx val="5"/>
          <c:order val="5"/>
          <c:tx>
            <c:strRef>
              <c:f>'Column Stacked'!$O$36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'Column Stacked'!$I$37:$I$44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Stacked'!$O$37:$O$44</c:f>
              <c:numCache>
                <c:formatCode>#,##0</c:formatCode>
                <c:ptCount val="8"/>
                <c:pt idx="0">
                  <c:v>770549.0</c:v>
                </c:pt>
                <c:pt idx="1">
                  <c:v>3.639482E6</c:v>
                </c:pt>
                <c:pt idx="2">
                  <c:v>1.45639E7</c:v>
                </c:pt>
                <c:pt idx="3">
                  <c:v>8.6396313E7</c:v>
                </c:pt>
                <c:pt idx="4">
                  <c:v>5.0219578E7</c:v>
                </c:pt>
                <c:pt idx="5">
                  <c:v>1.28743191E8</c:v>
                </c:pt>
                <c:pt idx="6">
                  <c:v>3.25815123E8</c:v>
                </c:pt>
                <c:pt idx="7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3998840"/>
        <c:axId val="2133972456"/>
      </c:barChart>
      <c:catAx>
        <c:axId val="213399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venir Medium"/>
                <a:ea typeface="Calibri"/>
                <a:cs typeface="Avenir Medium"/>
              </a:defRPr>
            </a:pPr>
            <a:endParaRPr lang="en-US"/>
          </a:p>
        </c:txPr>
        <c:crossAx val="2133972456"/>
        <c:crosses val="autoZero"/>
        <c:auto val="1"/>
        <c:lblAlgn val="ctr"/>
        <c:lblOffset val="100"/>
        <c:noMultiLvlLbl val="0"/>
      </c:catAx>
      <c:valAx>
        <c:axId val="2133972456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venir Medium"/>
                <a:ea typeface="Calibri"/>
                <a:cs typeface="Avenir Medium"/>
              </a:defRPr>
            </a:pPr>
            <a:endParaRPr lang="en-US"/>
          </a:p>
        </c:txPr>
        <c:crossAx val="21339988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8322023921904"/>
          <c:y val="0.153431647315272"/>
          <c:w val="0.15475272925158"/>
          <c:h val="0.49219567892996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venir Medium"/>
              <a:ea typeface="Calibri"/>
              <a:cs typeface="Avenir Medium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04348733516744"/>
          <c:y val="0.267604294294552"/>
          <c:w val="0.943902476045916"/>
          <c:h val="0.5047038461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Stacked'!$J$51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rgbClr val="133868"/>
            </a:solidFill>
          </c:spPr>
          <c:invertIfNegative val="0"/>
          <c:cat>
            <c:strRef>
              <c:f>'Column Stacked'!$I$52:$I$59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Stacked'!$J$52:$J$59</c:f>
              <c:numCache>
                <c:formatCode>General</c:formatCode>
                <c:ptCount val="8"/>
                <c:pt idx="0">
                  <c:v>0.739277270305401</c:v>
                </c:pt>
                <c:pt idx="1">
                  <c:v>0.797819712915665</c:v>
                </c:pt>
                <c:pt idx="2">
                  <c:v>0.758972984475708</c:v>
                </c:pt>
                <c:pt idx="3">
                  <c:v>0.721077847549829</c:v>
                </c:pt>
                <c:pt idx="4">
                  <c:v>0.53170178727608</c:v>
                </c:pt>
                <c:pt idx="5">
                  <c:v>0.376861354906519</c:v>
                </c:pt>
                <c:pt idx="6">
                  <c:v>0.190789665553618</c:v>
                </c:pt>
                <c:pt idx="7">
                  <c:v>0.159875140704568</c:v>
                </c:pt>
              </c:numCache>
            </c:numRef>
          </c:val>
        </c:ser>
        <c:ser>
          <c:idx val="1"/>
          <c:order val="1"/>
          <c:tx>
            <c:strRef>
              <c:f>'Column Stacked'!$K$51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rgbClr val="EA3F30"/>
            </a:solidFill>
          </c:spPr>
          <c:invertIfNegative val="0"/>
          <c:cat>
            <c:strRef>
              <c:f>'Column Stacked'!$I$52:$I$59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Stacked'!$K$52:$K$59</c:f>
              <c:numCache>
                <c:formatCode>General</c:formatCode>
                <c:ptCount val="8"/>
                <c:pt idx="0">
                  <c:v>0.0255339556437097</c:v>
                </c:pt>
                <c:pt idx="1">
                  <c:v>0.0160100396456843</c:v>
                </c:pt>
                <c:pt idx="2">
                  <c:v>0.019287589077138</c:v>
                </c:pt>
                <c:pt idx="3">
                  <c:v>0.0296188329921527</c:v>
                </c:pt>
                <c:pt idx="4">
                  <c:v>0.0608027480038167</c:v>
                </c:pt>
                <c:pt idx="5">
                  <c:v>0.0829411006777629</c:v>
                </c:pt>
                <c:pt idx="6">
                  <c:v>0.132491659337197</c:v>
                </c:pt>
                <c:pt idx="7">
                  <c:v>0.140969151259427</c:v>
                </c:pt>
              </c:numCache>
            </c:numRef>
          </c:val>
        </c:ser>
        <c:ser>
          <c:idx val="2"/>
          <c:order val="2"/>
          <c:tx>
            <c:strRef>
              <c:f>'Column Stacked'!$L$51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AA83B"/>
            </a:solidFill>
          </c:spPr>
          <c:invertIfNegative val="0"/>
          <c:cat>
            <c:strRef>
              <c:f>'Column Stacked'!$I$52:$I$59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Stacked'!$L$52:$L$59</c:f>
              <c:numCache>
                <c:formatCode>General</c:formatCode>
                <c:ptCount val="8"/>
                <c:pt idx="0">
                  <c:v>0.0300997076172927</c:v>
                </c:pt>
                <c:pt idx="1">
                  <c:v>0.0203351648564037</c:v>
                </c:pt>
                <c:pt idx="2">
                  <c:v>0.0161161806904758</c:v>
                </c:pt>
                <c:pt idx="3">
                  <c:v>0.0217522094306996</c:v>
                </c:pt>
                <c:pt idx="4">
                  <c:v>0.0304217945452889</c:v>
                </c:pt>
                <c:pt idx="5">
                  <c:v>0.038728582617662</c:v>
                </c:pt>
                <c:pt idx="6">
                  <c:v>0.0403602843649853</c:v>
                </c:pt>
                <c:pt idx="7">
                  <c:v>0.040055732456712</c:v>
                </c:pt>
              </c:numCache>
            </c:numRef>
          </c:val>
        </c:ser>
        <c:ser>
          <c:idx val="3"/>
          <c:order val="3"/>
          <c:tx>
            <c:strRef>
              <c:f>'Column Stacked'!$M$51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rgbClr val="0F78A0"/>
            </a:solidFill>
          </c:spPr>
          <c:invertIfNegative val="0"/>
          <c:cat>
            <c:strRef>
              <c:f>'Column Stacked'!$I$52:$I$59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Stacked'!$M$52:$M$59</c:f>
              <c:numCache>
                <c:formatCode>General</c:formatCode>
                <c:ptCount val="8"/>
                <c:pt idx="0">
                  <c:v>0.117421450365423</c:v>
                </c:pt>
                <c:pt idx="1">
                  <c:v>0.130528372212125</c:v>
                </c:pt>
                <c:pt idx="2">
                  <c:v>0.166143996964971</c:v>
                </c:pt>
                <c:pt idx="3">
                  <c:v>0.117725659247108</c:v>
                </c:pt>
                <c:pt idx="4">
                  <c:v>0.0424113852074084</c:v>
                </c:pt>
                <c:pt idx="5">
                  <c:v>0.0312576549850835</c:v>
                </c:pt>
                <c:pt idx="6">
                  <c:v>0.00960258961921778</c:v>
                </c:pt>
                <c:pt idx="7">
                  <c:v>0.0066380004778668</c:v>
                </c:pt>
              </c:numCache>
            </c:numRef>
          </c:val>
        </c:ser>
        <c:ser>
          <c:idx val="4"/>
          <c:order val="4"/>
          <c:tx>
            <c:strRef>
              <c:f>'Column Stacked'!$N$51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rgbClr val="AEB1B3"/>
            </a:solidFill>
          </c:spPr>
          <c:invertIfNegative val="0"/>
          <c:cat>
            <c:strRef>
              <c:f>'Column Stacked'!$I$52:$I$59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Stacked'!$N$52:$N$59</c:f>
              <c:numCache>
                <c:formatCode>General</c:formatCode>
                <c:ptCount val="8"/>
                <c:pt idx="0">
                  <c:v>0.0865988177553714</c:v>
                </c:pt>
                <c:pt idx="1">
                  <c:v>0.0323843353287383</c:v>
                </c:pt>
                <c:pt idx="2">
                  <c:v>0.0329813605734768</c:v>
                </c:pt>
                <c:pt idx="3">
                  <c:v>0.0839353067434085</c:v>
                </c:pt>
                <c:pt idx="4">
                  <c:v>0.231632087438783</c:v>
                </c:pt>
                <c:pt idx="5">
                  <c:v>0.273865478394613</c:v>
                </c:pt>
                <c:pt idx="6">
                  <c:v>0.184940526579685</c:v>
                </c:pt>
                <c:pt idx="7">
                  <c:v>0.170038302629782</c:v>
                </c:pt>
              </c:numCache>
            </c:numRef>
          </c:val>
        </c:ser>
        <c:ser>
          <c:idx val="5"/>
          <c:order val="5"/>
          <c:tx>
            <c:strRef>
              <c:f>'Column Stacked'!$O$51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'Column Stacked'!$I$52:$I$59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Stacked'!$O$52:$O$59</c:f>
              <c:numCache>
                <c:formatCode>General</c:formatCode>
                <c:ptCount val="8"/>
                <c:pt idx="0">
                  <c:v>0.00106879831280144</c:v>
                </c:pt>
                <c:pt idx="1">
                  <c:v>0.00292237504138339</c:v>
                </c:pt>
                <c:pt idx="2">
                  <c:v>0.0064978882182298</c:v>
                </c:pt>
                <c:pt idx="3">
                  <c:v>0.0258901440368025</c:v>
                </c:pt>
                <c:pt idx="4">
                  <c:v>0.103030197528623</c:v>
                </c:pt>
                <c:pt idx="5">
                  <c:v>0.196345828418359</c:v>
                </c:pt>
                <c:pt idx="6">
                  <c:v>0.441815274545296</c:v>
                </c:pt>
                <c:pt idx="7">
                  <c:v>0.482423672471644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131144"/>
        <c:axId val="2145134280"/>
      </c:barChart>
      <c:catAx>
        <c:axId val="214513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5134280"/>
        <c:crosses val="autoZero"/>
        <c:auto val="1"/>
        <c:lblAlgn val="ctr"/>
        <c:lblOffset val="100"/>
        <c:noMultiLvlLbl val="0"/>
      </c:catAx>
      <c:valAx>
        <c:axId val="21451342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214513114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129471474739846"/>
          <c:y val="0.169112461485793"/>
          <c:w val="0.987052852526015"/>
          <c:h val="0.079688976377952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venir Medium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779370530307"/>
          <c:y val="0.227054907905972"/>
          <c:w val="0.843727562339859"/>
          <c:h val="0.566776748809846"/>
        </c:manualLayout>
      </c:layout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0F78A0"/>
              </a:solidFill>
              <a:prstDash val="solid"/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0.0172612830656434"/>
                  <c:y val="0.0431159873104896"/>
                </c:manualLayout>
              </c:layout>
              <c:spPr/>
              <c:txPr>
                <a:bodyPr/>
                <a:lstStyle/>
                <a:p>
                  <a:pPr>
                    <a:defRPr sz="1200" b="1"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Line!$I$5:$Z$5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Line!$I$20:$Z$20</c:f>
              <c:numCache>
                <c:formatCode>#,##0</c:formatCode>
                <c:ptCount val="18"/>
                <c:pt idx="0">
                  <c:v>9.99108053007136E6</c:v>
                </c:pt>
                <c:pt idx="1">
                  <c:v>1.06227937468482E7</c:v>
                </c:pt>
                <c:pt idx="2">
                  <c:v>1.01169518650745E7</c:v>
                </c:pt>
                <c:pt idx="3">
                  <c:v>1.0821819055629E7</c:v>
                </c:pt>
                <c:pt idx="4">
                  <c:v>1.12408153590898E7</c:v>
                </c:pt>
                <c:pt idx="5">
                  <c:v>1.14250899384937E7</c:v>
                </c:pt>
                <c:pt idx="6">
                  <c:v>1.15332351942022E7</c:v>
                </c:pt>
                <c:pt idx="7">
                  <c:v>1.12372378965858E7</c:v>
                </c:pt>
                <c:pt idx="8">
                  <c:v>1.12131844763424E7</c:v>
                </c:pt>
                <c:pt idx="9">
                  <c:v>1.09914955403443E7</c:v>
                </c:pt>
                <c:pt idx="10">
                  <c:v>1.11454363089268E7</c:v>
                </c:pt>
                <c:pt idx="11">
                  <c:v>1.1602E7</c:v>
                </c:pt>
                <c:pt idx="12">
                  <c:v>1.19792899408284E7</c:v>
                </c:pt>
                <c:pt idx="13">
                  <c:v>1.17402647598802E7</c:v>
                </c:pt>
                <c:pt idx="14">
                  <c:v>1.12341472648117E7</c:v>
                </c:pt>
                <c:pt idx="15">
                  <c:v>1.04293164462656E7</c:v>
                </c:pt>
                <c:pt idx="16">
                  <c:v>1.0365372257413E7</c:v>
                </c:pt>
                <c:pt idx="17">
                  <c:v>9.82247454266919E6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FAA83B"/>
              </a:solidFill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0.00784603775711064"/>
                  <c:y val="-0.0431159873104896"/>
                </c:manualLayout>
              </c:layout>
              <c:spPr/>
              <c:txPr>
                <a:bodyPr/>
                <a:lstStyle/>
                <a:p>
                  <a:pPr>
                    <a:defRPr sz="1200" b="1"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Line!$I$23:$Z$23</c:f>
              <c:numCache>
                <c:formatCode>#,##0</c:formatCode>
                <c:ptCount val="18"/>
                <c:pt idx="0">
                  <c:v>5.311411E6</c:v>
                </c:pt>
                <c:pt idx="1">
                  <c:v>5.402864E6</c:v>
                </c:pt>
                <c:pt idx="2">
                  <c:v>5.457793E6</c:v>
                </c:pt>
                <c:pt idx="3">
                  <c:v>5.491464E6</c:v>
                </c:pt>
                <c:pt idx="4">
                  <c:v>5.710759E6</c:v>
                </c:pt>
                <c:pt idx="5">
                  <c:v>5.890821E6</c:v>
                </c:pt>
                <c:pt idx="6">
                  <c:v>2.540889E6</c:v>
                </c:pt>
                <c:pt idx="7">
                  <c:v>2.494145E6</c:v>
                </c:pt>
                <c:pt idx="8">
                  <c:v>2.453741E6</c:v>
                </c:pt>
                <c:pt idx="9">
                  <c:v>2.507728E6</c:v>
                </c:pt>
                <c:pt idx="10">
                  <c:v>2.537825E6</c:v>
                </c:pt>
                <c:pt idx="11">
                  <c:v>2.475785E6</c:v>
                </c:pt>
                <c:pt idx="12">
                  <c:v>2.355803E6</c:v>
                </c:pt>
                <c:pt idx="13">
                  <c:v>2.312909E6</c:v>
                </c:pt>
                <c:pt idx="14">
                  <c:v>2.262961E6</c:v>
                </c:pt>
                <c:pt idx="15">
                  <c:v>2.247747E6</c:v>
                </c:pt>
                <c:pt idx="16">
                  <c:v>6.6988E6</c:v>
                </c:pt>
                <c:pt idx="17">
                  <c:v>6.7043E6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594664"/>
        <c:axId val="2141598376"/>
      </c:lineChart>
      <c:catAx>
        <c:axId val="214159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2141598376"/>
        <c:crosses val="autoZero"/>
        <c:auto val="1"/>
        <c:lblAlgn val="ctr"/>
        <c:lblOffset val="100"/>
        <c:noMultiLvlLbl val="0"/>
      </c:catAx>
      <c:valAx>
        <c:axId val="2141598376"/>
        <c:scaling>
          <c:orientation val="minMax"/>
          <c:max val="1.3E7"/>
          <c:min val="0.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21415946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>
          <a:latin typeface="Avenir Medium"/>
          <a:cs typeface="Avenir Medium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Federal Tax Rates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grouped'!$B$1</c:f>
              <c:strCache>
                <c:ptCount val="1"/>
                <c:pt idx="0">
                  <c:v>Current law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grouped'!$B$2:$B$8</c:f>
              <c:numCache>
                <c:formatCode>#,##0.0</c:formatCode>
                <c:ptCount val="7"/>
                <c:pt idx="0">
                  <c:v>2.32</c:v>
                </c:pt>
                <c:pt idx="1">
                  <c:v>7.2</c:v>
                </c:pt>
                <c:pt idx="2">
                  <c:v>12.31</c:v>
                </c:pt>
                <c:pt idx="3">
                  <c:v>15.62</c:v>
                </c:pt>
                <c:pt idx="4">
                  <c:v>23.58</c:v>
                </c:pt>
                <c:pt idx="6">
                  <c:v>31.92</c:v>
                </c:pt>
              </c:numCache>
            </c:numRef>
          </c:val>
        </c:ser>
        <c:ser>
          <c:idx val="1"/>
          <c:order val="1"/>
          <c:tx>
            <c:strRef>
              <c:f>'Column grouped'!$C$1</c:f>
              <c:strCache>
                <c:ptCount val="1"/>
                <c:pt idx="0">
                  <c:v>Bush Policy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grouped'!$C$2:$C$8</c:f>
              <c:numCache>
                <c:formatCode>#,##0.0</c:formatCode>
                <c:ptCount val="7"/>
                <c:pt idx="0">
                  <c:v>3.51</c:v>
                </c:pt>
                <c:pt idx="1">
                  <c:v>7.769999999999999</c:v>
                </c:pt>
                <c:pt idx="2">
                  <c:v>12.54</c:v>
                </c:pt>
                <c:pt idx="3">
                  <c:v>15.72</c:v>
                </c:pt>
                <c:pt idx="4">
                  <c:v>22.16</c:v>
                </c:pt>
                <c:pt idx="6">
                  <c:v>27.2</c:v>
                </c:pt>
              </c:numCache>
            </c:numRef>
          </c:val>
        </c:ser>
        <c:ser>
          <c:idx val="2"/>
          <c:order val="2"/>
          <c:tx>
            <c:strRef>
              <c:f>'Column grouped'!$D$1</c:f>
              <c:strCache>
                <c:ptCount val="1"/>
                <c:pt idx="0">
                  <c:v>Clinton Policy, With AMT patch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grouped'!$D$2:$D$8</c:f>
              <c:numCache>
                <c:formatCode>#,##0.0</c:formatCode>
                <c:ptCount val="7"/>
                <c:pt idx="0">
                  <c:v>4.06</c:v>
                </c:pt>
                <c:pt idx="1">
                  <c:v>9.32</c:v>
                </c:pt>
                <c:pt idx="2">
                  <c:v>14.35</c:v>
                </c:pt>
                <c:pt idx="3">
                  <c:v>17.6</c:v>
                </c:pt>
                <c:pt idx="4">
                  <c:v>25.43</c:v>
                </c:pt>
                <c:pt idx="6">
                  <c:v>32.53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307224"/>
        <c:axId val="2098134120"/>
      </c:barChart>
      <c:catAx>
        <c:axId val="213930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134120"/>
        <c:crosses val="autoZero"/>
        <c:auto val="1"/>
        <c:lblAlgn val="ctr"/>
        <c:lblOffset val="100"/>
        <c:noMultiLvlLbl val="0"/>
      </c:catAx>
      <c:valAx>
        <c:axId val="20981341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2139307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34</xdr:row>
      <xdr:rowOff>101600</xdr:rowOff>
    </xdr:from>
    <xdr:to>
      <xdr:col>7</xdr:col>
      <xdr:colOff>1244600</xdr:colOff>
      <xdr:row>76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0.00214</cdr:x>
      <cdr:y>0</cdr:y>
    </cdr:from>
    <cdr:to>
      <cdr:x>0.84936</cdr:x>
      <cdr:y>0.24101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283" y="0"/>
          <a:ext cx="7634003" cy="11382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0573E"/>
              </a:solidFill>
              <a:latin typeface="Rockwell" panose="02060603020205020403" pitchFamily="18" charset="0"/>
              <a:cs typeface="Arial" panose="020B0604020202020204" pitchFamily="34" charset="0"/>
            </a:rPr>
            <a:t>FIGURE X</a:t>
          </a:r>
          <a:endParaRPr lang="en-US" sz="1100">
            <a:solidFill>
              <a:srgbClr val="F0573E"/>
            </a:solidFill>
            <a:latin typeface="Avenir Medium"/>
            <a:cs typeface="Avenir Medium"/>
          </a:endParaRPr>
        </a:p>
        <a:p xmlns:a="http://schemas.openxmlformats.org/drawingml/2006/main">
          <a:r>
            <a:rPr lang="en-US" sz="1800">
              <a:latin typeface="Avenir Medium"/>
              <a:cs typeface="Avenir Medium"/>
            </a:rPr>
            <a:t>This is the Title and It Explains the Chart</a:t>
          </a:r>
        </a:p>
        <a:p xmlns:a="http://schemas.openxmlformats.org/drawingml/2006/main">
          <a:r>
            <a:rPr lang="en-US" sz="1400">
              <a:latin typeface="Avenir Medium"/>
              <a:cs typeface="Avenir Medium"/>
            </a:rPr>
            <a:t>This is the subtitle</a:t>
          </a:r>
          <a:r>
            <a:rPr lang="en-US" sz="1400" baseline="0">
              <a:latin typeface="Avenir Medium"/>
              <a:cs typeface="Avenir Medium"/>
            </a:rPr>
            <a:t> and it gives further context</a:t>
          </a:r>
        </a:p>
        <a:p xmlns:a="http://schemas.openxmlformats.org/drawingml/2006/main">
          <a:endParaRPr lang="en-US" sz="1200" baseline="0">
            <a:latin typeface="Avenir Medium"/>
            <a:cs typeface="Avenir Medium"/>
          </a:endParaRPr>
        </a:p>
        <a:p xmlns:a="http://schemas.openxmlformats.org/drawingml/2006/main">
          <a:r>
            <a:rPr lang="en-US" sz="1200" i="1" baseline="0">
              <a:latin typeface="Avenir Medium"/>
              <a:cs typeface="Avenir Medium"/>
            </a:rPr>
            <a:t>Y-axis units</a:t>
          </a:r>
          <a:endParaRPr lang="en-US" sz="1200" i="1">
            <a:latin typeface="Avenir Medium"/>
            <a:cs typeface="Avenir Medium"/>
          </a:endParaRPr>
        </a:p>
      </cdr:txBody>
    </cdr:sp>
  </cdr:relSizeAnchor>
  <cdr:relSizeAnchor xmlns:cdr="http://schemas.openxmlformats.org/drawingml/2006/chartDrawing">
    <cdr:from>
      <cdr:x>0.00534</cdr:x>
      <cdr:y>0.86616</cdr:y>
    </cdr:from>
    <cdr:to>
      <cdr:x>1</cdr:x>
      <cdr:y>0.99246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625" y="4376739"/>
          <a:ext cx="8867775" cy="638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0.00321</cdr:x>
      <cdr:y>0.84731</cdr:y>
    </cdr:from>
    <cdr:to>
      <cdr:x>0.99359</cdr:x>
      <cdr:y>0.99812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8575" y="4281489"/>
          <a:ext cx="8829675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1950-2006:Budget of the United States Government, Fiscal Year 2008, HISTORICAL TABLES, Table 2.1 Receipts by Source: 1934-2012, available at http://www.whitehouse.gov/omb/budget/fy2008/sheets/hist02z3.xls; 2007-2008: Congressional Budget Office, A Preliminary Analysis of the President's Budget and an Update of CBO's Budget and Economic Outlook, March 2009, Table F-3, available at http://www.cbo.gov/ftpdocs/100xx/doc10014/HistoricalMar09.pdf</a:t>
          </a:r>
        </a:p>
      </cdr:txBody>
    </cdr:sp>
  </cdr:relSizeAnchor>
  <cdr:relSizeAnchor xmlns:cdr="http://schemas.openxmlformats.org/drawingml/2006/chartDrawing">
    <cdr:from>
      <cdr:x>0.92812</cdr:x>
      <cdr:y>0</cdr:y>
    </cdr:from>
    <cdr:to>
      <cdr:x>1</cdr:x>
      <cdr:y>0.11832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362950" y="0"/>
          <a:ext cx="647700" cy="558800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444500</xdr:colOff>
      <xdr:row>129</xdr:row>
      <xdr:rowOff>127000</xdr:rowOff>
    </xdr:from>
    <xdr:to>
      <xdr:col>15</xdr:col>
      <xdr:colOff>1066800</xdr:colOff>
      <xdr:row>178</xdr:row>
      <xdr:rowOff>25400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533400</xdr:colOff>
      <xdr:row>127</xdr:row>
      <xdr:rowOff>25400</xdr:rowOff>
    </xdr:from>
    <xdr:to>
      <xdr:col>8</xdr:col>
      <xdr:colOff>304800</xdr:colOff>
      <xdr:row>168</xdr:row>
      <xdr:rowOff>127000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0.00547</cdr:x>
      <cdr:y>0.01235</cdr:y>
    </cdr:from>
    <cdr:to>
      <cdr:x>0.9731</cdr:x>
      <cdr:y>0.20509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8983133" cy="793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FF0000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FF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Combined Effect of the 2001–06 Tax Cuts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Average Percent Federal Tax Change by Cash Income Percentile, 2010</a:t>
          </a:r>
        </a:p>
      </cdr:txBody>
    </cdr:sp>
  </cdr:relSizeAnchor>
  <cdr:relSizeAnchor xmlns:cdr="http://schemas.openxmlformats.org/drawingml/2006/chartDrawing">
    <cdr:from>
      <cdr:x>0.92807</cdr:x>
      <cdr:y>0</cdr:y>
    </cdr:from>
    <cdr:to>
      <cdr:x>1</cdr:x>
      <cdr:y>0.08287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356621" y="0"/>
          <a:ext cx="647679" cy="55882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0.00564</cdr:x>
      <cdr:y>0.95439</cdr:y>
    </cdr:from>
    <cdr:to>
      <cdr:x>0.68119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800" y="6436103"/>
          <a:ext cx="6082855" cy="30759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Urban-Brookings Tax Policy Center Microsimulation Model (version 1006-1).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0.00482</cdr:x>
      <cdr:y>0.00784</cdr:y>
    </cdr:from>
    <cdr:to>
      <cdr:x>0.85703</cdr:x>
      <cdr:y>0.13016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8983133" cy="793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FF0000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FF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Title Goes In This Spot Right Here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This is the subtitle if you need to explain the chart a little more</a:t>
          </a:r>
        </a:p>
      </cdr:txBody>
    </cdr:sp>
  </cdr:relSizeAnchor>
  <cdr:relSizeAnchor xmlns:cdr="http://schemas.openxmlformats.org/drawingml/2006/chartDrawing">
    <cdr:from>
      <cdr:x>0.00423</cdr:x>
      <cdr:y>0.94729</cdr:y>
    </cdr:from>
    <cdr:to>
      <cdr:x>0.67978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100" y="5528060"/>
          <a:ext cx="6082849" cy="30759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Urban-Brookings Tax Policy Center Microsimulation Model (version 1006-1).</a:t>
          </a:r>
        </a:p>
      </cdr:txBody>
    </cdr:sp>
  </cdr:relSizeAnchor>
  <cdr:relSizeAnchor xmlns:cdr="http://schemas.openxmlformats.org/drawingml/2006/chartDrawing">
    <cdr:from>
      <cdr:x>0.92533</cdr:x>
      <cdr:y>0</cdr:y>
    </cdr:from>
    <cdr:to>
      <cdr:x>1</cdr:x>
      <cdr:y>0.10022</cdr:y>
    </cdr:to>
    <cdr:pic>
      <cdr:nvPicPr>
        <cdr:cNvPr id="6" name="Picture 5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31918" y="0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38</xdr:row>
      <xdr:rowOff>127000</xdr:rowOff>
    </xdr:from>
    <xdr:to>
      <xdr:col>8</xdr:col>
      <xdr:colOff>431800</xdr:colOff>
      <xdr:row>64</xdr:row>
      <xdr:rowOff>215900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0.01093</cdr:y>
    </cdr:from>
    <cdr:to>
      <cdr:x>1</cdr:x>
      <cdr:y>0.25963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51505"/>
          <a:ext cx="8093257" cy="1172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DD0806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Title Goes Here in This Spot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Subtitle goes here in this spot.</a:t>
          </a:r>
        </a:p>
        <a:p xmlns:a="http://schemas.openxmlformats.org/drawingml/2006/main"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Units (year)</a:t>
          </a:r>
        </a:p>
      </cdr:txBody>
    </cdr:sp>
  </cdr:relSizeAnchor>
  <cdr:relSizeAnchor xmlns:cdr="http://schemas.openxmlformats.org/drawingml/2006/chartDrawing">
    <cdr:from>
      <cdr:x>0.00628</cdr:x>
      <cdr:y>0.90762</cdr:y>
    </cdr:from>
    <cdr:to>
      <cdr:x>0.75819</cdr:x>
      <cdr:y>0.98114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0821" y="4277497"/>
          <a:ext cx="6085373" cy="34647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Urban-Brookings Tax Policy Center Microsimulation Model (version 1006-1).</a:t>
          </a:r>
        </a:p>
      </cdr:txBody>
    </cdr:sp>
  </cdr:relSizeAnchor>
  <cdr:relSizeAnchor xmlns:cdr="http://schemas.openxmlformats.org/drawingml/2006/chartDrawing">
    <cdr:from>
      <cdr:x>0.91997</cdr:x>
      <cdr:y>0</cdr:y>
    </cdr:from>
    <cdr:to>
      <cdr:x>1</cdr:x>
      <cdr:y>0.11857</cdr:y>
    </cdr:to>
    <cdr:pic>
      <cdr:nvPicPr>
        <cdr:cNvPr id="8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445557" y="0"/>
          <a:ext cx="647700" cy="558800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920750</xdr:colOff>
      <xdr:row>12</xdr:row>
      <xdr:rowOff>38100</xdr:rowOff>
    </xdr:from>
    <xdr:to>
      <xdr:col>10</xdr:col>
      <xdr:colOff>228600</xdr:colOff>
      <xdr:row>30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20</xdr:row>
      <xdr:rowOff>76200</xdr:rowOff>
    </xdr:from>
    <xdr:to>
      <xdr:col>15</xdr:col>
      <xdr:colOff>215900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190500</xdr:rowOff>
    </xdr:from>
    <xdr:to>
      <xdr:col>0</xdr:col>
      <xdr:colOff>0</xdr:colOff>
      <xdr:row>34</xdr:row>
      <xdr:rowOff>38100</xdr:rowOff>
    </xdr:to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3</xdr:row>
      <xdr:rowOff>266700</xdr:rowOff>
    </xdr:from>
    <xdr:to>
      <xdr:col>16</xdr:col>
      <xdr:colOff>190500</xdr:colOff>
      <xdr:row>24</xdr:row>
      <xdr:rowOff>38100</xdr:rowOff>
    </xdr:to>
    <xdr:graphicFrame macro="">
      <xdr:nvGraphicFramePr>
        <xdr:cNvPr id="3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0.00744</cdr:x>
      <cdr:y>0.77007</cdr:y>
    </cdr:from>
    <cdr:to>
      <cdr:x>0.98363</cdr:x>
      <cdr:y>0.93976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500" y="3149600"/>
          <a:ext cx="83312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Source:  Author's calculations based on tax credit data from the Internal Reenue Service, Statistics of Income; Ways and Means 2004 Green Book; and the Joint Committee</a:t>
          </a:r>
          <a:r>
            <a:rPr lang="en-US" sz="1200" baseline="0"/>
            <a:t> on Taxation.</a:t>
          </a:r>
          <a:endParaRPr lang="en-US" sz="12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0.00482</cdr:x>
      <cdr:y>0.00784</cdr:y>
    </cdr:from>
    <cdr:to>
      <cdr:x>0.85703</cdr:x>
      <cdr:y>0.13016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8983133" cy="793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FF0000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FF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Title Goes In This Spot Right Here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This is the subtitle if you need to explain the chart a little more</a:t>
          </a:r>
        </a:p>
      </cdr:txBody>
    </cdr:sp>
  </cdr:relSizeAnchor>
  <cdr:relSizeAnchor xmlns:cdr="http://schemas.openxmlformats.org/drawingml/2006/chartDrawing">
    <cdr:from>
      <cdr:x>0.00423</cdr:x>
      <cdr:y>0.94729</cdr:y>
    </cdr:from>
    <cdr:to>
      <cdr:x>0.67978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100" y="5528060"/>
          <a:ext cx="6082849" cy="30759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Urban-Brookings Tax Policy Center Microsimulation Model (version 1006-1).</a:t>
          </a:r>
        </a:p>
      </cdr:txBody>
    </cdr:sp>
  </cdr:relSizeAnchor>
  <cdr:relSizeAnchor xmlns:cdr="http://schemas.openxmlformats.org/drawingml/2006/chartDrawing">
    <cdr:from>
      <cdr:x>0.92807</cdr:x>
      <cdr:y>0</cdr:y>
    </cdr:from>
    <cdr:to>
      <cdr:x>1</cdr:x>
      <cdr:y>0.09576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356600" y="0"/>
          <a:ext cx="647700" cy="558800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1</xdr:row>
      <xdr:rowOff>47625</xdr:rowOff>
    </xdr:from>
    <xdr:to>
      <xdr:col>13</xdr:col>
      <xdr:colOff>714375</xdr:colOff>
      <xdr:row>26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28</xdr:row>
      <xdr:rowOff>34925</xdr:rowOff>
    </xdr:from>
    <xdr:to>
      <xdr:col>14</xdr:col>
      <xdr:colOff>333376</xdr:colOff>
      <xdr:row>54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0.11796</cdr:x>
      <cdr:y>0.09184</cdr:y>
    </cdr:from>
    <cdr:to>
      <cdr:x>0.72759</cdr:x>
      <cdr:y>0.13922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4475" y="380539"/>
          <a:ext cx="4157616" cy="196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pPr algn="l"/>
          <a:r>
            <a:rPr lang="en-US" sz="1000" i="1">
              <a:latin typeface="Lato" panose="020F0502020204030203" pitchFamily="34" charset="0"/>
            </a:rPr>
            <a:t>Including income, payroll, corporate, and excise</a:t>
          </a:r>
          <a:r>
            <a:rPr lang="en-US" sz="1000" i="1" baseline="0">
              <a:latin typeface="Lato" panose="020F0502020204030203" pitchFamily="34" charset="0"/>
            </a:rPr>
            <a:t> taxes</a:t>
          </a:r>
          <a:endParaRPr lang="en-US" sz="1000" i="1">
            <a:latin typeface="Lato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0.00575</cdr:x>
      <cdr:y>0.00547</cdr:y>
    </cdr:from>
    <cdr:to>
      <cdr:x>0.09668</cdr:x>
      <cdr:y>0.13873</cdr:y>
    </cdr:to>
    <cdr:pic>
      <cdr:nvPicPr>
        <cdr:cNvPr id="3" name="Picture 2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9232" y="22674"/>
          <a:ext cx="620139" cy="5521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0.10316</cdr:x>
      <cdr:y>0</cdr:y>
    </cdr:from>
    <cdr:to>
      <cdr:x>0.9986</cdr:x>
      <cdr:y>0.07126</cdr:y>
    </cdr:to>
    <cdr:sp macro="" textlink="">
      <cdr:nvSpPr>
        <cdr:cNvPr id="4" name="TextBox 4"/>
        <cdr:cNvSpPr txBox="1"/>
      </cdr:nvSpPr>
      <cdr:spPr bwMode="auto">
        <a:xfrm xmlns:a="http://schemas.openxmlformats.org/drawingml/2006/main">
          <a:off x="703549" y="0"/>
          <a:ext cx="6106826" cy="29527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spc="100">
              <a:solidFill>
                <a:schemeClr val="accent6"/>
              </a:solidFill>
              <a:latin typeface="Lato" panose="020F0502020204030203" pitchFamily="34" charset="0"/>
              <a:cs typeface="Lato Heavy"/>
            </a:rPr>
            <a:t>AVERAGE FEDERAL TAX RATES, ALL HOUSEHOLDS, 2011</a:t>
          </a:r>
          <a:endParaRPr lang="en-US" sz="1100" b="0">
            <a:latin typeface="Lato" panose="020F0502020204030203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0.10603</cdr:x>
      <cdr:y>0.09219</cdr:y>
    </cdr:from>
    <cdr:to>
      <cdr:x>0.71871</cdr:x>
      <cdr:y>0.13817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72575" y="393680"/>
          <a:ext cx="4464369" cy="1963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i="1">
              <a:latin typeface="Lato" panose="020F0502020204030203" pitchFamily="34" charset="0"/>
            </a:rPr>
            <a:t>Estimates include prebate</a:t>
          </a:r>
        </a:p>
      </cdr:txBody>
    </cdr:sp>
  </cdr:relSizeAnchor>
  <cdr:relSizeAnchor xmlns:cdr="http://schemas.openxmlformats.org/drawingml/2006/chartDrawing">
    <cdr:from>
      <cdr:x>0.00718</cdr:x>
      <cdr:y>0.01721</cdr:y>
    </cdr:from>
    <cdr:to>
      <cdr:x>0.0948</cdr:x>
      <cdr:y>0.1465</cdr:y>
    </cdr:to>
    <cdr:pic>
      <cdr:nvPicPr>
        <cdr:cNvPr id="4" name="Picture 3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800" y="73474"/>
          <a:ext cx="620139" cy="5521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0.09451</cdr:x>
      <cdr:y>0.00967</cdr:y>
    </cdr:from>
    <cdr:to>
      <cdr:x>1</cdr:x>
      <cdr:y>0.07435</cdr:y>
    </cdr:to>
    <cdr:sp macro="" textlink="">
      <cdr:nvSpPr>
        <cdr:cNvPr id="5" name="TextBox 4"/>
        <cdr:cNvSpPr txBox="1"/>
      </cdr:nvSpPr>
      <cdr:spPr bwMode="auto">
        <a:xfrm xmlns:a="http://schemas.openxmlformats.org/drawingml/2006/main">
          <a:off x="677863" y="41274"/>
          <a:ext cx="6494462" cy="27622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spc="100">
              <a:solidFill>
                <a:schemeClr val="accent6"/>
              </a:solidFill>
              <a:latin typeface="Lato" panose="020F0502020204030203" pitchFamily="34" charset="0"/>
              <a:cs typeface="Lato Heavy"/>
            </a:rPr>
            <a:t>NATIONAL RETAIL SALES TAX AS PERCENTAGE OF INCOME</a:t>
          </a:r>
          <a:endParaRPr lang="en-US" sz="1100" b="0">
            <a:latin typeface="Lato" panose="020F0502020204030203" pitchFamily="34" charset="0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0</xdr:rowOff>
    </xdr:from>
    <xdr:to>
      <xdr:col>12</xdr:col>
      <xdr:colOff>266700</xdr:colOff>
      <xdr:row>36</xdr:row>
      <xdr:rowOff>50800</xdr:rowOff>
    </xdr:to>
    <xdr:graphicFrame macro="">
      <xdr:nvGraphicFramePr>
        <xdr:cNvPr id="2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37</xdr:row>
      <xdr:rowOff>127000</xdr:rowOff>
    </xdr:from>
    <xdr:to>
      <xdr:col>12</xdr:col>
      <xdr:colOff>266700</xdr:colOff>
      <xdr:row>66</xdr:row>
      <xdr:rowOff>0</xdr:rowOff>
    </xdr:to>
    <xdr:graphicFrame macro="">
      <xdr:nvGraphicFramePr>
        <xdr:cNvPr id="3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0.00632</cdr:y>
    </cdr:from>
    <cdr:to>
      <cdr:x>0.96927</cdr:x>
      <cdr:y>0.13602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8648"/>
          <a:ext cx="8750234" cy="793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X</a:t>
          </a:r>
        </a:p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Rockwell"/>
              <a:ea typeface="Rockwell"/>
              <a:cs typeface="Rockwell"/>
            </a:rPr>
            <a:t>Composition of Discretionary Spending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Rockwell"/>
              <a:ea typeface="Rockwell"/>
              <a:cs typeface="Rockwell"/>
            </a:rPr>
            <a:t>Millions of dollars</a:t>
          </a:r>
        </a:p>
      </cdr:txBody>
    </cdr:sp>
  </cdr:relSizeAnchor>
  <cdr:relSizeAnchor xmlns:cdr="http://schemas.openxmlformats.org/drawingml/2006/chartDrawing">
    <cdr:from>
      <cdr:x>0.00563</cdr:x>
      <cdr:y>0.89725</cdr:y>
    </cdr:from>
    <cdr:to>
      <cdr:x>0.79432</cdr:x>
      <cdr:y>0.99976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50800" y="4507534"/>
          <a:ext cx="7117760" cy="521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Rockwell"/>
              <a:ea typeface="Rockwell"/>
              <a:cs typeface="Rockwell"/>
            </a:rPr>
            <a:t>Source: </a:t>
          </a:r>
          <a:r>
            <a:rPr lang="en-US" sz="1100" b="0" i="0" u="none" strike="noStrike" baseline="0">
              <a:solidFill>
                <a:srgbClr val="000000"/>
              </a:solidFill>
              <a:latin typeface="Rockwell"/>
              <a:ea typeface="Rockwell"/>
              <a:cs typeface="Rockwell"/>
            </a:rPr>
            <a:t>Budget of the United States Government, Fiscal Year 2012, Historical Tables: Table 2.1;</a:t>
          </a:r>
        </a:p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Rockwell"/>
              <a:ea typeface="Rockwell"/>
              <a:cs typeface="Rockwell"/>
            </a:rPr>
            <a:t>http://www.whitehouse.gov/omb/budget/Historicals</a:t>
          </a:r>
        </a:p>
      </cdr:txBody>
    </cdr:sp>
  </cdr:relSizeAnchor>
  <cdr:relSizeAnchor xmlns:cdr="http://schemas.openxmlformats.org/drawingml/2006/chartDrawing">
    <cdr:from>
      <cdr:x>0.92387</cdr:x>
      <cdr:y>0.88914</cdr:y>
    </cdr:from>
    <cdr:to>
      <cdr:x>1</cdr:x>
      <cdr:y>0.99976</cdr:y>
    </cdr:to>
    <cdr:pic>
      <cdr:nvPicPr>
        <cdr:cNvPr id="1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340375" y="4466747"/>
          <a:ext cx="687275" cy="562453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0.00632</cdr:y>
    </cdr:from>
    <cdr:to>
      <cdr:x>0.96927</cdr:x>
      <cdr:y>0.13602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8648"/>
          <a:ext cx="8750234" cy="793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X</a:t>
          </a:r>
        </a:p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Rockwell"/>
              <a:ea typeface="Rockwell"/>
              <a:cs typeface="Rockwell"/>
            </a:rPr>
            <a:t>Composition of Discretionary Spending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Rockwell"/>
              <a:ea typeface="Rockwell"/>
              <a:cs typeface="Rockwell"/>
            </a:rPr>
            <a:t>Millions of dollars</a:t>
          </a:r>
        </a:p>
      </cdr:txBody>
    </cdr:sp>
  </cdr:relSizeAnchor>
  <cdr:relSizeAnchor xmlns:cdr="http://schemas.openxmlformats.org/drawingml/2006/chartDrawing">
    <cdr:from>
      <cdr:x>0.00563</cdr:x>
      <cdr:y>0.89627</cdr:y>
    </cdr:from>
    <cdr:to>
      <cdr:x>0.79407</cdr:x>
      <cdr:y>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50800" y="4507534"/>
          <a:ext cx="7117760" cy="521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Rockwell"/>
              <a:ea typeface="Rockwell"/>
              <a:cs typeface="Rockwell"/>
            </a:rPr>
            <a:t>Source: </a:t>
          </a:r>
          <a:r>
            <a:rPr lang="en-US" sz="1100" b="0" i="0" u="none" strike="noStrike" baseline="0">
              <a:solidFill>
                <a:srgbClr val="000000"/>
              </a:solidFill>
              <a:latin typeface="Rockwell"/>
              <a:ea typeface="Rockwell"/>
              <a:cs typeface="Rockwell"/>
            </a:rPr>
            <a:t>Budget of the United States Government, Fiscal Year 2012, Historical Tables: Table 2.1;</a:t>
          </a:r>
        </a:p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Rockwell"/>
              <a:ea typeface="Rockwell"/>
              <a:cs typeface="Rockwell"/>
            </a:rPr>
            <a:t>http://www.whitehouse.gov/omb/budget/Historicals</a:t>
          </a:r>
        </a:p>
      </cdr:txBody>
    </cdr:sp>
  </cdr:relSizeAnchor>
  <cdr:relSizeAnchor xmlns:cdr="http://schemas.openxmlformats.org/drawingml/2006/chartDrawing">
    <cdr:from>
      <cdr:x>0.92387</cdr:x>
      <cdr:y>0.88816</cdr:y>
    </cdr:from>
    <cdr:to>
      <cdr:x>1</cdr:x>
      <cdr:y>1</cdr:y>
    </cdr:to>
    <cdr:pic>
      <cdr:nvPicPr>
        <cdr:cNvPr id="1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340375" y="4466747"/>
          <a:ext cx="687275" cy="562453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4</xdr:row>
      <xdr:rowOff>25400</xdr:rowOff>
    </xdr:from>
    <xdr:to>
      <xdr:col>19</xdr:col>
      <xdr:colOff>533400</xdr:colOff>
      <xdr:row>48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0.01496</cdr:x>
      <cdr:y>0.96917</cdr:y>
    </cdr:from>
    <cdr:to>
      <cdr:x>0.98529</cdr:x>
      <cdr:y>0.99231</cdr:y>
    </cdr:to>
    <cdr:sp macro="" textlink="">
      <cdr:nvSpPr>
        <cdr:cNvPr id="512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9264" y="5994400"/>
          <a:ext cx="5233802" cy="152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0" rIns="0" bIns="18288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venir Medium"/>
              <a:cs typeface="Avenir Medium"/>
            </a:rPr>
            <a:t>Source: </a:t>
          </a:r>
          <a:r>
            <a:rPr lang="en-US" sz="1200" b="0" i="0" u="none" strike="noStrike" baseline="0">
              <a:solidFill>
                <a:srgbClr val="000000"/>
              </a:solidFill>
              <a:latin typeface="Avenir Medium"/>
              <a:cs typeface="Avenir Medium"/>
            </a:rPr>
            <a:t>OECD Tax Statistics, 2010</a:t>
          </a:r>
        </a:p>
      </cdr:txBody>
    </cdr:sp>
  </cdr:relSizeAnchor>
  <cdr:relSizeAnchor xmlns:cdr="http://schemas.openxmlformats.org/drawingml/2006/chartDrawing">
    <cdr:from>
      <cdr:x>0.00235</cdr:x>
      <cdr:y>0</cdr:y>
    </cdr:from>
    <cdr:to>
      <cdr:x>1</cdr:x>
      <cdr:y>0.12317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1137" y="0"/>
          <a:ext cx="8970463" cy="793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DD0806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Taxes as a Share of Gross Domestic Product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2008</a:t>
          </a:r>
        </a:p>
      </cdr:txBody>
    </cdr:sp>
  </cdr:relSizeAnchor>
  <cdr:relSizeAnchor xmlns:cdr="http://schemas.openxmlformats.org/drawingml/2006/chartDrawing">
    <cdr:from>
      <cdr:x>0.92797</cdr:x>
      <cdr:y>0</cdr:y>
    </cdr:from>
    <cdr:to>
      <cdr:x>1</cdr:x>
      <cdr:y>0.07652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343900" y="0"/>
          <a:ext cx="647700" cy="558800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25</xdr:row>
      <xdr:rowOff>63500</xdr:rowOff>
    </xdr:from>
    <xdr:to>
      <xdr:col>22</xdr:col>
      <xdr:colOff>381000</xdr:colOff>
      <xdr:row>54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0.17591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0"/>
          <a:ext cx="8983133" cy="793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DD0806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Combined Effect of the 2001–06 Tax Cuts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Average Percent Federal Tax Change by Cash Income Percentile, 2010</a:t>
          </a:r>
        </a:p>
      </cdr:txBody>
    </cdr:sp>
  </cdr:relSizeAnchor>
  <cdr:relSizeAnchor xmlns:cdr="http://schemas.openxmlformats.org/drawingml/2006/chartDrawing">
    <cdr:from>
      <cdr:x>0.0057</cdr:x>
      <cdr:y>0.94888</cdr:y>
    </cdr:from>
    <cdr:to>
      <cdr:x>0.65244</cdr:x>
      <cdr:y>0.99267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0800" y="3949700"/>
          <a:ext cx="6299200" cy="5588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Urban-Brookings Tax Policy Center Microsimulation Model (version 1006-1).</a:t>
          </a:r>
        </a:p>
      </cdr:txBody>
    </cdr:sp>
  </cdr:relSizeAnchor>
  <cdr:relSizeAnchor xmlns:cdr="http://schemas.openxmlformats.org/drawingml/2006/chartDrawing">
    <cdr:from>
      <cdr:x>0.92274</cdr:x>
      <cdr:y>0.00953</cdr:y>
    </cdr:from>
    <cdr:to>
      <cdr:x>0.99604</cdr:x>
      <cdr:y>0.04292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93613" y="23136"/>
          <a:ext cx="673977" cy="497564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3</xdr:row>
      <xdr:rowOff>63500</xdr:rowOff>
    </xdr:from>
    <xdr:to>
      <xdr:col>17</xdr:col>
      <xdr:colOff>787400</xdr:colOff>
      <xdr:row>35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0.39794</cdr:x>
      <cdr:y>0.78769</cdr:y>
    </cdr:from>
    <cdr:to>
      <cdr:x>0.71747</cdr:x>
      <cdr:y>0.87025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83158" y="3841384"/>
          <a:ext cx="2877136" cy="40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FFFFFF"/>
              </a:solidFill>
              <a:latin typeface="Avenir Medium"/>
              <a:ea typeface="Verdana"/>
              <a:cs typeface="Avenir Medium"/>
            </a:rPr>
            <a:t>Social Security</a:t>
          </a:r>
        </a:p>
      </cdr:txBody>
    </cdr:sp>
  </cdr:relSizeAnchor>
  <cdr:relSizeAnchor xmlns:cdr="http://schemas.openxmlformats.org/drawingml/2006/chartDrawing">
    <cdr:from>
      <cdr:x>0.65353</cdr:x>
      <cdr:y>0.66653</cdr:y>
    </cdr:from>
    <cdr:to>
      <cdr:x>1</cdr:x>
      <cdr:y>0.77296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84621" y="3250529"/>
          <a:ext cx="3119679" cy="5190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1400" b="0" i="0" u="none" strike="noStrike" baseline="0">
              <a:solidFill>
                <a:srgbClr val="FFFFFF"/>
              </a:solidFill>
              <a:latin typeface="Avenir Medium"/>
              <a:ea typeface="Verdana"/>
              <a:cs typeface="Avenir Medium"/>
            </a:rPr>
            <a:t>Medicare/Medicaid</a:t>
          </a:r>
        </a:p>
      </cdr:txBody>
    </cdr:sp>
  </cdr:relSizeAnchor>
  <cdr:relSizeAnchor xmlns:cdr="http://schemas.openxmlformats.org/drawingml/2006/chartDrawing">
    <cdr:from>
      <cdr:x>0.16688</cdr:x>
      <cdr:y>0.58511</cdr:y>
    </cdr:from>
    <cdr:to>
      <cdr:x>0.43649</cdr:x>
      <cdr:y>0.70299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2653" y="2853464"/>
          <a:ext cx="2427654" cy="5748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chemeClr val="bg1"/>
              </a:solidFill>
              <a:latin typeface="Avenir Medium"/>
              <a:ea typeface="Verdana"/>
              <a:cs typeface="Avenir Medium"/>
            </a:rPr>
            <a:t>Other Non-Interest Spending</a:t>
          </a:r>
        </a:p>
      </cdr:txBody>
    </cdr:sp>
  </cdr:relSizeAnchor>
  <cdr:relSizeAnchor xmlns:cdr="http://schemas.openxmlformats.org/drawingml/2006/chartDrawing">
    <cdr:from>
      <cdr:x>0.44873</cdr:x>
      <cdr:y>0.37906</cdr:y>
    </cdr:from>
    <cdr:to>
      <cdr:x>0.65845</cdr:x>
      <cdr:y>0.46119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4204" y="1516237"/>
          <a:ext cx="1396195" cy="317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Avenir Medium"/>
              <a:ea typeface="Verdana"/>
              <a:cs typeface="Avenir Medium"/>
            </a:rPr>
            <a:t>Revenues</a:t>
          </a:r>
        </a:p>
      </cdr:txBody>
    </cdr:sp>
  </cdr:relSizeAnchor>
  <cdr:relSizeAnchor xmlns:cdr="http://schemas.openxmlformats.org/drawingml/2006/chartDrawing">
    <cdr:from>
      <cdr:x>0.00724</cdr:x>
      <cdr:y>0.92864</cdr:y>
    </cdr:from>
    <cdr:to>
      <cdr:x>0.99153</cdr:x>
      <cdr:y>1</cdr:y>
    </cdr:to>
    <cdr:sp macro="" textlink="">
      <cdr:nvSpPr>
        <cdr:cNvPr id="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174" y="4528815"/>
          <a:ext cx="8862826" cy="3479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venir Medium"/>
              <a:ea typeface="Arial"/>
              <a:cs typeface="Avenir Medium"/>
            </a:rPr>
            <a:t>Source: </a:t>
          </a:r>
          <a:r>
            <a:rPr lang="en-US" sz="1100" b="0" i="0" u="none" strike="noStrike" baseline="0">
              <a:solidFill>
                <a:srgbClr val="000000"/>
              </a:solidFill>
              <a:latin typeface="Avenir Medium"/>
              <a:ea typeface="Arial"/>
              <a:cs typeface="Avenir Medium"/>
            </a:rPr>
            <a:t>CBO, The Long-Term Budget Outlook, December 2007, Figure 1-1, p. 3.  http://www.cbo.gov/doc.cfm?index=8877&amp;type=2</a:t>
          </a:r>
        </a:p>
      </cdr:txBody>
    </cdr:sp>
  </cdr:relSizeAnchor>
  <cdr:relSizeAnchor xmlns:cdr="http://schemas.openxmlformats.org/drawingml/2006/chartDrawing">
    <cdr:from>
      <cdr:x>0.52792</cdr:x>
      <cdr:y>0.26072</cdr:y>
    </cdr:from>
    <cdr:to>
      <cdr:x>0.63765</cdr:x>
      <cdr:y>0.37689</cdr:y>
    </cdr:to>
    <cdr:sp macro="" textlink="">
      <cdr:nvSpPr>
        <cdr:cNvPr id="8" name="Text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3593" y="1271483"/>
          <a:ext cx="987973" cy="566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s-ES_tradnl" sz="1400" b="0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Avenir Medium"/>
              <a:ea typeface="Calibri"/>
              <a:cs typeface="Avenir Medium"/>
            </a:rPr>
            <a:t>Actual</a:t>
          </a:r>
        </a:p>
      </cdr:txBody>
    </cdr:sp>
  </cdr:relSizeAnchor>
  <cdr:relSizeAnchor xmlns:cdr="http://schemas.openxmlformats.org/drawingml/2006/chartDrawing">
    <cdr:from>
      <cdr:x>0.66322</cdr:x>
      <cdr:y>0.26177</cdr:y>
    </cdr:from>
    <cdr:to>
      <cdr:x>0.79864</cdr:x>
      <cdr:y>0.3229</cdr:y>
    </cdr:to>
    <cdr:sp macro="" textlink="">
      <cdr:nvSpPr>
        <cdr:cNvPr id="9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71788" y="1276599"/>
          <a:ext cx="1219389" cy="2981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Avenir Medium"/>
              <a:ea typeface="Calibri"/>
              <a:cs typeface="Avenir Medium"/>
            </a:rPr>
            <a:t>Projected</a:t>
          </a:r>
        </a:p>
      </cdr:txBody>
    </cdr:sp>
  </cdr:relSizeAnchor>
  <cdr:relSizeAnchor xmlns:cdr="http://schemas.openxmlformats.org/drawingml/2006/chartDrawing">
    <cdr:from>
      <cdr:x>0.65162</cdr:x>
      <cdr:y>0.25781</cdr:y>
    </cdr:from>
    <cdr:to>
      <cdr:x>0.65234</cdr:x>
      <cdr:y>0.86602</cdr:y>
    </cdr:to>
    <cdr:sp macro="" textlink="">
      <cdr:nvSpPr>
        <cdr:cNvPr id="3788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867400" y="1257300"/>
          <a:ext cx="6480" cy="29660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0.00235</cdr:x>
      <cdr:y>0</cdr:y>
    </cdr:from>
    <cdr:to>
      <cdr:x>1</cdr:x>
      <cdr:y>0.26042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1167" y="0"/>
          <a:ext cx="8983133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DD0806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CBO Long-Term Federal Spending and Revenue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Actual 1962–2006 and Projected 2007–2030 (Pessimistic Scenario)</a:t>
          </a:r>
        </a:p>
        <a:p xmlns:a="http://schemas.openxmlformats.org/drawingml/2006/main"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Percent of GDP</a:t>
          </a:r>
        </a:p>
      </cdr:txBody>
    </cdr:sp>
  </cdr:relSizeAnchor>
  <cdr:relSizeAnchor xmlns:cdr="http://schemas.openxmlformats.org/drawingml/2006/chartDrawing">
    <cdr:from>
      <cdr:x>0.92807</cdr:x>
      <cdr:y>0</cdr:y>
    </cdr:from>
    <cdr:to>
      <cdr:x>1</cdr:x>
      <cdr:y>0.11458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356600" y="0"/>
          <a:ext cx="647700" cy="558800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36</xdr:row>
      <xdr:rowOff>4761</xdr:rowOff>
    </xdr:from>
    <xdr:to>
      <xdr:col>14</xdr:col>
      <xdr:colOff>38100</xdr:colOff>
      <xdr:row>62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income_composition_update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i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refundable_credits_over_tim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PC_fair%20tax%20distribu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meko/Documents/Microsoft%20User%20Data/Office%202011%20AutoRecovery/column-chart%20(version%20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rea-100-perc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rea-and-lin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00-percent-are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olumn-cha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rea-multipl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Analysis%20of%20IRS%20Budget%20History_v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chartxlsx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aph"/>
    </sheetNames>
    <sheetDataSet>
      <sheetData sheetId="0">
        <row r="4">
          <cell r="A4" t="str">
            <v>Denmark</v>
          </cell>
          <cell r="C4">
            <v>0.4817727</v>
          </cell>
        </row>
        <row r="5">
          <cell r="A5" t="str">
            <v>Sweden</v>
          </cell>
          <cell r="C5">
            <v>0.4629586</v>
          </cell>
        </row>
        <row r="6">
          <cell r="A6" t="str">
            <v>Belgium</v>
          </cell>
          <cell r="C6">
            <v>0.44160539999999998</v>
          </cell>
        </row>
        <row r="7">
          <cell r="A7" t="str">
            <v>Italy</v>
          </cell>
          <cell r="C7">
            <v>0.4327279</v>
          </cell>
        </row>
        <row r="8">
          <cell r="A8" t="str">
            <v>France</v>
          </cell>
          <cell r="C8">
            <v>0.43178359999999999</v>
          </cell>
        </row>
        <row r="9">
          <cell r="A9" t="str">
            <v>Finland</v>
          </cell>
          <cell r="C9">
            <v>0.43134810000000001</v>
          </cell>
        </row>
        <row r="10">
          <cell r="A10" t="str">
            <v>Austria</v>
          </cell>
          <cell r="C10">
            <v>0.42703069999999999</v>
          </cell>
        </row>
        <row r="11">
          <cell r="A11" t="str">
            <v>Norway</v>
          </cell>
          <cell r="C11">
            <v>0.42599049999999999</v>
          </cell>
        </row>
        <row r="12">
          <cell r="A12" t="str">
            <v>Hungary</v>
          </cell>
          <cell r="C12">
            <v>0.4018293</v>
          </cell>
        </row>
        <row r="13">
          <cell r="A13" t="str">
            <v>Netherlands</v>
          </cell>
          <cell r="C13">
            <v>0.39090710000000001</v>
          </cell>
        </row>
        <row r="14">
          <cell r="A14" t="str">
            <v>Slovenia</v>
          </cell>
          <cell r="C14">
            <v>0.37181140000000001</v>
          </cell>
        </row>
        <row r="15">
          <cell r="A15" t="str">
            <v>Germany</v>
          </cell>
          <cell r="C15">
            <v>0.36974170000000001</v>
          </cell>
        </row>
        <row r="16">
          <cell r="A16" t="str">
            <v>Iceland</v>
          </cell>
          <cell r="C16">
            <v>0.36787129999999996</v>
          </cell>
        </row>
        <row r="17">
          <cell r="A17" t="str">
            <v>Czech Republic</v>
          </cell>
          <cell r="C17">
            <v>0.3604253</v>
          </cell>
        </row>
        <row r="18">
          <cell r="A18" t="str">
            <v>United Kingdom</v>
          </cell>
          <cell r="C18">
            <v>0.35673699999999997</v>
          </cell>
        </row>
        <row r="19">
          <cell r="A19" t="str">
            <v>Luxembourg</v>
          </cell>
          <cell r="C19">
            <v>0.35549639999999999</v>
          </cell>
        </row>
        <row r="20">
          <cell r="A20" t="str">
            <v>Portugal</v>
          </cell>
          <cell r="C20">
            <v>0.35247600000000001</v>
          </cell>
        </row>
        <row r="21">
          <cell r="A21" t="str">
            <v>OECD-Total</v>
          </cell>
          <cell r="C21">
            <v>0.34813749999999999</v>
          </cell>
        </row>
        <row r="22">
          <cell r="A22" t="str">
            <v>Poland</v>
          </cell>
          <cell r="C22">
            <v>0.34289520000000001</v>
          </cell>
        </row>
        <row r="23">
          <cell r="A23" t="str">
            <v>Israel </v>
          </cell>
          <cell r="C23">
            <v>0.33772460000000004</v>
          </cell>
        </row>
        <row r="24">
          <cell r="A24" t="str">
            <v>New Zealand</v>
          </cell>
          <cell r="C24">
            <v>0.33721329999999999</v>
          </cell>
        </row>
        <row r="25">
          <cell r="A25" t="str">
            <v>Spain</v>
          </cell>
          <cell r="C25">
            <v>0.33257359999999997</v>
          </cell>
        </row>
        <row r="26">
          <cell r="A26" t="str">
            <v>Greece</v>
          </cell>
          <cell r="C26">
            <v>0.32569029999999999</v>
          </cell>
        </row>
        <row r="27">
          <cell r="A27" t="str">
            <v>Canada</v>
          </cell>
          <cell r="C27">
            <v>0.32326410000000005</v>
          </cell>
        </row>
        <row r="28">
          <cell r="A28" t="str">
            <v>Slovak Republic</v>
          </cell>
          <cell r="C28">
            <v>0.29319230000000002</v>
          </cell>
        </row>
        <row r="29">
          <cell r="A29" t="str">
            <v>Switzerland</v>
          </cell>
          <cell r="C29">
            <v>0.29078080000000001</v>
          </cell>
        </row>
        <row r="30">
          <cell r="A30" t="str">
            <v>Ireland</v>
          </cell>
          <cell r="C30">
            <v>0.28755510000000001</v>
          </cell>
        </row>
        <row r="31">
          <cell r="A31" t="str">
            <v>Japan</v>
          </cell>
          <cell r="C31">
            <v>0.28148279999999998</v>
          </cell>
        </row>
        <row r="32">
          <cell r="A32" t="str">
            <v>Australia</v>
          </cell>
          <cell r="C32">
            <v>0.27059800000000001</v>
          </cell>
        </row>
        <row r="33">
          <cell r="A33" t="str">
            <v>Korea</v>
          </cell>
          <cell r="C33">
            <v>0.26518630000000004</v>
          </cell>
        </row>
        <row r="34">
          <cell r="A34" t="str">
            <v>United States</v>
          </cell>
          <cell r="C34">
            <v>0.26064110000000001</v>
          </cell>
        </row>
        <row r="35">
          <cell r="A35" t="str">
            <v>Turkey</v>
          </cell>
          <cell r="C35">
            <v>0.242227</v>
          </cell>
        </row>
        <row r="36">
          <cell r="A36" t="str">
            <v>Chile</v>
          </cell>
          <cell r="C36">
            <v>0.22497319999999998</v>
          </cell>
        </row>
        <row r="37">
          <cell r="A37" t="str">
            <v>Mexico</v>
          </cell>
          <cell r="C37">
            <v>0.21002790000000002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TBL14"/>
    </sheetNames>
    <sheetDataSet>
      <sheetData sheetId="0">
        <row r="36">
          <cell r="J36" t="str">
            <v>Salaries &amp; Wages</v>
          </cell>
          <cell r="K36" t="str">
            <v>Interest &amp; Dividends</v>
          </cell>
          <cell r="L36" t="str">
            <v>Other</v>
          </cell>
          <cell r="M36" t="str">
            <v>Retirement</v>
          </cell>
          <cell r="N36" t="str">
            <v>Business Income</v>
          </cell>
          <cell r="O36" t="str">
            <v>Capital Gains</v>
          </cell>
        </row>
        <row r="37">
          <cell r="I37" t="str">
            <v>$1 under $25,000</v>
          </cell>
          <cell r="J37">
            <v>532981157</v>
          </cell>
          <cell r="K37">
            <v>18408678</v>
          </cell>
          <cell r="L37">
            <v>21700352</v>
          </cell>
          <cell r="M37">
            <v>84654869</v>
          </cell>
          <cell r="N37">
            <v>62433325</v>
          </cell>
          <cell r="O37">
            <v>770549</v>
          </cell>
        </row>
        <row r="38">
          <cell r="I38" t="str">
            <v>$25,000 under $50,000</v>
          </cell>
          <cell r="J38">
            <v>993592692</v>
          </cell>
          <cell r="K38">
            <v>19938663</v>
          </cell>
          <cell r="L38">
            <v>25325109</v>
          </cell>
          <cell r="M38">
            <v>162558075</v>
          </cell>
          <cell r="N38">
            <v>40330965</v>
          </cell>
          <cell r="O38">
            <v>3639482</v>
          </cell>
        </row>
        <row r="39">
          <cell r="I39" t="str">
            <v>$50,000 under $100,000</v>
          </cell>
          <cell r="J39">
            <v>1701107541</v>
          </cell>
          <cell r="K39">
            <v>43229817</v>
          </cell>
          <cell r="L39">
            <v>36121650</v>
          </cell>
          <cell r="M39">
            <v>372383223</v>
          </cell>
          <cell r="N39">
            <v>73922053</v>
          </cell>
          <cell r="O39">
            <v>14563900</v>
          </cell>
        </row>
        <row r="40">
          <cell r="I40" t="str">
            <v>$100,000 under $500,000</v>
          </cell>
          <cell r="J40">
            <v>2406261909</v>
          </cell>
          <cell r="K40">
            <v>98839078</v>
          </cell>
          <cell r="L40">
            <v>72587881</v>
          </cell>
          <cell r="M40">
            <v>392854628</v>
          </cell>
          <cell r="N40">
            <v>280095044</v>
          </cell>
          <cell r="O40">
            <v>86396313</v>
          </cell>
        </row>
        <row r="41">
          <cell r="I41" t="str">
            <v>$500,000 under $1,000,000</v>
          </cell>
          <cell r="J41">
            <v>259165177</v>
          </cell>
          <cell r="K41">
            <v>29636829</v>
          </cell>
          <cell r="L41">
            <v>14828368</v>
          </cell>
          <cell r="M41">
            <v>20672404</v>
          </cell>
          <cell r="N41">
            <v>112903459</v>
          </cell>
          <cell r="O41">
            <v>50219578</v>
          </cell>
        </row>
        <row r="42">
          <cell r="I42" t="str">
            <v>$1,000,000 under $5,000,000</v>
          </cell>
          <cell r="J42">
            <v>247106515</v>
          </cell>
          <cell r="K42">
            <v>54384155</v>
          </cell>
          <cell r="L42">
            <v>25394180</v>
          </cell>
          <cell r="M42">
            <v>20495522</v>
          </cell>
          <cell r="N42">
            <v>179572522</v>
          </cell>
          <cell r="O42">
            <v>128743191</v>
          </cell>
        </row>
        <row r="43">
          <cell r="I43" t="str">
            <v>$5,000,000 under $10,000,000</v>
          </cell>
          <cell r="J43">
            <v>140697169</v>
          </cell>
          <cell r="K43">
            <v>97705509</v>
          </cell>
          <cell r="L43">
            <v>29763550</v>
          </cell>
          <cell r="M43">
            <v>7081396</v>
          </cell>
          <cell r="N43">
            <v>136383742</v>
          </cell>
          <cell r="O43">
            <v>325815123</v>
          </cell>
        </row>
        <row r="44">
          <cell r="I44" t="str">
            <v>$10,000,000 or more</v>
          </cell>
          <cell r="J44">
            <v>87915690</v>
          </cell>
          <cell r="K44">
            <v>77519245</v>
          </cell>
          <cell r="L44">
            <v>22026735</v>
          </cell>
          <cell r="M44">
            <v>3650251</v>
          </cell>
          <cell r="N44">
            <v>93504435</v>
          </cell>
          <cell r="O44">
            <v>265285834</v>
          </cell>
        </row>
        <row r="51">
          <cell r="J51" t="str">
            <v>Salaries &amp; Wages</v>
          </cell>
          <cell r="K51" t="str">
            <v>Interest &amp; Dividends</v>
          </cell>
          <cell r="L51" t="str">
            <v>Other</v>
          </cell>
          <cell r="M51" t="str">
            <v>Retirement</v>
          </cell>
          <cell r="N51" t="str">
            <v>Business Income</v>
          </cell>
          <cell r="O51" t="str">
            <v>Capital Gains</v>
          </cell>
        </row>
        <row r="52">
          <cell r="I52" t="str">
            <v>$1 under $25,000</v>
          </cell>
          <cell r="J52">
            <v>0.73927727030540147</v>
          </cell>
          <cell r="K52">
            <v>2.5533955643709742E-2</v>
          </cell>
          <cell r="L52">
            <v>3.0099707617292672E-2</v>
          </cell>
          <cell r="M52">
            <v>0.11742145036542324</v>
          </cell>
          <cell r="N52">
            <v>8.6598817755371385E-2</v>
          </cell>
          <cell r="O52">
            <v>1.0687983128014353E-3</v>
          </cell>
        </row>
        <row r="53">
          <cell r="I53" t="str">
            <v>$25,000 under $50,000</v>
          </cell>
          <cell r="J53">
            <v>0.79781971291566545</v>
          </cell>
          <cell r="K53">
            <v>1.6010039645684312E-2</v>
          </cell>
          <cell r="L53">
            <v>2.033516485640369E-2</v>
          </cell>
          <cell r="M53">
            <v>0.13052837221212493</v>
          </cell>
          <cell r="N53">
            <v>3.2384335328738259E-2</v>
          </cell>
          <cell r="O53">
            <v>2.9223750413833881E-3</v>
          </cell>
        </row>
        <row r="54">
          <cell r="I54" t="str">
            <v>$50,000 under $100,000</v>
          </cell>
          <cell r="J54">
            <v>0.75897298447570849</v>
          </cell>
          <cell r="K54">
            <v>1.9287589077138022E-2</v>
          </cell>
          <cell r="L54">
            <v>1.6116180690475806E-2</v>
          </cell>
          <cell r="M54">
            <v>0.16614399696497101</v>
          </cell>
          <cell r="N54">
            <v>3.2981360573476823E-2</v>
          </cell>
          <cell r="O54">
            <v>6.4978882182298026E-3</v>
          </cell>
        </row>
        <row r="55">
          <cell r="I55" t="str">
            <v>$100,000 under $500,000</v>
          </cell>
          <cell r="J55">
            <v>0.72107784754982895</v>
          </cell>
          <cell r="K55">
            <v>2.961883299215275E-2</v>
          </cell>
          <cell r="L55">
            <v>2.1752209430699644E-2</v>
          </cell>
          <cell r="M55">
            <v>0.11772565924710766</v>
          </cell>
          <cell r="N55">
            <v>8.3935306743408475E-2</v>
          </cell>
          <cell r="O55">
            <v>2.5890144036802482E-2</v>
          </cell>
        </row>
        <row r="56">
          <cell r="I56" t="str">
            <v>$500,000 under $1,000,000</v>
          </cell>
          <cell r="J56">
            <v>0.5317017872760802</v>
          </cell>
          <cell r="K56">
            <v>6.0802748003816742E-2</v>
          </cell>
          <cell r="L56">
            <v>3.0421794545288906E-2</v>
          </cell>
          <cell r="M56">
            <v>4.2411385207408434E-2</v>
          </cell>
          <cell r="N56">
            <v>0.23163208743878286</v>
          </cell>
          <cell r="O56">
            <v>0.1030301975286229</v>
          </cell>
        </row>
        <row r="57">
          <cell r="I57" t="str">
            <v>$1,000,000 under $5,000,000</v>
          </cell>
          <cell r="J57">
            <v>0.3768613549065189</v>
          </cell>
          <cell r="K57">
            <v>8.2941100677762933E-2</v>
          </cell>
          <cell r="L57">
            <v>3.8728582617661961E-2</v>
          </cell>
          <cell r="M57">
            <v>3.1257654985083524E-2</v>
          </cell>
          <cell r="N57">
            <v>0.27386547839461328</v>
          </cell>
          <cell r="O57">
            <v>0.1963458284183594</v>
          </cell>
        </row>
        <row r="58">
          <cell r="I58" t="str">
            <v>$5,000,000 under $10,000,000</v>
          </cell>
          <cell r="J58">
            <v>0.19078966555361823</v>
          </cell>
          <cell r="K58">
            <v>0.132491659337197</v>
          </cell>
          <cell r="L58">
            <v>4.0360284364985295E-2</v>
          </cell>
          <cell r="M58">
            <v>9.6025896192177811E-3</v>
          </cell>
          <cell r="N58">
            <v>0.18494052657968515</v>
          </cell>
          <cell r="O58">
            <v>0.44181527454529651</v>
          </cell>
        </row>
        <row r="59">
          <cell r="I59" t="str">
            <v>$10,000,000 or more</v>
          </cell>
          <cell r="J59">
            <v>0.15987514070456785</v>
          </cell>
          <cell r="K59">
            <v>0.14096915125942669</v>
          </cell>
          <cell r="L59">
            <v>4.0055732456711984E-2</v>
          </cell>
          <cell r="M59">
            <v>6.6380004778668006E-3</v>
          </cell>
          <cell r="N59">
            <v>0.17003830262978223</v>
          </cell>
          <cell r="O59">
            <v>0.48242367247164447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Discretionary Spending"/>
      <sheetName val="Sheet1"/>
    </sheetNames>
    <sheetDataSet>
      <sheetData sheetId="0" refreshError="1"/>
      <sheetData sheetId="1">
        <row r="2">
          <cell r="B2" t="str">
            <v>Defense</v>
          </cell>
          <cell r="C2" t="str">
            <v>International</v>
          </cell>
          <cell r="D2" t="str">
            <v>Domestic</v>
          </cell>
          <cell r="I2" t="str">
            <v>International</v>
          </cell>
          <cell r="J2" t="str">
            <v>Domestic</v>
          </cell>
          <cell r="K2" t="str">
            <v>Defense</v>
          </cell>
        </row>
        <row r="3">
          <cell r="B3">
            <v>688955</v>
          </cell>
          <cell r="C3">
            <v>45613</v>
          </cell>
          <cell r="D3">
            <v>612600</v>
          </cell>
          <cell r="I3">
            <v>45613</v>
          </cell>
          <cell r="J3">
            <v>612600</v>
          </cell>
          <cell r="K3">
            <v>688955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Fig 2"/>
    </sheetNames>
    <sheetDataSet>
      <sheetData sheetId="0">
        <row r="4">
          <cell r="B4" t="str">
            <v>Refundable Element of EITC</v>
          </cell>
          <cell r="C4" t="str">
            <v>Non-Refundable Element of EITC</v>
          </cell>
          <cell r="D4" t="str">
            <v>Refundable Element of CTC</v>
          </cell>
          <cell r="E4" t="str">
            <v>Non-Refundable Element of CTC</v>
          </cell>
        </row>
        <row r="5">
          <cell r="A5">
            <v>1975</v>
          </cell>
          <cell r="B5">
            <v>3.3724907063197027</v>
          </cell>
          <cell r="C5">
            <v>1.3115241635687733</v>
          </cell>
          <cell r="D5">
            <v>0</v>
          </cell>
          <cell r="E5">
            <v>0</v>
          </cell>
        </row>
        <row r="6">
          <cell r="A6">
            <v>1976</v>
          </cell>
          <cell r="B6">
            <v>3.1533216168717049</v>
          </cell>
          <cell r="C6">
            <v>1.43493848857645</v>
          </cell>
          <cell r="D6">
            <v>0</v>
          </cell>
          <cell r="E6">
            <v>0</v>
          </cell>
        </row>
        <row r="7">
          <cell r="A7">
            <v>1977</v>
          </cell>
          <cell r="B7">
            <v>2.9275247524752475</v>
          </cell>
          <cell r="C7">
            <v>0.82170297029702954</v>
          </cell>
          <cell r="D7">
            <v>0</v>
          </cell>
          <cell r="E7">
            <v>0</v>
          </cell>
        </row>
        <row r="8">
          <cell r="A8">
            <v>1978</v>
          </cell>
          <cell r="B8">
            <v>2.4767116564417173</v>
          </cell>
          <cell r="C8">
            <v>0.76373006134969323</v>
          </cell>
          <cell r="D8">
            <v>0</v>
          </cell>
          <cell r="E8">
            <v>0</v>
          </cell>
        </row>
        <row r="9">
          <cell r="A9">
            <v>1979</v>
          </cell>
          <cell r="B9">
            <v>3.8737190082644628</v>
          </cell>
          <cell r="C9">
            <v>1.8243966942148762</v>
          </cell>
          <cell r="D9">
            <v>0</v>
          </cell>
          <cell r="E9">
            <v>0</v>
          </cell>
        </row>
        <row r="10">
          <cell r="A10">
            <v>1980</v>
          </cell>
          <cell r="B10">
            <v>3.3518446601941743</v>
          </cell>
          <cell r="C10">
            <v>1.5071067961165048</v>
          </cell>
          <cell r="D10">
            <v>0</v>
          </cell>
          <cell r="E10">
            <v>0</v>
          </cell>
        </row>
        <row r="11">
          <cell r="A11">
            <v>1981</v>
          </cell>
          <cell r="B11">
            <v>2.8343762376237618</v>
          </cell>
          <cell r="C11">
            <v>1.40609900990099</v>
          </cell>
          <cell r="D11">
            <v>0</v>
          </cell>
          <cell r="E11">
            <v>0</v>
          </cell>
        </row>
        <row r="12">
          <cell r="A12">
            <v>1982</v>
          </cell>
          <cell r="B12">
            <v>2.5529036269430052</v>
          </cell>
          <cell r="C12">
            <v>1.1552829015544042</v>
          </cell>
          <cell r="D12">
            <v>0</v>
          </cell>
          <cell r="E12">
            <v>0</v>
          </cell>
        </row>
        <row r="13">
          <cell r="A13">
            <v>1983</v>
          </cell>
          <cell r="B13">
            <v>2.6090602409638555</v>
          </cell>
          <cell r="C13">
            <v>1.0241927710843375</v>
          </cell>
          <cell r="D13">
            <v>0</v>
          </cell>
          <cell r="E13">
            <v>0</v>
          </cell>
        </row>
        <row r="14">
          <cell r="A14">
            <v>1984</v>
          </cell>
          <cell r="B14">
            <v>2.2546602502406157</v>
          </cell>
          <cell r="C14">
            <v>0.92359576515880659</v>
          </cell>
          <cell r="D14">
            <v>0</v>
          </cell>
          <cell r="E14">
            <v>0</v>
          </cell>
        </row>
        <row r="15">
          <cell r="A15">
            <v>1985</v>
          </cell>
          <cell r="B15">
            <v>2.8085353159851301</v>
          </cell>
          <cell r="C15">
            <v>1.1035539033457251</v>
          </cell>
          <cell r="D15">
            <v>0</v>
          </cell>
          <cell r="E15">
            <v>0</v>
          </cell>
        </row>
        <row r="16">
          <cell r="A16">
            <v>1986</v>
          </cell>
          <cell r="B16">
            <v>2.720496350364964</v>
          </cell>
          <cell r="C16">
            <v>0.974890510948905</v>
          </cell>
          <cell r="D16">
            <v>0</v>
          </cell>
          <cell r="E16">
            <v>0</v>
          </cell>
        </row>
        <row r="17">
          <cell r="A17">
            <v>1987</v>
          </cell>
          <cell r="B17">
            <v>5.199718309859156</v>
          </cell>
          <cell r="C17">
            <v>0.81811267605633808</v>
          </cell>
          <cell r="D17">
            <v>0</v>
          </cell>
          <cell r="E17">
            <v>0</v>
          </cell>
        </row>
        <row r="18">
          <cell r="A18">
            <v>1988</v>
          </cell>
          <cell r="B18">
            <v>7.2545325443786979</v>
          </cell>
          <cell r="C18">
            <v>2.7930887573964496</v>
          </cell>
          <cell r="D18">
            <v>0</v>
          </cell>
          <cell r="E18">
            <v>0</v>
          </cell>
        </row>
        <row r="19">
          <cell r="A19">
            <v>1989</v>
          </cell>
          <cell r="B19">
            <v>7.5372387096774203</v>
          </cell>
          <cell r="C19">
            <v>3.1849548387096775</v>
          </cell>
          <cell r="D19">
            <v>0</v>
          </cell>
          <cell r="E19">
            <v>0</v>
          </cell>
        </row>
        <row r="20">
          <cell r="A20">
            <v>1990</v>
          </cell>
          <cell r="B20">
            <v>8.1226136189747518</v>
          </cell>
          <cell r="C20">
            <v>3.5106472838561591</v>
          </cell>
          <cell r="D20">
            <v>0</v>
          </cell>
          <cell r="E20">
            <v>0</v>
          </cell>
        </row>
        <row r="21">
          <cell r="A21">
            <v>1991</v>
          </cell>
          <cell r="B21">
            <v>12.112281938325992</v>
          </cell>
          <cell r="C21">
            <v>4.3250748898678424</v>
          </cell>
          <cell r="D21">
            <v>0</v>
          </cell>
          <cell r="E21">
            <v>0</v>
          </cell>
        </row>
        <row r="22">
          <cell r="A22">
            <v>1992</v>
          </cell>
          <cell r="B22">
            <v>14.310295081967212</v>
          </cell>
          <cell r="C22">
            <v>4.4099101924447606</v>
          </cell>
          <cell r="D22">
            <v>0</v>
          </cell>
          <cell r="E22">
            <v>0</v>
          </cell>
        </row>
        <row r="23">
          <cell r="A23">
            <v>1993</v>
          </cell>
          <cell r="B23">
            <v>16.780932871972318</v>
          </cell>
          <cell r="C23">
            <v>4.8956013840830446</v>
          </cell>
          <cell r="D23">
            <v>0</v>
          </cell>
          <cell r="E23">
            <v>0</v>
          </cell>
        </row>
        <row r="24">
          <cell r="A24">
            <v>1994</v>
          </cell>
          <cell r="B24">
            <v>22.578655870445345</v>
          </cell>
          <cell r="C24">
            <v>6.1309797570850204</v>
          </cell>
          <cell r="D24">
            <v>0</v>
          </cell>
          <cell r="E24">
            <v>0</v>
          </cell>
        </row>
        <row r="25">
          <cell r="A25">
            <v>1995</v>
          </cell>
          <cell r="B25">
            <v>27.553322834645666</v>
          </cell>
          <cell r="C25">
            <v>6.7821732283464549</v>
          </cell>
          <cell r="D25">
            <v>0</v>
          </cell>
          <cell r="E25">
            <v>0</v>
          </cell>
        </row>
        <row r="26">
          <cell r="A26">
            <v>1996</v>
          </cell>
          <cell r="B26">
            <v>29.754309751434029</v>
          </cell>
          <cell r="C26">
            <v>7.2827839388145312</v>
          </cell>
          <cell r="D26">
            <v>0</v>
          </cell>
          <cell r="E26">
            <v>0</v>
          </cell>
        </row>
        <row r="27">
          <cell r="A27">
            <v>1997</v>
          </cell>
          <cell r="B27">
            <v>30.6432</v>
          </cell>
          <cell r="C27">
            <v>7.5276560747663552</v>
          </cell>
          <cell r="D27">
            <v>0</v>
          </cell>
          <cell r="E27">
            <v>0</v>
          </cell>
        </row>
        <row r="28">
          <cell r="A28">
            <v>1998</v>
          </cell>
          <cell r="B28">
            <v>33.610306748466257</v>
          </cell>
          <cell r="C28">
            <v>6.3881226993865026</v>
          </cell>
          <cell r="D28">
            <v>0</v>
          </cell>
          <cell r="E28">
            <v>18.72958986993865</v>
          </cell>
        </row>
        <row r="29">
          <cell r="A29">
            <v>1999</v>
          </cell>
          <cell r="B29">
            <v>33.403159663865544</v>
          </cell>
          <cell r="C29">
            <v>5.1997310924369753</v>
          </cell>
          <cell r="D29">
            <v>0.98307710924369762</v>
          </cell>
          <cell r="E29">
            <v>23.473966386554622</v>
          </cell>
        </row>
        <row r="30">
          <cell r="A30">
            <v>2000</v>
          </cell>
          <cell r="B30">
            <v>32.549853658536584</v>
          </cell>
          <cell r="C30">
            <v>5.26009756097561</v>
          </cell>
          <cell r="D30">
            <v>1.1445553170731708</v>
          </cell>
          <cell r="E30">
            <v>23.05095687804878</v>
          </cell>
        </row>
        <row r="31">
          <cell r="A31">
            <v>2001</v>
          </cell>
          <cell r="B31">
            <v>33.060806324110672</v>
          </cell>
          <cell r="C31">
            <v>4.9324268774703564</v>
          </cell>
          <cell r="D31">
            <v>5.6858678893280636</v>
          </cell>
          <cell r="E31">
            <v>25.52981008695652</v>
          </cell>
        </row>
        <row r="32">
          <cell r="A32">
            <v>2002</v>
          </cell>
          <cell r="B32">
            <v>37.806443579766537</v>
          </cell>
          <cell r="C32">
            <v>5.0002178988326849</v>
          </cell>
          <cell r="D32">
            <v>7.1896376031128399</v>
          </cell>
          <cell r="E32">
            <v>24.116101354085597</v>
          </cell>
        </row>
        <row r="33">
          <cell r="A33">
            <v>2003</v>
          </cell>
          <cell r="B33">
            <v>37.265321739130435</v>
          </cell>
          <cell r="C33">
            <v>5.0893043478260873</v>
          </cell>
          <cell r="D33">
            <v>9.9843670956521748</v>
          </cell>
          <cell r="E33">
            <v>24.967749130434783</v>
          </cell>
        </row>
        <row r="34">
          <cell r="A34">
            <v>2004</v>
          </cell>
          <cell r="B34">
            <v>37.673266278454207</v>
          </cell>
          <cell r="C34">
            <v>5.0416008470089988</v>
          </cell>
          <cell r="D34">
            <v>15.421513130757015</v>
          </cell>
          <cell r="E34">
            <v>34.472057850714663</v>
          </cell>
        </row>
        <row r="35">
          <cell r="A35">
            <v>2005</v>
          </cell>
          <cell r="B35">
            <v>38.673548387096773</v>
          </cell>
          <cell r="C35">
            <v>5.1045161290322572</v>
          </cell>
          <cell r="D35">
            <v>15.995003870967739</v>
          </cell>
          <cell r="E35">
            <v>33.081414193548383</v>
          </cell>
        </row>
        <row r="36">
          <cell r="A36">
            <v>2006</v>
          </cell>
          <cell r="B36">
            <v>39.072222000000004</v>
          </cell>
          <cell r="C36">
            <v>5.315343999999997</v>
          </cell>
          <cell r="D36">
            <v>16.248888999999998</v>
          </cell>
          <cell r="E36">
            <v>31.741550999999998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charts"/>
      <sheetName val="links"/>
      <sheetName val="Sheet3"/>
    </sheetNames>
    <sheetDataSet>
      <sheetData sheetId="0">
        <row r="5">
          <cell r="B5" t="str">
            <v>$0 - $24,600</v>
          </cell>
          <cell r="D5">
            <v>1.9E-2</v>
          </cell>
        </row>
        <row r="6">
          <cell r="B6" t="str">
            <v>$24,600 - $45,300</v>
          </cell>
          <cell r="D6">
            <v>7.0000000000000007E-2</v>
          </cell>
        </row>
        <row r="7">
          <cell r="B7" t="str">
            <v>$45,300 - $66,400</v>
          </cell>
          <cell r="D7">
            <v>0.11199999999999999</v>
          </cell>
        </row>
        <row r="8">
          <cell r="B8" t="str">
            <v>$66,400 - $97,500</v>
          </cell>
          <cell r="D8">
            <v>0.152</v>
          </cell>
        </row>
        <row r="9">
          <cell r="B9" t="str">
            <v>$97,500 and above</v>
          </cell>
          <cell r="D9">
            <v>0.23399999999999999</v>
          </cell>
        </row>
        <row r="10">
          <cell r="B10" t="str">
            <v>$1,453,100 and above</v>
          </cell>
          <cell r="D10">
            <v>0.28999999999999998</v>
          </cell>
        </row>
        <row r="35">
          <cell r="B35" t="str">
            <v>$10,000 - $15,000</v>
          </cell>
          <cell r="D35">
            <v>0.215</v>
          </cell>
        </row>
        <row r="36">
          <cell r="B36" t="str">
            <v>$20,000 - $30,000</v>
          </cell>
          <cell r="D36">
            <v>0.23199999999999998</v>
          </cell>
        </row>
        <row r="37">
          <cell r="B37" t="str">
            <v>$30,000 - $40,000</v>
          </cell>
          <cell r="D37">
            <v>0.23</v>
          </cell>
        </row>
        <row r="38">
          <cell r="B38" t="str">
            <v>$50,000 - $75,000</v>
          </cell>
          <cell r="D38">
            <v>0.222</v>
          </cell>
        </row>
        <row r="39">
          <cell r="B39" t="str">
            <v>$75,000 - $100,000</v>
          </cell>
          <cell r="D39">
            <v>0.215</v>
          </cell>
        </row>
        <row r="40">
          <cell r="B40" t="str">
            <v>$200,000 and above</v>
          </cell>
          <cell r="D40">
            <v>0.156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06-0283"/>
    </sheetNames>
    <sheetDataSet>
      <sheetData sheetId="0">
        <row r="9">
          <cell r="A9" t="str">
            <v>Lowest Quintile</v>
          </cell>
          <cell r="M9">
            <v>-9.75</v>
          </cell>
        </row>
        <row r="10">
          <cell r="A10" t="str">
            <v>Second Quintile</v>
          </cell>
          <cell r="M10">
            <v>-19.07</v>
          </cell>
        </row>
        <row r="11">
          <cell r="A11" t="str">
            <v>Middle Quintile</v>
          </cell>
          <cell r="M11">
            <v>-11.58</v>
          </cell>
        </row>
        <row r="12">
          <cell r="A12" t="str">
            <v>Fourth Quintile</v>
          </cell>
          <cell r="M12">
            <v>-8.41</v>
          </cell>
        </row>
        <row r="13">
          <cell r="A13" t="str">
            <v>Top Quintile</v>
          </cell>
          <cell r="M13">
            <v>-9.07</v>
          </cell>
        </row>
        <row r="14">
          <cell r="A14" t="str">
            <v>All</v>
          </cell>
          <cell r="M14">
            <v>-9.43</v>
          </cell>
        </row>
        <row r="17">
          <cell r="A17" t="str">
            <v>Top 10 Percent</v>
          </cell>
          <cell r="M17">
            <v>-9.4600000000000009</v>
          </cell>
        </row>
        <row r="18">
          <cell r="A18" t="str">
            <v>Top 5 Percent</v>
          </cell>
          <cell r="M18">
            <v>-10.39</v>
          </cell>
        </row>
        <row r="19">
          <cell r="A19" t="str">
            <v>Top 1 Percent</v>
          </cell>
          <cell r="M19">
            <v>-13.37</v>
          </cell>
        </row>
        <row r="20">
          <cell r="A20" t="str">
            <v>Top 0.5 Percent</v>
          </cell>
          <cell r="M20">
            <v>-13.91</v>
          </cell>
        </row>
        <row r="21">
          <cell r="A21" t="str">
            <v>Top 0.1 Percent</v>
          </cell>
          <cell r="M21">
            <v>-13.68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 t="str">
            <v>Individual Income Taxes</v>
          </cell>
          <cell r="C3" t="str">
            <v>Corporation Income Taxes</v>
          </cell>
          <cell r="D3" t="str">
            <v>Payroll Taxes</v>
          </cell>
          <cell r="E3" t="str">
            <v>Excise Taxes</v>
          </cell>
          <cell r="F3" t="str">
            <v>Other</v>
          </cell>
        </row>
        <row r="4">
          <cell r="A4">
            <v>1950</v>
          </cell>
          <cell r="B4">
            <v>0.39900000000000002</v>
          </cell>
          <cell r="C4">
            <v>0.26500000000000001</v>
          </cell>
          <cell r="D4">
            <v>0.11</v>
          </cell>
          <cell r="E4">
            <v>0.191</v>
          </cell>
          <cell r="F4">
            <v>3.4000000000000002E-2</v>
          </cell>
        </row>
        <row r="5">
          <cell r="A5">
            <v>1951</v>
          </cell>
          <cell r="B5">
            <v>0.41899999999999998</v>
          </cell>
          <cell r="C5">
            <v>0.27300000000000002</v>
          </cell>
          <cell r="D5">
            <v>0.11</v>
          </cell>
          <cell r="E5">
            <v>0.16800000000000001</v>
          </cell>
          <cell r="F5">
            <v>3.1E-2</v>
          </cell>
        </row>
        <row r="6">
          <cell r="A6">
            <v>1952</v>
          </cell>
          <cell r="B6">
            <v>0.42199999999999999</v>
          </cell>
          <cell r="C6">
            <v>0.32100000000000001</v>
          </cell>
          <cell r="D6">
            <v>9.7000000000000003E-2</v>
          </cell>
          <cell r="E6">
            <v>0.13400000000000001</v>
          </cell>
          <cell r="F6">
            <v>2.5999999999999999E-2</v>
          </cell>
        </row>
        <row r="7">
          <cell r="A7">
            <v>1953</v>
          </cell>
          <cell r="B7">
            <v>0.42799999999999999</v>
          </cell>
          <cell r="C7">
            <v>0.30499999999999999</v>
          </cell>
          <cell r="D7">
            <v>9.8000000000000004E-2</v>
          </cell>
          <cell r="E7">
            <v>0.14199999999999999</v>
          </cell>
          <cell r="F7">
            <v>2.7E-2</v>
          </cell>
        </row>
        <row r="8">
          <cell r="A8">
            <v>1954</v>
          </cell>
          <cell r="B8">
            <v>0.42399999999999999</v>
          </cell>
          <cell r="C8">
            <v>0.30299999999999999</v>
          </cell>
          <cell r="D8">
            <v>0.10299999999999999</v>
          </cell>
          <cell r="E8">
            <v>0.14299999999999999</v>
          </cell>
          <cell r="F8">
            <v>2.7E-2</v>
          </cell>
        </row>
        <row r="9">
          <cell r="A9">
            <v>1955</v>
          </cell>
          <cell r="B9">
            <v>0.439</v>
          </cell>
          <cell r="C9">
            <v>0.27300000000000002</v>
          </cell>
          <cell r="D9">
            <v>0.12</v>
          </cell>
          <cell r="E9">
            <v>0.14000000000000001</v>
          </cell>
          <cell r="F9">
            <v>2.8000000000000001E-2</v>
          </cell>
        </row>
        <row r="10">
          <cell r="A10">
            <v>1956</v>
          </cell>
          <cell r="B10">
            <v>0.432</v>
          </cell>
          <cell r="C10">
            <v>0.28000000000000003</v>
          </cell>
          <cell r="D10">
            <v>0.125</v>
          </cell>
          <cell r="E10">
            <v>0.13300000000000001</v>
          </cell>
          <cell r="F10">
            <v>0.03</v>
          </cell>
        </row>
        <row r="11">
          <cell r="A11">
            <v>1957</v>
          </cell>
          <cell r="B11">
            <v>0.44500000000000001</v>
          </cell>
          <cell r="C11">
            <v>0.26500000000000001</v>
          </cell>
          <cell r="D11">
            <v>0.125</v>
          </cell>
          <cell r="E11">
            <v>0.13200000000000001</v>
          </cell>
          <cell r="F11">
            <v>3.3000000000000002E-2</v>
          </cell>
        </row>
        <row r="12">
          <cell r="A12">
            <v>1958</v>
          </cell>
          <cell r="B12">
            <v>0.436</v>
          </cell>
          <cell r="C12">
            <v>0.252</v>
          </cell>
          <cell r="D12">
            <v>0.14099999999999999</v>
          </cell>
          <cell r="E12">
            <v>0.13400000000000001</v>
          </cell>
          <cell r="F12">
            <v>3.6999999999999998E-2</v>
          </cell>
        </row>
        <row r="13">
          <cell r="A13">
            <v>1959</v>
          </cell>
          <cell r="B13">
            <v>0.46300000000000002</v>
          </cell>
          <cell r="C13">
            <v>0.218</v>
          </cell>
          <cell r="D13">
            <v>0.14799999999999999</v>
          </cell>
          <cell r="E13">
            <v>0.13300000000000001</v>
          </cell>
          <cell r="F13">
            <v>3.6999999999999998E-2</v>
          </cell>
        </row>
        <row r="14">
          <cell r="A14">
            <v>1960</v>
          </cell>
          <cell r="B14">
            <v>0.44</v>
          </cell>
          <cell r="C14">
            <v>0.23200000000000001</v>
          </cell>
          <cell r="D14">
            <v>0.159</v>
          </cell>
          <cell r="E14">
            <v>0.126</v>
          </cell>
          <cell r="F14">
            <v>4.2000000000000003E-2</v>
          </cell>
        </row>
        <row r="15">
          <cell r="A15">
            <v>1961</v>
          </cell>
          <cell r="B15">
            <v>0.438</v>
          </cell>
          <cell r="C15">
            <v>0.222</v>
          </cell>
          <cell r="D15">
            <v>0.17399999999999999</v>
          </cell>
          <cell r="E15">
            <v>0.126</v>
          </cell>
          <cell r="F15">
            <v>0.04</v>
          </cell>
        </row>
        <row r="16">
          <cell r="A16">
            <v>1962</v>
          </cell>
          <cell r="B16">
            <v>0.45700000000000002</v>
          </cell>
          <cell r="C16">
            <v>0.20599999999999999</v>
          </cell>
          <cell r="D16">
            <v>0.17100000000000001</v>
          </cell>
          <cell r="E16">
            <v>0.126</v>
          </cell>
          <cell r="F16">
            <v>0.04</v>
          </cell>
        </row>
        <row r="17">
          <cell r="A17">
            <v>1963</v>
          </cell>
          <cell r="B17">
            <v>0.44700000000000001</v>
          </cell>
          <cell r="C17">
            <v>0.20300000000000001</v>
          </cell>
          <cell r="D17">
            <v>0.186</v>
          </cell>
          <cell r="E17">
            <v>0.124</v>
          </cell>
          <cell r="F17">
            <v>4.1000000000000002E-2</v>
          </cell>
        </row>
        <row r="18">
          <cell r="A18">
            <v>1964</v>
          </cell>
          <cell r="B18">
            <v>0.432</v>
          </cell>
          <cell r="C18">
            <v>0.20899999999999999</v>
          </cell>
          <cell r="D18">
            <v>0.19500000000000001</v>
          </cell>
          <cell r="E18">
            <v>0.122</v>
          </cell>
          <cell r="F18">
            <v>4.2000000000000003E-2</v>
          </cell>
        </row>
        <row r="19">
          <cell r="A19">
            <v>1965</v>
          </cell>
          <cell r="B19">
            <v>0.41799999999999998</v>
          </cell>
          <cell r="C19">
            <v>0.218</v>
          </cell>
          <cell r="D19">
            <v>0.19</v>
          </cell>
          <cell r="E19">
            <v>0.125</v>
          </cell>
          <cell r="F19">
            <v>4.9000000000000002E-2</v>
          </cell>
        </row>
        <row r="20">
          <cell r="A20">
            <v>1966</v>
          </cell>
          <cell r="B20">
            <v>0.42399999999999999</v>
          </cell>
          <cell r="C20">
            <v>0.23</v>
          </cell>
          <cell r="D20">
            <v>0.19500000000000001</v>
          </cell>
          <cell r="E20">
            <v>0.1</v>
          </cell>
          <cell r="F20">
            <v>5.0999999999999997E-2</v>
          </cell>
        </row>
        <row r="21">
          <cell r="A21">
            <v>1967</v>
          </cell>
          <cell r="B21">
            <v>0.41299999999999998</v>
          </cell>
          <cell r="C21">
            <v>0.22800000000000001</v>
          </cell>
          <cell r="D21">
            <v>0.219</v>
          </cell>
          <cell r="E21">
            <v>9.1999999999999998E-2</v>
          </cell>
          <cell r="F21">
            <v>4.7E-2</v>
          </cell>
        </row>
        <row r="22">
          <cell r="A22">
            <v>1968</v>
          </cell>
          <cell r="B22">
            <v>0.44900000000000001</v>
          </cell>
          <cell r="C22">
            <v>0.187</v>
          </cell>
          <cell r="D22">
            <v>0.222</v>
          </cell>
          <cell r="E22">
            <v>9.1999999999999998E-2</v>
          </cell>
          <cell r="F22">
            <v>0.05</v>
          </cell>
        </row>
        <row r="23">
          <cell r="A23">
            <v>1969</v>
          </cell>
          <cell r="B23">
            <v>0.46700000000000003</v>
          </cell>
          <cell r="C23">
            <v>0.19600000000000001</v>
          </cell>
          <cell r="D23">
            <v>0.20899999999999999</v>
          </cell>
          <cell r="E23">
            <v>8.1000000000000003E-2</v>
          </cell>
          <cell r="F23">
            <v>4.7E-2</v>
          </cell>
        </row>
        <row r="24">
          <cell r="A24">
            <v>1970</v>
          </cell>
          <cell r="B24">
            <v>0.46899999999999997</v>
          </cell>
          <cell r="C24">
            <v>0.17</v>
          </cell>
          <cell r="D24">
            <v>0.23</v>
          </cell>
          <cell r="E24">
            <v>8.1000000000000003E-2</v>
          </cell>
          <cell r="F24">
            <v>4.9000000000000002E-2</v>
          </cell>
        </row>
        <row r="25">
          <cell r="A25">
            <v>1971</v>
          </cell>
          <cell r="B25">
            <v>0.46100000000000002</v>
          </cell>
          <cell r="C25">
            <v>0.14299999999999999</v>
          </cell>
          <cell r="D25">
            <v>0.253</v>
          </cell>
          <cell r="E25">
            <v>8.8999999999999996E-2</v>
          </cell>
          <cell r="F25">
            <v>5.3999999999999999E-2</v>
          </cell>
        </row>
        <row r="26">
          <cell r="A26">
            <v>1972</v>
          </cell>
          <cell r="B26">
            <v>0.45700000000000002</v>
          </cell>
          <cell r="C26">
            <v>0.155</v>
          </cell>
          <cell r="D26">
            <v>0.254</v>
          </cell>
          <cell r="E26">
            <v>7.4999999999999997E-2</v>
          </cell>
          <cell r="F26">
            <v>0.06</v>
          </cell>
        </row>
        <row r="27">
          <cell r="A27">
            <v>1973</v>
          </cell>
          <cell r="B27">
            <v>0.44700000000000001</v>
          </cell>
          <cell r="C27">
            <v>0.157</v>
          </cell>
          <cell r="D27">
            <v>0.27300000000000002</v>
          </cell>
          <cell r="E27">
            <v>7.0000000000000007E-2</v>
          </cell>
          <cell r="F27">
            <v>5.1999999999999998E-2</v>
          </cell>
        </row>
        <row r="28">
          <cell r="A28">
            <v>1974</v>
          </cell>
          <cell r="B28">
            <v>0.45200000000000001</v>
          </cell>
          <cell r="C28">
            <v>0.14699999999999999</v>
          </cell>
          <cell r="D28">
            <v>0.28499999999999998</v>
          </cell>
          <cell r="E28">
            <v>6.4000000000000001E-2</v>
          </cell>
          <cell r="F28">
            <v>5.1999999999999998E-2</v>
          </cell>
        </row>
        <row r="29">
          <cell r="A29">
            <v>1975</v>
          </cell>
          <cell r="B29">
            <v>0.439</v>
          </cell>
          <cell r="C29">
            <v>0.14599999999999999</v>
          </cell>
          <cell r="D29">
            <v>0.30299999999999999</v>
          </cell>
          <cell r="E29">
            <v>5.8999999999999997E-2</v>
          </cell>
          <cell r="F29">
            <v>5.3999999999999999E-2</v>
          </cell>
        </row>
        <row r="30">
          <cell r="A30">
            <v>1976</v>
          </cell>
          <cell r="B30">
            <v>0.442</v>
          </cell>
          <cell r="C30">
            <v>0.13900000000000001</v>
          </cell>
          <cell r="D30">
            <v>0.30499999999999999</v>
          </cell>
          <cell r="E30">
            <v>5.7000000000000002E-2</v>
          </cell>
          <cell r="F30">
            <v>5.8000000000000003E-2</v>
          </cell>
        </row>
        <row r="31">
          <cell r="A31">
            <v>1977</v>
          </cell>
          <cell r="B31">
            <v>0.443</v>
          </cell>
          <cell r="C31">
            <v>0.154</v>
          </cell>
          <cell r="D31">
            <v>0.29899999999999999</v>
          </cell>
          <cell r="E31">
            <v>4.9000000000000002E-2</v>
          </cell>
          <cell r="F31">
            <v>5.2999999999999999E-2</v>
          </cell>
        </row>
        <row r="32">
          <cell r="A32">
            <v>1978</v>
          </cell>
          <cell r="B32">
            <v>0.45300000000000001</v>
          </cell>
          <cell r="C32">
            <v>0.15</v>
          </cell>
          <cell r="D32">
            <v>0.30299999999999999</v>
          </cell>
          <cell r="E32">
            <v>4.5999999999999999E-2</v>
          </cell>
          <cell r="F32">
            <v>4.8000000000000001E-2</v>
          </cell>
        </row>
        <row r="33">
          <cell r="A33">
            <v>1979</v>
          </cell>
          <cell r="B33">
            <v>0.47</v>
          </cell>
          <cell r="C33">
            <v>0.14199999999999999</v>
          </cell>
          <cell r="D33">
            <v>0.3</v>
          </cell>
          <cell r="E33">
            <v>0.04</v>
          </cell>
          <cell r="F33">
            <v>4.8000000000000001E-2</v>
          </cell>
        </row>
        <row r="34">
          <cell r="A34">
            <v>1980</v>
          </cell>
          <cell r="B34">
            <v>0.47199999999999998</v>
          </cell>
          <cell r="C34">
            <v>0.125</v>
          </cell>
          <cell r="D34">
            <v>0.30499999999999999</v>
          </cell>
          <cell r="E34">
            <v>4.7E-2</v>
          </cell>
          <cell r="F34">
            <v>5.0999999999999997E-2</v>
          </cell>
        </row>
        <row r="35">
          <cell r="A35">
            <v>1981</v>
          </cell>
          <cell r="B35">
            <v>0.47699999999999998</v>
          </cell>
          <cell r="C35">
            <v>0.10199999999999999</v>
          </cell>
          <cell r="D35">
            <v>0.30499999999999999</v>
          </cell>
          <cell r="E35">
            <v>6.8000000000000005E-2</v>
          </cell>
          <cell r="F35">
            <v>4.8000000000000001E-2</v>
          </cell>
        </row>
        <row r="36">
          <cell r="A36">
            <v>1982</v>
          </cell>
          <cell r="B36">
            <v>0.48199999999999998</v>
          </cell>
          <cell r="C36">
            <v>0.08</v>
          </cell>
          <cell r="D36">
            <v>0.32600000000000001</v>
          </cell>
          <cell r="E36">
            <v>5.8999999999999997E-2</v>
          </cell>
          <cell r="F36">
            <v>5.2999999999999999E-2</v>
          </cell>
        </row>
        <row r="37">
          <cell r="A37">
            <v>1983</v>
          </cell>
          <cell r="B37">
            <v>0.48099999999999998</v>
          </cell>
          <cell r="C37">
            <v>6.2E-2</v>
          </cell>
          <cell r="D37">
            <v>0.34799999999999998</v>
          </cell>
          <cell r="E37">
            <v>5.8999999999999997E-2</v>
          </cell>
          <cell r="F37">
            <v>0.05</v>
          </cell>
        </row>
        <row r="38">
          <cell r="A38">
            <v>1984</v>
          </cell>
          <cell r="B38">
            <v>0.44800000000000001</v>
          </cell>
          <cell r="C38">
            <v>8.5000000000000006E-2</v>
          </cell>
          <cell r="D38">
            <v>0.35899999999999999</v>
          </cell>
          <cell r="E38">
            <v>5.6000000000000001E-2</v>
          </cell>
          <cell r="F38">
            <v>5.1999999999999998E-2</v>
          </cell>
        </row>
        <row r="39">
          <cell r="A39">
            <v>1985</v>
          </cell>
          <cell r="B39">
            <v>0.45600000000000002</v>
          </cell>
          <cell r="C39">
            <v>8.4000000000000005E-2</v>
          </cell>
          <cell r="D39">
            <v>0.36099999999999999</v>
          </cell>
          <cell r="E39">
            <v>4.9000000000000002E-2</v>
          </cell>
          <cell r="F39">
            <v>0.05</v>
          </cell>
        </row>
        <row r="40">
          <cell r="A40">
            <v>1986</v>
          </cell>
          <cell r="B40">
            <v>0.45400000000000001</v>
          </cell>
          <cell r="C40">
            <v>8.2000000000000003E-2</v>
          </cell>
          <cell r="D40">
            <v>0.36899999999999999</v>
          </cell>
          <cell r="E40">
            <v>4.2999999999999997E-2</v>
          </cell>
          <cell r="F40">
            <v>5.1999999999999998E-2</v>
          </cell>
        </row>
        <row r="41">
          <cell r="A41">
            <v>1987</v>
          </cell>
          <cell r="B41">
            <v>0.46</v>
          </cell>
          <cell r="C41">
            <v>9.8000000000000004E-2</v>
          </cell>
          <cell r="D41">
            <v>0.35499999999999998</v>
          </cell>
          <cell r="E41">
            <v>3.7999999999999999E-2</v>
          </cell>
          <cell r="F41">
            <v>4.9000000000000002E-2</v>
          </cell>
        </row>
        <row r="42">
          <cell r="A42">
            <v>1988</v>
          </cell>
          <cell r="B42">
            <v>0.441</v>
          </cell>
          <cell r="C42">
            <v>0.104</v>
          </cell>
          <cell r="D42">
            <v>0.36799999999999999</v>
          </cell>
          <cell r="E42">
            <v>3.9E-2</v>
          </cell>
          <cell r="F42">
            <v>4.8000000000000001E-2</v>
          </cell>
        </row>
        <row r="43">
          <cell r="A43">
            <v>1989</v>
          </cell>
          <cell r="B43">
            <v>0.45</v>
          </cell>
          <cell r="C43">
            <v>0.104</v>
          </cell>
          <cell r="D43">
            <v>0.36299999999999999</v>
          </cell>
          <cell r="E43">
            <v>3.5000000000000003E-2</v>
          </cell>
          <cell r="F43">
            <v>4.9000000000000002E-2</v>
          </cell>
        </row>
        <row r="44">
          <cell r="A44">
            <v>1990</v>
          </cell>
          <cell r="B44">
            <v>0.45200000000000001</v>
          </cell>
          <cell r="C44">
            <v>9.0999999999999998E-2</v>
          </cell>
          <cell r="D44">
            <v>0.36799999999999999</v>
          </cell>
          <cell r="E44">
            <v>3.4000000000000002E-2</v>
          </cell>
          <cell r="F44">
            <v>5.3999999999999999E-2</v>
          </cell>
        </row>
        <row r="45">
          <cell r="A45">
            <v>1991</v>
          </cell>
          <cell r="B45">
            <v>0.443</v>
          </cell>
          <cell r="C45">
            <v>9.2999999999999999E-2</v>
          </cell>
          <cell r="D45">
            <v>0.375</v>
          </cell>
          <cell r="E45">
            <v>0.04</v>
          </cell>
          <cell r="F45">
            <v>4.8000000000000001E-2</v>
          </cell>
        </row>
        <row r="46">
          <cell r="A46">
            <v>1992</v>
          </cell>
          <cell r="B46">
            <v>0.436</v>
          </cell>
          <cell r="C46">
            <v>9.1999999999999998E-2</v>
          </cell>
          <cell r="D46">
            <v>0.379</v>
          </cell>
          <cell r="E46">
            <v>4.2000000000000003E-2</v>
          </cell>
          <cell r="F46">
            <v>5.0999999999999997E-2</v>
          </cell>
        </row>
        <row r="47">
          <cell r="A47">
            <v>1993</v>
          </cell>
          <cell r="B47">
            <v>0.442</v>
          </cell>
          <cell r="C47">
            <v>0.10199999999999999</v>
          </cell>
          <cell r="D47">
            <v>0.371</v>
          </cell>
          <cell r="E47">
            <v>4.2000000000000003E-2</v>
          </cell>
          <cell r="F47">
            <v>4.3999999999999997E-2</v>
          </cell>
        </row>
        <row r="48">
          <cell r="A48">
            <v>1994</v>
          </cell>
          <cell r="B48">
            <v>0.43099999999999999</v>
          </cell>
          <cell r="C48">
            <v>0.112</v>
          </cell>
          <cell r="D48">
            <v>0.36699999999999999</v>
          </cell>
          <cell r="E48">
            <v>4.3999999999999997E-2</v>
          </cell>
          <cell r="F48">
            <v>4.5999999999999999E-2</v>
          </cell>
        </row>
        <row r="49">
          <cell r="A49">
            <v>1995</v>
          </cell>
          <cell r="B49">
            <v>0.437</v>
          </cell>
          <cell r="C49">
            <v>0.11600000000000001</v>
          </cell>
          <cell r="D49">
            <v>0.35799999999999998</v>
          </cell>
          <cell r="E49">
            <v>4.2999999999999997E-2</v>
          </cell>
          <cell r="F49">
            <v>4.5999999999999999E-2</v>
          </cell>
        </row>
        <row r="50">
          <cell r="A50">
            <v>1996</v>
          </cell>
          <cell r="B50">
            <v>0.45200000000000001</v>
          </cell>
          <cell r="C50">
            <v>0.11799999999999999</v>
          </cell>
          <cell r="D50">
            <v>0.35099999999999998</v>
          </cell>
          <cell r="E50">
            <v>3.6999999999999998E-2</v>
          </cell>
          <cell r="F50">
            <v>4.2000000000000003E-2</v>
          </cell>
        </row>
        <row r="51">
          <cell r="A51">
            <v>1997</v>
          </cell>
          <cell r="B51">
            <v>0.46700000000000003</v>
          </cell>
          <cell r="C51">
            <v>0.115</v>
          </cell>
          <cell r="D51">
            <v>0.34200000000000003</v>
          </cell>
          <cell r="E51">
            <v>3.5999999999999997E-2</v>
          </cell>
          <cell r="F51">
            <v>0.04</v>
          </cell>
        </row>
        <row r="52">
          <cell r="A52">
            <v>1998</v>
          </cell>
          <cell r="B52">
            <v>0.48099999999999998</v>
          </cell>
          <cell r="C52">
            <v>0.11</v>
          </cell>
          <cell r="D52">
            <v>0.33200000000000002</v>
          </cell>
          <cell r="E52">
            <v>3.3000000000000002E-2</v>
          </cell>
          <cell r="F52">
            <v>4.3999999999999997E-2</v>
          </cell>
        </row>
        <row r="53">
          <cell r="A53">
            <v>1999</v>
          </cell>
          <cell r="B53">
            <v>0.48099999999999998</v>
          </cell>
          <cell r="C53">
            <v>0.10100000000000001</v>
          </cell>
          <cell r="D53">
            <v>0.33500000000000002</v>
          </cell>
          <cell r="E53">
            <v>3.9E-2</v>
          </cell>
          <cell r="F53">
            <v>4.3999999999999997E-2</v>
          </cell>
        </row>
        <row r="54">
          <cell r="A54">
            <v>2000</v>
          </cell>
          <cell r="B54">
            <v>0.496</v>
          </cell>
          <cell r="C54">
            <v>0.10199999999999999</v>
          </cell>
          <cell r="D54">
            <v>0.32200000000000001</v>
          </cell>
          <cell r="E54">
            <v>3.4000000000000002E-2</v>
          </cell>
          <cell r="F54">
            <v>4.4999999999999998E-2</v>
          </cell>
        </row>
        <row r="55">
          <cell r="A55">
            <v>2001</v>
          </cell>
          <cell r="B55">
            <v>0.499</v>
          </cell>
          <cell r="C55">
            <v>7.5999999999999998E-2</v>
          </cell>
          <cell r="D55">
            <v>0.34899999999999998</v>
          </cell>
          <cell r="E55">
            <v>3.3000000000000002E-2</v>
          </cell>
          <cell r="F55">
            <v>4.2999999999999997E-2</v>
          </cell>
        </row>
        <row r="56">
          <cell r="A56">
            <v>2002</v>
          </cell>
          <cell r="B56">
            <v>0.46300000000000002</v>
          </cell>
          <cell r="C56">
            <v>0.08</v>
          </cell>
          <cell r="D56">
            <v>0.378</v>
          </cell>
          <cell r="E56">
            <v>3.5999999999999997E-2</v>
          </cell>
          <cell r="F56">
            <v>4.2999999999999997E-2</v>
          </cell>
        </row>
        <row r="57">
          <cell r="A57">
            <v>2003</v>
          </cell>
          <cell r="B57">
            <v>0.44500000000000001</v>
          </cell>
          <cell r="C57">
            <v>7.3999999999999996E-2</v>
          </cell>
          <cell r="D57">
            <v>0.4</v>
          </cell>
          <cell r="E57">
            <v>3.7999999999999999E-2</v>
          </cell>
          <cell r="F57">
            <v>4.2999999999999997E-2</v>
          </cell>
        </row>
        <row r="58">
          <cell r="A58">
            <v>2004</v>
          </cell>
          <cell r="B58">
            <v>0.43</v>
          </cell>
          <cell r="C58">
            <v>0.10100000000000001</v>
          </cell>
          <cell r="D58">
            <v>0.39</v>
          </cell>
          <cell r="E58">
            <v>3.6999999999999998E-2</v>
          </cell>
          <cell r="F58">
            <v>4.2000000000000003E-2</v>
          </cell>
        </row>
        <row r="59">
          <cell r="A59">
            <v>2005</v>
          </cell>
          <cell r="B59">
            <v>0.43099999999999999</v>
          </cell>
          <cell r="C59">
            <v>0.129</v>
          </cell>
          <cell r="D59">
            <v>0.36899999999999999</v>
          </cell>
          <cell r="E59">
            <v>3.4000000000000002E-2</v>
          </cell>
          <cell r="F59">
            <v>3.7999999999999999E-2</v>
          </cell>
        </row>
        <row r="60">
          <cell r="A60">
            <v>2006</v>
          </cell>
          <cell r="B60">
            <v>0.434</v>
          </cell>
          <cell r="C60">
            <v>0.14699999999999999</v>
          </cell>
          <cell r="D60">
            <v>0.34799999999999998</v>
          </cell>
          <cell r="E60">
            <v>3.1E-2</v>
          </cell>
          <cell r="F60">
            <v>0.04</v>
          </cell>
        </row>
        <row r="61">
          <cell r="A61">
            <v>2007</v>
          </cell>
          <cell r="B61">
            <v>0.45300000000000001</v>
          </cell>
          <cell r="C61">
            <v>0.14399999999999999</v>
          </cell>
          <cell r="D61">
            <v>0.33900000000000002</v>
          </cell>
          <cell r="E61">
            <v>2.5000000000000001E-2</v>
          </cell>
          <cell r="F61">
            <v>3.9E-2</v>
          </cell>
        </row>
        <row r="62">
          <cell r="A62">
            <v>2008</v>
          </cell>
          <cell r="B62">
            <v>0.45400000000000001</v>
          </cell>
          <cell r="C62">
            <v>0.121</v>
          </cell>
          <cell r="D62">
            <v>0.35699999999999998</v>
          </cell>
          <cell r="E62">
            <v>2.7E-2</v>
          </cell>
          <cell r="F62">
            <v>4.2000000000000003E-2</v>
          </cell>
        </row>
        <row r="63">
          <cell r="A63">
            <v>2009</v>
          </cell>
          <cell r="B63">
            <v>0.435</v>
          </cell>
          <cell r="C63">
            <v>6.6000000000000003E-2</v>
          </cell>
          <cell r="D63">
            <v>0.42299999999999999</v>
          </cell>
          <cell r="E63">
            <v>0.03</v>
          </cell>
          <cell r="F63">
            <v>4.7E-2</v>
          </cell>
        </row>
        <row r="64">
          <cell r="A64">
            <v>2010</v>
          </cell>
          <cell r="B64">
            <v>0.41499999999999998</v>
          </cell>
          <cell r="C64">
            <v>8.8999999999999996E-2</v>
          </cell>
          <cell r="D64">
            <v>0.4</v>
          </cell>
          <cell r="E64">
            <v>3.1E-2</v>
          </cell>
          <cell r="F64">
            <v>6.5000000000000002E-2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LR budget"/>
    </sheetNames>
    <sheetDataSet>
      <sheetData sheetId="0">
        <row r="11">
          <cell r="B11" t="str">
            <v>Social Security</v>
          </cell>
          <cell r="C11" t="str">
            <v>Medicare/Medicaid</v>
          </cell>
          <cell r="D11" t="str">
            <v>Other Spending</v>
          </cell>
          <cell r="F11" t="str">
            <v>Revenues</v>
          </cell>
        </row>
        <row r="12">
          <cell r="B12">
            <v>2.5</v>
          </cell>
          <cell r="C12">
            <v>0</v>
          </cell>
          <cell r="D12">
            <v>14.8</v>
          </cell>
          <cell r="F12">
            <v>17.600000000000001</v>
          </cell>
          <cell r="G12" t="str">
            <v>'62</v>
          </cell>
        </row>
        <row r="13">
          <cell r="B13">
            <v>2.6</v>
          </cell>
          <cell r="C13">
            <v>0</v>
          </cell>
          <cell r="D13">
            <v>14.7</v>
          </cell>
          <cell r="F13">
            <v>17.7</v>
          </cell>
        </row>
        <row r="14">
          <cell r="B14">
            <v>2.5</v>
          </cell>
          <cell r="C14">
            <v>0</v>
          </cell>
          <cell r="D14">
            <v>14</v>
          </cell>
          <cell r="F14">
            <v>17.3</v>
          </cell>
        </row>
        <row r="15">
          <cell r="B15">
            <v>2.6</v>
          </cell>
          <cell r="C15">
            <v>0.1</v>
          </cell>
          <cell r="D15">
            <v>13.7</v>
          </cell>
          <cell r="F15">
            <v>17.2</v>
          </cell>
          <cell r="G15">
            <v>1965</v>
          </cell>
        </row>
        <row r="16">
          <cell r="B16">
            <v>2.6</v>
          </cell>
          <cell r="C16">
            <v>0.3</v>
          </cell>
          <cell r="D16">
            <v>14.4</v>
          </cell>
          <cell r="F16">
            <v>17.8</v>
          </cell>
        </row>
        <row r="17">
          <cell r="B17">
            <v>2.6</v>
          </cell>
          <cell r="C17">
            <v>0.6</v>
          </cell>
          <cell r="D17">
            <v>15.6</v>
          </cell>
          <cell r="F17">
            <v>18.100000000000001</v>
          </cell>
        </row>
        <row r="18">
          <cell r="B18">
            <v>2.8</v>
          </cell>
          <cell r="C18">
            <v>0.8</v>
          </cell>
          <cell r="D18">
            <v>15.1</v>
          </cell>
          <cell r="F18">
            <v>18.7</v>
          </cell>
        </row>
        <row r="19">
          <cell r="B19">
            <v>2.8</v>
          </cell>
          <cell r="C19">
            <v>0.8</v>
          </cell>
          <cell r="D19">
            <v>14.2</v>
          </cell>
          <cell r="F19">
            <v>19.3</v>
          </cell>
        </row>
        <row r="20">
          <cell r="B20">
            <v>3.1</v>
          </cell>
          <cell r="C20">
            <v>0.9</v>
          </cell>
          <cell r="D20">
            <v>14.1</v>
          </cell>
          <cell r="F20">
            <v>18.3</v>
          </cell>
          <cell r="G20">
            <v>1970</v>
          </cell>
        </row>
        <row r="21">
          <cell r="B21">
            <v>3.4</v>
          </cell>
          <cell r="C21">
            <v>0.9</v>
          </cell>
          <cell r="D21">
            <v>14</v>
          </cell>
          <cell r="F21">
            <v>17.5</v>
          </cell>
        </row>
        <row r="22">
          <cell r="B22">
            <v>3.4</v>
          </cell>
          <cell r="C22">
            <v>1</v>
          </cell>
          <cell r="D22">
            <v>13.4</v>
          </cell>
          <cell r="F22">
            <v>17.7</v>
          </cell>
        </row>
        <row r="23">
          <cell r="B23">
            <v>3.8</v>
          </cell>
          <cell r="C23">
            <v>1</v>
          </cell>
          <cell r="D23">
            <v>12.5</v>
          </cell>
          <cell r="F23">
            <v>17.899999999999999</v>
          </cell>
        </row>
        <row r="24">
          <cell r="B24">
            <v>4</v>
          </cell>
          <cell r="C24">
            <v>1.1000000000000001</v>
          </cell>
          <cell r="D24">
            <v>13.5</v>
          </cell>
          <cell r="F24">
            <v>18.100000000000001</v>
          </cell>
        </row>
        <row r="25">
          <cell r="B25">
            <v>4.2</v>
          </cell>
          <cell r="C25">
            <v>1.3</v>
          </cell>
          <cell r="D25">
            <v>14.5</v>
          </cell>
          <cell r="F25">
            <v>17.600000000000001</v>
          </cell>
          <cell r="G25">
            <v>1975</v>
          </cell>
        </row>
        <row r="26">
          <cell r="B26">
            <v>4.2</v>
          </cell>
          <cell r="C26">
            <v>1.4</v>
          </cell>
          <cell r="D26">
            <v>14.1</v>
          </cell>
          <cell r="F26">
            <v>17.899999999999999</v>
          </cell>
        </row>
        <row r="27">
          <cell r="B27">
            <v>4.2</v>
          </cell>
          <cell r="C27">
            <v>1.5</v>
          </cell>
          <cell r="D27">
            <v>13.5</v>
          </cell>
          <cell r="F27">
            <v>18.100000000000001</v>
          </cell>
        </row>
        <row r="28">
          <cell r="B28">
            <v>4.0999999999999996</v>
          </cell>
          <cell r="C28">
            <v>1.5</v>
          </cell>
          <cell r="D28">
            <v>13.2</v>
          </cell>
          <cell r="F28">
            <v>18.100000000000001</v>
          </cell>
        </row>
        <row r="29">
          <cell r="B29">
            <v>4.0999999999999996</v>
          </cell>
          <cell r="C29">
            <v>1.6</v>
          </cell>
          <cell r="D29">
            <v>13.1</v>
          </cell>
          <cell r="F29">
            <v>18.600000000000001</v>
          </cell>
        </row>
        <row r="30">
          <cell r="B30">
            <v>4.4000000000000004</v>
          </cell>
          <cell r="C30">
            <v>1.7</v>
          </cell>
          <cell r="D30">
            <v>13.9</v>
          </cell>
          <cell r="F30">
            <v>19.3</v>
          </cell>
          <cell r="G30">
            <v>1980</v>
          </cell>
        </row>
        <row r="31">
          <cell r="B31">
            <v>4.5999999999999996</v>
          </cell>
          <cell r="C31">
            <v>1.8</v>
          </cell>
          <cell r="D31">
            <v>13.5</v>
          </cell>
          <cell r="F31">
            <v>19.3</v>
          </cell>
        </row>
        <row r="32">
          <cell r="B32">
            <v>4.9000000000000004</v>
          </cell>
          <cell r="C32">
            <v>2</v>
          </cell>
          <cell r="D32">
            <v>13.9</v>
          </cell>
          <cell r="F32">
            <v>18.899999999999999</v>
          </cell>
        </row>
        <row r="33">
          <cell r="B33">
            <v>4.8</v>
          </cell>
          <cell r="C33">
            <v>2</v>
          </cell>
          <cell r="D33">
            <v>13.6</v>
          </cell>
          <cell r="F33">
            <v>17.5</v>
          </cell>
        </row>
        <row r="34">
          <cell r="B34">
            <v>4.5</v>
          </cell>
          <cell r="C34">
            <v>2</v>
          </cell>
          <cell r="D34">
            <v>12.8</v>
          </cell>
          <cell r="F34">
            <v>17.399999999999999</v>
          </cell>
        </row>
        <row r="35">
          <cell r="B35">
            <v>4.5</v>
          </cell>
          <cell r="C35">
            <v>2.1</v>
          </cell>
          <cell r="D35">
            <v>13</v>
          </cell>
          <cell r="F35">
            <v>17.600000000000001</v>
          </cell>
          <cell r="G35">
            <v>1985</v>
          </cell>
        </row>
        <row r="36">
          <cell r="B36">
            <v>4.5</v>
          </cell>
          <cell r="C36">
            <v>2.1</v>
          </cell>
          <cell r="D36">
            <v>12.6</v>
          </cell>
          <cell r="F36">
            <v>17.7</v>
          </cell>
        </row>
        <row r="37">
          <cell r="B37">
            <v>4.4000000000000004</v>
          </cell>
          <cell r="C37">
            <v>2.2000000000000002</v>
          </cell>
          <cell r="D37">
            <v>12</v>
          </cell>
          <cell r="F37">
            <v>18.3</v>
          </cell>
        </row>
        <row r="38">
          <cell r="B38">
            <v>4.3</v>
          </cell>
          <cell r="C38">
            <v>2.2000000000000002</v>
          </cell>
          <cell r="D38">
            <v>11.7</v>
          </cell>
          <cell r="F38">
            <v>18.2</v>
          </cell>
        </row>
        <row r="39">
          <cell r="B39">
            <v>4.3</v>
          </cell>
          <cell r="C39">
            <v>2.2000000000000002</v>
          </cell>
          <cell r="D39">
            <v>11.7</v>
          </cell>
          <cell r="F39">
            <v>18.3</v>
          </cell>
        </row>
        <row r="40">
          <cell r="B40">
            <v>4.3</v>
          </cell>
          <cell r="C40">
            <v>2.4</v>
          </cell>
          <cell r="D40">
            <v>11.9</v>
          </cell>
          <cell r="F40">
            <v>17.899999999999999</v>
          </cell>
          <cell r="G40">
            <v>1990</v>
          </cell>
        </row>
        <row r="41">
          <cell r="B41">
            <v>4.5</v>
          </cell>
          <cell r="C41">
            <v>2.7</v>
          </cell>
          <cell r="D41">
            <v>11.8</v>
          </cell>
          <cell r="F41">
            <v>17.8</v>
          </cell>
        </row>
        <row r="42">
          <cell r="B42">
            <v>4.5999999999999996</v>
          </cell>
          <cell r="C42">
            <v>3</v>
          </cell>
          <cell r="D42">
            <v>11.2</v>
          </cell>
          <cell r="F42">
            <v>17.5</v>
          </cell>
        </row>
        <row r="43">
          <cell r="B43">
            <v>4.5999999999999996</v>
          </cell>
          <cell r="C43">
            <v>3.1</v>
          </cell>
          <cell r="D43">
            <v>10.6</v>
          </cell>
          <cell r="F43">
            <v>17.7</v>
          </cell>
        </row>
        <row r="44">
          <cell r="B44">
            <v>4.5</v>
          </cell>
          <cell r="C44">
            <v>3.3</v>
          </cell>
          <cell r="D44">
            <v>10.1</v>
          </cell>
          <cell r="F44">
            <v>18.100000000000001</v>
          </cell>
        </row>
        <row r="45">
          <cell r="B45">
            <v>4.5999999999999996</v>
          </cell>
          <cell r="C45">
            <v>3.4</v>
          </cell>
          <cell r="D45">
            <v>9.5</v>
          </cell>
          <cell r="F45">
            <v>18.600000000000001</v>
          </cell>
          <cell r="G45">
            <v>1995</v>
          </cell>
        </row>
        <row r="46">
          <cell r="B46">
            <v>4.5</v>
          </cell>
          <cell r="C46">
            <v>3.5</v>
          </cell>
          <cell r="D46">
            <v>9.1</v>
          </cell>
          <cell r="F46">
            <v>19</v>
          </cell>
        </row>
        <row r="47">
          <cell r="B47">
            <v>4.4000000000000004</v>
          </cell>
          <cell r="C47">
            <v>3.5</v>
          </cell>
          <cell r="D47">
            <v>8.6999999999999993</v>
          </cell>
          <cell r="F47">
            <v>19.5</v>
          </cell>
        </row>
        <row r="48">
          <cell r="B48">
            <v>4.3</v>
          </cell>
          <cell r="C48">
            <v>3.4</v>
          </cell>
          <cell r="D48">
            <v>8.6</v>
          </cell>
          <cell r="F48">
            <v>20</v>
          </cell>
        </row>
        <row r="49">
          <cell r="B49">
            <v>4.2</v>
          </cell>
          <cell r="C49">
            <v>3.3</v>
          </cell>
          <cell r="D49">
            <v>8.6999999999999993</v>
          </cell>
          <cell r="F49">
            <v>20.3</v>
          </cell>
        </row>
        <row r="50">
          <cell r="B50">
            <v>4.2</v>
          </cell>
          <cell r="C50">
            <v>3.3</v>
          </cell>
          <cell r="D50">
            <v>8.6999999999999993</v>
          </cell>
          <cell r="F50">
            <v>20.6</v>
          </cell>
          <cell r="G50">
            <v>2000</v>
          </cell>
        </row>
        <row r="51">
          <cell r="B51">
            <v>4.3</v>
          </cell>
          <cell r="C51">
            <v>3.4</v>
          </cell>
          <cell r="D51">
            <v>9.1</v>
          </cell>
          <cell r="F51">
            <v>19.3</v>
          </cell>
        </row>
        <row r="52">
          <cell r="B52">
            <v>4.4000000000000004</v>
          </cell>
          <cell r="C52">
            <v>3.6</v>
          </cell>
          <cell r="D52">
            <v>10</v>
          </cell>
          <cell r="F52">
            <v>17.5</v>
          </cell>
        </row>
        <row r="53">
          <cell r="B53">
            <v>4.3</v>
          </cell>
          <cell r="C53">
            <v>3.7</v>
          </cell>
          <cell r="D53">
            <v>10.5</v>
          </cell>
          <cell r="F53">
            <v>16.5</v>
          </cell>
        </row>
        <row r="54">
          <cell r="B54">
            <v>4.2</v>
          </cell>
          <cell r="C54">
            <v>3.8</v>
          </cell>
          <cell r="D54">
            <v>10.5</v>
          </cell>
          <cell r="F54">
            <v>16.600000000000001</v>
          </cell>
        </row>
        <row r="55">
          <cell r="B55">
            <v>4.2</v>
          </cell>
          <cell r="C55">
            <v>3.8</v>
          </cell>
          <cell r="D55">
            <v>10.6</v>
          </cell>
          <cell r="F55">
            <v>17.8</v>
          </cell>
          <cell r="G55">
            <v>2005</v>
          </cell>
        </row>
        <row r="56">
          <cell r="B56">
            <v>4.2</v>
          </cell>
          <cell r="C56">
            <v>4</v>
          </cell>
          <cell r="D56">
            <v>10.3</v>
          </cell>
          <cell r="F56">
            <v>18.399999999999999</v>
          </cell>
        </row>
        <row r="57">
          <cell r="B57">
            <v>4.3</v>
          </cell>
          <cell r="C57">
            <v>4.0999999999999996</v>
          </cell>
          <cell r="D57">
            <v>9.8000000000000007</v>
          </cell>
          <cell r="F57">
            <v>18.899999999999999</v>
          </cell>
        </row>
        <row r="58">
          <cell r="B58">
            <v>4.3</v>
          </cell>
          <cell r="C58">
            <v>4.2</v>
          </cell>
          <cell r="D58">
            <v>9.8000000000000007</v>
          </cell>
          <cell r="F58">
            <v>18.899999999999999</v>
          </cell>
        </row>
        <row r="59">
          <cell r="B59">
            <v>4.2</v>
          </cell>
          <cell r="C59">
            <v>4.3</v>
          </cell>
          <cell r="D59">
            <v>9.8000000000000007</v>
          </cell>
          <cell r="F59">
            <v>18.600000000000001</v>
          </cell>
        </row>
        <row r="60">
          <cell r="B60">
            <v>4.3</v>
          </cell>
          <cell r="C60">
            <v>4.5</v>
          </cell>
          <cell r="D60">
            <v>9.8000000000000007</v>
          </cell>
          <cell r="F60">
            <v>18.399999999999999</v>
          </cell>
          <cell r="G60">
            <v>2010</v>
          </cell>
        </row>
        <row r="61">
          <cell r="B61">
            <v>4.3</v>
          </cell>
          <cell r="C61">
            <v>4.5999999999999996</v>
          </cell>
          <cell r="D61">
            <v>9.8000000000000007</v>
          </cell>
          <cell r="F61">
            <v>18.5</v>
          </cell>
        </row>
        <row r="62">
          <cell r="B62">
            <v>4.4000000000000004</v>
          </cell>
          <cell r="C62">
            <v>4.7</v>
          </cell>
          <cell r="D62">
            <v>9.9</v>
          </cell>
          <cell r="F62">
            <v>18.399999999999999</v>
          </cell>
        </row>
        <row r="63">
          <cell r="B63">
            <v>4.5</v>
          </cell>
          <cell r="C63">
            <v>4.9000000000000004</v>
          </cell>
          <cell r="D63">
            <v>9.9</v>
          </cell>
          <cell r="F63">
            <v>18.3</v>
          </cell>
        </row>
        <row r="64">
          <cell r="B64">
            <v>4.5</v>
          </cell>
          <cell r="C64">
            <v>5</v>
          </cell>
          <cell r="D64">
            <v>9.9</v>
          </cell>
          <cell r="F64">
            <v>18.3</v>
          </cell>
        </row>
        <row r="65">
          <cell r="B65">
            <v>4.5999999999999996</v>
          </cell>
          <cell r="C65">
            <v>5.2</v>
          </cell>
          <cell r="D65">
            <v>9.9</v>
          </cell>
          <cell r="F65">
            <v>18.399999999999999</v>
          </cell>
          <cell r="G65">
            <v>2015</v>
          </cell>
        </row>
        <row r="66">
          <cell r="B66">
            <v>4.7</v>
          </cell>
          <cell r="C66">
            <v>5.4</v>
          </cell>
          <cell r="D66">
            <v>9.9</v>
          </cell>
          <cell r="F66">
            <v>18.5</v>
          </cell>
        </row>
        <row r="67">
          <cell r="B67">
            <v>4.8</v>
          </cell>
          <cell r="C67">
            <v>5.6</v>
          </cell>
          <cell r="D67">
            <v>9.9</v>
          </cell>
          <cell r="F67">
            <v>18.5</v>
          </cell>
        </row>
        <row r="68">
          <cell r="B68">
            <v>4.9000000000000004</v>
          </cell>
          <cell r="C68">
            <v>5.7</v>
          </cell>
          <cell r="D68">
            <v>9.9</v>
          </cell>
          <cell r="F68">
            <v>18.5</v>
          </cell>
        </row>
        <row r="69">
          <cell r="B69">
            <v>5</v>
          </cell>
          <cell r="C69">
            <v>5.9</v>
          </cell>
          <cell r="D69">
            <v>9.8000000000000007</v>
          </cell>
          <cell r="F69">
            <v>18.600000000000001</v>
          </cell>
        </row>
        <row r="70">
          <cell r="B70">
            <v>5.0999999999999996</v>
          </cell>
          <cell r="C70">
            <v>6.1</v>
          </cell>
          <cell r="D70">
            <v>9.8000000000000007</v>
          </cell>
          <cell r="F70">
            <v>18.600000000000001</v>
          </cell>
          <cell r="G70">
            <v>2020</v>
          </cell>
        </row>
        <row r="71">
          <cell r="B71">
            <v>5.2</v>
          </cell>
          <cell r="C71">
            <v>6.3</v>
          </cell>
          <cell r="D71">
            <v>9.8000000000000007</v>
          </cell>
          <cell r="F71">
            <v>18.600000000000001</v>
          </cell>
        </row>
        <row r="72">
          <cell r="B72">
            <v>5.4</v>
          </cell>
          <cell r="C72">
            <v>6.5</v>
          </cell>
          <cell r="D72">
            <v>9.8000000000000007</v>
          </cell>
          <cell r="F72">
            <v>18.600000000000001</v>
          </cell>
        </row>
        <row r="73">
          <cell r="B73">
            <v>5.5</v>
          </cell>
          <cell r="C73">
            <v>6.7</v>
          </cell>
          <cell r="D73">
            <v>9.8000000000000007</v>
          </cell>
          <cell r="F73">
            <v>18.7</v>
          </cell>
        </row>
        <row r="74">
          <cell r="B74">
            <v>5.6</v>
          </cell>
          <cell r="C74">
            <v>6.9</v>
          </cell>
          <cell r="D74">
            <v>9.8000000000000007</v>
          </cell>
          <cell r="F74">
            <v>18.600000000000001</v>
          </cell>
        </row>
        <row r="75">
          <cell r="B75">
            <v>5.7</v>
          </cell>
          <cell r="C75">
            <v>7.2</v>
          </cell>
          <cell r="D75">
            <v>9.8000000000000007</v>
          </cell>
          <cell r="F75">
            <v>18.7</v>
          </cell>
          <cell r="G75">
            <v>2025</v>
          </cell>
        </row>
        <row r="76">
          <cell r="B76">
            <v>5.8</v>
          </cell>
          <cell r="C76">
            <v>7.4</v>
          </cell>
          <cell r="D76">
            <v>9.8000000000000007</v>
          </cell>
          <cell r="F76">
            <v>18.7</v>
          </cell>
        </row>
        <row r="77">
          <cell r="B77">
            <v>5.9</v>
          </cell>
          <cell r="C77">
            <v>7.6</v>
          </cell>
          <cell r="D77">
            <v>9.8000000000000007</v>
          </cell>
          <cell r="F77">
            <v>18.7</v>
          </cell>
        </row>
        <row r="78">
          <cell r="B78">
            <v>6</v>
          </cell>
          <cell r="C78">
            <v>7.9</v>
          </cell>
          <cell r="D78">
            <v>9.6999999999999993</v>
          </cell>
          <cell r="F78">
            <v>18.8</v>
          </cell>
        </row>
        <row r="79">
          <cell r="B79">
            <v>6</v>
          </cell>
          <cell r="C79">
            <v>8.1</v>
          </cell>
          <cell r="D79">
            <v>9.6999999999999993</v>
          </cell>
          <cell r="F79">
            <v>18.899999999999999</v>
          </cell>
        </row>
        <row r="80">
          <cell r="B80">
            <v>6.1</v>
          </cell>
          <cell r="C80">
            <v>8.3000000000000007</v>
          </cell>
          <cell r="D80">
            <v>9.8000000000000007</v>
          </cell>
          <cell r="F80">
            <v>18.899999999999999</v>
          </cell>
          <cell r="G80">
            <v>2030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A5" t="str">
            <v>1950</v>
          </cell>
          <cell r="B5">
            <v>15755</v>
          </cell>
          <cell r="C5">
            <v>10449</v>
          </cell>
          <cell r="D5">
            <v>4338</v>
          </cell>
          <cell r="E5">
            <v>7550</v>
          </cell>
          <cell r="F5">
            <v>1351</v>
          </cell>
        </row>
        <row r="6">
          <cell r="A6" t="str">
            <v>1951</v>
          </cell>
          <cell r="B6">
            <v>21616</v>
          </cell>
          <cell r="C6">
            <v>14101</v>
          </cell>
          <cell r="D6">
            <v>5674</v>
          </cell>
          <cell r="E6">
            <v>8648</v>
          </cell>
          <cell r="F6">
            <v>1578</v>
          </cell>
        </row>
        <row r="7">
          <cell r="A7" t="str">
            <v>1952</v>
          </cell>
          <cell r="B7">
            <v>27934</v>
          </cell>
          <cell r="C7">
            <v>21226</v>
          </cell>
          <cell r="D7">
            <v>6445</v>
          </cell>
          <cell r="E7">
            <v>8852</v>
          </cell>
          <cell r="F7">
            <v>1710</v>
          </cell>
        </row>
        <row r="8">
          <cell r="A8" t="str">
            <v>1953</v>
          </cell>
          <cell r="B8">
            <v>29816</v>
          </cell>
          <cell r="C8">
            <v>21238</v>
          </cell>
          <cell r="D8">
            <v>6820</v>
          </cell>
          <cell r="E8">
            <v>9877</v>
          </cell>
          <cell r="F8">
            <v>1857</v>
          </cell>
        </row>
        <row r="9">
          <cell r="A9" t="str">
            <v>1954</v>
          </cell>
          <cell r="B9">
            <v>29542</v>
          </cell>
          <cell r="C9">
            <v>21101</v>
          </cell>
          <cell r="D9">
            <v>7208</v>
          </cell>
          <cell r="E9">
            <v>9945</v>
          </cell>
          <cell r="F9">
            <v>1905</v>
          </cell>
        </row>
        <row r="10">
          <cell r="A10" t="str">
            <v>1955</v>
          </cell>
          <cell r="B10">
            <v>28747</v>
          </cell>
          <cell r="C10">
            <v>17861</v>
          </cell>
          <cell r="D10">
            <v>7862</v>
          </cell>
          <cell r="E10">
            <v>9131</v>
          </cell>
          <cell r="F10">
            <v>1850</v>
          </cell>
        </row>
        <row r="11">
          <cell r="A11" t="str">
            <v>1956</v>
          </cell>
          <cell r="B11">
            <v>32188</v>
          </cell>
          <cell r="C11">
            <v>20880</v>
          </cell>
          <cell r="D11">
            <v>9320</v>
          </cell>
          <cell r="E11">
            <v>9929</v>
          </cell>
          <cell r="F11">
            <v>2270</v>
          </cell>
        </row>
        <row r="12">
          <cell r="A12" t="str">
            <v>1957</v>
          </cell>
          <cell r="B12">
            <v>35620</v>
          </cell>
          <cell r="C12">
            <v>21167</v>
          </cell>
          <cell r="D12">
            <v>9997</v>
          </cell>
          <cell r="E12">
            <v>10534</v>
          </cell>
          <cell r="F12">
            <v>2672</v>
          </cell>
        </row>
        <row r="13">
          <cell r="A13" t="str">
            <v>1958</v>
          </cell>
          <cell r="B13">
            <v>34724</v>
          </cell>
          <cell r="C13">
            <v>20074</v>
          </cell>
          <cell r="D13">
            <v>11239</v>
          </cell>
          <cell r="E13">
            <v>10638</v>
          </cell>
          <cell r="F13">
            <v>2961</v>
          </cell>
        </row>
        <row r="14">
          <cell r="A14" t="str">
            <v>1959</v>
          </cell>
          <cell r="B14">
            <v>36719</v>
          </cell>
          <cell r="C14">
            <v>17309</v>
          </cell>
          <cell r="D14">
            <v>11722</v>
          </cell>
          <cell r="E14">
            <v>10578</v>
          </cell>
          <cell r="F14">
            <v>2921</v>
          </cell>
        </row>
        <row r="15">
          <cell r="A15" t="str">
            <v>1960</v>
          </cell>
          <cell r="B15">
            <v>40715</v>
          </cell>
          <cell r="C15">
            <v>21494</v>
          </cell>
          <cell r="D15">
            <v>14683</v>
          </cell>
          <cell r="E15">
            <v>11676</v>
          </cell>
          <cell r="F15">
            <v>3923</v>
          </cell>
        </row>
        <row r="16">
          <cell r="A16" t="str">
            <v>1961</v>
          </cell>
          <cell r="B16">
            <v>41338</v>
          </cell>
          <cell r="C16">
            <v>20954</v>
          </cell>
          <cell r="D16">
            <v>16439</v>
          </cell>
          <cell r="E16">
            <v>11860</v>
          </cell>
          <cell r="F16">
            <v>3796</v>
          </cell>
        </row>
        <row r="17">
          <cell r="A17" t="str">
            <v>1962</v>
          </cell>
          <cell r="B17">
            <v>45571</v>
          </cell>
          <cell r="C17">
            <v>20523</v>
          </cell>
          <cell r="D17">
            <v>17046</v>
          </cell>
          <cell r="E17">
            <v>12534</v>
          </cell>
          <cell r="F17">
            <v>4001</v>
          </cell>
        </row>
        <row r="18">
          <cell r="A18" t="str">
            <v>1963</v>
          </cell>
          <cell r="B18">
            <v>47588</v>
          </cell>
          <cell r="C18">
            <v>21579</v>
          </cell>
          <cell r="D18">
            <v>19804</v>
          </cell>
          <cell r="E18">
            <v>13194</v>
          </cell>
          <cell r="F18">
            <v>4395</v>
          </cell>
        </row>
        <row r="19">
          <cell r="A19" t="str">
            <v>1964</v>
          </cell>
          <cell r="B19">
            <v>48697</v>
          </cell>
          <cell r="C19">
            <v>23493</v>
          </cell>
          <cell r="D19">
            <v>21963</v>
          </cell>
          <cell r="E19">
            <v>13731</v>
          </cell>
          <cell r="F19">
            <v>4731</v>
          </cell>
        </row>
        <row r="20">
          <cell r="A20" t="str">
            <v>1965</v>
          </cell>
          <cell r="B20">
            <v>48792</v>
          </cell>
          <cell r="C20">
            <v>25461</v>
          </cell>
          <cell r="D20">
            <v>22242</v>
          </cell>
          <cell r="E20">
            <v>14570</v>
          </cell>
          <cell r="F20">
            <v>5753</v>
          </cell>
        </row>
        <row r="21">
          <cell r="A21" t="str">
            <v>1966</v>
          </cell>
          <cell r="B21">
            <v>55446</v>
          </cell>
          <cell r="C21">
            <v>30073</v>
          </cell>
          <cell r="D21">
            <v>25546</v>
          </cell>
          <cell r="E21">
            <v>13062</v>
          </cell>
          <cell r="F21">
            <v>6708</v>
          </cell>
        </row>
        <row r="22">
          <cell r="A22" t="str">
            <v>1967</v>
          </cell>
          <cell r="B22">
            <v>61526</v>
          </cell>
          <cell r="C22">
            <v>33971</v>
          </cell>
          <cell r="D22">
            <v>32619</v>
          </cell>
          <cell r="E22">
            <v>13719</v>
          </cell>
          <cell r="F22">
            <v>6987</v>
          </cell>
        </row>
        <row r="23">
          <cell r="A23" t="str">
            <v>1968</v>
          </cell>
          <cell r="B23">
            <v>68726</v>
          </cell>
          <cell r="C23">
            <v>28665</v>
          </cell>
          <cell r="D23">
            <v>33923</v>
          </cell>
          <cell r="E23">
            <v>14079</v>
          </cell>
          <cell r="F23">
            <v>7580</v>
          </cell>
        </row>
        <row r="24">
          <cell r="A24" t="str">
            <v>1969</v>
          </cell>
          <cell r="B24">
            <v>87249</v>
          </cell>
          <cell r="C24">
            <v>36678</v>
          </cell>
          <cell r="D24">
            <v>39015</v>
          </cell>
          <cell r="E24">
            <v>15222</v>
          </cell>
          <cell r="F24">
            <v>8718</v>
          </cell>
        </row>
        <row r="25">
          <cell r="A25" t="str">
            <v>1970</v>
          </cell>
          <cell r="B25">
            <v>90412</v>
          </cell>
          <cell r="C25">
            <v>32829</v>
          </cell>
          <cell r="D25">
            <v>44362</v>
          </cell>
          <cell r="E25">
            <v>15705</v>
          </cell>
          <cell r="F25">
            <v>9499</v>
          </cell>
        </row>
        <row r="26">
          <cell r="A26" t="str">
            <v>1971</v>
          </cell>
          <cell r="B26">
            <v>86230</v>
          </cell>
          <cell r="C26">
            <v>26785</v>
          </cell>
          <cell r="D26">
            <v>47325</v>
          </cell>
          <cell r="E26">
            <v>16614</v>
          </cell>
          <cell r="F26">
            <v>10185</v>
          </cell>
        </row>
        <row r="27">
          <cell r="A27" t="str">
            <v>1972</v>
          </cell>
          <cell r="B27">
            <v>94737</v>
          </cell>
          <cell r="C27">
            <v>32166</v>
          </cell>
          <cell r="D27">
            <v>52574</v>
          </cell>
          <cell r="E27">
            <v>15477</v>
          </cell>
          <cell r="F27">
            <v>12355</v>
          </cell>
        </row>
        <row r="28">
          <cell r="A28" t="str">
            <v>1973</v>
          </cell>
          <cell r="B28">
            <v>103246</v>
          </cell>
          <cell r="C28">
            <v>36153</v>
          </cell>
          <cell r="D28">
            <v>63115</v>
          </cell>
          <cell r="E28">
            <v>16260</v>
          </cell>
          <cell r="F28">
            <v>12026</v>
          </cell>
        </row>
        <row r="29">
          <cell r="A29" t="str">
            <v>1974</v>
          </cell>
          <cell r="B29">
            <v>118952</v>
          </cell>
          <cell r="C29">
            <v>38620</v>
          </cell>
          <cell r="D29">
            <v>75071</v>
          </cell>
          <cell r="E29">
            <v>16844</v>
          </cell>
          <cell r="F29">
            <v>13737</v>
          </cell>
        </row>
        <row r="30">
          <cell r="A30" t="str">
            <v>1975</v>
          </cell>
          <cell r="B30">
            <v>122386</v>
          </cell>
          <cell r="C30">
            <v>40621</v>
          </cell>
          <cell r="D30">
            <v>84534</v>
          </cell>
          <cell r="E30">
            <v>16551</v>
          </cell>
          <cell r="F30">
            <v>14998</v>
          </cell>
        </row>
        <row r="31">
          <cell r="A31" t="str">
            <v>1976</v>
          </cell>
          <cell r="B31">
            <v>131603</v>
          </cell>
          <cell r="C31">
            <v>41409</v>
          </cell>
          <cell r="D31">
            <v>90769</v>
          </cell>
          <cell r="E31">
            <v>16963</v>
          </cell>
          <cell r="F31">
            <v>17317</v>
          </cell>
        </row>
        <row r="32">
          <cell r="A32" t="str">
            <v>1977</v>
          </cell>
          <cell r="B32">
            <v>157626</v>
          </cell>
          <cell r="C32">
            <v>54892</v>
          </cell>
          <cell r="D32">
            <v>106485</v>
          </cell>
          <cell r="E32">
            <v>17548</v>
          </cell>
          <cell r="F32">
            <v>19008</v>
          </cell>
        </row>
        <row r="33">
          <cell r="A33" t="str">
            <v>1978</v>
          </cell>
          <cell r="B33">
            <v>180988</v>
          </cell>
          <cell r="C33">
            <v>59952</v>
          </cell>
          <cell r="D33">
            <v>120967</v>
          </cell>
          <cell r="E33">
            <v>18376</v>
          </cell>
          <cell r="F33">
            <v>19278</v>
          </cell>
        </row>
        <row r="34">
          <cell r="A34" t="str">
            <v>1979</v>
          </cell>
          <cell r="B34">
            <v>217841</v>
          </cell>
          <cell r="C34">
            <v>65677</v>
          </cell>
          <cell r="D34">
            <v>138939</v>
          </cell>
          <cell r="E34">
            <v>18745</v>
          </cell>
          <cell r="F34">
            <v>22101</v>
          </cell>
        </row>
        <row r="35">
          <cell r="A35" t="str">
            <v>1980</v>
          </cell>
          <cell r="B35">
            <v>244069</v>
          </cell>
          <cell r="C35">
            <v>64600</v>
          </cell>
          <cell r="D35">
            <v>157803</v>
          </cell>
          <cell r="E35">
            <v>24329</v>
          </cell>
          <cell r="F35">
            <v>26311</v>
          </cell>
        </row>
        <row r="36">
          <cell r="A36" t="str">
            <v>1981</v>
          </cell>
          <cell r="B36">
            <v>285917</v>
          </cell>
          <cell r="C36">
            <v>61137</v>
          </cell>
          <cell r="D36">
            <v>182720</v>
          </cell>
          <cell r="E36">
            <v>40839</v>
          </cell>
          <cell r="F36">
            <v>28659</v>
          </cell>
        </row>
        <row r="37">
          <cell r="A37" t="str">
            <v>1982</v>
          </cell>
          <cell r="B37">
            <v>297744</v>
          </cell>
          <cell r="C37">
            <v>49207</v>
          </cell>
          <cell r="D37">
            <v>201498</v>
          </cell>
          <cell r="E37">
            <v>36311</v>
          </cell>
          <cell r="F37">
            <v>33006</v>
          </cell>
        </row>
        <row r="38">
          <cell r="A38" t="str">
            <v>1983</v>
          </cell>
          <cell r="B38">
            <v>288938</v>
          </cell>
          <cell r="C38">
            <v>37022</v>
          </cell>
          <cell r="D38">
            <v>208994</v>
          </cell>
          <cell r="E38">
            <v>35300</v>
          </cell>
          <cell r="F38">
            <v>30309</v>
          </cell>
        </row>
        <row r="39">
          <cell r="A39" t="str">
            <v>1984</v>
          </cell>
          <cell r="B39">
            <v>298415</v>
          </cell>
          <cell r="C39">
            <v>56893</v>
          </cell>
          <cell r="D39">
            <v>239376</v>
          </cell>
          <cell r="E39">
            <v>37361</v>
          </cell>
          <cell r="F39">
            <v>34392</v>
          </cell>
        </row>
        <row r="40">
          <cell r="A40" t="str">
            <v>1985</v>
          </cell>
          <cell r="B40">
            <v>334531</v>
          </cell>
          <cell r="C40">
            <v>61331</v>
          </cell>
          <cell r="D40">
            <v>265163</v>
          </cell>
          <cell r="E40">
            <v>35992</v>
          </cell>
          <cell r="F40">
            <v>37020</v>
          </cell>
        </row>
        <row r="41">
          <cell r="A41" t="str">
            <v>1986</v>
          </cell>
          <cell r="B41">
            <v>348959</v>
          </cell>
          <cell r="C41">
            <v>63143</v>
          </cell>
          <cell r="D41">
            <v>283901</v>
          </cell>
          <cell r="E41">
            <v>32919</v>
          </cell>
          <cell r="F41">
            <v>40233</v>
          </cell>
        </row>
        <row r="42">
          <cell r="A42" t="str">
            <v>1987</v>
          </cell>
          <cell r="B42">
            <v>392557</v>
          </cell>
          <cell r="C42">
            <v>83926</v>
          </cell>
          <cell r="D42">
            <v>303318</v>
          </cell>
          <cell r="E42">
            <v>32457</v>
          </cell>
          <cell r="F42">
            <v>42029</v>
          </cell>
        </row>
        <row r="43">
          <cell r="A43" t="str">
            <v>1988</v>
          </cell>
          <cell r="B43">
            <v>401181</v>
          </cell>
          <cell r="C43">
            <v>94508</v>
          </cell>
          <cell r="D43">
            <v>334335</v>
          </cell>
          <cell r="E43">
            <v>35227</v>
          </cell>
          <cell r="F43">
            <v>43987</v>
          </cell>
        </row>
        <row r="44">
          <cell r="A44" t="str">
            <v>1989</v>
          </cell>
          <cell r="B44">
            <v>445690</v>
          </cell>
          <cell r="C44">
            <v>103291</v>
          </cell>
          <cell r="D44">
            <v>359416</v>
          </cell>
          <cell r="E44">
            <v>34386</v>
          </cell>
          <cell r="F44">
            <v>48321</v>
          </cell>
        </row>
        <row r="45">
          <cell r="A45" t="str">
            <v>1990</v>
          </cell>
          <cell r="B45">
            <v>466884</v>
          </cell>
          <cell r="C45">
            <v>93507</v>
          </cell>
          <cell r="D45">
            <v>380047</v>
          </cell>
          <cell r="E45">
            <v>35345</v>
          </cell>
          <cell r="F45">
            <v>56174</v>
          </cell>
        </row>
        <row r="46">
          <cell r="A46" t="str">
            <v>1991</v>
          </cell>
          <cell r="B46">
            <v>467827</v>
          </cell>
          <cell r="C46">
            <v>98086</v>
          </cell>
          <cell r="D46">
            <v>396016</v>
          </cell>
          <cell r="E46">
            <v>42402</v>
          </cell>
          <cell r="F46">
            <v>50657</v>
          </cell>
        </row>
        <row r="47">
          <cell r="A47" t="str">
            <v>1992</v>
          </cell>
          <cell r="B47">
            <v>475964</v>
          </cell>
          <cell r="C47">
            <v>100270</v>
          </cell>
          <cell r="D47">
            <v>413689</v>
          </cell>
          <cell r="E47">
            <v>45569</v>
          </cell>
          <cell r="F47">
            <v>55717</v>
          </cell>
        </row>
        <row r="48">
          <cell r="A48" t="str">
            <v>1993</v>
          </cell>
          <cell r="B48">
            <v>509680</v>
          </cell>
          <cell r="C48">
            <v>117520</v>
          </cell>
          <cell r="D48">
            <v>428300</v>
          </cell>
          <cell r="E48">
            <v>48057</v>
          </cell>
          <cell r="F48">
            <v>50778</v>
          </cell>
        </row>
        <row r="49">
          <cell r="A49" t="str">
            <v>1994</v>
          </cell>
          <cell r="B49">
            <v>543055</v>
          </cell>
          <cell r="C49">
            <v>140385</v>
          </cell>
          <cell r="D49">
            <v>461475</v>
          </cell>
          <cell r="E49">
            <v>55225</v>
          </cell>
          <cell r="F49">
            <v>58427</v>
          </cell>
        </row>
        <row r="50">
          <cell r="A50" t="str">
            <v>1995</v>
          </cell>
          <cell r="B50">
            <v>590244</v>
          </cell>
          <cell r="C50">
            <v>157004</v>
          </cell>
          <cell r="D50">
            <v>484473</v>
          </cell>
          <cell r="E50">
            <v>57484</v>
          </cell>
          <cell r="F50">
            <v>62585</v>
          </cell>
        </row>
        <row r="51">
          <cell r="A51" t="str">
            <v>1996</v>
          </cell>
          <cell r="B51">
            <v>656417</v>
          </cell>
          <cell r="C51">
            <v>171824</v>
          </cell>
          <cell r="D51">
            <v>509414</v>
          </cell>
          <cell r="E51">
            <v>54014</v>
          </cell>
          <cell r="F51">
            <v>61384</v>
          </cell>
        </row>
        <row r="52">
          <cell r="A52" t="str">
            <v>1997</v>
          </cell>
          <cell r="B52">
            <v>737466</v>
          </cell>
          <cell r="C52">
            <v>182293</v>
          </cell>
          <cell r="D52">
            <v>539371</v>
          </cell>
          <cell r="E52">
            <v>56924</v>
          </cell>
          <cell r="F52">
            <v>63178</v>
          </cell>
        </row>
        <row r="53">
          <cell r="A53" t="str">
            <v>1998</v>
          </cell>
          <cell r="B53">
            <v>828586</v>
          </cell>
          <cell r="C53">
            <v>188677</v>
          </cell>
          <cell r="D53">
            <v>571831</v>
          </cell>
          <cell r="E53">
            <v>57673</v>
          </cell>
          <cell r="F53">
            <v>74961</v>
          </cell>
        </row>
        <row r="54">
          <cell r="A54" t="str">
            <v>1999</v>
          </cell>
          <cell r="B54">
            <v>879480</v>
          </cell>
          <cell r="C54">
            <v>184680</v>
          </cell>
          <cell r="D54">
            <v>611833</v>
          </cell>
          <cell r="E54">
            <v>70414</v>
          </cell>
          <cell r="F54">
            <v>81045</v>
          </cell>
        </row>
        <row r="55">
          <cell r="A55" t="str">
            <v>2000</v>
          </cell>
          <cell r="B55">
            <v>1004462</v>
          </cell>
          <cell r="C55">
            <v>207289</v>
          </cell>
          <cell r="D55">
            <v>652852</v>
          </cell>
          <cell r="E55">
            <v>68865</v>
          </cell>
          <cell r="F55">
            <v>91723</v>
          </cell>
        </row>
        <row r="56">
          <cell r="A56" t="str">
            <v>2001</v>
          </cell>
          <cell r="B56">
            <v>994339</v>
          </cell>
          <cell r="C56">
            <v>151075</v>
          </cell>
          <cell r="D56">
            <v>693967</v>
          </cell>
          <cell r="E56">
            <v>66232</v>
          </cell>
          <cell r="F56">
            <v>85469</v>
          </cell>
        </row>
        <row r="57">
          <cell r="A57" t="str">
            <v>2002</v>
          </cell>
          <cell r="B57">
            <v>858345</v>
          </cell>
          <cell r="C57">
            <v>148044</v>
          </cell>
          <cell r="D57">
            <v>700760</v>
          </cell>
          <cell r="E57">
            <v>66989</v>
          </cell>
          <cell r="F57">
            <v>78998</v>
          </cell>
        </row>
        <row r="58">
          <cell r="A58" t="str">
            <v>2003</v>
          </cell>
          <cell r="B58">
            <v>793699</v>
          </cell>
          <cell r="C58">
            <v>131778</v>
          </cell>
          <cell r="D58">
            <v>712978</v>
          </cell>
          <cell r="E58">
            <v>67524</v>
          </cell>
          <cell r="F58">
            <v>76335</v>
          </cell>
        </row>
        <row r="59">
          <cell r="A59" t="str">
            <v>2004</v>
          </cell>
          <cell r="B59">
            <v>808959</v>
          </cell>
          <cell r="C59">
            <v>189371</v>
          </cell>
          <cell r="D59">
            <v>733407</v>
          </cell>
          <cell r="E59">
            <v>69855</v>
          </cell>
          <cell r="F59">
            <v>78522</v>
          </cell>
        </row>
        <row r="60">
          <cell r="A60" t="str">
            <v>2005</v>
          </cell>
          <cell r="B60">
            <v>927222</v>
          </cell>
          <cell r="C60">
            <v>278282</v>
          </cell>
          <cell r="D60">
            <v>794125</v>
          </cell>
          <cell r="E60">
            <v>73094</v>
          </cell>
          <cell r="F60">
            <v>80888</v>
          </cell>
        </row>
        <row r="61">
          <cell r="A61" t="str">
            <v>2006</v>
          </cell>
          <cell r="B61">
            <v>1043908</v>
          </cell>
          <cell r="C61">
            <v>353915</v>
          </cell>
          <cell r="D61">
            <v>837821</v>
          </cell>
          <cell r="E61">
            <v>73961</v>
          </cell>
          <cell r="F61">
            <v>97264</v>
          </cell>
        </row>
        <row r="62">
          <cell r="A62" t="str">
            <v>2007</v>
          </cell>
          <cell r="B62">
            <v>1163472</v>
          </cell>
          <cell r="C62">
            <v>370243</v>
          </cell>
          <cell r="D62">
            <v>869607</v>
          </cell>
          <cell r="E62">
            <v>65069</v>
          </cell>
          <cell r="F62">
            <v>99594</v>
          </cell>
        </row>
        <row r="63">
          <cell r="A63">
            <v>2008</v>
          </cell>
          <cell r="B63">
            <v>1145747</v>
          </cell>
          <cell r="C63">
            <v>304346</v>
          </cell>
          <cell r="D63">
            <v>900155</v>
          </cell>
          <cell r="E63">
            <v>67334</v>
          </cell>
          <cell r="F63">
            <v>106409</v>
          </cell>
        </row>
        <row r="64">
          <cell r="A64" t="str">
            <v>2009</v>
          </cell>
          <cell r="B64">
            <v>915308</v>
          </cell>
          <cell r="C64">
            <v>138229</v>
          </cell>
          <cell r="D64">
            <v>890917</v>
          </cell>
          <cell r="E64">
            <v>62483</v>
          </cell>
          <cell r="F64">
            <v>98052</v>
          </cell>
        </row>
        <row r="65">
          <cell r="A65" t="str">
            <v>2010</v>
          </cell>
          <cell r="B65">
            <v>898549</v>
          </cell>
          <cell r="C65">
            <v>191437</v>
          </cell>
          <cell r="D65">
            <v>864814</v>
          </cell>
          <cell r="E65">
            <v>66909</v>
          </cell>
          <cell r="F65">
            <v>141015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T06-0283"/>
    </sheetNames>
    <sheetDataSet>
      <sheetData sheetId="0">
        <row r="9">
          <cell r="A9" t="str">
            <v>Lowest Quintile</v>
          </cell>
          <cell r="M9">
            <v>-9.75</v>
          </cell>
        </row>
        <row r="10">
          <cell r="A10" t="str">
            <v>Second Quintile</v>
          </cell>
          <cell r="M10">
            <v>-19.07</v>
          </cell>
        </row>
        <row r="11">
          <cell r="A11" t="str">
            <v>Middle Quintile</v>
          </cell>
          <cell r="M11">
            <v>-11.58</v>
          </cell>
        </row>
        <row r="12">
          <cell r="A12" t="str">
            <v>Fourth Quintile</v>
          </cell>
          <cell r="M12">
            <v>-8.41</v>
          </cell>
        </row>
        <row r="13">
          <cell r="A13" t="str">
            <v>Top Quintile</v>
          </cell>
          <cell r="M13">
            <v>-9.07</v>
          </cell>
        </row>
        <row r="14">
          <cell r="A14" t="str">
            <v>All</v>
          </cell>
          <cell r="M14">
            <v>-9.43</v>
          </cell>
        </row>
        <row r="17">
          <cell r="A17" t="str">
            <v>Top 10 Percent</v>
          </cell>
          <cell r="M17">
            <v>-9.4600000000000009</v>
          </cell>
        </row>
        <row r="18">
          <cell r="A18" t="str">
            <v>Top 5 Percent</v>
          </cell>
          <cell r="M18">
            <v>-10.39</v>
          </cell>
        </row>
        <row r="19">
          <cell r="A19" t="str">
            <v>Top 1 Percent</v>
          </cell>
          <cell r="M19">
            <v>-13.37</v>
          </cell>
        </row>
        <row r="20">
          <cell r="A20" t="str">
            <v>Top 0.5 Percent</v>
          </cell>
          <cell r="M20">
            <v>-13.91</v>
          </cell>
        </row>
        <row r="21">
          <cell r="A21" t="str">
            <v>Top 0.1 Percent</v>
          </cell>
          <cell r="M21">
            <v>-13.68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TBL14 (2)"/>
    </sheetNames>
    <sheetDataSet>
      <sheetData sheetId="0">
        <row r="51">
          <cell r="J51" t="str">
            <v>Salaries &amp; Wages</v>
          </cell>
          <cell r="K51" t="str">
            <v>Interest &amp; Dividends</v>
          </cell>
          <cell r="L51" t="str">
            <v>Other</v>
          </cell>
          <cell r="M51" t="str">
            <v>Retirement</v>
          </cell>
          <cell r="N51" t="str">
            <v>Business Income</v>
          </cell>
          <cell r="O51" t="str">
            <v>Capital Gains</v>
          </cell>
        </row>
        <row r="52">
          <cell r="I52" t="str">
            <v>$1–$25k</v>
          </cell>
          <cell r="J52">
            <v>0.73927727030540147</v>
          </cell>
        </row>
        <row r="53">
          <cell r="I53" t="str">
            <v>$25k–$50k</v>
          </cell>
          <cell r="J53">
            <v>0.79781971291566545</v>
          </cell>
        </row>
        <row r="54">
          <cell r="I54" t="str">
            <v>$50k–$100k</v>
          </cell>
          <cell r="J54">
            <v>0.75897298447570849</v>
          </cell>
        </row>
        <row r="55">
          <cell r="I55" t="str">
            <v>$100k–$500k</v>
          </cell>
          <cell r="J55">
            <v>0.72107784754982895</v>
          </cell>
        </row>
        <row r="56">
          <cell r="I56" t="str">
            <v>$500k–$1m</v>
          </cell>
          <cell r="J56">
            <v>0.5317017872760802</v>
          </cell>
        </row>
        <row r="57">
          <cell r="I57" t="str">
            <v>$1m–$5m</v>
          </cell>
          <cell r="J57">
            <v>0.3768613549065189</v>
          </cell>
        </row>
        <row r="58">
          <cell r="I58" t="str">
            <v>$5m–$10m</v>
          </cell>
          <cell r="J58">
            <v>0.19078966555361823</v>
          </cell>
        </row>
        <row r="59">
          <cell r="I59" t="str">
            <v>$10m +</v>
          </cell>
          <cell r="J59">
            <v>0.15987514070456785</v>
          </cell>
        </row>
        <row r="61">
          <cell r="I61" t="str">
            <v>$1–$25k</v>
          </cell>
          <cell r="K61">
            <v>2.5533955643709742E-2</v>
          </cell>
        </row>
        <row r="62">
          <cell r="I62" t="str">
            <v>$25k–$50k</v>
          </cell>
          <cell r="K62">
            <v>1.6010039645684312E-2</v>
          </cell>
        </row>
        <row r="63">
          <cell r="I63" t="str">
            <v>$50k–$100k</v>
          </cell>
          <cell r="K63">
            <v>1.9287589077138022E-2</v>
          </cell>
        </row>
        <row r="64">
          <cell r="I64" t="str">
            <v>$100k–$500k</v>
          </cell>
          <cell r="K64">
            <v>2.961883299215275E-2</v>
          </cell>
        </row>
        <row r="65">
          <cell r="I65" t="str">
            <v>$500k–$1m</v>
          </cell>
          <cell r="K65">
            <v>6.0802748003816742E-2</v>
          </cell>
        </row>
        <row r="66">
          <cell r="I66" t="str">
            <v>$1m–$5m</v>
          </cell>
          <cell r="K66">
            <v>8.2941100677762933E-2</v>
          </cell>
        </row>
        <row r="67">
          <cell r="I67" t="str">
            <v>$5m–$10m</v>
          </cell>
          <cell r="K67">
            <v>0.132491659337197</v>
          </cell>
        </row>
        <row r="68">
          <cell r="I68" t="str">
            <v>$10m +</v>
          </cell>
          <cell r="K68">
            <v>0.14096915125942669</v>
          </cell>
        </row>
        <row r="70">
          <cell r="I70" t="str">
            <v>$1–$25k</v>
          </cell>
          <cell r="L70">
            <v>3.0099707617292672E-2</v>
          </cell>
        </row>
        <row r="71">
          <cell r="I71" t="str">
            <v>$25k–$50k</v>
          </cell>
          <cell r="L71">
            <v>2.033516485640369E-2</v>
          </cell>
        </row>
        <row r="72">
          <cell r="I72" t="str">
            <v>$50k–$100k</v>
          </cell>
          <cell r="L72">
            <v>1.6116180690475806E-2</v>
          </cell>
        </row>
        <row r="73">
          <cell r="I73" t="str">
            <v>$100k–$500k</v>
          </cell>
          <cell r="L73">
            <v>2.1752209430699644E-2</v>
          </cell>
        </row>
        <row r="74">
          <cell r="I74" t="str">
            <v>$500k–$1m</v>
          </cell>
          <cell r="L74">
            <v>3.0421794545288906E-2</v>
          </cell>
        </row>
        <row r="75">
          <cell r="I75" t="str">
            <v>$1m–$5m</v>
          </cell>
          <cell r="L75">
            <v>3.8728582617661961E-2</v>
          </cell>
        </row>
        <row r="76">
          <cell r="I76" t="str">
            <v>$5m–$10m</v>
          </cell>
          <cell r="L76">
            <v>4.0360284364985295E-2</v>
          </cell>
        </row>
        <row r="77">
          <cell r="I77" t="str">
            <v>$10m +</v>
          </cell>
          <cell r="L77">
            <v>4.0055732456711984E-2</v>
          </cell>
        </row>
        <row r="79">
          <cell r="I79" t="str">
            <v>$1–$25k</v>
          </cell>
          <cell r="M79">
            <v>0.11742145036542324</v>
          </cell>
        </row>
        <row r="80">
          <cell r="I80" t="str">
            <v>$25k–$50k</v>
          </cell>
          <cell r="M80">
            <v>0.13052837221212493</v>
          </cell>
        </row>
        <row r="81">
          <cell r="I81" t="str">
            <v>$50k–$100k</v>
          </cell>
          <cell r="M81">
            <v>0.16614399696497101</v>
          </cell>
        </row>
        <row r="82">
          <cell r="I82" t="str">
            <v>$100k–$500k</v>
          </cell>
          <cell r="M82">
            <v>0.11772565924710766</v>
          </cell>
        </row>
        <row r="83">
          <cell r="I83" t="str">
            <v>$500k–$1m</v>
          </cell>
          <cell r="M83">
            <v>4.2411385207408434E-2</v>
          </cell>
        </row>
        <row r="84">
          <cell r="I84" t="str">
            <v>$1m–$5m</v>
          </cell>
          <cell r="M84">
            <v>3.1257654985083524E-2</v>
          </cell>
        </row>
        <row r="85">
          <cell r="I85" t="str">
            <v>$5m–$10m</v>
          </cell>
          <cell r="M85">
            <v>9.6025896192177811E-3</v>
          </cell>
        </row>
        <row r="86">
          <cell r="I86" t="str">
            <v>$10m +</v>
          </cell>
          <cell r="M86">
            <v>6.6380004778668006E-3</v>
          </cell>
        </row>
        <row r="88">
          <cell r="I88" t="str">
            <v>$1–$25k</v>
          </cell>
          <cell r="N88">
            <v>8.6598817755371385E-2</v>
          </cell>
        </row>
        <row r="89">
          <cell r="I89" t="str">
            <v>$25k–$50k</v>
          </cell>
          <cell r="N89">
            <v>3.2384335328738259E-2</v>
          </cell>
        </row>
        <row r="90">
          <cell r="I90" t="str">
            <v>$50k–$100k</v>
          </cell>
          <cell r="N90">
            <v>3.2981360573476823E-2</v>
          </cell>
        </row>
        <row r="91">
          <cell r="I91" t="str">
            <v>$100k–$500k</v>
          </cell>
          <cell r="N91">
            <v>8.3935306743408475E-2</v>
          </cell>
        </row>
        <row r="92">
          <cell r="I92" t="str">
            <v>$500k–$1m</v>
          </cell>
          <cell r="N92">
            <v>0.23163208743878286</v>
          </cell>
        </row>
        <row r="93">
          <cell r="I93" t="str">
            <v>$1m–$5m</v>
          </cell>
          <cell r="N93">
            <v>0.27386547839461328</v>
          </cell>
        </row>
        <row r="94">
          <cell r="I94" t="str">
            <v>$5m–$10m</v>
          </cell>
          <cell r="N94">
            <v>0.18494052657968515</v>
          </cell>
        </row>
        <row r="95">
          <cell r="I95" t="str">
            <v>$10m +</v>
          </cell>
          <cell r="N95">
            <v>0.17003830262978223</v>
          </cell>
        </row>
        <row r="97">
          <cell r="I97" t="str">
            <v>$1–$25k</v>
          </cell>
          <cell r="O97">
            <v>1.0687983128014353E-3</v>
          </cell>
        </row>
        <row r="98">
          <cell r="I98" t="str">
            <v>$25k–$50k</v>
          </cell>
          <cell r="O98">
            <v>2.9223750413833881E-3</v>
          </cell>
        </row>
        <row r="99">
          <cell r="I99" t="str">
            <v>$50k–$100k</v>
          </cell>
          <cell r="O99">
            <v>6.4978882182298026E-3</v>
          </cell>
        </row>
        <row r="100">
          <cell r="I100" t="str">
            <v>$100k–$500k</v>
          </cell>
          <cell r="O100">
            <v>2.5890144036802482E-2</v>
          </cell>
        </row>
        <row r="101">
          <cell r="I101" t="str">
            <v>$500k–$1m</v>
          </cell>
          <cell r="O101">
            <v>0.1030301975286229</v>
          </cell>
        </row>
        <row r="102">
          <cell r="I102" t="str">
            <v>$1m–$5m</v>
          </cell>
          <cell r="O102">
            <v>0.1963458284183594</v>
          </cell>
        </row>
        <row r="103">
          <cell r="I103" t="str">
            <v>$5m–$10m</v>
          </cell>
          <cell r="O103">
            <v>0.44181527454529651</v>
          </cell>
        </row>
        <row r="104">
          <cell r="I104" t="str">
            <v>$10m +</v>
          </cell>
          <cell r="O104">
            <v>0.48242367247164447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Table"/>
    </sheetNames>
    <sheetDataSet>
      <sheetData sheetId="0">
        <row r="5">
          <cell r="I5" t="str">
            <v>1998</v>
          </cell>
          <cell r="J5" t="str">
            <v>1999</v>
          </cell>
          <cell r="K5" t="str">
            <v>2000</v>
          </cell>
          <cell r="L5" t="str">
            <v>2001</v>
          </cell>
          <cell r="M5" t="str">
            <v>2002</v>
          </cell>
          <cell r="N5" t="str">
            <v>2003</v>
          </cell>
          <cell r="O5" t="str">
            <v>2004</v>
          </cell>
          <cell r="P5" t="str">
            <v>2005</v>
          </cell>
          <cell r="Q5" t="str">
            <v>2006</v>
          </cell>
          <cell r="R5" t="str">
            <v>2007</v>
          </cell>
          <cell r="S5" t="str">
            <v>2008</v>
          </cell>
          <cell r="T5" t="str">
            <v>2009</v>
          </cell>
          <cell r="U5" t="str">
            <v>2010</v>
          </cell>
          <cell r="V5" t="str">
            <v>2011</v>
          </cell>
          <cell r="W5" t="str">
            <v>2012</v>
          </cell>
          <cell r="X5" t="str">
            <v>2013</v>
          </cell>
          <cell r="Y5" t="str">
            <v>2014</v>
          </cell>
          <cell r="Z5">
            <v>2015</v>
          </cell>
        </row>
        <row r="20">
          <cell r="I20">
            <v>9991080.5300713554</v>
          </cell>
          <cell r="J20">
            <v>10622793.746848209</v>
          </cell>
          <cell r="K20">
            <v>10116951.86507448</v>
          </cell>
          <cell r="L20">
            <v>10821819.05562898</v>
          </cell>
          <cell r="M20">
            <v>11240815.359089831</v>
          </cell>
          <cell r="N20">
            <v>11425089.938493675</v>
          </cell>
          <cell r="O20">
            <v>11533235.194202242</v>
          </cell>
          <cell r="P20">
            <v>11237237.896585794</v>
          </cell>
          <cell r="Q20">
            <v>11213184.476342371</v>
          </cell>
          <cell r="R20">
            <v>10991495.540344328</v>
          </cell>
          <cell r="S20">
            <v>11145436.30892678</v>
          </cell>
          <cell r="T20">
            <v>11602000</v>
          </cell>
          <cell r="U20">
            <v>11979289.940828402</v>
          </cell>
          <cell r="V20">
            <v>11740264.759880183</v>
          </cell>
          <cell r="W20">
            <v>11234147.264811661</v>
          </cell>
          <cell r="X20">
            <v>10429316.446265599</v>
          </cell>
          <cell r="Y20">
            <v>10365372.257413018</v>
          </cell>
          <cell r="Z20">
            <v>9822474.5426691901</v>
          </cell>
        </row>
        <row r="23">
          <cell r="I23">
            <v>5311411</v>
          </cell>
          <cell r="J23">
            <v>5402864</v>
          </cell>
          <cell r="K23">
            <v>5457793</v>
          </cell>
          <cell r="L23">
            <v>5491464</v>
          </cell>
          <cell r="M23">
            <v>5710759</v>
          </cell>
          <cell r="N23">
            <v>5890821</v>
          </cell>
          <cell r="O23">
            <v>2540889</v>
          </cell>
          <cell r="P23">
            <v>2494145</v>
          </cell>
          <cell r="Q23">
            <v>2453741</v>
          </cell>
          <cell r="R23">
            <v>2507728</v>
          </cell>
          <cell r="S23">
            <v>2537825</v>
          </cell>
          <cell r="T23">
            <v>2475785</v>
          </cell>
          <cell r="U23">
            <v>2355803</v>
          </cell>
          <cell r="V23">
            <v>2312909</v>
          </cell>
          <cell r="W23">
            <v>2262961</v>
          </cell>
          <cell r="X23">
            <v>2247747</v>
          </cell>
          <cell r="Y23">
            <v>6698800</v>
          </cell>
          <cell r="Z23">
            <v>6704300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Current law</v>
          </cell>
          <cell r="C1" t="str">
            <v>Bush Policy</v>
          </cell>
          <cell r="D1" t="str">
            <v>Clinton Policy, With AMT patch</v>
          </cell>
        </row>
        <row r="2">
          <cell r="A2" t="str">
            <v>Lowest Quintile</v>
          </cell>
          <cell r="B2">
            <v>2.3199999999999998</v>
          </cell>
          <cell r="C2">
            <v>3.51</v>
          </cell>
          <cell r="D2">
            <v>4.0599999999999996</v>
          </cell>
        </row>
        <row r="3">
          <cell r="A3" t="str">
            <v>Second Quintile</v>
          </cell>
          <cell r="B3">
            <v>7.2</v>
          </cell>
          <cell r="C3">
            <v>7.77</v>
          </cell>
          <cell r="D3">
            <v>9.32</v>
          </cell>
        </row>
        <row r="4">
          <cell r="A4" t="str">
            <v>Middle Quintile</v>
          </cell>
          <cell r="B4">
            <v>12.31</v>
          </cell>
          <cell r="C4">
            <v>12.54</v>
          </cell>
          <cell r="D4">
            <v>14.35</v>
          </cell>
        </row>
        <row r="5">
          <cell r="A5" t="str">
            <v>Fourth Quintile</v>
          </cell>
          <cell r="B5">
            <v>15.62</v>
          </cell>
          <cell r="C5">
            <v>15.72</v>
          </cell>
          <cell r="D5">
            <v>17.600000000000001</v>
          </cell>
        </row>
        <row r="6">
          <cell r="A6" t="str">
            <v>Top Quintile</v>
          </cell>
          <cell r="B6">
            <v>23.58</v>
          </cell>
          <cell r="C6">
            <v>22.16</v>
          </cell>
          <cell r="D6">
            <v>25.43</v>
          </cell>
        </row>
        <row r="8">
          <cell r="A8" t="str">
            <v>Top 1 Percent</v>
          </cell>
          <cell r="B8">
            <v>31.92</v>
          </cell>
          <cell r="C8">
            <v>27.2</v>
          </cell>
          <cell r="D8">
            <v>32.53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TPC-categorical-colors">
      <a:dk1>
        <a:sysClr val="windowText" lastClr="000000"/>
      </a:dk1>
      <a:lt1>
        <a:srgbClr val="FFFFFF"/>
      </a:lt1>
      <a:dk2>
        <a:srgbClr val="000000"/>
      </a:dk2>
      <a:lt2>
        <a:srgbClr val="FFFFFF"/>
      </a:lt2>
      <a:accent1>
        <a:srgbClr val="236E8C"/>
      </a:accent1>
      <a:accent2>
        <a:srgbClr val="84B3C4"/>
      </a:accent2>
      <a:accent3>
        <a:srgbClr val="303E44"/>
      </a:accent3>
      <a:accent4>
        <a:srgbClr val="EA3F30"/>
      </a:accent4>
      <a:accent5>
        <a:srgbClr val="133868"/>
      </a:accent5>
      <a:accent6>
        <a:srgbClr val="AEB1B3"/>
      </a:accent6>
      <a:hlink>
        <a:srgbClr val="000000"/>
      </a:hlink>
      <a:folHlink>
        <a:srgbClr val="535353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axpolicycenter.org/taxfacts/displayafact.cfm?Docid=307&amp;Topic2id=95" TargetMode="External"/><Relationship Id="rId4" Type="http://schemas.openxmlformats.org/officeDocument/2006/relationships/drawing" Target="../drawings/drawing3.xml"/><Relationship Id="rId1" Type="http://schemas.openxmlformats.org/officeDocument/2006/relationships/hyperlink" Target="http://browse.oecdbookshop.org/oecd/pdfs/browseit/0109061E.PDF" TargetMode="External"/><Relationship Id="rId2" Type="http://schemas.openxmlformats.org/officeDocument/2006/relationships/hyperlink" Target="http://www.taxpolicycenter.org/taxfacts/displayafact.cfm?Docid=307&amp;Topic2id=9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s.gov/pub/irs-pdf/p6292.pdf" TargetMode="External"/><Relationship Id="rId4" Type="http://schemas.openxmlformats.org/officeDocument/2006/relationships/hyperlink" Target="http://www.politico.com/story/2014/12/house-senate-spending-deal-113375.html" TargetMode="External"/><Relationship Id="rId5" Type="http://schemas.openxmlformats.org/officeDocument/2006/relationships/hyperlink" Target="http://www.irs.gov/pub/irs-news/fs-99-06.pdf" TargetMode="External"/><Relationship Id="rId6" Type="http://schemas.openxmlformats.org/officeDocument/2006/relationships/drawing" Target="../drawings/drawing14.xml"/><Relationship Id="rId1" Type="http://schemas.openxmlformats.org/officeDocument/2006/relationships/hyperlink" Target="http://www.whitehouse.gov/sites/default/files/omb/budget/fy2015/assets/hist10z1.xls" TargetMode="External"/><Relationship Id="rId2" Type="http://schemas.openxmlformats.org/officeDocument/2006/relationships/hyperlink" Target="http://www.irs.gov/uac/SOI-Tax-Stats-IRS-Data-Book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6"/>
  <sheetViews>
    <sheetView workbookViewId="0">
      <pane xSplit="1" ySplit="8" topLeftCell="B33" activePane="bottomRight" state="frozen"/>
      <selection pane="topRight" activeCell="B1" sqref="B1"/>
      <selection pane="bottomLeft" activeCell="A9" sqref="A9"/>
      <selection pane="bottomRight" activeCell="F85" sqref="F85"/>
    </sheetView>
  </sheetViews>
  <sheetFormatPr baseColWidth="10" defaultColWidth="10.6640625" defaultRowHeight="11" customHeight="1" x14ac:dyDescent="0"/>
  <cols>
    <col min="1" max="1" width="27.83203125" style="127" bestFit="1" customWidth="1"/>
    <col min="2" max="2" width="11.1640625" style="128" bestFit="1" customWidth="1"/>
    <col min="3" max="5" width="18.33203125" style="128" customWidth="1"/>
    <col min="6" max="6" width="18.33203125" style="129" customWidth="1"/>
    <col min="7" max="10" width="18.33203125" style="128" customWidth="1"/>
    <col min="11" max="11" width="18.33203125" style="129" customWidth="1"/>
    <col min="12" max="19" width="18.33203125" style="61" customWidth="1"/>
    <col min="20" max="20" width="18.33203125" style="131" customWidth="1"/>
    <col min="21" max="23" width="18.33203125" style="61" customWidth="1"/>
    <col min="24" max="24" width="18.33203125" style="131" customWidth="1"/>
    <col min="25" max="31" width="18.33203125" style="61" customWidth="1"/>
    <col min="32" max="32" width="18.33203125" style="131" customWidth="1"/>
    <col min="33" max="38" width="18.33203125" style="61" hidden="1" customWidth="1"/>
    <col min="39" max="76" width="18.33203125" style="61" customWidth="1"/>
    <col min="77" max="16384" width="10.6640625" style="61"/>
  </cols>
  <sheetData>
    <row r="1" spans="1:76" ht="24.75" customHeight="1">
      <c r="A1" s="60" t="s">
        <v>107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</row>
    <row r="2" spans="1:76" ht="15.75" customHeight="1" thickBot="1">
      <c r="A2" s="62" t="s">
        <v>108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</row>
    <row r="3" spans="1:76" s="77" customFormat="1" ht="15.75" customHeight="1" thickTop="1">
      <c r="A3" s="63" t="s">
        <v>109</v>
      </c>
      <c r="B3" s="64" t="s">
        <v>110</v>
      </c>
      <c r="C3" s="64" t="s">
        <v>111</v>
      </c>
      <c r="D3" s="65" t="s">
        <v>112</v>
      </c>
      <c r="E3" s="65" t="s">
        <v>71</v>
      </c>
      <c r="F3" s="66" t="s">
        <v>113</v>
      </c>
      <c r="G3" s="65" t="s">
        <v>114</v>
      </c>
      <c r="H3" s="65" t="s">
        <v>115</v>
      </c>
      <c r="I3" s="65" t="s">
        <v>116</v>
      </c>
      <c r="J3" s="65" t="s">
        <v>117</v>
      </c>
      <c r="K3" s="66" t="s">
        <v>118</v>
      </c>
      <c r="L3" s="65" t="s">
        <v>119</v>
      </c>
      <c r="M3" s="65" t="s">
        <v>120</v>
      </c>
      <c r="N3" s="67" t="s">
        <v>121</v>
      </c>
      <c r="O3" s="68"/>
      <c r="P3" s="67" t="s">
        <v>122</v>
      </c>
      <c r="Q3" s="68"/>
      <c r="R3" s="69" t="s">
        <v>123</v>
      </c>
      <c r="S3" s="70"/>
      <c r="T3" s="71" t="s">
        <v>124</v>
      </c>
      <c r="U3" s="72" t="s">
        <v>125</v>
      </c>
      <c r="V3" s="69" t="s">
        <v>126</v>
      </c>
      <c r="W3" s="70"/>
      <c r="X3" s="71" t="s">
        <v>127</v>
      </c>
      <c r="Y3" s="73" t="s">
        <v>128</v>
      </c>
      <c r="Z3" s="74"/>
      <c r="AA3" s="65" t="s">
        <v>129</v>
      </c>
      <c r="AB3" s="73" t="s">
        <v>130</v>
      </c>
      <c r="AC3" s="74"/>
      <c r="AD3" s="67" t="s">
        <v>131</v>
      </c>
      <c r="AE3" s="68"/>
      <c r="AF3" s="75" t="s">
        <v>132</v>
      </c>
      <c r="AG3" s="67" t="s">
        <v>133</v>
      </c>
      <c r="AH3" s="68"/>
      <c r="AI3" s="67" t="s">
        <v>134</v>
      </c>
      <c r="AJ3" s="68"/>
      <c r="AK3" s="67" t="s">
        <v>135</v>
      </c>
      <c r="AL3" s="68"/>
      <c r="AM3" s="67" t="s">
        <v>136</v>
      </c>
      <c r="AN3" s="68"/>
      <c r="AO3" s="67" t="s">
        <v>137</v>
      </c>
      <c r="AP3" s="68"/>
      <c r="AQ3" s="65" t="s">
        <v>138</v>
      </c>
      <c r="AR3" s="65" t="s">
        <v>139</v>
      </c>
      <c r="AS3" s="67" t="s">
        <v>140</v>
      </c>
      <c r="AT3" s="68"/>
      <c r="AU3" s="65" t="s">
        <v>141</v>
      </c>
      <c r="AV3" s="65" t="s">
        <v>142</v>
      </c>
      <c r="AW3" s="65" t="s">
        <v>143</v>
      </c>
      <c r="AX3" s="73" t="s">
        <v>144</v>
      </c>
      <c r="AY3" s="67" t="s">
        <v>145</v>
      </c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5" t="s">
        <v>146</v>
      </c>
      <c r="BQ3" s="65" t="s">
        <v>147</v>
      </c>
      <c r="BR3" s="65" t="s">
        <v>148</v>
      </c>
      <c r="BS3" s="65" t="s">
        <v>149</v>
      </c>
      <c r="BT3" s="65" t="s">
        <v>150</v>
      </c>
      <c r="BU3" s="65" t="s">
        <v>151</v>
      </c>
      <c r="BV3" s="65" t="s">
        <v>152</v>
      </c>
      <c r="BW3" s="65" t="s">
        <v>153</v>
      </c>
      <c r="BX3" s="76"/>
    </row>
    <row r="4" spans="1:76" s="91" customFormat="1" ht="15.75" customHeight="1">
      <c r="A4" s="78"/>
      <c r="B4" s="79"/>
      <c r="C4" s="79"/>
      <c r="D4" s="80"/>
      <c r="E4" s="80"/>
      <c r="F4" s="81"/>
      <c r="G4" s="80"/>
      <c r="H4" s="80"/>
      <c r="I4" s="80"/>
      <c r="J4" s="80"/>
      <c r="K4" s="81"/>
      <c r="L4" s="80"/>
      <c r="M4" s="80"/>
      <c r="N4" s="82" t="s">
        <v>154</v>
      </c>
      <c r="O4" s="83" t="s">
        <v>155</v>
      </c>
      <c r="P4" s="82" t="s">
        <v>154</v>
      </c>
      <c r="Q4" s="83" t="s">
        <v>155</v>
      </c>
      <c r="R4" s="83" t="s">
        <v>154</v>
      </c>
      <c r="S4" s="83" t="s">
        <v>155</v>
      </c>
      <c r="T4" s="84"/>
      <c r="U4" s="85"/>
      <c r="V4" s="83" t="s">
        <v>156</v>
      </c>
      <c r="W4" s="83" t="s">
        <v>157</v>
      </c>
      <c r="X4" s="84"/>
      <c r="Y4" s="86"/>
      <c r="Z4" s="87"/>
      <c r="AA4" s="80"/>
      <c r="AB4" s="86"/>
      <c r="AC4" s="87"/>
      <c r="AD4" s="88" t="s">
        <v>158</v>
      </c>
      <c r="AE4" s="88" t="s">
        <v>159</v>
      </c>
      <c r="AF4" s="89"/>
      <c r="AG4" s="82" t="s">
        <v>154</v>
      </c>
      <c r="AH4" s="82" t="s">
        <v>160</v>
      </c>
      <c r="AI4" s="82" t="s">
        <v>154</v>
      </c>
      <c r="AJ4" s="83" t="s">
        <v>155</v>
      </c>
      <c r="AK4" s="82" t="s">
        <v>154</v>
      </c>
      <c r="AL4" s="83" t="s">
        <v>155</v>
      </c>
      <c r="AM4" s="82" t="s">
        <v>154</v>
      </c>
      <c r="AN4" s="83" t="s">
        <v>155</v>
      </c>
      <c r="AO4" s="82" t="s">
        <v>154</v>
      </c>
      <c r="AP4" s="83" t="s">
        <v>155</v>
      </c>
      <c r="AQ4" s="80"/>
      <c r="AR4" s="80"/>
      <c r="AS4" s="82" t="s">
        <v>154</v>
      </c>
      <c r="AT4" s="83" t="s">
        <v>155</v>
      </c>
      <c r="AU4" s="80"/>
      <c r="AV4" s="80"/>
      <c r="AW4" s="80"/>
      <c r="AX4" s="80"/>
      <c r="AY4" s="88" t="s">
        <v>94</v>
      </c>
      <c r="AZ4" s="82" t="s">
        <v>161</v>
      </c>
      <c r="BA4" s="82" t="s">
        <v>162</v>
      </c>
      <c r="BB4" s="82" t="s">
        <v>163</v>
      </c>
      <c r="BC4" s="82" t="s">
        <v>164</v>
      </c>
      <c r="BD4" s="82" t="s">
        <v>165</v>
      </c>
      <c r="BE4" s="82" t="s">
        <v>166</v>
      </c>
      <c r="BF4" s="82" t="s">
        <v>167</v>
      </c>
      <c r="BG4" s="82" t="s">
        <v>168</v>
      </c>
      <c r="BH4" s="82" t="s">
        <v>169</v>
      </c>
      <c r="BI4" s="82" t="s">
        <v>170</v>
      </c>
      <c r="BJ4" s="82" t="s">
        <v>171</v>
      </c>
      <c r="BK4" s="82" t="s">
        <v>172</v>
      </c>
      <c r="BL4" s="82" t="s">
        <v>173</v>
      </c>
      <c r="BM4" s="82" t="s">
        <v>174</v>
      </c>
      <c r="BN4" s="82" t="s">
        <v>175</v>
      </c>
      <c r="BO4" s="82" t="s">
        <v>176</v>
      </c>
      <c r="BP4" s="80"/>
      <c r="BQ4" s="80"/>
      <c r="BR4" s="80"/>
      <c r="BS4" s="80"/>
      <c r="BT4" s="80"/>
      <c r="BU4" s="80"/>
      <c r="BV4" s="80"/>
      <c r="BW4" s="80"/>
      <c r="BX4" s="90"/>
    </row>
    <row r="5" spans="1:76" s="91" customFormat="1" ht="15.75" customHeight="1">
      <c r="A5" s="78"/>
      <c r="B5" s="79"/>
      <c r="C5" s="79"/>
      <c r="D5" s="92"/>
      <c r="E5" s="92"/>
      <c r="F5" s="93"/>
      <c r="G5" s="92"/>
      <c r="H5" s="92"/>
      <c r="I5" s="92"/>
      <c r="J5" s="92"/>
      <c r="K5" s="93"/>
      <c r="L5" s="92"/>
      <c r="M5" s="92"/>
      <c r="N5" s="86"/>
      <c r="O5" s="94"/>
      <c r="P5" s="86"/>
      <c r="Q5" s="94"/>
      <c r="R5" s="94"/>
      <c r="S5" s="94"/>
      <c r="T5" s="95"/>
      <c r="U5" s="96"/>
      <c r="V5" s="94"/>
      <c r="W5" s="94"/>
      <c r="X5" s="95"/>
      <c r="Y5" s="97" t="s">
        <v>177</v>
      </c>
      <c r="Z5" s="97" t="s">
        <v>178</v>
      </c>
      <c r="AA5" s="92"/>
      <c r="AB5" s="97" t="s">
        <v>158</v>
      </c>
      <c r="AC5" s="97" t="s">
        <v>159</v>
      </c>
      <c r="AD5" s="92"/>
      <c r="AE5" s="92"/>
      <c r="AF5" s="93"/>
      <c r="AG5" s="86"/>
      <c r="AH5" s="86"/>
      <c r="AI5" s="86"/>
      <c r="AJ5" s="94"/>
      <c r="AK5" s="86"/>
      <c r="AL5" s="94"/>
      <c r="AM5" s="86"/>
      <c r="AN5" s="94"/>
      <c r="AO5" s="86"/>
      <c r="AP5" s="94"/>
      <c r="AQ5" s="92"/>
      <c r="AR5" s="92"/>
      <c r="AS5" s="86"/>
      <c r="AT5" s="94"/>
      <c r="AU5" s="92"/>
      <c r="AV5" s="92"/>
      <c r="AW5" s="92"/>
      <c r="AX5" s="92"/>
      <c r="AY5" s="92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92"/>
      <c r="BQ5" s="92"/>
      <c r="BR5" s="92"/>
      <c r="BS5" s="92"/>
      <c r="BT5" s="92"/>
      <c r="BU5" s="92"/>
      <c r="BV5" s="92"/>
      <c r="BW5" s="92"/>
      <c r="BX5" s="98"/>
    </row>
    <row r="6" spans="1:76" s="104" customFormat="1" ht="15.75" customHeight="1">
      <c r="A6" s="78"/>
      <c r="B6" s="79"/>
      <c r="C6" s="79"/>
      <c r="D6" s="99" t="s">
        <v>179</v>
      </c>
      <c r="E6" s="100"/>
      <c r="F6" s="101" t="s">
        <v>179</v>
      </c>
      <c r="G6" s="99" t="s">
        <v>179</v>
      </c>
      <c r="H6" s="99" t="s">
        <v>179</v>
      </c>
      <c r="I6" s="99" t="s">
        <v>179</v>
      </c>
      <c r="J6" s="99" t="s">
        <v>179</v>
      </c>
      <c r="K6" s="102"/>
      <c r="L6" s="99" t="s">
        <v>179</v>
      </c>
      <c r="M6" s="99" t="s">
        <v>179</v>
      </c>
      <c r="N6" s="99" t="s">
        <v>179</v>
      </c>
      <c r="O6" s="99" t="s">
        <v>179</v>
      </c>
      <c r="P6" s="99" t="s">
        <v>179</v>
      </c>
      <c r="Q6" s="99" t="s">
        <v>179</v>
      </c>
      <c r="R6" s="99" t="s">
        <v>179</v>
      </c>
      <c r="S6" s="99" t="s">
        <v>179</v>
      </c>
      <c r="T6" s="102"/>
      <c r="U6" s="99" t="s">
        <v>179</v>
      </c>
      <c r="V6" s="99" t="s">
        <v>179</v>
      </c>
      <c r="W6" s="99" t="s">
        <v>179</v>
      </c>
      <c r="X6" s="102"/>
      <c r="Y6" s="99" t="s">
        <v>179</v>
      </c>
      <c r="Z6" s="99" t="s">
        <v>179</v>
      </c>
      <c r="AA6" s="99" t="s">
        <v>179</v>
      </c>
      <c r="AB6" s="99" t="s">
        <v>179</v>
      </c>
      <c r="AC6" s="99" t="s">
        <v>179</v>
      </c>
      <c r="AD6" s="99" t="s">
        <v>179</v>
      </c>
      <c r="AE6" s="99" t="s">
        <v>179</v>
      </c>
      <c r="AF6" s="102"/>
      <c r="AG6" s="99" t="s">
        <v>179</v>
      </c>
      <c r="AH6" s="99" t="s">
        <v>179</v>
      </c>
      <c r="AI6" s="99" t="s">
        <v>179</v>
      </c>
      <c r="AJ6" s="99" t="s">
        <v>179</v>
      </c>
      <c r="AK6" s="99" t="s">
        <v>179</v>
      </c>
      <c r="AL6" s="99" t="s">
        <v>179</v>
      </c>
      <c r="AM6" s="99" t="s">
        <v>179</v>
      </c>
      <c r="AN6" s="99" t="s">
        <v>179</v>
      </c>
      <c r="AO6" s="99" t="s">
        <v>179</v>
      </c>
      <c r="AP6" s="99" t="s">
        <v>179</v>
      </c>
      <c r="AQ6" s="99" t="s">
        <v>179</v>
      </c>
      <c r="AR6" s="99" t="s">
        <v>179</v>
      </c>
      <c r="AS6" s="99" t="s">
        <v>179</v>
      </c>
      <c r="AT6" s="99" t="s">
        <v>179</v>
      </c>
      <c r="AU6" s="99" t="s">
        <v>179</v>
      </c>
      <c r="AV6" s="99" t="s">
        <v>179</v>
      </c>
      <c r="AW6" s="99" t="s">
        <v>179</v>
      </c>
      <c r="AX6" s="99" t="s">
        <v>179</v>
      </c>
      <c r="AY6" s="99" t="s">
        <v>179</v>
      </c>
      <c r="AZ6" s="99" t="s">
        <v>179</v>
      </c>
      <c r="BA6" s="99" t="s">
        <v>179</v>
      </c>
      <c r="BB6" s="99" t="s">
        <v>179</v>
      </c>
      <c r="BC6" s="99" t="s">
        <v>179</v>
      </c>
      <c r="BD6" s="99" t="s">
        <v>179</v>
      </c>
      <c r="BE6" s="99" t="s">
        <v>179</v>
      </c>
      <c r="BF6" s="99" t="s">
        <v>179</v>
      </c>
      <c r="BG6" s="99" t="s">
        <v>179</v>
      </c>
      <c r="BH6" s="99" t="s">
        <v>179</v>
      </c>
      <c r="BI6" s="99" t="s">
        <v>179</v>
      </c>
      <c r="BJ6" s="99" t="s">
        <v>179</v>
      </c>
      <c r="BK6" s="99" t="s">
        <v>179</v>
      </c>
      <c r="BL6" s="99" t="s">
        <v>179</v>
      </c>
      <c r="BM6" s="99" t="s">
        <v>179</v>
      </c>
      <c r="BN6" s="99" t="s">
        <v>179</v>
      </c>
      <c r="BO6" s="99" t="s">
        <v>179</v>
      </c>
      <c r="BP6" s="99" t="s">
        <v>179</v>
      </c>
      <c r="BQ6" s="99" t="s">
        <v>179</v>
      </c>
      <c r="BR6" s="99" t="s">
        <v>179</v>
      </c>
      <c r="BS6" s="99" t="s">
        <v>179</v>
      </c>
      <c r="BT6" s="99" t="s">
        <v>179</v>
      </c>
      <c r="BU6" s="99" t="s">
        <v>179</v>
      </c>
      <c r="BV6" s="99" t="s">
        <v>179</v>
      </c>
      <c r="BW6" s="103" t="s">
        <v>179</v>
      </c>
    </row>
    <row r="7" spans="1:76" ht="15.75" customHeight="1">
      <c r="A7" s="105"/>
      <c r="B7" s="106"/>
      <c r="C7" s="106"/>
      <c r="D7" s="107"/>
      <c r="E7" s="108"/>
      <c r="F7" s="109"/>
      <c r="G7" s="107"/>
      <c r="H7" s="107"/>
      <c r="I7" s="107"/>
      <c r="J7" s="107"/>
      <c r="K7" s="110"/>
      <c r="L7" s="107"/>
      <c r="M7" s="107"/>
      <c r="N7" s="107"/>
      <c r="O7" s="107"/>
      <c r="P7" s="107"/>
      <c r="Q7" s="107"/>
      <c r="R7" s="107"/>
      <c r="S7" s="107"/>
      <c r="T7" s="110"/>
      <c r="U7" s="107"/>
      <c r="V7" s="107"/>
      <c r="W7" s="107"/>
      <c r="X7" s="110"/>
      <c r="Y7" s="107"/>
      <c r="Z7" s="107"/>
      <c r="AA7" s="107"/>
      <c r="AB7" s="107"/>
      <c r="AC7" s="107"/>
      <c r="AD7" s="107"/>
      <c r="AE7" s="107"/>
      <c r="AF7" s="110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111"/>
    </row>
    <row r="8" spans="1:76" ht="15.75" customHeight="1">
      <c r="A8" s="112"/>
      <c r="B8" s="113">
        <v>1</v>
      </c>
      <c r="C8" s="113">
        <v>2</v>
      </c>
      <c r="D8" s="113">
        <v>4</v>
      </c>
      <c r="E8" s="113"/>
      <c r="F8" s="114">
        <v>6</v>
      </c>
      <c r="G8" s="113">
        <v>8</v>
      </c>
      <c r="H8" s="113">
        <v>10</v>
      </c>
      <c r="I8" s="113">
        <v>12</v>
      </c>
      <c r="J8" s="113">
        <v>14</v>
      </c>
      <c r="K8" s="114"/>
      <c r="L8" s="113">
        <v>16</v>
      </c>
      <c r="M8" s="113">
        <v>18</v>
      </c>
      <c r="N8" s="113">
        <v>64</v>
      </c>
      <c r="O8" s="113">
        <v>66</v>
      </c>
      <c r="P8" s="113">
        <v>56</v>
      </c>
      <c r="Q8" s="113">
        <v>58</v>
      </c>
      <c r="R8" s="113">
        <v>20</v>
      </c>
      <c r="S8" s="113">
        <v>22</v>
      </c>
      <c r="T8" s="114"/>
      <c r="U8" s="113">
        <v>24</v>
      </c>
      <c r="V8" s="113">
        <v>26</v>
      </c>
      <c r="W8" s="113">
        <v>28</v>
      </c>
      <c r="X8" s="114"/>
      <c r="Y8" s="113">
        <v>30</v>
      </c>
      <c r="Z8" s="113">
        <v>32</v>
      </c>
      <c r="AA8" s="113">
        <v>34</v>
      </c>
      <c r="AB8" s="113">
        <v>36</v>
      </c>
      <c r="AC8" s="113">
        <v>38</v>
      </c>
      <c r="AD8" s="113">
        <v>70</v>
      </c>
      <c r="AE8" s="113">
        <v>72</v>
      </c>
      <c r="AF8" s="114"/>
      <c r="AG8" s="113">
        <v>40</v>
      </c>
      <c r="AH8" s="113">
        <v>42</v>
      </c>
      <c r="AI8" s="113">
        <v>44</v>
      </c>
      <c r="AJ8" s="113">
        <v>46</v>
      </c>
      <c r="AK8" s="113">
        <v>48</v>
      </c>
      <c r="AL8" s="113">
        <v>50</v>
      </c>
      <c r="AM8" s="113">
        <v>52</v>
      </c>
      <c r="AN8" s="113">
        <v>54</v>
      </c>
      <c r="AO8" s="113">
        <v>60</v>
      </c>
      <c r="AP8" s="113">
        <v>62</v>
      </c>
      <c r="AQ8" s="113">
        <v>68</v>
      </c>
      <c r="AR8" s="113">
        <v>74</v>
      </c>
      <c r="AS8" s="113">
        <v>76</v>
      </c>
      <c r="AT8" s="113">
        <v>78</v>
      </c>
      <c r="AU8" s="113">
        <v>80</v>
      </c>
      <c r="AV8" s="113">
        <v>82</v>
      </c>
      <c r="AW8" s="113">
        <v>84</v>
      </c>
      <c r="AX8" s="113">
        <v>86</v>
      </c>
      <c r="AY8" s="113">
        <v>88</v>
      </c>
      <c r="AZ8" s="113">
        <v>90</v>
      </c>
      <c r="BA8" s="113">
        <v>92</v>
      </c>
      <c r="BB8" s="113">
        <v>94</v>
      </c>
      <c r="BC8" s="113">
        <v>96</v>
      </c>
      <c r="BD8" s="113">
        <v>98</v>
      </c>
      <c r="BE8" s="113">
        <v>100</v>
      </c>
      <c r="BF8" s="113">
        <v>102</v>
      </c>
      <c r="BG8" s="113">
        <v>104</v>
      </c>
      <c r="BH8" s="113">
        <v>106</v>
      </c>
      <c r="BI8" s="113">
        <v>108</v>
      </c>
      <c r="BJ8" s="113">
        <v>110</v>
      </c>
      <c r="BK8" s="113">
        <v>112</v>
      </c>
      <c r="BL8" s="113">
        <v>114</v>
      </c>
      <c r="BM8" s="113">
        <v>116</v>
      </c>
      <c r="BN8" s="113">
        <v>118</v>
      </c>
      <c r="BO8" s="113">
        <v>120</v>
      </c>
      <c r="BP8" s="113">
        <v>122</v>
      </c>
      <c r="BQ8" s="113">
        <v>124</v>
      </c>
      <c r="BR8" s="113">
        <v>126</v>
      </c>
      <c r="BS8" s="113">
        <v>128</v>
      </c>
      <c r="BT8" s="113">
        <v>130</v>
      </c>
      <c r="BU8" s="113">
        <v>132</v>
      </c>
      <c r="BV8" s="113">
        <v>134</v>
      </c>
      <c r="BW8" s="113">
        <v>136</v>
      </c>
    </row>
    <row r="9" spans="1:76" s="119" customFormat="1" ht="15.75" customHeight="1">
      <c r="A9" s="115" t="s">
        <v>180</v>
      </c>
      <c r="B9" s="116">
        <v>144928472</v>
      </c>
      <c r="C9" s="116">
        <v>9100131381</v>
      </c>
      <c r="D9" s="116">
        <v>9234159288</v>
      </c>
      <c r="E9" s="116">
        <f>D9-(SUM(F9,K9,T9,X9,AF9))</f>
        <v>37140540</v>
      </c>
      <c r="F9" s="117">
        <v>6301357591</v>
      </c>
      <c r="G9" s="116">
        <v>111789613</v>
      </c>
      <c r="H9" s="116">
        <v>71066052</v>
      </c>
      <c r="I9" s="116">
        <v>260393306</v>
      </c>
      <c r="J9" s="116">
        <v>204401524</v>
      </c>
      <c r="K9" s="117">
        <f>I9+G9</f>
        <v>372182919</v>
      </c>
      <c r="L9" s="116">
        <v>27462015</v>
      </c>
      <c r="M9" s="116">
        <v>8936487</v>
      </c>
      <c r="N9" s="116">
        <v>18185618</v>
      </c>
      <c r="O9" s="116">
        <v>23717305</v>
      </c>
      <c r="P9" s="116">
        <v>648247827</v>
      </c>
      <c r="Q9" s="116">
        <v>113240964</v>
      </c>
      <c r="R9" s="116">
        <v>356450905</v>
      </c>
      <c r="S9" s="116">
        <v>52259366</v>
      </c>
      <c r="T9" s="117">
        <f>(R9-S9)+(P9-Q9)+(N9-O9)</f>
        <v>833666715</v>
      </c>
      <c r="U9" s="116">
        <v>2216531</v>
      </c>
      <c r="V9" s="116">
        <v>644856734</v>
      </c>
      <c r="W9" s="116">
        <v>24186446</v>
      </c>
      <c r="X9" s="117">
        <f>(V9-W9)+U9</f>
        <v>622886819</v>
      </c>
      <c r="Y9" s="116">
        <v>20400068</v>
      </c>
      <c r="Z9" s="116">
        <v>29758025</v>
      </c>
      <c r="AA9" s="116">
        <v>230783461</v>
      </c>
      <c r="AB9" s="116">
        <v>975274407</v>
      </c>
      <c r="AC9" s="116">
        <v>612544219</v>
      </c>
      <c r="AD9" s="116">
        <v>526514454</v>
      </c>
      <c r="AE9" s="116">
        <v>223597024</v>
      </c>
      <c r="AF9" s="117">
        <f>AA9+AC9+AE9</f>
        <v>1066924704</v>
      </c>
      <c r="AG9" s="116">
        <v>72441439</v>
      </c>
      <c r="AH9" s="116">
        <v>58053980</v>
      </c>
      <c r="AI9" s="116">
        <v>24536102</v>
      </c>
      <c r="AJ9" s="116">
        <v>322818</v>
      </c>
      <c r="AK9" s="116">
        <v>6435646</v>
      </c>
      <c r="AL9" s="116">
        <v>626099</v>
      </c>
      <c r="AM9" s="116">
        <v>100870058</v>
      </c>
      <c r="AN9" s="116">
        <v>47800377</v>
      </c>
      <c r="AO9" s="116">
        <v>27906059</v>
      </c>
      <c r="AP9" s="116">
        <v>2724256</v>
      </c>
      <c r="AQ9" s="116">
        <v>71234134</v>
      </c>
      <c r="AR9" s="116">
        <v>29633268</v>
      </c>
      <c r="AS9" s="116">
        <v>44378683</v>
      </c>
      <c r="AT9" s="116">
        <v>6963302</v>
      </c>
      <c r="AU9" s="116">
        <v>189072930</v>
      </c>
      <c r="AV9" s="116">
        <v>29235562</v>
      </c>
      <c r="AW9" s="116">
        <v>12424870</v>
      </c>
      <c r="AX9" s="116">
        <v>244759</v>
      </c>
      <c r="AY9" s="116">
        <v>134027907</v>
      </c>
      <c r="AZ9" s="116">
        <v>957868</v>
      </c>
      <c r="BA9" s="116">
        <v>520781</v>
      </c>
      <c r="BB9" s="116">
        <v>3355278</v>
      </c>
      <c r="BC9" s="116">
        <v>3087642</v>
      </c>
      <c r="BD9" s="116">
        <v>27535555</v>
      </c>
      <c r="BE9" s="116">
        <v>20849020</v>
      </c>
      <c r="BF9" s="116">
        <v>25677807</v>
      </c>
      <c r="BG9" s="116">
        <v>456333</v>
      </c>
      <c r="BH9" s="116">
        <v>11156210</v>
      </c>
      <c r="BI9" s="116">
        <v>11795245</v>
      </c>
      <c r="BJ9" s="116">
        <v>10693660</v>
      </c>
      <c r="BK9" s="116">
        <v>4686828</v>
      </c>
      <c r="BL9" s="116">
        <v>11158127</v>
      </c>
      <c r="BM9" s="116">
        <v>6932</v>
      </c>
      <c r="BN9" s="116">
        <v>136044</v>
      </c>
      <c r="BO9" s="116">
        <v>1954575</v>
      </c>
      <c r="BP9" s="116">
        <v>773692650</v>
      </c>
      <c r="BQ9" s="116">
        <v>23709341</v>
      </c>
      <c r="BR9" s="116">
        <v>1238693453</v>
      </c>
      <c r="BS9" s="116">
        <v>1092429351</v>
      </c>
      <c r="BT9" s="116">
        <v>108841</v>
      </c>
      <c r="BU9" s="116">
        <v>6394527770</v>
      </c>
      <c r="BV9" s="116">
        <v>32770139</v>
      </c>
      <c r="BW9" s="118">
        <v>1260955131</v>
      </c>
    </row>
    <row r="10" spans="1:76" ht="15.75" customHeight="1">
      <c r="A10" s="120" t="s">
        <v>181</v>
      </c>
      <c r="B10" s="121">
        <v>2128548</v>
      </c>
      <c r="C10" s="121">
        <v>-193531852</v>
      </c>
      <c r="D10" s="121">
        <v>-191106053</v>
      </c>
      <c r="E10" s="121">
        <f t="shared" ref="E10:E29" si="0">D10-(SUM(F10,K10,T10,X10,AF10))</f>
        <v>-188580548</v>
      </c>
      <c r="F10" s="122">
        <v>20445434</v>
      </c>
      <c r="G10" s="121">
        <v>5352850</v>
      </c>
      <c r="H10" s="121">
        <v>2485021</v>
      </c>
      <c r="I10" s="121">
        <v>4687343</v>
      </c>
      <c r="J10" s="121">
        <v>3146901</v>
      </c>
      <c r="K10" s="117">
        <f t="shared" ref="K10:K29" si="1">I10+G10</f>
        <v>10040193</v>
      </c>
      <c r="L10" s="121">
        <v>221705</v>
      </c>
      <c r="M10" s="121">
        <v>65143</v>
      </c>
      <c r="N10" s="121">
        <v>447254</v>
      </c>
      <c r="O10" s="121">
        <v>4596474</v>
      </c>
      <c r="P10" s="121">
        <v>6637635</v>
      </c>
      <c r="Q10" s="121">
        <v>47677124</v>
      </c>
      <c r="R10" s="121">
        <v>4562987</v>
      </c>
      <c r="S10" s="121">
        <v>11348675</v>
      </c>
      <c r="T10" s="122">
        <f t="shared" ref="T10:T29" si="2">(R10-S10)+(P10-Q10)+(N10-O10)</f>
        <v>-51974397</v>
      </c>
      <c r="U10" s="121">
        <v>8590</v>
      </c>
      <c r="V10" s="121">
        <v>14428895</v>
      </c>
      <c r="W10" s="121">
        <v>1698801</v>
      </c>
      <c r="X10" s="122">
        <f t="shared" ref="X10:X29" si="3">(V10-W10)+U10</f>
        <v>12738684</v>
      </c>
      <c r="Y10" s="121">
        <v>2028139</v>
      </c>
      <c r="Z10" s="121">
        <v>15573889</v>
      </c>
      <c r="AA10" s="121">
        <v>2984215</v>
      </c>
      <c r="AB10" s="121">
        <v>7451454</v>
      </c>
      <c r="AC10" s="121">
        <v>3198148</v>
      </c>
      <c r="AD10" s="121">
        <v>15471664</v>
      </c>
      <c r="AE10" s="121">
        <v>42218</v>
      </c>
      <c r="AF10" s="117">
        <f t="shared" ref="AF10:AF29" si="4">AA10+AC10+AE10</f>
        <v>6224581</v>
      </c>
      <c r="AG10" s="121">
        <v>2852439</v>
      </c>
      <c r="AH10" s="121">
        <v>6311419</v>
      </c>
      <c r="AI10" s="121">
        <v>571115</v>
      </c>
      <c r="AJ10" s="121">
        <v>37239</v>
      </c>
      <c r="AK10" s="121">
        <v>93035</v>
      </c>
      <c r="AL10" s="121">
        <v>92336</v>
      </c>
      <c r="AM10" s="121">
        <v>3140856</v>
      </c>
      <c r="AN10" s="121">
        <v>7278525</v>
      </c>
      <c r="AO10" s="121">
        <v>560400</v>
      </c>
      <c r="AP10" s="121">
        <v>989241</v>
      </c>
      <c r="AQ10" s="121">
        <v>287463</v>
      </c>
      <c r="AR10" s="121">
        <v>5146173</v>
      </c>
      <c r="AS10" s="121">
        <v>1871675</v>
      </c>
      <c r="AT10" s="121">
        <v>2464561</v>
      </c>
      <c r="AU10" s="121">
        <v>169240251</v>
      </c>
      <c r="AV10" s="121">
        <v>222835</v>
      </c>
      <c r="AW10" s="121">
        <v>3713132</v>
      </c>
      <c r="AX10" s="121">
        <v>746</v>
      </c>
      <c r="AY10" s="121">
        <v>2425799</v>
      </c>
      <c r="AZ10" s="121">
        <v>1240</v>
      </c>
      <c r="BA10" s="123">
        <v>11841</v>
      </c>
      <c r="BB10" s="121">
        <v>44766</v>
      </c>
      <c r="BC10" s="121">
        <v>39635</v>
      </c>
      <c r="BD10" s="121">
        <v>353087</v>
      </c>
      <c r="BE10" s="121">
        <v>53130</v>
      </c>
      <c r="BF10" s="121">
        <v>762548</v>
      </c>
      <c r="BG10" s="121">
        <v>4768</v>
      </c>
      <c r="BH10" s="121">
        <v>427357</v>
      </c>
      <c r="BI10" s="121">
        <v>56485</v>
      </c>
      <c r="BJ10" s="121">
        <v>89602</v>
      </c>
      <c r="BK10" s="121">
        <v>301129</v>
      </c>
      <c r="BL10" s="121">
        <v>270219</v>
      </c>
      <c r="BM10" s="121">
        <v>0</v>
      </c>
      <c r="BN10" s="123">
        <v>54</v>
      </c>
      <c r="BO10" s="121">
        <v>9939</v>
      </c>
      <c r="BP10" s="121">
        <v>0</v>
      </c>
      <c r="BQ10" s="121">
        <v>0</v>
      </c>
      <c r="BR10" s="121">
        <v>0</v>
      </c>
      <c r="BS10" s="121">
        <v>11957003</v>
      </c>
      <c r="BT10" s="121">
        <v>0</v>
      </c>
      <c r="BU10" s="121">
        <v>0</v>
      </c>
      <c r="BV10" s="121">
        <v>191454</v>
      </c>
      <c r="BW10" s="124">
        <v>193142</v>
      </c>
    </row>
    <row r="11" spans="1:76" ht="15.75" customHeight="1">
      <c r="A11" s="120" t="s">
        <v>182</v>
      </c>
      <c r="B11" s="121">
        <v>10378183</v>
      </c>
      <c r="C11" s="121">
        <v>27150759</v>
      </c>
      <c r="D11" s="121">
        <v>28880295</v>
      </c>
      <c r="E11" s="121">
        <f t="shared" si="0"/>
        <v>-4441801</v>
      </c>
      <c r="F11" s="122">
        <v>26219125</v>
      </c>
      <c r="G11" s="121">
        <v>890567</v>
      </c>
      <c r="H11" s="121">
        <v>290844</v>
      </c>
      <c r="I11" s="121">
        <v>1225632</v>
      </c>
      <c r="J11" s="121">
        <v>749380</v>
      </c>
      <c r="K11" s="117">
        <f t="shared" si="1"/>
        <v>2116199</v>
      </c>
      <c r="L11" s="121">
        <v>40450</v>
      </c>
      <c r="M11" s="121">
        <v>36907</v>
      </c>
      <c r="N11" s="121">
        <v>87181</v>
      </c>
      <c r="O11" s="121">
        <v>365734</v>
      </c>
      <c r="P11" s="121">
        <v>328030</v>
      </c>
      <c r="Q11" s="121">
        <v>670520</v>
      </c>
      <c r="R11" s="121">
        <v>3761891</v>
      </c>
      <c r="S11" s="121">
        <v>824816</v>
      </c>
      <c r="T11" s="122">
        <f t="shared" si="2"/>
        <v>2316032</v>
      </c>
      <c r="U11" s="121">
        <v>53846</v>
      </c>
      <c r="V11" s="121">
        <v>599710</v>
      </c>
      <c r="W11" s="121">
        <v>911128</v>
      </c>
      <c r="X11" s="122">
        <f t="shared" si="3"/>
        <v>-257572</v>
      </c>
      <c r="Y11" s="121">
        <v>45465</v>
      </c>
      <c r="Z11" s="121">
        <v>430990</v>
      </c>
      <c r="AA11" s="121">
        <v>918961</v>
      </c>
      <c r="AB11" s="121">
        <v>5401262</v>
      </c>
      <c r="AC11" s="121">
        <v>1967274</v>
      </c>
      <c r="AD11" s="121">
        <v>29135172</v>
      </c>
      <c r="AE11" s="121">
        <v>42077</v>
      </c>
      <c r="AF11" s="117">
        <f t="shared" si="4"/>
        <v>2928312</v>
      </c>
      <c r="AG11" s="121">
        <v>373817</v>
      </c>
      <c r="AH11" s="121">
        <v>765938</v>
      </c>
      <c r="AI11" s="121">
        <v>74003</v>
      </c>
      <c r="AJ11" s="123">
        <v>1447</v>
      </c>
      <c r="AK11" s="121">
        <v>22800</v>
      </c>
      <c r="AL11" s="123">
        <v>16622</v>
      </c>
      <c r="AM11" s="121">
        <v>444167</v>
      </c>
      <c r="AN11" s="121">
        <v>667300</v>
      </c>
      <c r="AO11" s="121">
        <v>31623</v>
      </c>
      <c r="AP11" s="123">
        <v>14301</v>
      </c>
      <c r="AQ11" s="121">
        <v>738867</v>
      </c>
      <c r="AR11" s="121">
        <v>4482726</v>
      </c>
      <c r="AS11" s="121">
        <v>614576</v>
      </c>
      <c r="AT11" s="121">
        <v>288323</v>
      </c>
      <c r="AU11" s="121">
        <v>761828</v>
      </c>
      <c r="AV11" s="121">
        <v>115969</v>
      </c>
      <c r="AW11" s="121">
        <v>135641</v>
      </c>
      <c r="AX11" s="121">
        <v>0</v>
      </c>
      <c r="AY11" s="121">
        <v>1729536</v>
      </c>
      <c r="AZ11" s="121">
        <v>3329</v>
      </c>
      <c r="BA11" s="123">
        <v>2546</v>
      </c>
      <c r="BB11" s="121">
        <v>17082</v>
      </c>
      <c r="BC11" s="121">
        <v>48348</v>
      </c>
      <c r="BD11" s="121">
        <v>279415</v>
      </c>
      <c r="BE11" s="123">
        <v>48652</v>
      </c>
      <c r="BF11" s="121">
        <v>389900</v>
      </c>
      <c r="BG11" s="121">
        <v>43308</v>
      </c>
      <c r="BH11" s="121">
        <v>141140</v>
      </c>
      <c r="BI11" s="121">
        <v>45952</v>
      </c>
      <c r="BJ11" s="121">
        <v>101863</v>
      </c>
      <c r="BK11" s="121">
        <v>477965</v>
      </c>
      <c r="BL11" s="121">
        <v>2701</v>
      </c>
      <c r="BM11" s="121">
        <v>0</v>
      </c>
      <c r="BN11" s="123">
        <v>17972</v>
      </c>
      <c r="BO11" s="123">
        <v>109362</v>
      </c>
      <c r="BP11" s="121">
        <v>51296063</v>
      </c>
      <c r="BQ11" s="121">
        <v>1942811</v>
      </c>
      <c r="BR11" s="121">
        <v>5254023</v>
      </c>
      <c r="BS11" s="121">
        <v>31132525</v>
      </c>
      <c r="BT11" s="121">
        <v>0</v>
      </c>
      <c r="BU11" s="121">
        <v>447303</v>
      </c>
      <c r="BV11" s="123">
        <v>1813</v>
      </c>
      <c r="BW11" s="124">
        <v>34067</v>
      </c>
    </row>
    <row r="12" spans="1:76" ht="15.75" customHeight="1">
      <c r="A12" s="120" t="s">
        <v>183</v>
      </c>
      <c r="B12" s="121">
        <v>11958135</v>
      </c>
      <c r="C12" s="121">
        <v>90921798</v>
      </c>
      <c r="D12" s="121">
        <v>93685811</v>
      </c>
      <c r="E12" s="121">
        <f t="shared" si="0"/>
        <v>2003973</v>
      </c>
      <c r="F12" s="122">
        <v>66889682</v>
      </c>
      <c r="G12" s="121">
        <v>1295730</v>
      </c>
      <c r="H12" s="121">
        <v>358443</v>
      </c>
      <c r="I12" s="121">
        <v>1640298</v>
      </c>
      <c r="J12" s="121">
        <v>905159</v>
      </c>
      <c r="K12" s="117">
        <f t="shared" si="1"/>
        <v>2936028</v>
      </c>
      <c r="L12" s="121">
        <v>51036</v>
      </c>
      <c r="M12" s="121">
        <v>69226</v>
      </c>
      <c r="N12" s="121">
        <v>123352</v>
      </c>
      <c r="O12" s="121">
        <v>397989</v>
      </c>
      <c r="P12" s="121">
        <v>644129</v>
      </c>
      <c r="Q12" s="121">
        <v>528481</v>
      </c>
      <c r="R12" s="121">
        <v>14515579</v>
      </c>
      <c r="S12" s="121">
        <v>1732650</v>
      </c>
      <c r="T12" s="122">
        <f t="shared" si="2"/>
        <v>12623940</v>
      </c>
      <c r="U12" s="121">
        <v>70187</v>
      </c>
      <c r="V12" s="121">
        <v>630108</v>
      </c>
      <c r="W12" s="121">
        <v>879207</v>
      </c>
      <c r="X12" s="122">
        <f t="shared" si="3"/>
        <v>-178912</v>
      </c>
      <c r="Y12" s="121">
        <v>34559</v>
      </c>
      <c r="Z12" s="121">
        <v>281250</v>
      </c>
      <c r="AA12" s="121">
        <v>2361561</v>
      </c>
      <c r="AB12" s="121">
        <v>11370258</v>
      </c>
      <c r="AC12" s="121">
        <v>6869349</v>
      </c>
      <c r="AD12" s="121">
        <v>34077825</v>
      </c>
      <c r="AE12" s="121">
        <v>180190</v>
      </c>
      <c r="AF12" s="117">
        <f t="shared" si="4"/>
        <v>9411100</v>
      </c>
      <c r="AG12" s="121">
        <v>822972</v>
      </c>
      <c r="AH12" s="121">
        <v>984689</v>
      </c>
      <c r="AI12" s="121">
        <v>98765</v>
      </c>
      <c r="AJ12" s="121">
        <v>0</v>
      </c>
      <c r="AK12" s="121">
        <v>59416</v>
      </c>
      <c r="AL12" s="123">
        <v>12374</v>
      </c>
      <c r="AM12" s="121">
        <v>937398</v>
      </c>
      <c r="AN12" s="121">
        <v>911923</v>
      </c>
      <c r="AO12" s="121">
        <v>44818</v>
      </c>
      <c r="AP12" s="123">
        <v>4393</v>
      </c>
      <c r="AQ12" s="121">
        <v>3580269</v>
      </c>
      <c r="AR12" s="121">
        <v>1925230</v>
      </c>
      <c r="AS12" s="121">
        <v>984778</v>
      </c>
      <c r="AT12" s="121">
        <v>143419</v>
      </c>
      <c r="AU12" s="121">
        <v>881433</v>
      </c>
      <c r="AV12" s="121">
        <v>227435</v>
      </c>
      <c r="AW12" s="121">
        <v>219484</v>
      </c>
      <c r="AX12" s="123">
        <v>2621</v>
      </c>
      <c r="AY12" s="121">
        <v>2764013</v>
      </c>
      <c r="AZ12" s="121">
        <v>4776</v>
      </c>
      <c r="BA12" s="123">
        <v>42647</v>
      </c>
      <c r="BB12" s="121">
        <v>14674</v>
      </c>
      <c r="BC12" s="121">
        <v>70197</v>
      </c>
      <c r="BD12" s="121">
        <v>1060526</v>
      </c>
      <c r="BE12" s="121">
        <v>27736</v>
      </c>
      <c r="BF12" s="121">
        <v>492958</v>
      </c>
      <c r="BG12" s="121">
        <v>41718</v>
      </c>
      <c r="BH12" s="121">
        <v>77777</v>
      </c>
      <c r="BI12" s="121">
        <v>55916</v>
      </c>
      <c r="BJ12" s="121">
        <v>209566</v>
      </c>
      <c r="BK12" s="121">
        <v>604926</v>
      </c>
      <c r="BL12" s="121">
        <v>21071</v>
      </c>
      <c r="BM12" s="123">
        <v>40</v>
      </c>
      <c r="BN12" s="125">
        <v>12354</v>
      </c>
      <c r="BO12" s="125">
        <v>36378</v>
      </c>
      <c r="BP12" s="121">
        <v>78129145</v>
      </c>
      <c r="BQ12" s="121">
        <v>2210396</v>
      </c>
      <c r="BR12" s="121">
        <v>8038587</v>
      </c>
      <c r="BS12" s="121">
        <v>55150863</v>
      </c>
      <c r="BT12" s="121">
        <v>0</v>
      </c>
      <c r="BU12" s="121">
        <v>3867540</v>
      </c>
      <c r="BV12" s="123">
        <v>4641</v>
      </c>
      <c r="BW12" s="124">
        <v>402466</v>
      </c>
    </row>
    <row r="13" spans="1:76" ht="15.75" customHeight="1">
      <c r="A13" s="120" t="s">
        <v>184</v>
      </c>
      <c r="B13" s="121">
        <v>12632192</v>
      </c>
      <c r="C13" s="121">
        <v>157969050</v>
      </c>
      <c r="D13" s="121">
        <v>161300580</v>
      </c>
      <c r="E13" s="121">
        <f t="shared" si="0"/>
        <v>7003252</v>
      </c>
      <c r="F13" s="122">
        <v>109871302</v>
      </c>
      <c r="G13" s="121">
        <v>1873500</v>
      </c>
      <c r="H13" s="121">
        <v>702802</v>
      </c>
      <c r="I13" s="121">
        <v>2408805</v>
      </c>
      <c r="J13" s="121">
        <v>1432896</v>
      </c>
      <c r="K13" s="117">
        <f t="shared" si="1"/>
        <v>4282305</v>
      </c>
      <c r="L13" s="121">
        <v>102340</v>
      </c>
      <c r="M13" s="121">
        <v>260085</v>
      </c>
      <c r="N13" s="121">
        <v>170791</v>
      </c>
      <c r="O13" s="121">
        <v>605048</v>
      </c>
      <c r="P13" s="121">
        <v>1138256</v>
      </c>
      <c r="Q13" s="121">
        <v>819156</v>
      </c>
      <c r="R13" s="121">
        <v>22055417</v>
      </c>
      <c r="S13" s="121">
        <v>1872689</v>
      </c>
      <c r="T13" s="122">
        <f t="shared" si="2"/>
        <v>20067571</v>
      </c>
      <c r="U13" s="121">
        <v>53595</v>
      </c>
      <c r="V13" s="121">
        <v>748177</v>
      </c>
      <c r="W13" s="121">
        <v>900166</v>
      </c>
      <c r="X13" s="122">
        <f t="shared" si="3"/>
        <v>-98394</v>
      </c>
      <c r="Y13" s="121">
        <v>109417</v>
      </c>
      <c r="Z13" s="121">
        <v>323158</v>
      </c>
      <c r="AA13" s="121">
        <v>3942851</v>
      </c>
      <c r="AB13" s="121">
        <v>23217249</v>
      </c>
      <c r="AC13" s="121">
        <v>15973449</v>
      </c>
      <c r="AD13" s="121">
        <v>42970196</v>
      </c>
      <c r="AE13" s="121">
        <v>258244</v>
      </c>
      <c r="AF13" s="117">
        <f t="shared" si="4"/>
        <v>20174544</v>
      </c>
      <c r="AG13" s="121">
        <v>1153871</v>
      </c>
      <c r="AH13" s="121">
        <v>1099926</v>
      </c>
      <c r="AI13" s="121">
        <v>187072</v>
      </c>
      <c r="AJ13" s="123">
        <v>70</v>
      </c>
      <c r="AK13" s="121">
        <v>117703</v>
      </c>
      <c r="AL13" s="121">
        <v>29031</v>
      </c>
      <c r="AM13" s="121">
        <v>1416626</v>
      </c>
      <c r="AN13" s="121">
        <v>1092430</v>
      </c>
      <c r="AO13" s="121">
        <v>76823</v>
      </c>
      <c r="AP13" s="123">
        <v>470</v>
      </c>
      <c r="AQ13" s="121">
        <v>6890828</v>
      </c>
      <c r="AR13" s="121">
        <v>1341354</v>
      </c>
      <c r="AS13" s="121">
        <v>1101064</v>
      </c>
      <c r="AT13" s="121">
        <v>133379</v>
      </c>
      <c r="AU13" s="121">
        <v>766366</v>
      </c>
      <c r="AV13" s="121">
        <v>416454</v>
      </c>
      <c r="AW13" s="121">
        <v>285460</v>
      </c>
      <c r="AX13" s="123">
        <v>1311</v>
      </c>
      <c r="AY13" s="121">
        <v>3331530</v>
      </c>
      <c r="AZ13" s="121">
        <v>12909</v>
      </c>
      <c r="BA13" s="123">
        <v>32254</v>
      </c>
      <c r="BB13" s="121">
        <v>36442</v>
      </c>
      <c r="BC13" s="121">
        <v>115402</v>
      </c>
      <c r="BD13" s="121">
        <v>1615582</v>
      </c>
      <c r="BE13" s="121">
        <v>53272</v>
      </c>
      <c r="BF13" s="121">
        <v>527891</v>
      </c>
      <c r="BG13" s="121">
        <v>64221</v>
      </c>
      <c r="BH13" s="121">
        <v>105355</v>
      </c>
      <c r="BI13" s="121">
        <v>149126</v>
      </c>
      <c r="BJ13" s="121">
        <v>346971</v>
      </c>
      <c r="BK13" s="121">
        <v>256236</v>
      </c>
      <c r="BL13" s="121">
        <v>6621</v>
      </c>
      <c r="BM13" s="121">
        <v>0</v>
      </c>
      <c r="BN13" s="125">
        <v>0</v>
      </c>
      <c r="BO13" s="125">
        <v>0</v>
      </c>
      <c r="BP13" s="121">
        <v>86793164</v>
      </c>
      <c r="BQ13" s="121">
        <v>2763273</v>
      </c>
      <c r="BR13" s="121">
        <v>13069740</v>
      </c>
      <c r="BS13" s="121">
        <v>78485310</v>
      </c>
      <c r="BT13" s="121">
        <v>0</v>
      </c>
      <c r="BU13" s="121">
        <v>21015599</v>
      </c>
      <c r="BV13" s="121">
        <v>2004</v>
      </c>
      <c r="BW13" s="124">
        <v>2096540</v>
      </c>
    </row>
    <row r="14" spans="1:76" ht="15.75" customHeight="1">
      <c r="A14" s="120" t="s">
        <v>185</v>
      </c>
      <c r="B14" s="121">
        <v>11615578</v>
      </c>
      <c r="C14" s="121">
        <v>202510121</v>
      </c>
      <c r="D14" s="121">
        <v>205814749</v>
      </c>
      <c r="E14" s="121">
        <f t="shared" si="0"/>
        <v>8382350</v>
      </c>
      <c r="F14" s="122">
        <v>152313380</v>
      </c>
      <c r="G14" s="121">
        <v>1734456</v>
      </c>
      <c r="H14" s="121">
        <v>697754</v>
      </c>
      <c r="I14" s="121">
        <v>2131590</v>
      </c>
      <c r="J14" s="121">
        <v>1311155</v>
      </c>
      <c r="K14" s="117">
        <f t="shared" si="1"/>
        <v>3866046</v>
      </c>
      <c r="L14" s="121">
        <v>128129</v>
      </c>
      <c r="M14" s="121">
        <v>217155</v>
      </c>
      <c r="N14" s="121">
        <v>236360</v>
      </c>
      <c r="O14" s="121">
        <v>635915</v>
      </c>
      <c r="P14" s="121">
        <v>1384975</v>
      </c>
      <c r="Q14" s="121">
        <v>786400</v>
      </c>
      <c r="R14" s="121">
        <v>18451245</v>
      </c>
      <c r="S14" s="121">
        <v>2411574</v>
      </c>
      <c r="T14" s="122">
        <f t="shared" si="2"/>
        <v>16238691</v>
      </c>
      <c r="U14" s="121">
        <v>52388</v>
      </c>
      <c r="V14" s="121">
        <v>1279980</v>
      </c>
      <c r="W14" s="121">
        <v>734811</v>
      </c>
      <c r="X14" s="122">
        <f t="shared" si="3"/>
        <v>597557</v>
      </c>
      <c r="Y14" s="121">
        <v>174551</v>
      </c>
      <c r="Z14" s="121">
        <v>311748</v>
      </c>
      <c r="AA14" s="121">
        <v>4717279</v>
      </c>
      <c r="AB14" s="121">
        <v>25506240</v>
      </c>
      <c r="AC14" s="121">
        <v>18869043</v>
      </c>
      <c r="AD14" s="121">
        <v>35344968</v>
      </c>
      <c r="AE14" s="121">
        <v>830403</v>
      </c>
      <c r="AF14" s="117">
        <f t="shared" si="4"/>
        <v>24416725</v>
      </c>
      <c r="AG14" s="121">
        <v>1393686</v>
      </c>
      <c r="AH14" s="121">
        <v>1321075</v>
      </c>
      <c r="AI14" s="121">
        <v>157302</v>
      </c>
      <c r="AJ14" s="126">
        <v>0</v>
      </c>
      <c r="AK14" s="121">
        <v>124443</v>
      </c>
      <c r="AL14" s="123">
        <v>8744</v>
      </c>
      <c r="AM14" s="121">
        <v>1647816</v>
      </c>
      <c r="AN14" s="121">
        <v>1259398</v>
      </c>
      <c r="AO14" s="121">
        <v>95031</v>
      </c>
      <c r="AP14" s="123">
        <v>598</v>
      </c>
      <c r="AQ14" s="121">
        <v>7528720</v>
      </c>
      <c r="AR14" s="121">
        <v>404703</v>
      </c>
      <c r="AS14" s="121">
        <v>1087335</v>
      </c>
      <c r="AT14" s="121">
        <v>106504</v>
      </c>
      <c r="AU14" s="121">
        <v>1007622</v>
      </c>
      <c r="AV14" s="121">
        <v>420485</v>
      </c>
      <c r="AW14" s="121">
        <v>168208</v>
      </c>
      <c r="AX14" s="123">
        <v>5492</v>
      </c>
      <c r="AY14" s="121">
        <v>3304627</v>
      </c>
      <c r="AZ14" s="121">
        <v>21668</v>
      </c>
      <c r="BA14" s="123">
        <v>6575</v>
      </c>
      <c r="BB14" s="121">
        <v>42603</v>
      </c>
      <c r="BC14" s="121">
        <v>60117</v>
      </c>
      <c r="BD14" s="121">
        <v>1369048</v>
      </c>
      <c r="BE14" s="121">
        <v>88250</v>
      </c>
      <c r="BF14" s="121">
        <v>622138</v>
      </c>
      <c r="BG14" s="121">
        <v>5742</v>
      </c>
      <c r="BH14" s="121">
        <v>86213</v>
      </c>
      <c r="BI14" s="121">
        <v>227321</v>
      </c>
      <c r="BJ14" s="121">
        <v>492617</v>
      </c>
      <c r="BK14" s="121">
        <v>245298</v>
      </c>
      <c r="BL14" s="121">
        <v>11377</v>
      </c>
      <c r="BM14" s="121">
        <v>0</v>
      </c>
      <c r="BN14" s="123">
        <v>39</v>
      </c>
      <c r="BO14" s="123">
        <v>25621</v>
      </c>
      <c r="BP14" s="121">
        <v>81900726</v>
      </c>
      <c r="BQ14" s="121">
        <v>2247733</v>
      </c>
      <c r="BR14" s="121">
        <v>14832123</v>
      </c>
      <c r="BS14" s="121">
        <v>82559298</v>
      </c>
      <c r="BT14" s="121">
        <v>0</v>
      </c>
      <c r="BU14" s="121">
        <v>46290061</v>
      </c>
      <c r="BV14" s="121">
        <v>10339</v>
      </c>
      <c r="BW14" s="124">
        <v>4657357</v>
      </c>
    </row>
    <row r="15" spans="1:76" ht="15.75" customHeight="1">
      <c r="A15" s="120" t="s">
        <v>186</v>
      </c>
      <c r="B15" s="121">
        <v>10168630</v>
      </c>
      <c r="C15" s="121">
        <v>227943527</v>
      </c>
      <c r="D15" s="121">
        <v>231267495</v>
      </c>
      <c r="E15" s="121">
        <f t="shared" si="0"/>
        <v>8752578</v>
      </c>
      <c r="F15" s="122">
        <v>177687668</v>
      </c>
      <c r="G15" s="121">
        <v>1692309</v>
      </c>
      <c r="H15" s="121">
        <v>825617</v>
      </c>
      <c r="I15" s="121">
        <v>3515791</v>
      </c>
      <c r="J15" s="121">
        <v>2464347</v>
      </c>
      <c r="K15" s="117">
        <f t="shared" si="1"/>
        <v>5208100</v>
      </c>
      <c r="L15" s="121">
        <v>161101</v>
      </c>
      <c r="M15" s="121">
        <v>398601</v>
      </c>
      <c r="N15" s="121">
        <v>330245</v>
      </c>
      <c r="O15" s="121">
        <v>945227</v>
      </c>
      <c r="P15" s="121">
        <v>1822512</v>
      </c>
      <c r="Q15" s="121">
        <v>636327</v>
      </c>
      <c r="R15" s="121">
        <v>13185914</v>
      </c>
      <c r="S15" s="121">
        <v>2570026</v>
      </c>
      <c r="T15" s="122">
        <f t="shared" si="2"/>
        <v>11187091</v>
      </c>
      <c r="U15" s="121">
        <v>64016</v>
      </c>
      <c r="V15" s="121">
        <v>1432750</v>
      </c>
      <c r="W15" s="121">
        <v>788896</v>
      </c>
      <c r="X15" s="122">
        <f t="shared" si="3"/>
        <v>707870</v>
      </c>
      <c r="Y15" s="121">
        <v>146827</v>
      </c>
      <c r="Z15" s="121">
        <v>445664</v>
      </c>
      <c r="AA15" s="121">
        <v>5181276</v>
      </c>
      <c r="AB15" s="121">
        <v>25916361</v>
      </c>
      <c r="AC15" s="121">
        <v>19963166</v>
      </c>
      <c r="AD15" s="121">
        <v>33270816</v>
      </c>
      <c r="AE15" s="121">
        <v>2579746</v>
      </c>
      <c r="AF15" s="117">
        <f t="shared" si="4"/>
        <v>27724188</v>
      </c>
      <c r="AG15" s="121">
        <v>1350086</v>
      </c>
      <c r="AH15" s="121">
        <v>1050768</v>
      </c>
      <c r="AI15" s="121">
        <v>174326</v>
      </c>
      <c r="AJ15" s="123">
        <v>17826</v>
      </c>
      <c r="AK15" s="121">
        <v>78105</v>
      </c>
      <c r="AL15" s="123">
        <v>18565</v>
      </c>
      <c r="AM15" s="121">
        <v>1584798</v>
      </c>
      <c r="AN15" s="121">
        <v>1153069</v>
      </c>
      <c r="AO15" s="121">
        <v>89104</v>
      </c>
      <c r="AP15" s="123">
        <v>23</v>
      </c>
      <c r="AQ15" s="121">
        <v>7916670</v>
      </c>
      <c r="AR15" s="121">
        <v>600604</v>
      </c>
      <c r="AS15" s="121">
        <v>837887</v>
      </c>
      <c r="AT15" s="121">
        <v>72044</v>
      </c>
      <c r="AU15" s="121">
        <v>792208</v>
      </c>
      <c r="AV15" s="121">
        <v>418633</v>
      </c>
      <c r="AW15" s="121">
        <v>258967</v>
      </c>
      <c r="AX15" s="123">
        <v>3602</v>
      </c>
      <c r="AY15" s="121">
        <v>3323968</v>
      </c>
      <c r="AZ15" s="121">
        <v>20355</v>
      </c>
      <c r="BA15" s="121">
        <v>22897</v>
      </c>
      <c r="BB15" s="121">
        <v>59377</v>
      </c>
      <c r="BC15" s="121">
        <v>148184</v>
      </c>
      <c r="BD15" s="121">
        <v>1029671</v>
      </c>
      <c r="BE15" s="121">
        <v>32871</v>
      </c>
      <c r="BF15" s="121">
        <v>671777</v>
      </c>
      <c r="BG15" s="121">
        <v>4880</v>
      </c>
      <c r="BH15" s="121">
        <v>109323</v>
      </c>
      <c r="BI15" s="121">
        <v>321950</v>
      </c>
      <c r="BJ15" s="121">
        <v>608417</v>
      </c>
      <c r="BK15" s="121">
        <v>218646</v>
      </c>
      <c r="BL15" s="121">
        <v>37870</v>
      </c>
      <c r="BM15" s="121">
        <v>0</v>
      </c>
      <c r="BN15" s="125">
        <v>108</v>
      </c>
      <c r="BO15" s="125">
        <v>53539</v>
      </c>
      <c r="BP15" s="121">
        <v>72099050</v>
      </c>
      <c r="BQ15" s="121">
        <v>2070678</v>
      </c>
      <c r="BR15" s="121">
        <v>17065870</v>
      </c>
      <c r="BS15" s="121">
        <v>74705611</v>
      </c>
      <c r="BT15" s="121">
        <v>0</v>
      </c>
      <c r="BU15" s="121">
        <v>72371843</v>
      </c>
      <c r="BV15" s="121">
        <v>12072</v>
      </c>
      <c r="BW15" s="124">
        <v>8007142</v>
      </c>
    </row>
    <row r="16" spans="1:76" ht="15.75" customHeight="1">
      <c r="A16" s="120" t="s">
        <v>187</v>
      </c>
      <c r="B16" s="121">
        <v>8734480</v>
      </c>
      <c r="C16" s="121">
        <v>239643702</v>
      </c>
      <c r="D16" s="121">
        <v>242933980</v>
      </c>
      <c r="E16" s="121">
        <f t="shared" si="0"/>
        <v>6591546</v>
      </c>
      <c r="F16" s="122">
        <v>193890034</v>
      </c>
      <c r="G16" s="121">
        <v>1650647</v>
      </c>
      <c r="H16" s="121">
        <v>832049</v>
      </c>
      <c r="I16" s="121">
        <v>2309114</v>
      </c>
      <c r="J16" s="121">
        <v>1489848</v>
      </c>
      <c r="K16" s="117">
        <f t="shared" si="1"/>
        <v>3959761</v>
      </c>
      <c r="L16" s="121">
        <v>279161</v>
      </c>
      <c r="M16" s="121">
        <v>476564</v>
      </c>
      <c r="N16" s="121">
        <v>363970</v>
      </c>
      <c r="O16" s="121">
        <v>519121</v>
      </c>
      <c r="P16" s="121">
        <v>1832759</v>
      </c>
      <c r="Q16" s="121">
        <v>846799</v>
      </c>
      <c r="R16" s="121">
        <v>10202692</v>
      </c>
      <c r="S16" s="121">
        <v>2247208</v>
      </c>
      <c r="T16" s="122">
        <f t="shared" si="2"/>
        <v>8786293</v>
      </c>
      <c r="U16" s="121">
        <v>45737</v>
      </c>
      <c r="V16" s="121">
        <v>1100583</v>
      </c>
      <c r="W16" s="121">
        <v>707355</v>
      </c>
      <c r="X16" s="122">
        <f t="shared" si="3"/>
        <v>438965</v>
      </c>
      <c r="Y16" s="121">
        <v>161914</v>
      </c>
      <c r="Z16" s="121">
        <v>241733</v>
      </c>
      <c r="AA16" s="121">
        <v>5306002</v>
      </c>
      <c r="AB16" s="121">
        <v>24573517</v>
      </c>
      <c r="AC16" s="121">
        <v>19677284</v>
      </c>
      <c r="AD16" s="121">
        <v>27120843</v>
      </c>
      <c r="AE16" s="121">
        <v>4284095</v>
      </c>
      <c r="AF16" s="117">
        <f t="shared" si="4"/>
        <v>29267381</v>
      </c>
      <c r="AG16" s="121">
        <v>1223254</v>
      </c>
      <c r="AH16" s="121">
        <v>1357967</v>
      </c>
      <c r="AI16" s="121">
        <v>167508</v>
      </c>
      <c r="AJ16" s="123">
        <v>3799</v>
      </c>
      <c r="AK16" s="121">
        <v>93996</v>
      </c>
      <c r="AL16" s="123">
        <v>7256</v>
      </c>
      <c r="AM16" s="121">
        <v>1455061</v>
      </c>
      <c r="AN16" s="121">
        <v>1346607</v>
      </c>
      <c r="AO16" s="121">
        <v>90184</v>
      </c>
      <c r="AP16" s="123">
        <v>26441</v>
      </c>
      <c r="AQ16" s="121">
        <v>5923789</v>
      </c>
      <c r="AR16" s="121">
        <v>1147383</v>
      </c>
      <c r="AS16" s="121">
        <v>923706</v>
      </c>
      <c r="AT16" s="121">
        <v>132169</v>
      </c>
      <c r="AU16" s="121">
        <v>532334</v>
      </c>
      <c r="AV16" s="121">
        <v>473685</v>
      </c>
      <c r="AW16" s="121">
        <v>223210</v>
      </c>
      <c r="AX16" s="121">
        <v>10940</v>
      </c>
      <c r="AY16" s="121">
        <v>3290278</v>
      </c>
      <c r="AZ16" s="121">
        <v>22494</v>
      </c>
      <c r="BA16" s="123">
        <v>22184</v>
      </c>
      <c r="BB16" s="121">
        <v>58844</v>
      </c>
      <c r="BC16" s="121">
        <v>196301</v>
      </c>
      <c r="BD16" s="121">
        <v>825891</v>
      </c>
      <c r="BE16" s="121">
        <v>43239</v>
      </c>
      <c r="BF16" s="121">
        <v>635754</v>
      </c>
      <c r="BG16" s="121">
        <v>14455</v>
      </c>
      <c r="BH16" s="121">
        <v>131644</v>
      </c>
      <c r="BI16" s="121">
        <v>474275</v>
      </c>
      <c r="BJ16" s="121">
        <v>667608</v>
      </c>
      <c r="BK16" s="121">
        <v>158658</v>
      </c>
      <c r="BL16" s="121">
        <v>23032</v>
      </c>
      <c r="BM16" s="121">
        <v>0</v>
      </c>
      <c r="BN16" s="125">
        <v>0</v>
      </c>
      <c r="BO16" s="125">
        <v>0</v>
      </c>
      <c r="BP16" s="121">
        <v>59724012</v>
      </c>
      <c r="BQ16" s="121">
        <v>1484921</v>
      </c>
      <c r="BR16" s="121">
        <v>20259536</v>
      </c>
      <c r="BS16" s="121">
        <v>66183281</v>
      </c>
      <c r="BT16" s="121">
        <v>0</v>
      </c>
      <c r="BU16" s="121">
        <v>96914012</v>
      </c>
      <c r="BV16" s="121">
        <v>11933</v>
      </c>
      <c r="BW16" s="124">
        <v>11274793</v>
      </c>
    </row>
    <row r="17" spans="1:76" ht="15.75" customHeight="1">
      <c r="A17" s="120" t="s">
        <v>188</v>
      </c>
      <c r="B17" s="121">
        <v>14451152</v>
      </c>
      <c r="C17" s="121">
        <v>502650975</v>
      </c>
      <c r="D17" s="121">
        <v>509167382</v>
      </c>
      <c r="E17" s="121">
        <f t="shared" si="0"/>
        <v>10875096</v>
      </c>
      <c r="F17" s="122">
        <v>408353008</v>
      </c>
      <c r="G17" s="121">
        <v>3099336</v>
      </c>
      <c r="H17" s="121">
        <v>1551565</v>
      </c>
      <c r="I17" s="121">
        <v>4694329</v>
      </c>
      <c r="J17" s="121">
        <v>3080551</v>
      </c>
      <c r="K17" s="117">
        <f t="shared" si="1"/>
        <v>7793665</v>
      </c>
      <c r="L17" s="121">
        <v>784978</v>
      </c>
      <c r="M17" s="121">
        <v>830623</v>
      </c>
      <c r="N17" s="121">
        <v>544689</v>
      </c>
      <c r="O17" s="121">
        <v>1251049</v>
      </c>
      <c r="P17" s="121">
        <v>3918114</v>
      </c>
      <c r="Q17" s="121">
        <v>1748591</v>
      </c>
      <c r="R17" s="121">
        <v>18911478</v>
      </c>
      <c r="S17" s="121">
        <v>3580427</v>
      </c>
      <c r="T17" s="122">
        <f t="shared" si="2"/>
        <v>16794214</v>
      </c>
      <c r="U17" s="121">
        <v>130635</v>
      </c>
      <c r="V17" s="121">
        <v>2512381</v>
      </c>
      <c r="W17" s="121">
        <v>1352215</v>
      </c>
      <c r="X17" s="122">
        <f t="shared" si="3"/>
        <v>1290801</v>
      </c>
      <c r="Y17" s="121">
        <v>283073</v>
      </c>
      <c r="Z17" s="121">
        <v>647992</v>
      </c>
      <c r="AA17" s="121">
        <v>9967719</v>
      </c>
      <c r="AB17" s="121">
        <v>54466941</v>
      </c>
      <c r="AC17" s="121">
        <v>41762823</v>
      </c>
      <c r="AD17" s="121">
        <v>43378647</v>
      </c>
      <c r="AE17" s="121">
        <v>12330056</v>
      </c>
      <c r="AF17" s="117">
        <f t="shared" si="4"/>
        <v>64060598</v>
      </c>
      <c r="AG17" s="121">
        <v>2316936</v>
      </c>
      <c r="AH17" s="121">
        <v>3100007</v>
      </c>
      <c r="AI17" s="121">
        <v>310301</v>
      </c>
      <c r="AJ17" s="121">
        <v>18931</v>
      </c>
      <c r="AK17" s="121">
        <v>204997</v>
      </c>
      <c r="AL17" s="125">
        <v>45296</v>
      </c>
      <c r="AM17" s="121">
        <v>2725112</v>
      </c>
      <c r="AN17" s="121">
        <v>2860503</v>
      </c>
      <c r="AO17" s="121">
        <v>168031</v>
      </c>
      <c r="AP17" s="121">
        <v>10378</v>
      </c>
      <c r="AQ17" s="121">
        <v>8196138</v>
      </c>
      <c r="AR17" s="121">
        <v>706372</v>
      </c>
      <c r="AS17" s="121">
        <v>1416020</v>
      </c>
      <c r="AT17" s="121">
        <v>165157</v>
      </c>
      <c r="AU17" s="121">
        <v>655674</v>
      </c>
      <c r="AV17" s="121">
        <v>871092</v>
      </c>
      <c r="AW17" s="121">
        <v>600778</v>
      </c>
      <c r="AX17" s="121">
        <v>45327</v>
      </c>
      <c r="AY17" s="121">
        <v>6516406</v>
      </c>
      <c r="AZ17" s="121">
        <v>74018</v>
      </c>
      <c r="BA17" s="121">
        <v>36670</v>
      </c>
      <c r="BB17" s="121">
        <v>94793</v>
      </c>
      <c r="BC17" s="121">
        <v>289644</v>
      </c>
      <c r="BD17" s="121">
        <v>1530863</v>
      </c>
      <c r="BE17" s="121">
        <v>70055</v>
      </c>
      <c r="BF17" s="121">
        <v>1273237</v>
      </c>
      <c r="BG17" s="121">
        <v>68963</v>
      </c>
      <c r="BH17" s="121">
        <v>227764</v>
      </c>
      <c r="BI17" s="121">
        <v>953095</v>
      </c>
      <c r="BJ17" s="121">
        <v>1483560</v>
      </c>
      <c r="BK17" s="121">
        <v>297906</v>
      </c>
      <c r="BL17" s="121">
        <v>55889</v>
      </c>
      <c r="BM17" s="121">
        <v>0</v>
      </c>
      <c r="BN17" s="121">
        <v>0</v>
      </c>
      <c r="BO17" s="121">
        <v>59949</v>
      </c>
      <c r="BP17" s="121">
        <v>93753879</v>
      </c>
      <c r="BQ17" s="121">
        <v>2428614</v>
      </c>
      <c r="BR17" s="121">
        <v>49009021</v>
      </c>
      <c r="BS17" s="121">
        <v>110989646</v>
      </c>
      <c r="BT17" s="121">
        <v>0</v>
      </c>
      <c r="BU17" s="121">
        <v>250562904</v>
      </c>
      <c r="BV17" s="125">
        <v>40485</v>
      </c>
      <c r="BW17" s="124">
        <v>30369944</v>
      </c>
    </row>
    <row r="18" spans="1:76" ht="15.75" customHeight="1">
      <c r="A18" s="120" t="s">
        <v>189</v>
      </c>
      <c r="B18" s="121">
        <v>10873672</v>
      </c>
      <c r="C18" s="121">
        <v>486762494</v>
      </c>
      <c r="D18" s="121">
        <v>493283624</v>
      </c>
      <c r="E18" s="121">
        <f t="shared" si="0"/>
        <v>7858467</v>
      </c>
      <c r="F18" s="122">
        <v>391349650</v>
      </c>
      <c r="G18" s="121">
        <v>3213452</v>
      </c>
      <c r="H18" s="121">
        <v>1999360</v>
      </c>
      <c r="I18" s="121">
        <v>4971785</v>
      </c>
      <c r="J18" s="121">
        <v>3163634</v>
      </c>
      <c r="K18" s="117">
        <f t="shared" si="1"/>
        <v>8185237</v>
      </c>
      <c r="L18" s="121">
        <v>996999</v>
      </c>
      <c r="M18" s="121">
        <v>778131</v>
      </c>
      <c r="N18" s="121">
        <v>728577</v>
      </c>
      <c r="O18" s="121">
        <v>1181409</v>
      </c>
      <c r="P18" s="121">
        <v>4367405</v>
      </c>
      <c r="Q18" s="121">
        <v>2038297</v>
      </c>
      <c r="R18" s="121">
        <v>15568375</v>
      </c>
      <c r="S18" s="121">
        <v>2694193</v>
      </c>
      <c r="T18" s="122">
        <f t="shared" si="2"/>
        <v>14750458</v>
      </c>
      <c r="U18" s="121">
        <v>105962</v>
      </c>
      <c r="V18" s="121">
        <v>3081809</v>
      </c>
      <c r="W18" s="121">
        <v>1278055</v>
      </c>
      <c r="X18" s="122">
        <f t="shared" si="3"/>
        <v>1909716</v>
      </c>
      <c r="Y18" s="121">
        <v>353513</v>
      </c>
      <c r="Z18" s="121">
        <v>494758</v>
      </c>
      <c r="AA18" s="121">
        <v>9652219</v>
      </c>
      <c r="AB18" s="121">
        <v>57471243</v>
      </c>
      <c r="AC18" s="121">
        <v>42779490</v>
      </c>
      <c r="AD18" s="121">
        <v>34592703</v>
      </c>
      <c r="AE18" s="121">
        <v>16798387</v>
      </c>
      <c r="AF18" s="117">
        <f t="shared" si="4"/>
        <v>69230096</v>
      </c>
      <c r="AG18" s="121">
        <v>2500620</v>
      </c>
      <c r="AH18" s="121">
        <v>3202117</v>
      </c>
      <c r="AI18" s="121">
        <v>276438</v>
      </c>
      <c r="AJ18" s="123">
        <v>33</v>
      </c>
      <c r="AK18" s="121">
        <v>204912</v>
      </c>
      <c r="AL18" s="125">
        <v>0</v>
      </c>
      <c r="AM18" s="121">
        <v>2933643</v>
      </c>
      <c r="AN18" s="121">
        <v>3253515</v>
      </c>
      <c r="AO18" s="121">
        <v>352127</v>
      </c>
      <c r="AP18" s="121">
        <v>14483</v>
      </c>
      <c r="AQ18" s="121">
        <v>5714693</v>
      </c>
      <c r="AR18" s="121">
        <v>1389398</v>
      </c>
      <c r="AS18" s="121">
        <v>1424524</v>
      </c>
      <c r="AT18" s="121">
        <v>259700</v>
      </c>
      <c r="AU18" s="121">
        <v>585595</v>
      </c>
      <c r="AV18" s="121">
        <v>836872</v>
      </c>
      <c r="AW18" s="121">
        <v>451691</v>
      </c>
      <c r="AX18" s="121">
        <v>13723</v>
      </c>
      <c r="AY18" s="121">
        <v>6521129</v>
      </c>
      <c r="AZ18" s="121">
        <v>87448</v>
      </c>
      <c r="BA18" s="121">
        <v>37697</v>
      </c>
      <c r="BB18" s="121">
        <v>161155</v>
      </c>
      <c r="BC18" s="121">
        <v>316031</v>
      </c>
      <c r="BD18" s="121">
        <v>1341265</v>
      </c>
      <c r="BE18" s="121">
        <v>140874</v>
      </c>
      <c r="BF18" s="121">
        <v>1233603</v>
      </c>
      <c r="BG18" s="121">
        <v>12718</v>
      </c>
      <c r="BH18" s="121">
        <v>466335</v>
      </c>
      <c r="BI18" s="121">
        <v>1040681</v>
      </c>
      <c r="BJ18" s="121">
        <v>1335415</v>
      </c>
      <c r="BK18" s="121">
        <v>212902</v>
      </c>
      <c r="BL18" s="121">
        <v>51472</v>
      </c>
      <c r="BM18" s="121">
        <v>0</v>
      </c>
      <c r="BN18" s="123">
        <v>5804</v>
      </c>
      <c r="BO18" s="121">
        <v>77730</v>
      </c>
      <c r="BP18" s="121">
        <v>64197034</v>
      </c>
      <c r="BQ18" s="121">
        <v>1762384</v>
      </c>
      <c r="BR18" s="121">
        <v>56019162</v>
      </c>
      <c r="BS18" s="121">
        <v>84403268</v>
      </c>
      <c r="BT18" s="121">
        <v>0</v>
      </c>
      <c r="BU18" s="121">
        <v>282157579</v>
      </c>
      <c r="BV18" s="125">
        <v>0</v>
      </c>
      <c r="BW18" s="124">
        <v>35843929</v>
      </c>
    </row>
    <row r="19" spans="1:76" ht="15.75" customHeight="1">
      <c r="A19" s="120" t="s">
        <v>190</v>
      </c>
      <c r="B19" s="121">
        <v>18985371</v>
      </c>
      <c r="C19" s="121">
        <v>1168608366</v>
      </c>
      <c r="D19" s="121">
        <v>1183388212</v>
      </c>
      <c r="E19" s="121">
        <f t="shared" si="0"/>
        <v>19357952</v>
      </c>
      <c r="F19" s="122">
        <v>902783183</v>
      </c>
      <c r="G19" s="121">
        <v>8207663</v>
      </c>
      <c r="H19" s="121">
        <v>4658954</v>
      </c>
      <c r="I19" s="121">
        <v>13775830</v>
      </c>
      <c r="J19" s="121">
        <v>9196721</v>
      </c>
      <c r="K19" s="117">
        <f t="shared" si="1"/>
        <v>21983493</v>
      </c>
      <c r="L19" s="121">
        <v>3440929</v>
      </c>
      <c r="M19" s="121">
        <v>1857454</v>
      </c>
      <c r="N19" s="121">
        <v>1871728</v>
      </c>
      <c r="O19" s="121">
        <v>2757760</v>
      </c>
      <c r="P19" s="121">
        <v>14130577</v>
      </c>
      <c r="Q19" s="121">
        <v>3734465</v>
      </c>
      <c r="R19" s="121">
        <v>33603542</v>
      </c>
      <c r="S19" s="121">
        <v>5373609</v>
      </c>
      <c r="T19" s="122">
        <f t="shared" si="2"/>
        <v>37740013</v>
      </c>
      <c r="U19" s="121">
        <v>437648</v>
      </c>
      <c r="V19" s="121">
        <v>8891564</v>
      </c>
      <c r="W19" s="121">
        <v>3050597</v>
      </c>
      <c r="X19" s="122">
        <f t="shared" si="3"/>
        <v>6278615</v>
      </c>
      <c r="Y19" s="121">
        <v>891390</v>
      </c>
      <c r="Z19" s="121">
        <v>1736230</v>
      </c>
      <c r="AA19" s="121">
        <v>29798461</v>
      </c>
      <c r="AB19" s="121">
        <v>150995280</v>
      </c>
      <c r="AC19" s="121">
        <v>110364786</v>
      </c>
      <c r="AD19" s="121">
        <v>75987725</v>
      </c>
      <c r="AE19" s="121">
        <v>55081709</v>
      </c>
      <c r="AF19" s="117">
        <f t="shared" si="4"/>
        <v>195244956</v>
      </c>
      <c r="AG19" s="121">
        <v>7233432</v>
      </c>
      <c r="AH19" s="121">
        <v>7405787</v>
      </c>
      <c r="AI19" s="121">
        <v>1148482</v>
      </c>
      <c r="AJ19" s="121">
        <v>65234</v>
      </c>
      <c r="AK19" s="121">
        <v>861828</v>
      </c>
      <c r="AL19" s="121">
        <v>109407</v>
      </c>
      <c r="AM19" s="121">
        <v>9058671</v>
      </c>
      <c r="AN19" s="121">
        <v>7327074</v>
      </c>
      <c r="AO19" s="121">
        <v>1099226</v>
      </c>
      <c r="AP19" s="121">
        <v>39284</v>
      </c>
      <c r="AQ19" s="121">
        <v>10182494</v>
      </c>
      <c r="AR19" s="121">
        <v>2764147</v>
      </c>
      <c r="AS19" s="121">
        <v>3291807</v>
      </c>
      <c r="AT19" s="121">
        <v>208885</v>
      </c>
      <c r="AU19" s="121">
        <v>1480784</v>
      </c>
      <c r="AV19" s="121">
        <v>1807387</v>
      </c>
      <c r="AW19" s="121">
        <v>1243050</v>
      </c>
      <c r="AX19" s="121">
        <v>41948</v>
      </c>
      <c r="AY19" s="121">
        <v>14779846</v>
      </c>
      <c r="AZ19" s="121">
        <v>201427</v>
      </c>
      <c r="BA19" s="121">
        <v>131396</v>
      </c>
      <c r="BB19" s="121">
        <v>366904</v>
      </c>
      <c r="BC19" s="121">
        <v>444083</v>
      </c>
      <c r="BD19" s="121">
        <v>2891191</v>
      </c>
      <c r="BE19" s="121">
        <v>692502</v>
      </c>
      <c r="BF19" s="121">
        <v>2831347</v>
      </c>
      <c r="BG19" s="121">
        <v>94887</v>
      </c>
      <c r="BH19" s="121">
        <v>1275542</v>
      </c>
      <c r="BI19" s="121">
        <v>2606500</v>
      </c>
      <c r="BJ19" s="121">
        <v>2204385</v>
      </c>
      <c r="BK19" s="121">
        <v>562867</v>
      </c>
      <c r="BL19" s="121">
        <v>215547</v>
      </c>
      <c r="BM19" s="123">
        <v>1966</v>
      </c>
      <c r="BN19" s="121">
        <v>18968</v>
      </c>
      <c r="BO19" s="121">
        <v>240335</v>
      </c>
      <c r="BP19" s="121">
        <v>101178455</v>
      </c>
      <c r="BQ19" s="121">
        <v>3217100</v>
      </c>
      <c r="BR19" s="121">
        <v>153913453</v>
      </c>
      <c r="BS19" s="121">
        <v>159739029</v>
      </c>
      <c r="BT19" s="121">
        <v>0</v>
      </c>
      <c r="BU19" s="121">
        <v>753666074</v>
      </c>
      <c r="BV19" s="121">
        <v>50505</v>
      </c>
      <c r="BW19" s="124">
        <v>106797612</v>
      </c>
    </row>
    <row r="20" spans="1:76" ht="15.75" customHeight="1">
      <c r="A20" s="120" t="s">
        <v>191</v>
      </c>
      <c r="B20" s="121">
        <v>12103891</v>
      </c>
      <c r="C20" s="121">
        <v>1046406104</v>
      </c>
      <c r="D20" s="121">
        <v>1057939972</v>
      </c>
      <c r="E20" s="121">
        <f t="shared" si="0"/>
        <v>16763698</v>
      </c>
      <c r="F20" s="122">
        <v>798324358</v>
      </c>
      <c r="G20" s="121">
        <v>7258960</v>
      </c>
      <c r="H20" s="121">
        <v>4217905</v>
      </c>
      <c r="I20" s="121">
        <v>13987364</v>
      </c>
      <c r="J20" s="121">
        <v>9761605</v>
      </c>
      <c r="K20" s="117">
        <f t="shared" si="1"/>
        <v>21246324</v>
      </c>
      <c r="L20" s="121">
        <v>3858236</v>
      </c>
      <c r="M20" s="121">
        <v>924382</v>
      </c>
      <c r="N20" s="121">
        <v>2008308</v>
      </c>
      <c r="O20" s="121">
        <v>1975123</v>
      </c>
      <c r="P20" s="121">
        <v>14382161</v>
      </c>
      <c r="Q20" s="121">
        <v>3195117</v>
      </c>
      <c r="R20" s="121">
        <v>28665423</v>
      </c>
      <c r="S20" s="121">
        <v>3703612</v>
      </c>
      <c r="T20" s="122">
        <f t="shared" si="2"/>
        <v>36182040</v>
      </c>
      <c r="U20" s="121">
        <v>317227</v>
      </c>
      <c r="V20" s="121">
        <v>10748796</v>
      </c>
      <c r="W20" s="121">
        <v>2780738</v>
      </c>
      <c r="X20" s="122">
        <f t="shared" si="3"/>
        <v>8285285</v>
      </c>
      <c r="Y20" s="121">
        <v>756534</v>
      </c>
      <c r="Z20" s="121">
        <v>954587</v>
      </c>
      <c r="AA20" s="121">
        <v>29482039</v>
      </c>
      <c r="AB20" s="121">
        <v>144668415</v>
      </c>
      <c r="AC20" s="121">
        <v>99246109</v>
      </c>
      <c r="AD20" s="121">
        <v>57779426</v>
      </c>
      <c r="AE20" s="121">
        <v>48410119</v>
      </c>
      <c r="AF20" s="117">
        <f t="shared" si="4"/>
        <v>177138267</v>
      </c>
      <c r="AG20" s="121">
        <v>6494351</v>
      </c>
      <c r="AH20" s="121">
        <v>6048358</v>
      </c>
      <c r="AI20" s="121">
        <v>1296552</v>
      </c>
      <c r="AJ20" s="121">
        <v>31345</v>
      </c>
      <c r="AK20" s="121">
        <v>657878</v>
      </c>
      <c r="AL20" s="121">
        <v>64140</v>
      </c>
      <c r="AM20" s="121">
        <v>8294672</v>
      </c>
      <c r="AN20" s="121">
        <v>6057151</v>
      </c>
      <c r="AO20" s="121">
        <v>633221</v>
      </c>
      <c r="AP20" s="121">
        <v>2653</v>
      </c>
      <c r="AQ20" s="121">
        <v>6369005</v>
      </c>
      <c r="AR20" s="121">
        <v>2166743</v>
      </c>
      <c r="AS20" s="121">
        <v>2802060</v>
      </c>
      <c r="AT20" s="121">
        <v>228416</v>
      </c>
      <c r="AU20" s="121">
        <v>692688</v>
      </c>
      <c r="AV20" s="121">
        <v>2310024</v>
      </c>
      <c r="AW20" s="121">
        <v>877747</v>
      </c>
      <c r="AX20" s="121">
        <v>40053</v>
      </c>
      <c r="AY20" s="121">
        <v>11533868</v>
      </c>
      <c r="AZ20" s="121">
        <v>175653</v>
      </c>
      <c r="BA20" s="121">
        <v>30651</v>
      </c>
      <c r="BB20" s="121">
        <v>418881</v>
      </c>
      <c r="BC20" s="121">
        <v>338525</v>
      </c>
      <c r="BD20" s="121">
        <v>2474329</v>
      </c>
      <c r="BE20" s="121">
        <v>883376</v>
      </c>
      <c r="BF20" s="121">
        <v>2242366</v>
      </c>
      <c r="BG20" s="121">
        <v>20070</v>
      </c>
      <c r="BH20" s="121">
        <v>1016295</v>
      </c>
      <c r="BI20" s="121">
        <v>1696347</v>
      </c>
      <c r="BJ20" s="121">
        <v>1512626</v>
      </c>
      <c r="BK20" s="121">
        <v>244879</v>
      </c>
      <c r="BL20" s="121">
        <v>211833</v>
      </c>
      <c r="BM20" s="123">
        <v>721</v>
      </c>
      <c r="BN20" s="121">
        <v>304</v>
      </c>
      <c r="BO20" s="121">
        <v>267012</v>
      </c>
      <c r="BP20" s="121">
        <v>49071163</v>
      </c>
      <c r="BQ20" s="121">
        <v>1969403</v>
      </c>
      <c r="BR20" s="121">
        <v>154821733</v>
      </c>
      <c r="BS20" s="121">
        <v>115072966</v>
      </c>
      <c r="BT20" s="121">
        <v>0</v>
      </c>
      <c r="BU20" s="121">
        <v>726400946</v>
      </c>
      <c r="BV20" s="121">
        <v>142159</v>
      </c>
      <c r="BW20" s="124">
        <v>108229853</v>
      </c>
    </row>
    <row r="21" spans="1:76" ht="15.75" customHeight="1">
      <c r="A21" s="120" t="s">
        <v>192</v>
      </c>
      <c r="B21" s="121">
        <v>15646648</v>
      </c>
      <c r="C21" s="121">
        <v>2100003307</v>
      </c>
      <c r="D21" s="121">
        <v>2126905242</v>
      </c>
      <c r="E21" s="121">
        <f t="shared" si="0"/>
        <v>39649728</v>
      </c>
      <c r="F21" s="122">
        <v>1599743841</v>
      </c>
      <c r="G21" s="121">
        <v>14743049</v>
      </c>
      <c r="H21" s="121">
        <v>12014851</v>
      </c>
      <c r="I21" s="121">
        <v>35269567</v>
      </c>
      <c r="J21" s="121">
        <v>25511298</v>
      </c>
      <c r="K21" s="117">
        <f t="shared" si="1"/>
        <v>50012616</v>
      </c>
      <c r="L21" s="121">
        <v>8416082</v>
      </c>
      <c r="M21" s="121">
        <v>1733840</v>
      </c>
      <c r="N21" s="121">
        <v>4501088</v>
      </c>
      <c r="O21" s="121">
        <v>3684235</v>
      </c>
      <c r="P21" s="121">
        <v>60179187</v>
      </c>
      <c r="Q21" s="121">
        <v>7553018</v>
      </c>
      <c r="R21" s="121">
        <v>65629215</v>
      </c>
      <c r="S21" s="121">
        <v>6154756</v>
      </c>
      <c r="T21" s="122">
        <f t="shared" si="2"/>
        <v>112917481</v>
      </c>
      <c r="U21" s="121">
        <v>539115</v>
      </c>
      <c r="V21" s="121">
        <v>35335539</v>
      </c>
      <c r="W21" s="121">
        <v>5363662</v>
      </c>
      <c r="X21" s="122">
        <f t="shared" si="3"/>
        <v>30510992</v>
      </c>
      <c r="Y21" s="121">
        <v>1975632</v>
      </c>
      <c r="Z21" s="121">
        <v>2279133</v>
      </c>
      <c r="AA21" s="121">
        <v>64481259</v>
      </c>
      <c r="AB21" s="121">
        <v>277909306</v>
      </c>
      <c r="AC21" s="121">
        <v>168075509</v>
      </c>
      <c r="AD21" s="121">
        <v>72380405</v>
      </c>
      <c r="AE21" s="121">
        <v>61513816</v>
      </c>
      <c r="AF21" s="117">
        <f t="shared" si="4"/>
        <v>294070584</v>
      </c>
      <c r="AG21" s="121">
        <v>15744031</v>
      </c>
      <c r="AH21" s="121">
        <v>12755764</v>
      </c>
      <c r="AI21" s="121">
        <v>3808203</v>
      </c>
      <c r="AJ21" s="121">
        <v>26325</v>
      </c>
      <c r="AK21" s="121">
        <v>2094216</v>
      </c>
      <c r="AL21" s="121">
        <v>133025</v>
      </c>
      <c r="AM21" s="121">
        <v>21043012</v>
      </c>
      <c r="AN21" s="121">
        <v>8133742</v>
      </c>
      <c r="AO21" s="121">
        <v>3379027</v>
      </c>
      <c r="AP21" s="121">
        <v>73282</v>
      </c>
      <c r="AQ21" s="121">
        <v>6697406</v>
      </c>
      <c r="AR21" s="121">
        <v>3367003</v>
      </c>
      <c r="AS21" s="121">
        <v>7292324</v>
      </c>
      <c r="AT21" s="121">
        <v>931467</v>
      </c>
      <c r="AU21" s="121">
        <v>2081648</v>
      </c>
      <c r="AV21" s="121">
        <v>4196706</v>
      </c>
      <c r="AW21" s="121">
        <v>1726357</v>
      </c>
      <c r="AX21" s="121">
        <v>55617</v>
      </c>
      <c r="AY21" s="121">
        <v>26901935</v>
      </c>
      <c r="AZ21" s="121">
        <v>291871</v>
      </c>
      <c r="BA21" s="121">
        <v>111088</v>
      </c>
      <c r="BB21" s="121">
        <v>940089</v>
      </c>
      <c r="BC21" s="121">
        <v>657141</v>
      </c>
      <c r="BD21" s="121">
        <v>5371829</v>
      </c>
      <c r="BE21" s="121">
        <v>4259080</v>
      </c>
      <c r="BF21" s="121">
        <v>5809480</v>
      </c>
      <c r="BG21" s="121">
        <v>48546</v>
      </c>
      <c r="BH21" s="121">
        <v>2413749</v>
      </c>
      <c r="BI21" s="121">
        <v>3021587</v>
      </c>
      <c r="BJ21" s="121">
        <v>1641031</v>
      </c>
      <c r="BK21" s="121">
        <v>1105416</v>
      </c>
      <c r="BL21" s="121">
        <v>817833</v>
      </c>
      <c r="BM21" s="123">
        <v>2386</v>
      </c>
      <c r="BN21" s="121">
        <v>20396</v>
      </c>
      <c r="BO21" s="121">
        <v>390411</v>
      </c>
      <c r="BP21" s="121">
        <v>32645470</v>
      </c>
      <c r="BQ21" s="121">
        <v>1458658</v>
      </c>
      <c r="BR21" s="121">
        <v>334445855</v>
      </c>
      <c r="BS21" s="121">
        <v>164107390</v>
      </c>
      <c r="BT21" s="121">
        <v>0</v>
      </c>
      <c r="BU21" s="121">
        <v>1568729628</v>
      </c>
      <c r="BV21" s="121">
        <v>1498796</v>
      </c>
      <c r="BW21" s="124">
        <v>277714579</v>
      </c>
    </row>
    <row r="22" spans="1:76" ht="15.75" customHeight="1">
      <c r="A22" s="120" t="s">
        <v>193</v>
      </c>
      <c r="B22" s="121">
        <v>1806561</v>
      </c>
      <c r="C22" s="121">
        <v>401268048</v>
      </c>
      <c r="D22" s="121">
        <v>408048257</v>
      </c>
      <c r="E22" s="121">
        <f t="shared" si="0"/>
        <v>9954291</v>
      </c>
      <c r="F22" s="122">
        <v>290173207</v>
      </c>
      <c r="G22" s="121">
        <v>3926147</v>
      </c>
      <c r="H22" s="121">
        <v>3410911</v>
      </c>
      <c r="I22" s="121">
        <v>9710923</v>
      </c>
      <c r="J22" s="121">
        <v>7256870</v>
      </c>
      <c r="K22" s="117">
        <f t="shared" si="1"/>
        <v>13637070</v>
      </c>
      <c r="L22" s="121">
        <v>1360836</v>
      </c>
      <c r="M22" s="125">
        <v>1288376</v>
      </c>
      <c r="N22" s="121">
        <v>1333760</v>
      </c>
      <c r="O22" s="121">
        <v>831399</v>
      </c>
      <c r="P22" s="121">
        <v>26187374</v>
      </c>
      <c r="Q22" s="121">
        <v>2494940</v>
      </c>
      <c r="R22" s="121">
        <v>17395342</v>
      </c>
      <c r="S22" s="121">
        <v>1157679</v>
      </c>
      <c r="T22" s="122">
        <f t="shared" si="2"/>
        <v>40432458</v>
      </c>
      <c r="U22" s="121">
        <v>120646</v>
      </c>
      <c r="V22" s="121">
        <v>13267372</v>
      </c>
      <c r="W22" s="121">
        <v>1018670</v>
      </c>
      <c r="X22" s="122">
        <f t="shared" si="3"/>
        <v>12369348</v>
      </c>
      <c r="Y22" s="121">
        <v>603685</v>
      </c>
      <c r="Z22" s="121">
        <v>704189</v>
      </c>
      <c r="AA22" s="121">
        <v>11925053</v>
      </c>
      <c r="AB22" s="121">
        <v>47887023</v>
      </c>
      <c r="AC22" s="121">
        <v>22567817</v>
      </c>
      <c r="AD22" s="121">
        <v>8222838</v>
      </c>
      <c r="AE22" s="121">
        <v>6989013</v>
      </c>
      <c r="AF22" s="117">
        <f t="shared" si="4"/>
        <v>41481883</v>
      </c>
      <c r="AG22" s="121">
        <v>3924778</v>
      </c>
      <c r="AH22" s="121">
        <v>2711266</v>
      </c>
      <c r="AI22" s="121">
        <v>1159687</v>
      </c>
      <c r="AJ22" s="121">
        <v>1836</v>
      </c>
      <c r="AK22" s="121">
        <v>385420</v>
      </c>
      <c r="AL22" s="121">
        <v>4962</v>
      </c>
      <c r="AM22" s="121">
        <v>5302928</v>
      </c>
      <c r="AN22" s="121">
        <v>1035707</v>
      </c>
      <c r="AO22" s="121">
        <v>1251332</v>
      </c>
      <c r="AP22" s="121">
        <v>22534</v>
      </c>
      <c r="AQ22" s="121">
        <v>511980</v>
      </c>
      <c r="AR22" s="121">
        <v>893353</v>
      </c>
      <c r="AS22" s="121">
        <v>1958102</v>
      </c>
      <c r="AT22" s="121">
        <v>187636</v>
      </c>
      <c r="AU22" s="121">
        <v>591719</v>
      </c>
      <c r="AV22" s="121">
        <v>1483844</v>
      </c>
      <c r="AW22" s="121">
        <v>433014</v>
      </c>
      <c r="AX22" s="125">
        <v>23380</v>
      </c>
      <c r="AY22" s="121">
        <v>6780209</v>
      </c>
      <c r="AZ22" s="125">
        <v>40188</v>
      </c>
      <c r="BA22" s="121">
        <v>12309</v>
      </c>
      <c r="BB22" s="121">
        <v>241781</v>
      </c>
      <c r="BC22" s="121">
        <v>139297</v>
      </c>
      <c r="BD22" s="121">
        <v>1266299</v>
      </c>
      <c r="BE22" s="121">
        <v>2081433</v>
      </c>
      <c r="BF22" s="121">
        <v>1521930</v>
      </c>
      <c r="BG22" s="121">
        <v>2170</v>
      </c>
      <c r="BH22" s="121">
        <v>725834</v>
      </c>
      <c r="BI22" s="121">
        <v>340826</v>
      </c>
      <c r="BJ22" s="121">
        <v>0</v>
      </c>
      <c r="BK22" s="121">
        <v>0</v>
      </c>
      <c r="BL22" s="121">
        <v>273453</v>
      </c>
      <c r="BM22" s="123">
        <v>741</v>
      </c>
      <c r="BN22" s="125">
        <v>30729</v>
      </c>
      <c r="BO22" s="121">
        <v>141118</v>
      </c>
      <c r="BP22" s="121">
        <v>1373907</v>
      </c>
      <c r="BQ22" s="121">
        <v>69138</v>
      </c>
      <c r="BR22" s="121">
        <v>63700012</v>
      </c>
      <c r="BS22" s="121">
        <v>19816412</v>
      </c>
      <c r="BT22" s="125">
        <v>0</v>
      </c>
      <c r="BU22" s="121">
        <v>316757816</v>
      </c>
      <c r="BV22" s="121">
        <v>2196553</v>
      </c>
      <c r="BW22" s="124">
        <v>68413205</v>
      </c>
    </row>
    <row r="23" spans="1:76" ht="15.75" customHeight="1">
      <c r="A23" s="120" t="s">
        <v>194</v>
      </c>
      <c r="B23" s="121">
        <v>2347551</v>
      </c>
      <c r="C23" s="121">
        <v>785483208</v>
      </c>
      <c r="D23" s="121">
        <v>802081354</v>
      </c>
      <c r="E23" s="121">
        <f t="shared" si="0"/>
        <v>22983862</v>
      </c>
      <c r="F23" s="122">
        <v>516344861</v>
      </c>
      <c r="G23" s="121">
        <v>10033239</v>
      </c>
      <c r="H23" s="121">
        <v>9252336</v>
      </c>
      <c r="I23" s="121">
        <v>25156153</v>
      </c>
      <c r="J23" s="121">
        <v>19687999</v>
      </c>
      <c r="K23" s="117">
        <f t="shared" si="1"/>
        <v>35189392</v>
      </c>
      <c r="L23" s="121">
        <v>1848117</v>
      </c>
      <c r="M23" s="125">
        <v>0</v>
      </c>
      <c r="N23" s="121">
        <v>2674691</v>
      </c>
      <c r="O23" s="121">
        <v>1688061</v>
      </c>
      <c r="P23" s="121">
        <v>90540443</v>
      </c>
      <c r="Q23" s="121">
        <v>5733596</v>
      </c>
      <c r="R23" s="121">
        <v>42981029</v>
      </c>
      <c r="S23" s="121">
        <v>2029401</v>
      </c>
      <c r="T23" s="122">
        <f t="shared" si="2"/>
        <v>126745105</v>
      </c>
      <c r="U23" s="121">
        <v>160455</v>
      </c>
      <c r="V23" s="121">
        <v>45081406</v>
      </c>
      <c r="W23" s="121">
        <v>1725888</v>
      </c>
      <c r="X23" s="122">
        <f t="shared" si="3"/>
        <v>43515973</v>
      </c>
      <c r="Y23" s="121">
        <v>1538770</v>
      </c>
      <c r="Z23" s="121">
        <v>1214215</v>
      </c>
      <c r="AA23" s="121">
        <v>20240114</v>
      </c>
      <c r="AB23" s="121">
        <v>71334997</v>
      </c>
      <c r="AC23" s="121">
        <v>27842084</v>
      </c>
      <c r="AD23" s="121">
        <v>10853936</v>
      </c>
      <c r="AE23" s="121">
        <v>9219963</v>
      </c>
      <c r="AF23" s="117">
        <f t="shared" si="4"/>
        <v>57302161</v>
      </c>
      <c r="AG23" s="121">
        <v>9819601</v>
      </c>
      <c r="AH23" s="121">
        <v>5058983</v>
      </c>
      <c r="AI23" s="121">
        <v>3284926</v>
      </c>
      <c r="AJ23" s="121">
        <v>31473</v>
      </c>
      <c r="AK23" s="121">
        <v>736247</v>
      </c>
      <c r="AL23" s="121">
        <v>37792</v>
      </c>
      <c r="AM23" s="121">
        <v>13496336</v>
      </c>
      <c r="AN23" s="121">
        <v>2142352</v>
      </c>
      <c r="AO23" s="121">
        <v>3150916</v>
      </c>
      <c r="AP23" s="121">
        <v>77908</v>
      </c>
      <c r="AQ23" s="121">
        <v>573530</v>
      </c>
      <c r="AR23" s="121">
        <v>1849959</v>
      </c>
      <c r="AS23" s="121">
        <v>4495407</v>
      </c>
      <c r="AT23" s="121">
        <v>515159</v>
      </c>
      <c r="AU23" s="121">
        <v>1475039</v>
      </c>
      <c r="AV23" s="121">
        <v>4042468</v>
      </c>
      <c r="AW23" s="121">
        <v>593895</v>
      </c>
      <c r="AX23" s="125">
        <v>0</v>
      </c>
      <c r="AY23" s="121">
        <v>16598146</v>
      </c>
      <c r="AZ23" s="125">
        <v>0</v>
      </c>
      <c r="BA23" s="121">
        <v>13633</v>
      </c>
      <c r="BB23" s="121">
        <v>484201</v>
      </c>
      <c r="BC23" s="121">
        <v>168667</v>
      </c>
      <c r="BD23" s="121">
        <v>2834730</v>
      </c>
      <c r="BE23" s="121">
        <v>6183211</v>
      </c>
      <c r="BF23" s="121">
        <v>3432310</v>
      </c>
      <c r="BG23" s="121">
        <v>9321</v>
      </c>
      <c r="BH23" s="121">
        <v>1596352</v>
      </c>
      <c r="BI23" s="121">
        <v>534023</v>
      </c>
      <c r="BJ23" s="121">
        <v>0</v>
      </c>
      <c r="BK23" s="121">
        <v>0</v>
      </c>
      <c r="BL23" s="121">
        <v>1106849</v>
      </c>
      <c r="BM23" s="123">
        <v>936</v>
      </c>
      <c r="BN23" s="125">
        <v>0</v>
      </c>
      <c r="BO23" s="121">
        <v>205757</v>
      </c>
      <c r="BP23" s="121">
        <v>1159852</v>
      </c>
      <c r="BQ23" s="121">
        <v>66284</v>
      </c>
      <c r="BR23" s="121">
        <v>115833837</v>
      </c>
      <c r="BS23" s="121">
        <v>25737005</v>
      </c>
      <c r="BT23" s="125">
        <v>912</v>
      </c>
      <c r="BU23" s="121">
        <v>643201142</v>
      </c>
      <c r="BV23" s="121">
        <v>14798246</v>
      </c>
      <c r="BW23" s="124">
        <v>167805011</v>
      </c>
    </row>
    <row r="24" spans="1:76" ht="15.75" customHeight="1">
      <c r="A24" s="120" t="s">
        <v>195</v>
      </c>
      <c r="B24" s="121">
        <v>705029</v>
      </c>
      <c r="C24" s="121">
        <v>477502309</v>
      </c>
      <c r="D24" s="121">
        <v>487425815</v>
      </c>
      <c r="E24" s="121">
        <f t="shared" si="0"/>
        <v>14828368</v>
      </c>
      <c r="F24" s="122">
        <v>259165177</v>
      </c>
      <c r="G24" s="121">
        <v>7993170</v>
      </c>
      <c r="H24" s="121">
        <v>7760278</v>
      </c>
      <c r="I24" s="121">
        <v>21643659</v>
      </c>
      <c r="J24" s="121">
        <v>17559609</v>
      </c>
      <c r="K24" s="117">
        <f t="shared" si="1"/>
        <v>29636829</v>
      </c>
      <c r="L24" s="121">
        <v>965952</v>
      </c>
      <c r="M24" s="125">
        <v>0</v>
      </c>
      <c r="N24" s="121">
        <v>1367612</v>
      </c>
      <c r="O24" s="121">
        <v>878521</v>
      </c>
      <c r="P24" s="121">
        <v>97360994</v>
      </c>
      <c r="Q24" s="121">
        <v>4804792</v>
      </c>
      <c r="R24" s="121">
        <v>20955171</v>
      </c>
      <c r="S24" s="121">
        <v>1097005</v>
      </c>
      <c r="T24" s="122">
        <f t="shared" si="2"/>
        <v>112903459</v>
      </c>
      <c r="U24" s="121">
        <v>34526</v>
      </c>
      <c r="V24" s="121">
        <v>50833277</v>
      </c>
      <c r="W24" s="121">
        <v>648225</v>
      </c>
      <c r="X24" s="122">
        <f t="shared" si="3"/>
        <v>50219578</v>
      </c>
      <c r="Y24" s="121">
        <v>1310873</v>
      </c>
      <c r="Z24" s="121">
        <v>1165307</v>
      </c>
      <c r="AA24" s="121">
        <v>10610112</v>
      </c>
      <c r="AB24" s="121">
        <v>25450508</v>
      </c>
      <c r="AC24" s="121">
        <v>7005128</v>
      </c>
      <c r="AD24" s="121">
        <v>3597681</v>
      </c>
      <c r="AE24" s="121">
        <v>3057164</v>
      </c>
      <c r="AF24" s="117">
        <f t="shared" si="4"/>
        <v>20672404</v>
      </c>
      <c r="AG24" s="121">
        <v>6373309</v>
      </c>
      <c r="AH24" s="121">
        <v>2305038</v>
      </c>
      <c r="AI24" s="121">
        <v>3172879</v>
      </c>
      <c r="AJ24" s="121">
        <v>8740</v>
      </c>
      <c r="AK24" s="121">
        <v>371825</v>
      </c>
      <c r="AL24" s="121">
        <v>20080</v>
      </c>
      <c r="AM24" s="121">
        <v>9749520</v>
      </c>
      <c r="AN24" s="121">
        <v>1387679</v>
      </c>
      <c r="AO24" s="121">
        <v>2490906</v>
      </c>
      <c r="AP24" s="121">
        <v>196443</v>
      </c>
      <c r="AQ24" s="121">
        <v>91472</v>
      </c>
      <c r="AR24" s="121">
        <v>930975</v>
      </c>
      <c r="AS24" s="121">
        <v>3247002</v>
      </c>
      <c r="AT24" s="121">
        <v>438427</v>
      </c>
      <c r="AU24" s="121">
        <v>1301862</v>
      </c>
      <c r="AV24" s="121">
        <v>1858374</v>
      </c>
      <c r="AW24" s="121">
        <v>400994</v>
      </c>
      <c r="AX24" s="125">
        <v>0</v>
      </c>
      <c r="AY24" s="121">
        <v>9923506</v>
      </c>
      <c r="AZ24" s="125">
        <v>0</v>
      </c>
      <c r="BA24" s="123">
        <v>3601</v>
      </c>
      <c r="BB24" s="121">
        <v>249311</v>
      </c>
      <c r="BC24" s="125">
        <v>56069</v>
      </c>
      <c r="BD24" s="121">
        <v>1472420</v>
      </c>
      <c r="BE24" s="121">
        <v>3634545</v>
      </c>
      <c r="BF24" s="121">
        <v>1831543</v>
      </c>
      <c r="BG24" s="121">
        <v>15514</v>
      </c>
      <c r="BH24" s="121">
        <v>1050953</v>
      </c>
      <c r="BI24" s="121">
        <v>172583</v>
      </c>
      <c r="BJ24" s="121">
        <v>0</v>
      </c>
      <c r="BK24" s="121">
        <v>0</v>
      </c>
      <c r="BL24" s="121">
        <v>1305382</v>
      </c>
      <c r="BM24" s="121">
        <v>0</v>
      </c>
      <c r="BN24" s="125">
        <v>0</v>
      </c>
      <c r="BO24" s="125">
        <v>337423</v>
      </c>
      <c r="BP24" s="121">
        <v>276515</v>
      </c>
      <c r="BQ24" s="121">
        <v>13427</v>
      </c>
      <c r="BR24" s="121">
        <v>61939846</v>
      </c>
      <c r="BS24" s="121">
        <v>8020368</v>
      </c>
      <c r="BT24" s="123">
        <v>8151</v>
      </c>
      <c r="BU24" s="121">
        <v>407699527</v>
      </c>
      <c r="BV24" s="121">
        <v>6801209</v>
      </c>
      <c r="BW24" s="124">
        <v>117906140</v>
      </c>
    </row>
    <row r="25" spans="1:76" ht="15.75" customHeight="1">
      <c r="A25" s="120" t="s">
        <v>196</v>
      </c>
      <c r="B25" s="121">
        <v>169413</v>
      </c>
      <c r="C25" s="121">
        <v>204812273</v>
      </c>
      <c r="D25" s="121">
        <v>208303810</v>
      </c>
      <c r="E25" s="121">
        <f t="shared" si="0"/>
        <v>7815743</v>
      </c>
      <c r="F25" s="122">
        <v>91406824</v>
      </c>
      <c r="G25" s="121">
        <v>3891275</v>
      </c>
      <c r="H25" s="121">
        <v>3570314</v>
      </c>
      <c r="I25" s="121">
        <v>10597801</v>
      </c>
      <c r="J25" s="121">
        <v>8656669</v>
      </c>
      <c r="K25" s="117">
        <f t="shared" si="1"/>
        <v>14489076</v>
      </c>
      <c r="L25" s="121">
        <v>615971</v>
      </c>
      <c r="M25" s="125">
        <v>0</v>
      </c>
      <c r="N25" s="121">
        <v>428120</v>
      </c>
      <c r="O25" s="121">
        <v>304138</v>
      </c>
      <c r="P25" s="121">
        <v>52498821</v>
      </c>
      <c r="Q25" s="121">
        <v>2627919</v>
      </c>
      <c r="R25" s="121">
        <v>6763276</v>
      </c>
      <c r="S25" s="121">
        <v>513537</v>
      </c>
      <c r="T25" s="122">
        <f t="shared" si="2"/>
        <v>56244623</v>
      </c>
      <c r="U25" s="121">
        <v>10960</v>
      </c>
      <c r="V25" s="121">
        <v>31555733</v>
      </c>
      <c r="W25" s="121">
        <v>159467</v>
      </c>
      <c r="X25" s="122">
        <f t="shared" si="3"/>
        <v>31407226</v>
      </c>
      <c r="Y25" s="121">
        <v>791051</v>
      </c>
      <c r="Z25" s="121">
        <v>596933</v>
      </c>
      <c r="AA25" s="121">
        <v>4130344</v>
      </c>
      <c r="AB25" s="121">
        <v>7389458</v>
      </c>
      <c r="AC25" s="121">
        <v>2023158</v>
      </c>
      <c r="AD25" s="121">
        <v>925966</v>
      </c>
      <c r="AE25" s="121">
        <v>786816</v>
      </c>
      <c r="AF25" s="117">
        <f t="shared" si="4"/>
        <v>6940318</v>
      </c>
      <c r="AG25" s="121">
        <v>2259922</v>
      </c>
      <c r="AH25" s="121">
        <v>781878</v>
      </c>
      <c r="AI25" s="121">
        <v>1598681</v>
      </c>
      <c r="AJ25" s="121">
        <v>11383</v>
      </c>
      <c r="AK25" s="121">
        <v>87789</v>
      </c>
      <c r="AL25" s="121">
        <v>8239</v>
      </c>
      <c r="AM25" s="121">
        <v>3872378</v>
      </c>
      <c r="AN25" s="121">
        <v>507228</v>
      </c>
      <c r="AO25" s="121">
        <v>1609282</v>
      </c>
      <c r="AP25" s="121">
        <v>95013</v>
      </c>
      <c r="AQ25" s="121">
        <v>15490</v>
      </c>
      <c r="AR25" s="121">
        <v>217762</v>
      </c>
      <c r="AS25" s="121">
        <v>1554825</v>
      </c>
      <c r="AT25" s="121">
        <v>142357</v>
      </c>
      <c r="AU25" s="121">
        <v>796996</v>
      </c>
      <c r="AV25" s="121">
        <v>1557455</v>
      </c>
      <c r="AW25" s="121">
        <v>144655</v>
      </c>
      <c r="AX25" s="125">
        <v>0</v>
      </c>
      <c r="AY25" s="121">
        <v>3491537</v>
      </c>
      <c r="AZ25" s="121">
        <v>232</v>
      </c>
      <c r="BA25" s="123">
        <v>619</v>
      </c>
      <c r="BB25" s="121">
        <v>61396</v>
      </c>
      <c r="BC25" s="125">
        <v>0</v>
      </c>
      <c r="BD25" s="121">
        <v>520230</v>
      </c>
      <c r="BE25" s="121">
        <v>1054239</v>
      </c>
      <c r="BF25" s="121">
        <v>565863</v>
      </c>
      <c r="BG25" s="121">
        <v>2068</v>
      </c>
      <c r="BH25" s="121">
        <v>379438</v>
      </c>
      <c r="BI25" s="121">
        <v>44933</v>
      </c>
      <c r="BJ25" s="121">
        <v>0</v>
      </c>
      <c r="BK25" s="121">
        <v>0</v>
      </c>
      <c r="BL25" s="121">
        <v>831343</v>
      </c>
      <c r="BM25" s="125">
        <v>112</v>
      </c>
      <c r="BN25" s="125">
        <v>19289</v>
      </c>
      <c r="BO25" s="125">
        <v>0</v>
      </c>
      <c r="BP25" s="121">
        <v>51181</v>
      </c>
      <c r="BQ25" s="121">
        <v>2484</v>
      </c>
      <c r="BR25" s="121">
        <v>24567573</v>
      </c>
      <c r="BS25" s="121">
        <v>1914055</v>
      </c>
      <c r="BT25" s="123">
        <v>3249</v>
      </c>
      <c r="BU25" s="121">
        <v>178419553</v>
      </c>
      <c r="BV25" s="121">
        <v>1316908</v>
      </c>
      <c r="BW25" s="124">
        <v>52014773</v>
      </c>
    </row>
    <row r="26" spans="1:76" ht="15.75" customHeight="1">
      <c r="A26" s="120" t="s">
        <v>197</v>
      </c>
      <c r="B26" s="121">
        <v>71874</v>
      </c>
      <c r="C26" s="121">
        <v>123673838</v>
      </c>
      <c r="D26" s="121">
        <v>125576432</v>
      </c>
      <c r="E26" s="121">
        <f t="shared" si="0"/>
        <v>4918599</v>
      </c>
      <c r="F26" s="122">
        <v>49076440</v>
      </c>
      <c r="G26" s="121">
        <v>2709135</v>
      </c>
      <c r="H26" s="121">
        <v>2451579</v>
      </c>
      <c r="I26" s="121">
        <v>7887129</v>
      </c>
      <c r="J26" s="121">
        <v>6539452</v>
      </c>
      <c r="K26" s="117">
        <f t="shared" si="1"/>
        <v>10596264</v>
      </c>
      <c r="L26" s="121">
        <v>452356</v>
      </c>
      <c r="M26" s="125">
        <v>0</v>
      </c>
      <c r="N26" s="121">
        <v>265010</v>
      </c>
      <c r="O26" s="121">
        <v>204097</v>
      </c>
      <c r="P26" s="121">
        <v>32948511</v>
      </c>
      <c r="Q26" s="121">
        <v>1885324</v>
      </c>
      <c r="R26" s="121">
        <v>3706800</v>
      </c>
      <c r="S26" s="121">
        <v>325523</v>
      </c>
      <c r="T26" s="122">
        <f t="shared" si="2"/>
        <v>34505377</v>
      </c>
      <c r="U26" s="121">
        <v>3970</v>
      </c>
      <c r="V26" s="121">
        <v>22251623</v>
      </c>
      <c r="W26" s="121">
        <v>67385</v>
      </c>
      <c r="X26" s="122">
        <f t="shared" si="3"/>
        <v>22188208</v>
      </c>
      <c r="Y26" s="121">
        <v>564044</v>
      </c>
      <c r="Z26" s="121">
        <v>308199</v>
      </c>
      <c r="AA26" s="121">
        <v>2932699</v>
      </c>
      <c r="AB26" s="121">
        <v>3685738</v>
      </c>
      <c r="AC26" s="121">
        <v>997078</v>
      </c>
      <c r="AD26" s="121">
        <v>425684</v>
      </c>
      <c r="AE26" s="121">
        <v>361767</v>
      </c>
      <c r="AF26" s="117">
        <f t="shared" si="4"/>
        <v>4291544</v>
      </c>
      <c r="AG26" s="121">
        <v>1383082</v>
      </c>
      <c r="AH26" s="121">
        <v>421207</v>
      </c>
      <c r="AI26" s="121">
        <v>968736</v>
      </c>
      <c r="AJ26" s="121">
        <v>8053</v>
      </c>
      <c r="AK26" s="121">
        <v>77938</v>
      </c>
      <c r="AL26" s="121">
        <v>1315</v>
      </c>
      <c r="AM26" s="121">
        <v>2393120</v>
      </c>
      <c r="AN26" s="121">
        <v>271593</v>
      </c>
      <c r="AO26" s="121">
        <v>961976</v>
      </c>
      <c r="AP26" s="121">
        <v>36667</v>
      </c>
      <c r="AQ26" s="121">
        <v>6268</v>
      </c>
      <c r="AR26" s="121">
        <v>94581</v>
      </c>
      <c r="AS26" s="121">
        <v>1069253</v>
      </c>
      <c r="AT26" s="121">
        <v>68748</v>
      </c>
      <c r="AU26" s="121">
        <v>550453</v>
      </c>
      <c r="AV26" s="121">
        <v>685200</v>
      </c>
      <c r="AW26" s="121">
        <v>75486</v>
      </c>
      <c r="AX26" s="125">
        <v>0</v>
      </c>
      <c r="AY26" s="121">
        <v>1902594</v>
      </c>
      <c r="AZ26" s="121">
        <v>135</v>
      </c>
      <c r="BA26" s="123">
        <v>122</v>
      </c>
      <c r="BB26" s="121">
        <v>24320</v>
      </c>
      <c r="BC26" s="125">
        <v>0</v>
      </c>
      <c r="BD26" s="121">
        <v>271718</v>
      </c>
      <c r="BE26" s="121">
        <v>516347</v>
      </c>
      <c r="BF26" s="121">
        <v>252871</v>
      </c>
      <c r="BG26" s="121">
        <v>891</v>
      </c>
      <c r="BH26" s="121">
        <v>217770</v>
      </c>
      <c r="BI26" s="121">
        <v>19062</v>
      </c>
      <c r="BJ26" s="121">
        <v>0</v>
      </c>
      <c r="BK26" s="121">
        <v>0</v>
      </c>
      <c r="BL26" s="121">
        <v>568764</v>
      </c>
      <c r="BM26" s="125">
        <v>0</v>
      </c>
      <c r="BN26" s="125">
        <v>0</v>
      </c>
      <c r="BO26" s="125">
        <v>0</v>
      </c>
      <c r="BP26" s="121">
        <v>15897</v>
      </c>
      <c r="BQ26" s="121">
        <v>723</v>
      </c>
      <c r="BR26" s="121">
        <v>15114599</v>
      </c>
      <c r="BS26" s="121">
        <v>802231</v>
      </c>
      <c r="BT26" s="123">
        <v>17705</v>
      </c>
      <c r="BU26" s="121">
        <v>107859899</v>
      </c>
      <c r="BV26" s="121">
        <v>702119</v>
      </c>
      <c r="BW26" s="124">
        <v>31437165</v>
      </c>
    </row>
    <row r="27" spans="1:76" ht="15.75" customHeight="1">
      <c r="A27" s="120" t="s">
        <v>198</v>
      </c>
      <c r="B27" s="121">
        <v>106711</v>
      </c>
      <c r="C27" s="121">
        <v>317872956</v>
      </c>
      <c r="D27" s="121">
        <v>321815843</v>
      </c>
      <c r="E27" s="121">
        <f t="shared" si="0"/>
        <v>12659838</v>
      </c>
      <c r="F27" s="122">
        <v>106623251</v>
      </c>
      <c r="G27" s="121">
        <v>7552710</v>
      </c>
      <c r="H27" s="121">
        <v>5620490</v>
      </c>
      <c r="I27" s="121">
        <v>21746105</v>
      </c>
      <c r="J27" s="121">
        <v>18101293</v>
      </c>
      <c r="K27" s="117">
        <f t="shared" si="1"/>
        <v>29298815</v>
      </c>
      <c r="L27" s="121">
        <v>1241947</v>
      </c>
      <c r="M27" s="125">
        <v>0</v>
      </c>
      <c r="N27" s="121">
        <v>432151</v>
      </c>
      <c r="O27" s="121">
        <v>404869</v>
      </c>
      <c r="P27" s="121">
        <v>87252113</v>
      </c>
      <c r="Q27" s="121">
        <v>5031061</v>
      </c>
      <c r="R27" s="121">
        <v>7356405</v>
      </c>
      <c r="S27" s="121">
        <v>782217</v>
      </c>
      <c r="T27" s="122">
        <f t="shared" si="2"/>
        <v>88822522</v>
      </c>
      <c r="U27" s="121">
        <v>5365</v>
      </c>
      <c r="V27" s="121">
        <v>75234491</v>
      </c>
      <c r="W27" s="121">
        <v>92099</v>
      </c>
      <c r="X27" s="122">
        <f t="shared" si="3"/>
        <v>75147757</v>
      </c>
      <c r="Y27" s="121">
        <v>1650389</v>
      </c>
      <c r="Z27" s="121">
        <v>846128</v>
      </c>
      <c r="AA27" s="121">
        <v>6778287</v>
      </c>
      <c r="AB27" s="121">
        <v>6480748</v>
      </c>
      <c r="AC27" s="121">
        <v>1912086</v>
      </c>
      <c r="AD27" s="121">
        <v>674483</v>
      </c>
      <c r="AE27" s="121">
        <v>573287</v>
      </c>
      <c r="AF27" s="117">
        <f t="shared" si="4"/>
        <v>9263660</v>
      </c>
      <c r="AG27" s="121">
        <v>2775679</v>
      </c>
      <c r="AH27" s="121">
        <v>705345</v>
      </c>
      <c r="AI27" s="121">
        <v>2139749</v>
      </c>
      <c r="AJ27" s="121">
        <v>25972</v>
      </c>
      <c r="AK27" s="125">
        <v>132282</v>
      </c>
      <c r="AL27" s="125">
        <v>11428</v>
      </c>
      <c r="AM27" s="121">
        <v>4954512</v>
      </c>
      <c r="AN27" s="121">
        <v>579577</v>
      </c>
      <c r="AO27" s="121">
        <v>3056410</v>
      </c>
      <c r="AP27" s="121">
        <v>190080</v>
      </c>
      <c r="AQ27" s="121">
        <v>7825</v>
      </c>
      <c r="AR27" s="121">
        <v>157637</v>
      </c>
      <c r="AS27" s="121">
        <v>2642800</v>
      </c>
      <c r="AT27" s="121">
        <v>188785</v>
      </c>
      <c r="AU27" s="121">
        <v>1639351</v>
      </c>
      <c r="AV27" s="121">
        <v>2332726</v>
      </c>
      <c r="AW27" s="121">
        <v>327314</v>
      </c>
      <c r="AX27" s="125">
        <v>0</v>
      </c>
      <c r="AY27" s="121">
        <v>3942886</v>
      </c>
      <c r="AZ27" s="121">
        <v>99</v>
      </c>
      <c r="BA27" s="123">
        <v>20</v>
      </c>
      <c r="BB27" s="121">
        <v>29458</v>
      </c>
      <c r="BC27" s="125">
        <v>0</v>
      </c>
      <c r="BD27" s="121">
        <v>536968</v>
      </c>
      <c r="BE27" s="121">
        <v>746694</v>
      </c>
      <c r="BF27" s="121">
        <v>405633</v>
      </c>
      <c r="BG27" s="121">
        <v>879</v>
      </c>
      <c r="BH27" s="121">
        <v>348294</v>
      </c>
      <c r="BI27" s="121">
        <v>26803</v>
      </c>
      <c r="BJ27" s="121">
        <v>0</v>
      </c>
      <c r="BK27" s="121">
        <v>0</v>
      </c>
      <c r="BL27" s="121">
        <v>1782696</v>
      </c>
      <c r="BM27" s="123">
        <v>6</v>
      </c>
      <c r="BN27" s="121">
        <v>8191</v>
      </c>
      <c r="BO27" s="125">
        <v>0</v>
      </c>
      <c r="BP27" s="121">
        <v>22172</v>
      </c>
      <c r="BQ27" s="121">
        <v>1093</v>
      </c>
      <c r="BR27" s="121">
        <v>37569828</v>
      </c>
      <c r="BS27" s="121">
        <v>1167909</v>
      </c>
      <c r="BT27" s="123">
        <v>13280</v>
      </c>
      <c r="BU27" s="121">
        <v>279261944</v>
      </c>
      <c r="BV27" s="121">
        <v>1610429</v>
      </c>
      <c r="BW27" s="124">
        <v>80076469</v>
      </c>
    </row>
    <row r="28" spans="1:76" ht="15.75" customHeight="1">
      <c r="A28" s="120" t="s">
        <v>199</v>
      </c>
      <c r="B28" s="121">
        <v>27167</v>
      </c>
      <c r="C28" s="121">
        <v>185813467</v>
      </c>
      <c r="D28" s="121">
        <v>187544299</v>
      </c>
      <c r="E28" s="121">
        <f t="shared" si="0"/>
        <v>7736815</v>
      </c>
      <c r="F28" s="122">
        <v>52781479</v>
      </c>
      <c r="G28" s="121">
        <v>5421035</v>
      </c>
      <c r="H28" s="121">
        <v>2990600</v>
      </c>
      <c r="I28" s="121">
        <v>14765229</v>
      </c>
      <c r="J28" s="121">
        <v>12597205</v>
      </c>
      <c r="K28" s="117">
        <f t="shared" si="1"/>
        <v>20186264</v>
      </c>
      <c r="L28" s="121">
        <v>715976</v>
      </c>
      <c r="M28" s="125">
        <v>0</v>
      </c>
      <c r="N28" s="121">
        <v>121034</v>
      </c>
      <c r="O28" s="121">
        <v>200875</v>
      </c>
      <c r="P28" s="121">
        <v>45235066</v>
      </c>
      <c r="Q28" s="121">
        <v>4652973</v>
      </c>
      <c r="R28" s="121">
        <v>2942774</v>
      </c>
      <c r="S28" s="121">
        <v>565719</v>
      </c>
      <c r="T28" s="122">
        <f t="shared" si="2"/>
        <v>42879307</v>
      </c>
      <c r="U28" s="121">
        <v>1422</v>
      </c>
      <c r="V28" s="121">
        <v>60547450</v>
      </c>
      <c r="W28" s="121">
        <v>19583</v>
      </c>
      <c r="X28" s="122">
        <f t="shared" si="3"/>
        <v>60529289</v>
      </c>
      <c r="Y28" s="121">
        <v>1057826</v>
      </c>
      <c r="Z28" s="121">
        <v>363380</v>
      </c>
      <c r="AA28" s="121">
        <v>2509355</v>
      </c>
      <c r="AB28" s="121">
        <v>2187684</v>
      </c>
      <c r="AC28" s="121">
        <v>765969</v>
      </c>
      <c r="AD28" s="121">
        <v>183322</v>
      </c>
      <c r="AE28" s="121">
        <v>155821</v>
      </c>
      <c r="AF28" s="117">
        <f t="shared" si="4"/>
        <v>3431145</v>
      </c>
      <c r="AG28" s="121">
        <v>1178430</v>
      </c>
      <c r="AH28" s="121">
        <v>292798</v>
      </c>
      <c r="AI28" s="121">
        <v>1464963</v>
      </c>
      <c r="AJ28" s="121">
        <v>7324</v>
      </c>
      <c r="AK28" s="125">
        <v>0</v>
      </c>
      <c r="AL28" s="125">
        <v>0</v>
      </c>
      <c r="AM28" s="121">
        <v>2644330</v>
      </c>
      <c r="AN28" s="121">
        <v>232853</v>
      </c>
      <c r="AO28" s="121">
        <v>2184120</v>
      </c>
      <c r="AP28" s="121">
        <v>120526</v>
      </c>
      <c r="AQ28" s="121">
        <v>892</v>
      </c>
      <c r="AR28" s="121">
        <v>28796</v>
      </c>
      <c r="AS28" s="121">
        <v>1467657</v>
      </c>
      <c r="AT28" s="121">
        <v>79424</v>
      </c>
      <c r="AU28" s="121">
        <v>942035</v>
      </c>
      <c r="AV28" s="121">
        <v>1160618</v>
      </c>
      <c r="AW28" s="121">
        <v>245342</v>
      </c>
      <c r="AX28" s="125">
        <v>0</v>
      </c>
      <c r="AY28" s="121">
        <v>1730833</v>
      </c>
      <c r="AZ28" s="121">
        <v>21</v>
      </c>
      <c r="BA28" s="125">
        <v>2033</v>
      </c>
      <c r="BB28" s="121">
        <v>6017</v>
      </c>
      <c r="BC28" s="125">
        <v>0</v>
      </c>
      <c r="BD28" s="121">
        <v>193770</v>
      </c>
      <c r="BE28" s="121">
        <v>145312</v>
      </c>
      <c r="BF28" s="121">
        <v>101496</v>
      </c>
      <c r="BG28" s="121">
        <v>787</v>
      </c>
      <c r="BH28" s="121">
        <v>179743</v>
      </c>
      <c r="BI28" s="121">
        <v>5552</v>
      </c>
      <c r="BJ28" s="121">
        <v>0</v>
      </c>
      <c r="BK28" s="121">
        <v>0</v>
      </c>
      <c r="BL28" s="121">
        <v>1083457</v>
      </c>
      <c r="BM28" s="125">
        <v>24</v>
      </c>
      <c r="BN28" s="121">
        <v>1017</v>
      </c>
      <c r="BO28" s="125">
        <v>0</v>
      </c>
      <c r="BP28" s="121">
        <v>3649</v>
      </c>
      <c r="BQ28" s="121">
        <v>159</v>
      </c>
      <c r="BR28" s="121">
        <v>21309722</v>
      </c>
      <c r="BS28" s="121">
        <v>291630</v>
      </c>
      <c r="BT28" s="123">
        <v>11015</v>
      </c>
      <c r="BU28" s="121">
        <v>164348456</v>
      </c>
      <c r="BV28" s="121">
        <v>874367</v>
      </c>
      <c r="BW28" s="124">
        <v>44855141</v>
      </c>
    </row>
    <row r="29" spans="1:76" ht="15.75" customHeight="1">
      <c r="A29" s="120" t="s">
        <v>200</v>
      </c>
      <c r="B29" s="121">
        <v>17685</v>
      </c>
      <c r="C29" s="121">
        <v>546666931</v>
      </c>
      <c r="D29" s="121">
        <v>549902190</v>
      </c>
      <c r="E29" s="121">
        <f t="shared" si="0"/>
        <v>22026735</v>
      </c>
      <c r="F29" s="122">
        <v>87915690</v>
      </c>
      <c r="G29" s="121">
        <v>19250383</v>
      </c>
      <c r="H29" s="121">
        <v>5374379</v>
      </c>
      <c r="I29" s="121">
        <v>58268862</v>
      </c>
      <c r="J29" s="121">
        <v>51788931</v>
      </c>
      <c r="K29" s="117">
        <f t="shared" si="1"/>
        <v>77519245</v>
      </c>
      <c r="L29" s="121">
        <v>1779716</v>
      </c>
      <c r="M29" s="125">
        <v>0</v>
      </c>
      <c r="N29" s="121">
        <v>149695</v>
      </c>
      <c r="O29" s="121">
        <v>290260</v>
      </c>
      <c r="P29" s="121">
        <v>105458765</v>
      </c>
      <c r="Q29" s="121">
        <v>15776063</v>
      </c>
      <c r="R29" s="121">
        <v>5236348</v>
      </c>
      <c r="S29" s="121">
        <v>1274050</v>
      </c>
      <c r="T29" s="122">
        <f t="shared" si="2"/>
        <v>93504435</v>
      </c>
      <c r="U29" s="121">
        <v>241</v>
      </c>
      <c r="V29" s="121">
        <v>265295090</v>
      </c>
      <c r="W29" s="121">
        <v>9497</v>
      </c>
      <c r="X29" s="122">
        <f t="shared" si="3"/>
        <v>265285834</v>
      </c>
      <c r="Y29" s="121">
        <v>5922417</v>
      </c>
      <c r="Z29" s="121">
        <v>838543</v>
      </c>
      <c r="AA29" s="121">
        <v>2863653</v>
      </c>
      <c r="AB29" s="121">
        <v>1910726</v>
      </c>
      <c r="AC29" s="121">
        <v>684467</v>
      </c>
      <c r="AD29" s="121">
        <v>120155</v>
      </c>
      <c r="AE29" s="121">
        <v>102131</v>
      </c>
      <c r="AF29" s="117">
        <f t="shared" si="4"/>
        <v>3650251</v>
      </c>
      <c r="AG29" s="121">
        <v>1267143</v>
      </c>
      <c r="AH29" s="121">
        <v>373648</v>
      </c>
      <c r="AI29" s="121">
        <v>2476414</v>
      </c>
      <c r="AJ29" s="121">
        <v>25787</v>
      </c>
      <c r="AK29" s="121">
        <v>30815</v>
      </c>
      <c r="AL29" s="121">
        <v>5488</v>
      </c>
      <c r="AM29" s="121">
        <v>3775103</v>
      </c>
      <c r="AN29" s="121">
        <v>302152</v>
      </c>
      <c r="AO29" s="121">
        <v>6581504</v>
      </c>
      <c r="AP29" s="121">
        <v>809537</v>
      </c>
      <c r="AQ29" s="121">
        <v>332</v>
      </c>
      <c r="AR29" s="121">
        <v>18371</v>
      </c>
      <c r="AS29" s="121">
        <v>4295882</v>
      </c>
      <c r="AT29" s="121">
        <v>208742</v>
      </c>
      <c r="AU29" s="121">
        <v>2297043</v>
      </c>
      <c r="AV29" s="121">
        <v>3797299</v>
      </c>
      <c r="AW29" s="121">
        <v>300446</v>
      </c>
      <c r="AX29" s="125">
        <v>0</v>
      </c>
      <c r="AY29" s="121">
        <v>3235259</v>
      </c>
      <c r="AZ29" s="121">
        <v>6</v>
      </c>
      <c r="BA29" s="125">
        <v>0</v>
      </c>
      <c r="BB29" s="121">
        <v>3182</v>
      </c>
      <c r="BC29" s="125">
        <v>0</v>
      </c>
      <c r="BD29" s="121">
        <v>296724</v>
      </c>
      <c r="BE29" s="121">
        <v>94202</v>
      </c>
      <c r="BF29" s="121">
        <v>73162</v>
      </c>
      <c r="BG29" s="121">
        <v>428</v>
      </c>
      <c r="BH29" s="121">
        <v>179334</v>
      </c>
      <c r="BI29" s="121">
        <v>2227</v>
      </c>
      <c r="BJ29" s="121">
        <v>0</v>
      </c>
      <c r="BK29" s="121">
        <v>0</v>
      </c>
      <c r="BL29" s="121">
        <v>2480717</v>
      </c>
      <c r="BM29" s="125">
        <v>0</v>
      </c>
      <c r="BN29" s="121">
        <v>818</v>
      </c>
      <c r="BO29" s="125">
        <v>0</v>
      </c>
      <c r="BP29" s="121">
        <v>1317</v>
      </c>
      <c r="BQ29" s="121">
        <v>61</v>
      </c>
      <c r="BR29" s="121">
        <v>71928935</v>
      </c>
      <c r="BS29" s="121">
        <v>193551</v>
      </c>
      <c r="BT29" s="123">
        <v>54528</v>
      </c>
      <c r="BU29" s="121">
        <v>474555944</v>
      </c>
      <c r="BV29" s="121">
        <v>2504106</v>
      </c>
      <c r="BW29" s="124">
        <v>112825803</v>
      </c>
    </row>
    <row r="30" spans="1:76" ht="11" customHeight="1">
      <c r="J30" s="127"/>
      <c r="K30" s="130"/>
    </row>
    <row r="32" spans="1:76" ht="11" customHeight="1">
      <c r="B32" s="132"/>
      <c r="C32" s="132"/>
      <c r="D32" s="132"/>
      <c r="E32" s="132"/>
      <c r="F32" s="133"/>
      <c r="G32" s="132"/>
      <c r="H32" s="132"/>
      <c r="I32" s="132"/>
      <c r="J32" s="132"/>
      <c r="K32" s="133"/>
      <c r="L32" s="132"/>
      <c r="M32" s="132"/>
      <c r="N32" s="132"/>
      <c r="O32" s="132"/>
      <c r="P32" s="132"/>
      <c r="Q32" s="132"/>
      <c r="R32" s="132"/>
      <c r="S32" s="132"/>
      <c r="T32" s="133"/>
      <c r="U32" s="132"/>
      <c r="V32" s="132"/>
      <c r="W32" s="132"/>
      <c r="X32" s="133"/>
      <c r="Y32" s="132"/>
      <c r="Z32" s="132"/>
      <c r="AA32" s="132"/>
      <c r="AB32" s="132"/>
      <c r="AC32" s="132"/>
      <c r="AD32" s="132"/>
      <c r="AE32" s="132"/>
      <c r="AF32" s="133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</row>
    <row r="34" spans="1:76" ht="11" customHeight="1">
      <c r="BV34" s="134"/>
    </row>
    <row r="35" spans="1:76" ht="11" customHeight="1">
      <c r="K35" s="128"/>
    </row>
    <row r="36" spans="1:76" ht="11" customHeight="1">
      <c r="B36" s="135" t="s">
        <v>71</v>
      </c>
      <c r="C36" s="135" t="s">
        <v>201</v>
      </c>
      <c r="D36" s="135" t="s">
        <v>118</v>
      </c>
      <c r="E36" s="135" t="s">
        <v>202</v>
      </c>
      <c r="F36" s="135" t="s">
        <v>203</v>
      </c>
      <c r="G36" s="135" t="s">
        <v>132</v>
      </c>
      <c r="J36" s="135" t="s">
        <v>201</v>
      </c>
      <c r="K36" s="135" t="s">
        <v>118</v>
      </c>
      <c r="L36" s="135" t="s">
        <v>71</v>
      </c>
      <c r="M36" s="135" t="s">
        <v>132</v>
      </c>
      <c r="N36" s="135" t="s">
        <v>202</v>
      </c>
      <c r="O36" s="135" t="s">
        <v>203</v>
      </c>
      <c r="P36" s="132"/>
      <c r="Q36" s="132"/>
      <c r="R36" s="132"/>
      <c r="T36" s="135" t="s">
        <v>201</v>
      </c>
      <c r="U36" s="135" t="s">
        <v>118</v>
      </c>
      <c r="V36" s="135" t="s">
        <v>71</v>
      </c>
      <c r="W36" s="135" t="s">
        <v>132</v>
      </c>
      <c r="X36" s="135" t="s">
        <v>202</v>
      </c>
      <c r="Y36" s="135" t="s">
        <v>203</v>
      </c>
      <c r="Z36" s="132"/>
      <c r="AA36" s="132"/>
      <c r="AB36" s="132"/>
      <c r="AC36" s="132"/>
      <c r="AD36" s="132"/>
      <c r="AE36" s="132"/>
      <c r="AF36" s="133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</row>
    <row r="37" spans="1:76" ht="11" customHeight="1">
      <c r="A37" s="120" t="s">
        <v>182</v>
      </c>
      <c r="B37" s="136">
        <v>-4441801</v>
      </c>
      <c r="C37" s="136">
        <v>26219125</v>
      </c>
      <c r="D37" s="137">
        <v>2116199</v>
      </c>
      <c r="E37" s="136">
        <v>2316032</v>
      </c>
      <c r="F37" s="136">
        <v>-257572</v>
      </c>
      <c r="G37" s="137">
        <v>2928312</v>
      </c>
      <c r="I37" s="128" t="s">
        <v>204</v>
      </c>
      <c r="J37" s="132">
        <f>SUM(C37:C41)</f>
        <v>532981157</v>
      </c>
      <c r="K37" s="132">
        <f>SUM(D37:D41)</f>
        <v>18408678</v>
      </c>
      <c r="L37" s="132">
        <f>SUM(B37:B41)</f>
        <v>21700352</v>
      </c>
      <c r="M37" s="138">
        <f>SUM(G37:G41)</f>
        <v>84654869</v>
      </c>
      <c r="N37" s="138">
        <f>SUM(E37:E41)</f>
        <v>62433325</v>
      </c>
      <c r="O37" s="138">
        <f>SUM(F37:F41)</f>
        <v>770549</v>
      </c>
      <c r="S37" s="61" t="s">
        <v>204</v>
      </c>
      <c r="T37" s="138">
        <f>SUM(C37:C41)</f>
        <v>532981157</v>
      </c>
      <c r="U37" s="138">
        <f>SUM(D37:D41)</f>
        <v>18408678</v>
      </c>
      <c r="V37" s="138">
        <f>SUM(B37:B41)</f>
        <v>21700352</v>
      </c>
      <c r="W37" s="138">
        <f>SUM(G37:G41)</f>
        <v>84654869</v>
      </c>
      <c r="X37" s="138">
        <f>SUM(E37:E41)</f>
        <v>62433325</v>
      </c>
      <c r="Y37" s="138">
        <f>SUM(F37:F41)</f>
        <v>770549</v>
      </c>
    </row>
    <row r="38" spans="1:76" ht="11" customHeight="1">
      <c r="A38" s="120" t="s">
        <v>183</v>
      </c>
      <c r="B38" s="136">
        <v>2003973</v>
      </c>
      <c r="C38" s="136">
        <v>66889682</v>
      </c>
      <c r="D38" s="137">
        <v>2936028</v>
      </c>
      <c r="E38" s="136">
        <v>12623940</v>
      </c>
      <c r="F38" s="136">
        <v>-178912</v>
      </c>
      <c r="G38" s="137">
        <v>9411100</v>
      </c>
      <c r="I38" s="128" t="s">
        <v>205</v>
      </c>
      <c r="J38" s="132">
        <f>SUM(C42:C44)</f>
        <v>993592692</v>
      </c>
      <c r="K38" s="132">
        <f>SUM(D42:D44)</f>
        <v>19938663</v>
      </c>
      <c r="L38" s="138">
        <f>SUM(B42:B44)</f>
        <v>25325109</v>
      </c>
      <c r="M38" s="138">
        <f>SUM(G42:G44)</f>
        <v>162558075</v>
      </c>
      <c r="N38" s="138">
        <f>SUM(E42:E44)</f>
        <v>40330965</v>
      </c>
      <c r="O38" s="138">
        <f>SUM(F42:F44)</f>
        <v>3639482</v>
      </c>
      <c r="S38" s="61" t="s">
        <v>205</v>
      </c>
      <c r="T38" s="138">
        <f>SUM(C42:C44)</f>
        <v>993592692</v>
      </c>
      <c r="U38" s="138">
        <f>SUM(D42:D44)</f>
        <v>19938663</v>
      </c>
      <c r="V38" s="138">
        <f>SUM(B42:B44)</f>
        <v>25325109</v>
      </c>
      <c r="W38" s="138">
        <f>SUM(G42:G44)</f>
        <v>162558075</v>
      </c>
      <c r="X38" s="138">
        <f>SUM(E42:E44)</f>
        <v>40330965</v>
      </c>
      <c r="Y38" s="138">
        <f>SUM(F42:F44)</f>
        <v>3639482</v>
      </c>
    </row>
    <row r="39" spans="1:76" ht="11" customHeight="1">
      <c r="A39" s="120" t="s">
        <v>184</v>
      </c>
      <c r="B39" s="136">
        <v>7003252</v>
      </c>
      <c r="C39" s="136">
        <v>109871302</v>
      </c>
      <c r="D39" s="137">
        <v>4282305</v>
      </c>
      <c r="E39" s="136">
        <v>20067571</v>
      </c>
      <c r="F39" s="136">
        <v>-98394</v>
      </c>
      <c r="G39" s="137">
        <v>20174544</v>
      </c>
      <c r="I39" s="128" t="s">
        <v>206</v>
      </c>
      <c r="J39" s="132">
        <f>SUM(C45:C46)</f>
        <v>1701107541</v>
      </c>
      <c r="K39" s="132">
        <f>SUM(D45:D46)</f>
        <v>43229817</v>
      </c>
      <c r="L39" s="132">
        <f>SUM(B45:B46)</f>
        <v>36121650</v>
      </c>
      <c r="M39" s="132">
        <f>SUM(G45:G46)</f>
        <v>372383223</v>
      </c>
      <c r="N39" s="132">
        <f>SUM(E45:E46)</f>
        <v>73922053</v>
      </c>
      <c r="O39" s="132">
        <f>SUM(F45:F46)</f>
        <v>14563900</v>
      </c>
      <c r="S39" s="61" t="s">
        <v>190</v>
      </c>
      <c r="T39" s="138">
        <f t="shared" ref="T39:U41" si="5">C45</f>
        <v>902783183</v>
      </c>
      <c r="U39" s="138">
        <f t="shared" si="5"/>
        <v>21983493</v>
      </c>
      <c r="V39" s="138">
        <f>B45</f>
        <v>19357952</v>
      </c>
      <c r="W39" s="138">
        <f>G45</f>
        <v>195244956</v>
      </c>
      <c r="X39" s="138">
        <f t="shared" ref="X39:Y41" si="6">E45</f>
        <v>37740013</v>
      </c>
      <c r="Y39" s="138">
        <f t="shared" si="6"/>
        <v>6278615</v>
      </c>
    </row>
    <row r="40" spans="1:76" ht="11" customHeight="1">
      <c r="A40" s="120" t="s">
        <v>185</v>
      </c>
      <c r="B40" s="136">
        <v>8382350</v>
      </c>
      <c r="C40" s="136">
        <v>152313380</v>
      </c>
      <c r="D40" s="137">
        <v>3866046</v>
      </c>
      <c r="E40" s="136">
        <v>16238691</v>
      </c>
      <c r="F40" s="136">
        <v>597557</v>
      </c>
      <c r="G40" s="137">
        <v>24416725</v>
      </c>
      <c r="I40" s="128" t="s">
        <v>207</v>
      </c>
      <c r="J40" s="132">
        <f>SUM(C47:C49)</f>
        <v>2406261909</v>
      </c>
      <c r="K40" s="132">
        <f>SUM(D47:D49)</f>
        <v>98839078</v>
      </c>
      <c r="L40" s="132">
        <f>SUM(B47:B49)</f>
        <v>72587881</v>
      </c>
      <c r="M40" s="132">
        <f>SUM(G47:G49)</f>
        <v>392854628</v>
      </c>
      <c r="N40" s="132">
        <f>SUM(E47:E49)</f>
        <v>280095044</v>
      </c>
      <c r="O40" s="132">
        <f>SUM(F47:F49)</f>
        <v>86396313</v>
      </c>
      <c r="S40" s="61" t="s">
        <v>191</v>
      </c>
      <c r="T40" s="138">
        <f t="shared" si="5"/>
        <v>798324358</v>
      </c>
      <c r="U40" s="138">
        <f t="shared" si="5"/>
        <v>21246324</v>
      </c>
      <c r="V40" s="138">
        <f>B46</f>
        <v>16763698</v>
      </c>
      <c r="W40" s="138">
        <f>G46</f>
        <v>177138267</v>
      </c>
      <c r="X40" s="138">
        <f t="shared" si="6"/>
        <v>36182040</v>
      </c>
      <c r="Y40" s="138">
        <f t="shared" si="6"/>
        <v>8285285</v>
      </c>
    </row>
    <row r="41" spans="1:76" ht="11" customHeight="1">
      <c r="A41" s="120" t="s">
        <v>186</v>
      </c>
      <c r="B41" s="136">
        <v>8752578</v>
      </c>
      <c r="C41" s="136">
        <v>177687668</v>
      </c>
      <c r="D41" s="137">
        <v>5208100</v>
      </c>
      <c r="E41" s="136">
        <v>11187091</v>
      </c>
      <c r="F41" s="136">
        <v>707870</v>
      </c>
      <c r="G41" s="137">
        <v>27724188</v>
      </c>
      <c r="I41" s="128" t="s">
        <v>195</v>
      </c>
      <c r="J41" s="132">
        <f>C50</f>
        <v>259165177</v>
      </c>
      <c r="K41" s="132">
        <f>D50</f>
        <v>29636829</v>
      </c>
      <c r="L41" s="138">
        <f>B50</f>
        <v>14828368</v>
      </c>
      <c r="M41" s="138">
        <f>G50</f>
        <v>20672404</v>
      </c>
      <c r="N41" s="138">
        <f>E50</f>
        <v>112903459</v>
      </c>
      <c r="O41" s="138">
        <f>F50</f>
        <v>50219578</v>
      </c>
      <c r="S41" s="61" t="s">
        <v>192</v>
      </c>
      <c r="T41" s="138">
        <f t="shared" si="5"/>
        <v>1599743841</v>
      </c>
      <c r="U41" s="138">
        <f t="shared" si="5"/>
        <v>50012616</v>
      </c>
      <c r="V41" s="138">
        <f>B47</f>
        <v>39649728</v>
      </c>
      <c r="W41" s="138">
        <f>G47</f>
        <v>294070584</v>
      </c>
      <c r="X41" s="138">
        <f t="shared" si="6"/>
        <v>112917481</v>
      </c>
      <c r="Y41" s="138">
        <f t="shared" si="6"/>
        <v>30510992</v>
      </c>
    </row>
    <row r="42" spans="1:76" ht="11" customHeight="1">
      <c r="A42" s="120" t="s">
        <v>187</v>
      </c>
      <c r="B42" s="136">
        <v>6591546</v>
      </c>
      <c r="C42" s="136">
        <v>193890034</v>
      </c>
      <c r="D42" s="137">
        <v>3959761</v>
      </c>
      <c r="E42" s="136">
        <v>8786293</v>
      </c>
      <c r="F42" s="136">
        <v>438965</v>
      </c>
      <c r="G42" s="137">
        <v>29267381</v>
      </c>
      <c r="I42" s="128" t="s">
        <v>208</v>
      </c>
      <c r="J42" s="132">
        <f>SUM(C51:C53)</f>
        <v>247106515</v>
      </c>
      <c r="K42" s="132">
        <f>SUM(D51:D53)</f>
        <v>54384155</v>
      </c>
      <c r="L42" s="132">
        <f>SUM(B51:B53)</f>
        <v>25394180</v>
      </c>
      <c r="M42" s="132">
        <f>SUM(G51:G53)</f>
        <v>20495522</v>
      </c>
      <c r="N42" s="132">
        <f>SUM(E51:E53)</f>
        <v>179572522</v>
      </c>
      <c r="O42" s="132">
        <f>SUM(F51:F53)</f>
        <v>128743191</v>
      </c>
      <c r="S42" s="61" t="s">
        <v>209</v>
      </c>
      <c r="T42" s="138">
        <f>SUM(C48:C49)</f>
        <v>806518068</v>
      </c>
      <c r="U42" s="138">
        <f>SUM(D48:D49)</f>
        <v>48826462</v>
      </c>
      <c r="V42" s="138">
        <f>SUM(B48:B49)</f>
        <v>32938153</v>
      </c>
      <c r="W42" s="138">
        <f>SUM(G48:G49)</f>
        <v>98784044</v>
      </c>
      <c r="X42" s="138">
        <f>SUM(E48:E49)</f>
        <v>167177563</v>
      </c>
      <c r="Y42" s="138">
        <f>SUM(F48:F49)</f>
        <v>55885321</v>
      </c>
    </row>
    <row r="43" spans="1:76" ht="11" customHeight="1">
      <c r="A43" s="120" t="s">
        <v>188</v>
      </c>
      <c r="B43" s="136">
        <v>10875096</v>
      </c>
      <c r="C43" s="136">
        <v>408353008</v>
      </c>
      <c r="D43" s="137">
        <v>7793665</v>
      </c>
      <c r="E43" s="136">
        <v>16794214</v>
      </c>
      <c r="F43" s="136">
        <v>1290801</v>
      </c>
      <c r="G43" s="137">
        <v>64060598</v>
      </c>
      <c r="I43" s="128" t="s">
        <v>199</v>
      </c>
      <c r="J43" s="132">
        <f>SUM(C54:C55)</f>
        <v>140697169</v>
      </c>
      <c r="K43" s="132">
        <f>SUM(D54:D55)</f>
        <v>97705509</v>
      </c>
      <c r="L43" s="132">
        <f>SUM(B54:B55)</f>
        <v>29763550</v>
      </c>
      <c r="M43" s="132">
        <f>SUM(G54:G55)</f>
        <v>7081396</v>
      </c>
      <c r="N43" s="132">
        <f>SUM(E54:E55)</f>
        <v>136383742</v>
      </c>
      <c r="O43" s="132">
        <f>SUM(F54:F55)</f>
        <v>325815123</v>
      </c>
      <c r="S43" s="61" t="s">
        <v>195</v>
      </c>
      <c r="T43" s="138">
        <f t="shared" ref="T43:U48" si="7">C50</f>
        <v>259165177</v>
      </c>
      <c r="U43" s="138">
        <f t="shared" si="7"/>
        <v>29636829</v>
      </c>
      <c r="V43" s="138">
        <f t="shared" ref="V43:V48" si="8">B50</f>
        <v>14828368</v>
      </c>
      <c r="W43" s="138">
        <f t="shared" ref="W43:W48" si="9">G50</f>
        <v>20672404</v>
      </c>
      <c r="X43" s="138">
        <f t="shared" ref="X43:Y48" si="10">E50</f>
        <v>112903459</v>
      </c>
      <c r="Y43" s="138">
        <f t="shared" si="10"/>
        <v>50219578</v>
      </c>
    </row>
    <row r="44" spans="1:76" ht="11" customHeight="1">
      <c r="A44" s="120" t="s">
        <v>189</v>
      </c>
      <c r="B44" s="136">
        <v>7858467</v>
      </c>
      <c r="C44" s="136">
        <v>391349650</v>
      </c>
      <c r="D44" s="137">
        <v>8185237</v>
      </c>
      <c r="E44" s="136">
        <v>14750458</v>
      </c>
      <c r="F44" s="136">
        <v>1909716</v>
      </c>
      <c r="G44" s="137">
        <v>69230096</v>
      </c>
      <c r="I44" s="128" t="s">
        <v>200</v>
      </c>
      <c r="J44" s="132">
        <f>C78</f>
        <v>87915690</v>
      </c>
      <c r="K44" s="132">
        <f>D78</f>
        <v>77519245</v>
      </c>
      <c r="L44" s="132">
        <f>B78</f>
        <v>22026735</v>
      </c>
      <c r="M44" s="132">
        <f>G78</f>
        <v>3650251</v>
      </c>
      <c r="N44" s="132">
        <f>E78</f>
        <v>93504435</v>
      </c>
      <c r="O44" s="132">
        <f>F78</f>
        <v>265285834</v>
      </c>
      <c r="S44" s="61" t="s">
        <v>196</v>
      </c>
      <c r="T44" s="138">
        <f t="shared" si="7"/>
        <v>91406824</v>
      </c>
      <c r="U44" s="138">
        <f t="shared" si="7"/>
        <v>14489076</v>
      </c>
      <c r="V44" s="138">
        <f t="shared" si="8"/>
        <v>7815743</v>
      </c>
      <c r="W44" s="138">
        <f t="shared" si="9"/>
        <v>6940318</v>
      </c>
      <c r="X44" s="138">
        <f t="shared" si="10"/>
        <v>56244623</v>
      </c>
      <c r="Y44" s="138">
        <f t="shared" si="10"/>
        <v>31407226</v>
      </c>
    </row>
    <row r="45" spans="1:76" ht="11" customHeight="1">
      <c r="A45" s="120" t="s">
        <v>190</v>
      </c>
      <c r="B45" s="136">
        <v>19357952</v>
      </c>
      <c r="C45" s="136">
        <v>902783183</v>
      </c>
      <c r="D45" s="137">
        <v>21983493</v>
      </c>
      <c r="E45" s="136">
        <v>37740013</v>
      </c>
      <c r="F45" s="136">
        <v>6278615</v>
      </c>
      <c r="G45" s="137">
        <v>195244956</v>
      </c>
      <c r="K45" s="128"/>
      <c r="P45" s="61" t="s">
        <v>210</v>
      </c>
      <c r="Q45" s="61" t="s">
        <v>211</v>
      </c>
      <c r="S45" s="61" t="s">
        <v>197</v>
      </c>
      <c r="T45" s="138">
        <f t="shared" si="7"/>
        <v>49076440</v>
      </c>
      <c r="U45" s="138">
        <f t="shared" si="7"/>
        <v>10596264</v>
      </c>
      <c r="V45" s="138">
        <f t="shared" si="8"/>
        <v>4918599</v>
      </c>
      <c r="W45" s="138">
        <f t="shared" si="9"/>
        <v>4291544</v>
      </c>
      <c r="X45" s="138">
        <f t="shared" si="10"/>
        <v>34505377</v>
      </c>
      <c r="Y45" s="138">
        <f t="shared" si="10"/>
        <v>22188208</v>
      </c>
    </row>
    <row r="46" spans="1:76" ht="11" customHeight="1">
      <c r="A46" s="120" t="s">
        <v>191</v>
      </c>
      <c r="B46" s="136">
        <v>16763698</v>
      </c>
      <c r="C46" s="136">
        <v>798324358</v>
      </c>
      <c r="D46" s="137">
        <v>21246324</v>
      </c>
      <c r="E46" s="136">
        <v>36182040</v>
      </c>
      <c r="F46" s="136">
        <v>8285285</v>
      </c>
      <c r="G46" s="137">
        <v>177138267</v>
      </c>
      <c r="I46" s="128" t="s">
        <v>212</v>
      </c>
      <c r="J46" s="132">
        <v>5186067</v>
      </c>
      <c r="K46" s="138">
        <v>20202729</v>
      </c>
      <c r="L46" s="138">
        <f>P46-SUM(M46:O46,J46:K46)</f>
        <v>6498874</v>
      </c>
      <c r="M46" s="61">
        <v>0</v>
      </c>
      <c r="N46" s="138">
        <v>15232961</v>
      </c>
      <c r="O46" s="138">
        <v>58934329</v>
      </c>
      <c r="P46" s="138">
        <v>106054960</v>
      </c>
      <c r="Q46" s="61">
        <v>1.052913</v>
      </c>
      <c r="S46" s="61" t="s">
        <v>198</v>
      </c>
      <c r="T46" s="138">
        <f t="shared" si="7"/>
        <v>106623251</v>
      </c>
      <c r="U46" s="138">
        <f t="shared" si="7"/>
        <v>29298815</v>
      </c>
      <c r="V46" s="138">
        <f t="shared" si="8"/>
        <v>12659838</v>
      </c>
      <c r="W46" s="138">
        <f t="shared" si="9"/>
        <v>9263660</v>
      </c>
      <c r="X46" s="138">
        <f t="shared" si="10"/>
        <v>88822522</v>
      </c>
      <c r="Y46" s="138">
        <f t="shared" si="10"/>
        <v>75147757</v>
      </c>
    </row>
    <row r="47" spans="1:76" ht="11" customHeight="1">
      <c r="A47" s="120" t="s">
        <v>192</v>
      </c>
      <c r="B47" s="136">
        <v>39649728</v>
      </c>
      <c r="C47" s="136">
        <v>1599743841</v>
      </c>
      <c r="D47" s="137">
        <v>50012616</v>
      </c>
      <c r="E47" s="136">
        <v>112917481</v>
      </c>
      <c r="F47" s="136">
        <v>30510992</v>
      </c>
      <c r="G47" s="137">
        <v>294070584</v>
      </c>
      <c r="I47" s="128" t="s">
        <v>213</v>
      </c>
      <c r="J47" s="132">
        <f>J46*Q46</f>
        <v>5460477.363171</v>
      </c>
      <c r="K47" s="138">
        <f>K46*Q46</f>
        <v>21271715.999577001</v>
      </c>
      <c r="L47" s="138">
        <f>P47-SUM(M47:O47,J47:K47)</f>
        <v>6842748.9199620038</v>
      </c>
      <c r="M47" s="61">
        <v>0</v>
      </c>
      <c r="N47" s="138">
        <f>N46*Q46</f>
        <v>16038982.665393</v>
      </c>
      <c r="O47" s="138">
        <f>O46*Q46</f>
        <v>62052721.150376998</v>
      </c>
      <c r="P47" s="138">
        <f>P46*Q46</f>
        <v>111666646.09848</v>
      </c>
      <c r="S47" s="61" t="s">
        <v>199</v>
      </c>
      <c r="T47" s="138">
        <f t="shared" si="7"/>
        <v>52781479</v>
      </c>
      <c r="U47" s="138">
        <f t="shared" si="7"/>
        <v>20186264</v>
      </c>
      <c r="V47" s="138">
        <f t="shared" si="8"/>
        <v>7736815</v>
      </c>
      <c r="W47" s="138">
        <f t="shared" si="9"/>
        <v>3431145</v>
      </c>
      <c r="X47" s="138">
        <f t="shared" si="10"/>
        <v>42879307</v>
      </c>
      <c r="Y47" s="138">
        <f t="shared" si="10"/>
        <v>60529289</v>
      </c>
    </row>
    <row r="48" spans="1:76" ht="11" customHeight="1">
      <c r="A48" s="120" t="s">
        <v>193</v>
      </c>
      <c r="B48" s="136">
        <v>9954291</v>
      </c>
      <c r="C48" s="136">
        <v>290173207</v>
      </c>
      <c r="D48" s="137">
        <v>13637070</v>
      </c>
      <c r="E48" s="136">
        <v>40432458</v>
      </c>
      <c r="F48" s="136">
        <v>12369348</v>
      </c>
      <c r="G48" s="137">
        <v>41481883</v>
      </c>
      <c r="K48" s="61"/>
      <c r="S48" s="61" t="s">
        <v>200</v>
      </c>
      <c r="T48" s="138">
        <f t="shared" si="7"/>
        <v>87915690</v>
      </c>
      <c r="U48" s="138">
        <f t="shared" si="7"/>
        <v>77519245</v>
      </c>
      <c r="V48" s="138">
        <f t="shared" si="8"/>
        <v>22026735</v>
      </c>
      <c r="W48" s="138">
        <f t="shared" si="9"/>
        <v>3650251</v>
      </c>
      <c r="X48" s="138">
        <f t="shared" si="10"/>
        <v>93504435</v>
      </c>
      <c r="Y48" s="138">
        <f t="shared" si="10"/>
        <v>265285834</v>
      </c>
    </row>
    <row r="49" spans="1:24" ht="11" customHeight="1">
      <c r="A49" s="120" t="s">
        <v>194</v>
      </c>
      <c r="B49" s="136">
        <v>22983862</v>
      </c>
      <c r="C49" s="136">
        <v>516344861</v>
      </c>
      <c r="D49" s="137">
        <v>35189392</v>
      </c>
      <c r="E49" s="136">
        <v>126745105</v>
      </c>
      <c r="F49" s="136">
        <v>43515973</v>
      </c>
      <c r="G49" s="137">
        <v>57302161</v>
      </c>
      <c r="K49" s="61"/>
      <c r="T49" s="61"/>
      <c r="X49" s="61"/>
    </row>
    <row r="50" spans="1:24" ht="11" customHeight="1">
      <c r="A50" s="120" t="s">
        <v>195</v>
      </c>
      <c r="B50" s="136">
        <v>14828368</v>
      </c>
      <c r="C50" s="136">
        <v>259165177</v>
      </c>
      <c r="D50" s="137">
        <v>29636829</v>
      </c>
      <c r="E50" s="136">
        <v>112903459</v>
      </c>
      <c r="F50" s="136">
        <v>50219578</v>
      </c>
      <c r="G50" s="137">
        <v>20672404</v>
      </c>
      <c r="K50" s="61"/>
      <c r="T50" s="61"/>
      <c r="X50" s="61"/>
    </row>
    <row r="51" spans="1:24" ht="11" customHeight="1">
      <c r="A51" s="120" t="s">
        <v>196</v>
      </c>
      <c r="B51" s="136">
        <v>7815743</v>
      </c>
      <c r="C51" s="136">
        <v>91406824</v>
      </c>
      <c r="D51" s="137">
        <v>14489076</v>
      </c>
      <c r="E51" s="136">
        <v>56244623</v>
      </c>
      <c r="F51" s="136">
        <v>31407226</v>
      </c>
      <c r="G51" s="137">
        <v>6940318</v>
      </c>
      <c r="J51" s="135" t="s">
        <v>201</v>
      </c>
      <c r="K51" s="135" t="s">
        <v>118</v>
      </c>
      <c r="L51" s="135" t="s">
        <v>71</v>
      </c>
      <c r="M51" s="135" t="s">
        <v>132</v>
      </c>
      <c r="N51" s="135" t="s">
        <v>202</v>
      </c>
      <c r="O51" s="135" t="s">
        <v>203</v>
      </c>
      <c r="T51" s="61"/>
      <c r="X51" s="61"/>
    </row>
    <row r="52" spans="1:24" ht="11" customHeight="1">
      <c r="A52" s="120" t="s">
        <v>197</v>
      </c>
      <c r="B52" s="136">
        <v>4918599</v>
      </c>
      <c r="C52" s="136">
        <v>49076440</v>
      </c>
      <c r="D52" s="137">
        <v>10596264</v>
      </c>
      <c r="E52" s="136">
        <v>34505377</v>
      </c>
      <c r="F52" s="136">
        <v>22188208</v>
      </c>
      <c r="G52" s="137">
        <v>4291544</v>
      </c>
      <c r="I52" s="128" t="s">
        <v>214</v>
      </c>
      <c r="J52" s="128">
        <f t="shared" ref="J52:J59" si="11">J37/(SUM($J37:$O37))</f>
        <v>0.73927727030540147</v>
      </c>
      <c r="T52" s="61"/>
      <c r="X52" s="61"/>
    </row>
    <row r="53" spans="1:24" ht="11" customHeight="1">
      <c r="A53" s="120" t="s">
        <v>198</v>
      </c>
      <c r="B53" s="136">
        <v>12659838</v>
      </c>
      <c r="C53" s="136">
        <v>106623251</v>
      </c>
      <c r="D53" s="137">
        <v>29298815</v>
      </c>
      <c r="E53" s="136">
        <v>88822522</v>
      </c>
      <c r="F53" s="136">
        <v>75147757</v>
      </c>
      <c r="G53" s="137">
        <v>9263660</v>
      </c>
      <c r="I53" s="128" t="s">
        <v>215</v>
      </c>
      <c r="J53" s="128">
        <f t="shared" si="11"/>
        <v>0.79781971291566545</v>
      </c>
      <c r="T53" s="61"/>
      <c r="X53" s="61"/>
    </row>
    <row r="54" spans="1:24" ht="11" customHeight="1">
      <c r="A54" s="120" t="s">
        <v>199</v>
      </c>
      <c r="B54" s="136">
        <v>7736815</v>
      </c>
      <c r="C54" s="136">
        <v>52781479</v>
      </c>
      <c r="D54" s="137">
        <v>20186264</v>
      </c>
      <c r="E54" s="136">
        <v>42879307</v>
      </c>
      <c r="F54" s="136">
        <v>60529289</v>
      </c>
      <c r="G54" s="137">
        <v>3431145</v>
      </c>
      <c r="I54" s="128" t="s">
        <v>216</v>
      </c>
      <c r="J54" s="128">
        <f t="shared" si="11"/>
        <v>0.75897298447570849</v>
      </c>
      <c r="T54" s="61"/>
      <c r="X54" s="61"/>
    </row>
    <row r="55" spans="1:24" ht="11" customHeight="1">
      <c r="A55" s="120" t="s">
        <v>200</v>
      </c>
      <c r="B55" s="136">
        <v>22026735</v>
      </c>
      <c r="C55" s="136">
        <v>87915690</v>
      </c>
      <c r="D55" s="137">
        <v>77519245</v>
      </c>
      <c r="E55" s="136">
        <v>93504435</v>
      </c>
      <c r="F55" s="136">
        <v>265285834</v>
      </c>
      <c r="G55" s="137">
        <v>3650251</v>
      </c>
      <c r="I55" s="128" t="s">
        <v>217</v>
      </c>
      <c r="J55" s="128">
        <f t="shared" si="11"/>
        <v>0.72107784754982895</v>
      </c>
      <c r="T55" s="61"/>
      <c r="X55" s="61"/>
    </row>
    <row r="56" spans="1:24" ht="11" customHeight="1">
      <c r="B56" s="61"/>
      <c r="C56" s="61"/>
      <c r="D56" s="61"/>
      <c r="E56" s="61"/>
      <c r="F56" s="131"/>
      <c r="G56" s="61"/>
      <c r="H56" s="77"/>
      <c r="I56" s="128" t="s">
        <v>218</v>
      </c>
      <c r="J56" s="128">
        <f t="shared" si="11"/>
        <v>0.5317017872760802</v>
      </c>
      <c r="T56" s="61"/>
      <c r="X56" s="61"/>
    </row>
    <row r="57" spans="1:24" ht="11" customHeight="1">
      <c r="B57" s="61"/>
      <c r="C57" s="61"/>
      <c r="D57" s="61"/>
      <c r="E57" s="61"/>
      <c r="F57" s="131"/>
      <c r="G57" s="61"/>
      <c r="H57" s="61"/>
      <c r="I57" s="128" t="s">
        <v>219</v>
      </c>
      <c r="J57" s="128">
        <f t="shared" si="11"/>
        <v>0.3768613549065189</v>
      </c>
      <c r="T57" s="61"/>
      <c r="X57" s="61"/>
    </row>
    <row r="58" spans="1:24" ht="11" customHeight="1">
      <c r="B58" s="61"/>
      <c r="C58" s="61"/>
      <c r="D58" s="61"/>
      <c r="E58" s="61"/>
      <c r="F58" s="131"/>
      <c r="G58" s="61"/>
      <c r="H58" s="61"/>
      <c r="I58" s="128" t="s">
        <v>220</v>
      </c>
      <c r="J58" s="128">
        <f t="shared" si="11"/>
        <v>0.19078966555361823</v>
      </c>
      <c r="T58" s="61"/>
      <c r="X58" s="61"/>
    </row>
    <row r="59" spans="1:24" ht="11" customHeight="1">
      <c r="B59" s="61" t="s">
        <v>71</v>
      </c>
      <c r="C59" s="61" t="s">
        <v>201</v>
      </c>
      <c r="D59" s="61" t="s">
        <v>118</v>
      </c>
      <c r="E59" s="61" t="s">
        <v>202</v>
      </c>
      <c r="F59" s="131" t="s">
        <v>203</v>
      </c>
      <c r="G59" s="61" t="s">
        <v>132</v>
      </c>
      <c r="H59" s="61"/>
      <c r="I59" s="128" t="s">
        <v>221</v>
      </c>
      <c r="J59" s="128">
        <f t="shared" si="11"/>
        <v>0.15987514070456785</v>
      </c>
      <c r="T59" s="61"/>
      <c r="X59" s="61"/>
    </row>
    <row r="60" spans="1:24" ht="11" customHeight="1">
      <c r="A60" s="127" t="s">
        <v>182</v>
      </c>
      <c r="B60" s="61">
        <v>0</v>
      </c>
      <c r="C60" s="61">
        <v>26219125</v>
      </c>
      <c r="D60" s="61">
        <v>2116199</v>
      </c>
      <c r="E60" s="61">
        <v>2316032</v>
      </c>
      <c r="F60" s="131">
        <v>0</v>
      </c>
      <c r="G60" s="61">
        <v>2928312</v>
      </c>
      <c r="H60" s="61"/>
      <c r="I60" s="61"/>
      <c r="J60" s="61"/>
      <c r="K60" s="131"/>
      <c r="T60" s="61"/>
      <c r="X60" s="61"/>
    </row>
    <row r="61" spans="1:24" ht="11" customHeight="1">
      <c r="A61" s="127" t="s">
        <v>183</v>
      </c>
      <c r="B61" s="61">
        <v>2003973</v>
      </c>
      <c r="C61" s="61">
        <v>66889682</v>
      </c>
      <c r="D61" s="61">
        <v>2936028</v>
      </c>
      <c r="E61" s="61">
        <v>12623940</v>
      </c>
      <c r="F61" s="131">
        <v>0</v>
      </c>
      <c r="G61" s="61">
        <v>9411100</v>
      </c>
      <c r="H61" s="61"/>
      <c r="I61" s="128" t="s">
        <v>214</v>
      </c>
      <c r="J61" s="61"/>
      <c r="K61" s="128">
        <f t="shared" ref="K61:K68" si="12">K37/(SUM($J37:$O37))</f>
        <v>2.5533955643709742E-2</v>
      </c>
      <c r="T61" s="61"/>
      <c r="X61" s="61"/>
    </row>
    <row r="62" spans="1:24" ht="11" customHeight="1">
      <c r="A62" s="127" t="s">
        <v>184</v>
      </c>
      <c r="B62" s="61">
        <v>7003252</v>
      </c>
      <c r="C62" s="61">
        <v>109871302</v>
      </c>
      <c r="D62" s="61">
        <v>4282305</v>
      </c>
      <c r="E62" s="61">
        <v>20067571</v>
      </c>
      <c r="F62" s="131">
        <v>0</v>
      </c>
      <c r="G62" s="61">
        <v>20174544</v>
      </c>
      <c r="H62" s="61"/>
      <c r="I62" s="128" t="s">
        <v>215</v>
      </c>
      <c r="J62" s="61"/>
      <c r="K62" s="128">
        <f t="shared" si="12"/>
        <v>1.6010039645684312E-2</v>
      </c>
      <c r="T62" s="61"/>
      <c r="X62" s="61"/>
    </row>
    <row r="63" spans="1:24" ht="11" customHeight="1">
      <c r="A63" s="127" t="s">
        <v>185</v>
      </c>
      <c r="B63" s="61">
        <v>8382350</v>
      </c>
      <c r="C63" s="61">
        <v>152313380</v>
      </c>
      <c r="D63" s="61">
        <v>3866046</v>
      </c>
      <c r="E63" s="61">
        <v>16238691</v>
      </c>
      <c r="F63" s="131">
        <v>597557</v>
      </c>
      <c r="G63" s="61">
        <v>24416725</v>
      </c>
      <c r="H63" s="61"/>
      <c r="I63" s="128" t="s">
        <v>216</v>
      </c>
      <c r="J63" s="61"/>
      <c r="K63" s="128">
        <f t="shared" si="12"/>
        <v>1.9287589077138022E-2</v>
      </c>
      <c r="T63" s="61"/>
      <c r="X63" s="61"/>
    </row>
    <row r="64" spans="1:24" ht="11" customHeight="1">
      <c r="A64" s="127" t="s">
        <v>186</v>
      </c>
      <c r="B64" s="61">
        <v>8752578</v>
      </c>
      <c r="C64" s="61">
        <v>177687668</v>
      </c>
      <c r="D64" s="61">
        <v>5208100</v>
      </c>
      <c r="E64" s="61">
        <v>11187091</v>
      </c>
      <c r="F64" s="131">
        <v>707870</v>
      </c>
      <c r="G64" s="61">
        <v>27724188</v>
      </c>
      <c r="H64" s="61"/>
      <c r="I64" s="128" t="s">
        <v>217</v>
      </c>
      <c r="J64" s="61"/>
      <c r="K64" s="128">
        <f t="shared" si="12"/>
        <v>2.961883299215275E-2</v>
      </c>
      <c r="T64" s="61"/>
      <c r="X64" s="61"/>
    </row>
    <row r="65" spans="1:24" ht="11" customHeight="1">
      <c r="A65" s="127" t="s">
        <v>187</v>
      </c>
      <c r="B65" s="61">
        <v>6591546</v>
      </c>
      <c r="C65" s="61">
        <v>193890034</v>
      </c>
      <c r="D65" s="61">
        <v>3959761</v>
      </c>
      <c r="E65" s="61">
        <v>8786293</v>
      </c>
      <c r="F65" s="131">
        <v>438965</v>
      </c>
      <c r="G65" s="61">
        <v>29267381</v>
      </c>
      <c r="H65" s="61"/>
      <c r="I65" s="128" t="s">
        <v>218</v>
      </c>
      <c r="J65" s="61"/>
      <c r="K65" s="128">
        <f t="shared" si="12"/>
        <v>6.0802748003816742E-2</v>
      </c>
      <c r="T65" s="61"/>
      <c r="X65" s="61"/>
    </row>
    <row r="66" spans="1:24" ht="11" customHeight="1">
      <c r="A66" s="127" t="s">
        <v>188</v>
      </c>
      <c r="B66" s="61">
        <v>10875096</v>
      </c>
      <c r="C66" s="61">
        <v>408353008</v>
      </c>
      <c r="D66" s="61">
        <v>7793665</v>
      </c>
      <c r="E66" s="61">
        <v>16794214</v>
      </c>
      <c r="F66" s="131">
        <v>1290801</v>
      </c>
      <c r="G66" s="61">
        <v>64060598</v>
      </c>
      <c r="H66" s="61"/>
      <c r="I66" s="128" t="s">
        <v>219</v>
      </c>
      <c r="J66" s="61"/>
      <c r="K66" s="128">
        <f t="shared" si="12"/>
        <v>8.2941100677762933E-2</v>
      </c>
      <c r="T66" s="61"/>
      <c r="X66" s="61"/>
    </row>
    <row r="67" spans="1:24" ht="11" customHeight="1">
      <c r="A67" s="127" t="s">
        <v>189</v>
      </c>
      <c r="B67" s="61">
        <v>7858467</v>
      </c>
      <c r="C67" s="61">
        <v>391349650</v>
      </c>
      <c r="D67" s="61">
        <v>8185237</v>
      </c>
      <c r="E67" s="61">
        <v>14750458</v>
      </c>
      <c r="F67" s="131">
        <v>1909716</v>
      </c>
      <c r="G67" s="61">
        <v>69230096</v>
      </c>
      <c r="H67" s="61"/>
      <c r="I67" s="128" t="s">
        <v>220</v>
      </c>
      <c r="J67" s="61"/>
      <c r="K67" s="128">
        <f t="shared" si="12"/>
        <v>0.132491659337197</v>
      </c>
      <c r="T67" s="61"/>
      <c r="X67" s="61"/>
    </row>
    <row r="68" spans="1:24" ht="11" customHeight="1">
      <c r="A68" s="127" t="s">
        <v>190</v>
      </c>
      <c r="B68" s="61">
        <v>19357952</v>
      </c>
      <c r="C68" s="61">
        <v>902783183</v>
      </c>
      <c r="D68" s="61">
        <v>21983493</v>
      </c>
      <c r="E68" s="61">
        <v>37740013</v>
      </c>
      <c r="F68" s="131">
        <v>6278615</v>
      </c>
      <c r="G68" s="61">
        <v>195244956</v>
      </c>
      <c r="H68" s="61"/>
      <c r="I68" s="128" t="s">
        <v>221</v>
      </c>
      <c r="J68" s="61"/>
      <c r="K68" s="128">
        <f t="shared" si="12"/>
        <v>0.14096915125942669</v>
      </c>
      <c r="T68" s="61"/>
      <c r="X68" s="61"/>
    </row>
    <row r="69" spans="1:24" ht="11" customHeight="1">
      <c r="A69" s="127" t="s">
        <v>191</v>
      </c>
      <c r="B69" s="61">
        <v>16763698</v>
      </c>
      <c r="C69" s="61">
        <v>798324358</v>
      </c>
      <c r="D69" s="61">
        <v>21246324</v>
      </c>
      <c r="E69" s="61">
        <v>36182040</v>
      </c>
      <c r="F69" s="131">
        <v>8285285</v>
      </c>
      <c r="G69" s="61">
        <v>177138267</v>
      </c>
      <c r="H69" s="61"/>
      <c r="I69" s="61"/>
      <c r="J69" s="61"/>
      <c r="K69" s="131"/>
      <c r="T69" s="61"/>
      <c r="X69" s="61"/>
    </row>
    <row r="70" spans="1:24" ht="11" customHeight="1">
      <c r="A70" s="127" t="s">
        <v>192</v>
      </c>
      <c r="B70" s="61">
        <v>39649728</v>
      </c>
      <c r="C70" s="61">
        <v>1599743841</v>
      </c>
      <c r="D70" s="61">
        <v>50012616</v>
      </c>
      <c r="E70" s="61">
        <v>112917481</v>
      </c>
      <c r="F70" s="131">
        <v>30510992</v>
      </c>
      <c r="G70" s="61">
        <v>294070584</v>
      </c>
      <c r="H70" s="61"/>
      <c r="I70" s="128" t="s">
        <v>214</v>
      </c>
      <c r="J70" s="61"/>
      <c r="K70" s="131"/>
      <c r="L70" s="128">
        <f t="shared" ref="L70:L77" si="13">L37/(SUM($J37:$O37))</f>
        <v>3.0099707617292672E-2</v>
      </c>
      <c r="T70" s="61"/>
      <c r="X70" s="61"/>
    </row>
    <row r="71" spans="1:24" ht="11" customHeight="1">
      <c r="A71" s="127" t="s">
        <v>193</v>
      </c>
      <c r="B71" s="61">
        <v>9954291</v>
      </c>
      <c r="C71" s="61">
        <v>290173207</v>
      </c>
      <c r="D71" s="61">
        <v>13637070</v>
      </c>
      <c r="E71" s="61">
        <v>40432458</v>
      </c>
      <c r="F71" s="131">
        <v>12369348</v>
      </c>
      <c r="G71" s="61">
        <v>41481883</v>
      </c>
      <c r="H71" s="61"/>
      <c r="I71" s="128" t="s">
        <v>215</v>
      </c>
      <c r="J71" s="61"/>
      <c r="K71" s="131"/>
      <c r="L71" s="128">
        <f t="shared" si="13"/>
        <v>2.033516485640369E-2</v>
      </c>
      <c r="T71" s="61"/>
      <c r="X71" s="61"/>
    </row>
    <row r="72" spans="1:24" ht="11" customHeight="1">
      <c r="A72" s="127" t="s">
        <v>194</v>
      </c>
      <c r="B72" s="61">
        <v>22983862</v>
      </c>
      <c r="C72" s="61">
        <v>516344861</v>
      </c>
      <c r="D72" s="61">
        <v>35189392</v>
      </c>
      <c r="E72" s="61">
        <v>126745105</v>
      </c>
      <c r="F72" s="131">
        <v>43515973</v>
      </c>
      <c r="G72" s="61">
        <v>57302161</v>
      </c>
      <c r="H72" s="61"/>
      <c r="I72" s="128" t="s">
        <v>216</v>
      </c>
      <c r="J72" s="61"/>
      <c r="K72" s="131"/>
      <c r="L72" s="128">
        <f t="shared" si="13"/>
        <v>1.6116180690475806E-2</v>
      </c>
      <c r="T72" s="61"/>
      <c r="X72" s="61"/>
    </row>
    <row r="73" spans="1:24" ht="11" customHeight="1">
      <c r="A73" s="127" t="s">
        <v>195</v>
      </c>
      <c r="B73" s="61">
        <v>14828368</v>
      </c>
      <c r="C73" s="61">
        <v>259165177</v>
      </c>
      <c r="D73" s="61">
        <v>29636829</v>
      </c>
      <c r="E73" s="61">
        <v>112903459</v>
      </c>
      <c r="F73" s="131">
        <v>50219578</v>
      </c>
      <c r="G73" s="61">
        <v>20672404</v>
      </c>
      <c r="H73" s="61"/>
      <c r="I73" s="128" t="s">
        <v>217</v>
      </c>
      <c r="J73" s="61"/>
      <c r="K73" s="131"/>
      <c r="L73" s="128">
        <f t="shared" si="13"/>
        <v>2.1752209430699644E-2</v>
      </c>
    </row>
    <row r="74" spans="1:24" ht="11" customHeight="1">
      <c r="A74" s="127" t="s">
        <v>196</v>
      </c>
      <c r="B74" s="61">
        <v>7815743</v>
      </c>
      <c r="C74" s="61">
        <v>91406824</v>
      </c>
      <c r="D74" s="61">
        <v>14489076</v>
      </c>
      <c r="E74" s="61">
        <v>56244623</v>
      </c>
      <c r="F74" s="131">
        <v>31407226</v>
      </c>
      <c r="G74" s="61">
        <v>6940318</v>
      </c>
      <c r="H74" s="61"/>
      <c r="I74" s="128" t="s">
        <v>218</v>
      </c>
      <c r="J74" s="61"/>
      <c r="K74" s="131"/>
      <c r="L74" s="128">
        <f t="shared" si="13"/>
        <v>3.0421794545288906E-2</v>
      </c>
    </row>
    <row r="75" spans="1:24" ht="11" customHeight="1">
      <c r="A75" s="127" t="s">
        <v>197</v>
      </c>
      <c r="B75" s="61">
        <v>4918599</v>
      </c>
      <c r="C75" s="61">
        <v>49076440</v>
      </c>
      <c r="D75" s="61">
        <v>10596264</v>
      </c>
      <c r="E75" s="61">
        <v>34505377</v>
      </c>
      <c r="F75" s="131">
        <v>22188208</v>
      </c>
      <c r="G75" s="61">
        <v>4291544</v>
      </c>
      <c r="H75" s="61"/>
      <c r="I75" s="128" t="s">
        <v>219</v>
      </c>
      <c r="J75" s="61"/>
      <c r="K75" s="131"/>
      <c r="L75" s="128">
        <f t="shared" si="13"/>
        <v>3.8728582617661961E-2</v>
      </c>
    </row>
    <row r="76" spans="1:24" ht="11" customHeight="1">
      <c r="A76" s="127" t="s">
        <v>198</v>
      </c>
      <c r="B76" s="61">
        <v>12659838</v>
      </c>
      <c r="C76" s="61">
        <v>106623251</v>
      </c>
      <c r="D76" s="61">
        <v>29298815</v>
      </c>
      <c r="E76" s="61">
        <v>88822522</v>
      </c>
      <c r="F76" s="131">
        <v>75147757</v>
      </c>
      <c r="G76" s="61">
        <v>9263660</v>
      </c>
      <c r="H76" s="61"/>
      <c r="I76" s="128" t="s">
        <v>220</v>
      </c>
      <c r="J76" s="61"/>
      <c r="K76" s="131"/>
      <c r="L76" s="128">
        <f t="shared" si="13"/>
        <v>4.0360284364985295E-2</v>
      </c>
    </row>
    <row r="77" spans="1:24" ht="11" customHeight="1">
      <c r="A77" s="127" t="s">
        <v>199</v>
      </c>
      <c r="B77" s="61">
        <v>7736815</v>
      </c>
      <c r="C77" s="61">
        <v>52781479</v>
      </c>
      <c r="D77" s="61">
        <v>20186264</v>
      </c>
      <c r="E77" s="61">
        <v>42879307</v>
      </c>
      <c r="F77" s="131">
        <v>60529289</v>
      </c>
      <c r="G77" s="61">
        <v>3431145</v>
      </c>
      <c r="H77" s="61"/>
      <c r="I77" s="128" t="s">
        <v>221</v>
      </c>
      <c r="J77" s="61"/>
      <c r="K77" s="131"/>
      <c r="L77" s="128">
        <f t="shared" si="13"/>
        <v>4.0055732456711984E-2</v>
      </c>
    </row>
    <row r="78" spans="1:24" ht="11" customHeight="1">
      <c r="A78" s="127" t="s">
        <v>200</v>
      </c>
      <c r="B78" s="61">
        <v>22026735</v>
      </c>
      <c r="C78" s="61">
        <v>87915690</v>
      </c>
      <c r="D78" s="61">
        <v>77519245</v>
      </c>
      <c r="E78" s="61">
        <v>93504435</v>
      </c>
      <c r="F78" s="131">
        <v>265285834</v>
      </c>
      <c r="G78" s="61">
        <v>3650251</v>
      </c>
      <c r="H78" s="61"/>
      <c r="I78" s="61"/>
      <c r="J78" s="61"/>
      <c r="K78" s="131"/>
    </row>
    <row r="79" spans="1:24" ht="11" customHeight="1">
      <c r="B79" s="61"/>
      <c r="C79" s="61"/>
      <c r="D79" s="61"/>
      <c r="E79" s="61"/>
      <c r="F79" s="131"/>
      <c r="G79" s="61"/>
      <c r="H79" s="61"/>
      <c r="I79" s="128" t="s">
        <v>214</v>
      </c>
      <c r="J79" s="61"/>
      <c r="K79" s="131"/>
      <c r="M79" s="128">
        <f t="shared" ref="M79:M86" si="14">M37/(SUM($J37:$O37))</f>
        <v>0.11742145036542324</v>
      </c>
    </row>
    <row r="80" spans="1:24" ht="11" customHeight="1">
      <c r="B80" s="61"/>
      <c r="C80" s="61"/>
      <c r="D80" s="61"/>
      <c r="E80" s="61"/>
      <c r="F80" s="131"/>
      <c r="G80" s="61"/>
      <c r="H80" s="61"/>
      <c r="I80" s="128" t="s">
        <v>215</v>
      </c>
      <c r="J80" s="61"/>
      <c r="K80" s="131"/>
      <c r="M80" s="128">
        <f t="shared" si="14"/>
        <v>0.13052837221212493</v>
      </c>
    </row>
    <row r="81" spans="2:14" ht="11" customHeight="1">
      <c r="B81" s="61"/>
      <c r="C81" s="61"/>
      <c r="D81" s="61"/>
      <c r="E81" s="61"/>
      <c r="F81" s="131"/>
      <c r="G81" s="61"/>
      <c r="H81" s="61"/>
      <c r="I81" s="128" t="s">
        <v>216</v>
      </c>
      <c r="J81" s="61"/>
      <c r="K81" s="131"/>
      <c r="M81" s="128">
        <f t="shared" si="14"/>
        <v>0.16614399696497101</v>
      </c>
    </row>
    <row r="82" spans="2:14" ht="11" customHeight="1">
      <c r="B82" s="61"/>
      <c r="C82" s="61"/>
      <c r="D82" s="61"/>
      <c r="E82" s="61"/>
      <c r="F82" s="131"/>
      <c r="G82" s="61"/>
      <c r="H82" s="61"/>
      <c r="I82" s="128" t="s">
        <v>217</v>
      </c>
      <c r="J82" s="61"/>
      <c r="K82" s="131"/>
      <c r="M82" s="128">
        <f t="shared" si="14"/>
        <v>0.11772565924710766</v>
      </c>
    </row>
    <row r="83" spans="2:14" ht="11" customHeight="1">
      <c r="B83" s="61"/>
      <c r="C83" s="61"/>
      <c r="D83" s="61"/>
      <c r="E83" s="61"/>
      <c r="F83" s="131"/>
      <c r="G83" s="61"/>
      <c r="H83" s="61"/>
      <c r="I83" s="128" t="s">
        <v>218</v>
      </c>
      <c r="J83" s="61"/>
      <c r="K83" s="131"/>
      <c r="M83" s="128">
        <f t="shared" si="14"/>
        <v>4.2411385207408434E-2</v>
      </c>
    </row>
    <row r="84" spans="2:14" ht="11" customHeight="1">
      <c r="B84" s="61"/>
      <c r="C84" s="61"/>
      <c r="D84" s="61"/>
      <c r="E84" s="61"/>
      <c r="F84" s="131"/>
      <c r="G84" s="61"/>
      <c r="H84" s="61"/>
      <c r="I84" s="128" t="s">
        <v>219</v>
      </c>
      <c r="J84" s="61"/>
      <c r="K84" s="131"/>
      <c r="M84" s="128">
        <f t="shared" si="14"/>
        <v>3.1257654985083524E-2</v>
      </c>
    </row>
    <row r="85" spans="2:14" ht="11" customHeight="1">
      <c r="B85" s="61"/>
      <c r="C85" s="61"/>
      <c r="D85" s="61"/>
      <c r="E85" s="61"/>
      <c r="F85" s="131"/>
      <c r="G85" s="61"/>
      <c r="H85" s="61"/>
      <c r="I85" s="128" t="s">
        <v>220</v>
      </c>
      <c r="J85" s="61"/>
      <c r="K85" s="131"/>
      <c r="M85" s="128">
        <f t="shared" si="14"/>
        <v>9.6025896192177811E-3</v>
      </c>
    </row>
    <row r="86" spans="2:14" ht="11" customHeight="1">
      <c r="B86" s="61"/>
      <c r="C86" s="61"/>
      <c r="D86" s="61"/>
      <c r="E86" s="61"/>
      <c r="F86" s="131"/>
      <c r="G86" s="61"/>
      <c r="H86" s="61"/>
      <c r="I86" s="128" t="s">
        <v>221</v>
      </c>
      <c r="J86" s="61"/>
      <c r="K86" s="131"/>
      <c r="M86" s="128">
        <f t="shared" si="14"/>
        <v>6.6380004778668006E-3</v>
      </c>
    </row>
    <row r="87" spans="2:14" ht="11" customHeight="1">
      <c r="B87" s="61"/>
      <c r="C87" s="61"/>
      <c r="D87" s="61"/>
      <c r="E87" s="61"/>
      <c r="F87" s="131"/>
      <c r="G87" s="61"/>
      <c r="H87" s="61"/>
      <c r="I87" s="61"/>
      <c r="J87" s="61"/>
      <c r="K87" s="131"/>
    </row>
    <row r="88" spans="2:14" ht="11" customHeight="1">
      <c r="B88" s="61"/>
      <c r="C88" s="61"/>
      <c r="D88" s="61"/>
      <c r="E88" s="61"/>
      <c r="F88" s="131"/>
      <c r="G88" s="61"/>
      <c r="H88" s="61"/>
      <c r="I88" s="128" t="s">
        <v>214</v>
      </c>
      <c r="J88" s="61"/>
      <c r="K88" s="131"/>
      <c r="N88" s="128">
        <f t="shared" ref="N88:N95" si="15">N37/(SUM($J37:$O37))</f>
        <v>8.6598817755371385E-2</v>
      </c>
    </row>
    <row r="89" spans="2:14" ht="11" customHeight="1">
      <c r="B89" s="61"/>
      <c r="C89" s="61"/>
      <c r="D89" s="61"/>
      <c r="E89" s="61"/>
      <c r="F89" s="131"/>
      <c r="G89" s="61"/>
      <c r="H89" s="61"/>
      <c r="I89" s="128" t="s">
        <v>215</v>
      </c>
      <c r="J89" s="61"/>
      <c r="K89" s="131"/>
      <c r="N89" s="128">
        <f t="shared" si="15"/>
        <v>3.2384335328738259E-2</v>
      </c>
    </row>
    <row r="90" spans="2:14" ht="11" customHeight="1">
      <c r="B90" s="61"/>
      <c r="C90" s="61"/>
      <c r="D90" s="61"/>
      <c r="E90" s="61"/>
      <c r="F90" s="131"/>
      <c r="G90" s="61"/>
      <c r="H90" s="61"/>
      <c r="I90" s="128" t="s">
        <v>216</v>
      </c>
      <c r="J90" s="61"/>
      <c r="K90" s="131"/>
      <c r="N90" s="128">
        <f t="shared" si="15"/>
        <v>3.2981360573476823E-2</v>
      </c>
    </row>
    <row r="91" spans="2:14" ht="11" customHeight="1">
      <c r="B91" s="61"/>
      <c r="C91" s="61"/>
      <c r="D91" s="61"/>
      <c r="E91" s="61"/>
      <c r="F91" s="131"/>
      <c r="G91" s="61"/>
      <c r="H91" s="61"/>
      <c r="I91" s="128" t="s">
        <v>217</v>
      </c>
      <c r="J91" s="61"/>
      <c r="K91" s="131"/>
      <c r="N91" s="128">
        <f t="shared" si="15"/>
        <v>8.3935306743408475E-2</v>
      </c>
    </row>
    <row r="92" spans="2:14" ht="11" customHeight="1">
      <c r="B92" s="61"/>
      <c r="C92" s="61"/>
      <c r="D92" s="61"/>
      <c r="E92" s="61"/>
      <c r="F92" s="131"/>
      <c r="G92" s="61"/>
      <c r="H92" s="61"/>
      <c r="I92" s="128" t="s">
        <v>218</v>
      </c>
      <c r="J92" s="61"/>
      <c r="K92" s="131"/>
      <c r="N92" s="128">
        <f t="shared" si="15"/>
        <v>0.23163208743878286</v>
      </c>
    </row>
    <row r="93" spans="2:14" ht="11" customHeight="1">
      <c r="B93" s="61"/>
      <c r="C93" s="61"/>
      <c r="D93" s="61"/>
      <c r="E93" s="61"/>
      <c r="F93" s="131"/>
      <c r="G93" s="61"/>
      <c r="H93" s="61"/>
      <c r="I93" s="128" t="s">
        <v>219</v>
      </c>
      <c r="J93" s="61"/>
      <c r="K93" s="131"/>
      <c r="N93" s="128">
        <f t="shared" si="15"/>
        <v>0.27386547839461328</v>
      </c>
    </row>
    <row r="94" spans="2:14" ht="11" customHeight="1">
      <c r="B94" s="61"/>
      <c r="C94" s="61"/>
      <c r="D94" s="61"/>
      <c r="E94" s="61"/>
      <c r="F94" s="131"/>
      <c r="G94" s="61"/>
      <c r="H94" s="61"/>
      <c r="I94" s="128" t="s">
        <v>220</v>
      </c>
      <c r="J94" s="61"/>
      <c r="K94" s="131"/>
      <c r="N94" s="128">
        <f t="shared" si="15"/>
        <v>0.18494052657968515</v>
      </c>
    </row>
    <row r="95" spans="2:14" ht="11" customHeight="1">
      <c r="B95" s="61"/>
      <c r="C95" s="61"/>
      <c r="D95" s="61"/>
      <c r="E95" s="61"/>
      <c r="F95" s="131"/>
      <c r="G95" s="61"/>
      <c r="H95" s="61"/>
      <c r="I95" s="128" t="s">
        <v>221</v>
      </c>
      <c r="J95" s="61"/>
      <c r="K95" s="131"/>
      <c r="N95" s="128">
        <f t="shared" si="15"/>
        <v>0.17003830262978223</v>
      </c>
    </row>
    <row r="96" spans="2:14" ht="11" customHeight="1">
      <c r="B96" s="61"/>
      <c r="C96" s="61"/>
      <c r="D96" s="61"/>
      <c r="E96" s="61"/>
      <c r="F96" s="131"/>
      <c r="G96" s="61"/>
      <c r="H96" s="61"/>
      <c r="I96" s="61"/>
      <c r="J96" s="61"/>
      <c r="K96" s="131"/>
    </row>
    <row r="97" spans="2:15" ht="11" customHeight="1">
      <c r="B97" s="61"/>
      <c r="C97" s="61"/>
      <c r="D97" s="61"/>
      <c r="E97" s="61"/>
      <c r="F97" s="131"/>
      <c r="G97" s="61"/>
      <c r="H97" s="61"/>
      <c r="I97" s="128" t="s">
        <v>214</v>
      </c>
      <c r="J97" s="61"/>
      <c r="K97" s="131"/>
      <c r="O97" s="128">
        <f t="shared" ref="O97:O104" si="16">O37/(SUM($J37:$O37))</f>
        <v>1.0687983128014353E-3</v>
      </c>
    </row>
    <row r="98" spans="2:15" ht="11" customHeight="1">
      <c r="B98" s="61"/>
      <c r="C98" s="61"/>
      <c r="D98" s="61"/>
      <c r="E98" s="61"/>
      <c r="F98" s="131"/>
      <c r="G98" s="61"/>
      <c r="H98" s="61"/>
      <c r="I98" s="128" t="s">
        <v>215</v>
      </c>
      <c r="J98" s="61"/>
      <c r="K98" s="131"/>
      <c r="O98" s="128">
        <f t="shared" si="16"/>
        <v>2.9223750413833881E-3</v>
      </c>
    </row>
    <row r="99" spans="2:15" ht="11" customHeight="1">
      <c r="B99" s="61"/>
      <c r="C99" s="61"/>
      <c r="D99" s="61"/>
      <c r="E99" s="61"/>
      <c r="F99" s="131"/>
      <c r="G99" s="61"/>
      <c r="H99" s="61"/>
      <c r="I99" s="128" t="s">
        <v>216</v>
      </c>
      <c r="J99" s="61"/>
      <c r="K99" s="131"/>
      <c r="O99" s="128">
        <f t="shared" si="16"/>
        <v>6.4978882182298026E-3</v>
      </c>
    </row>
    <row r="100" spans="2:15" ht="11" customHeight="1">
      <c r="B100" s="61"/>
      <c r="C100" s="61"/>
      <c r="D100" s="61"/>
      <c r="E100" s="61"/>
      <c r="F100" s="131"/>
      <c r="G100" s="61"/>
      <c r="H100" s="61"/>
      <c r="I100" s="128" t="s">
        <v>217</v>
      </c>
      <c r="J100" s="61"/>
      <c r="K100" s="131"/>
      <c r="O100" s="128">
        <f t="shared" si="16"/>
        <v>2.5890144036802482E-2</v>
      </c>
    </row>
    <row r="101" spans="2:15" ht="11" customHeight="1">
      <c r="B101" s="61"/>
      <c r="C101" s="61"/>
      <c r="D101" s="61"/>
      <c r="E101" s="61"/>
      <c r="F101" s="131"/>
      <c r="G101" s="61"/>
      <c r="H101" s="61"/>
      <c r="I101" s="128" t="s">
        <v>218</v>
      </c>
      <c r="J101" s="61"/>
      <c r="K101" s="131"/>
      <c r="O101" s="128">
        <f t="shared" si="16"/>
        <v>0.1030301975286229</v>
      </c>
    </row>
    <row r="102" spans="2:15" ht="11" customHeight="1">
      <c r="B102" s="61"/>
      <c r="C102" s="61"/>
      <c r="D102" s="61"/>
      <c r="E102" s="61"/>
      <c r="F102" s="131"/>
      <c r="G102" s="61"/>
      <c r="H102" s="61"/>
      <c r="I102" s="128" t="s">
        <v>219</v>
      </c>
      <c r="J102" s="61"/>
      <c r="K102" s="131"/>
      <c r="O102" s="128">
        <f t="shared" si="16"/>
        <v>0.1963458284183594</v>
      </c>
    </row>
    <row r="103" spans="2:15" ht="11" customHeight="1">
      <c r="B103" s="61"/>
      <c r="C103" s="61"/>
      <c r="D103" s="61"/>
      <c r="E103" s="61"/>
      <c r="F103" s="131"/>
      <c r="G103" s="61"/>
      <c r="H103" s="61"/>
      <c r="I103" s="128" t="s">
        <v>220</v>
      </c>
      <c r="J103" s="61"/>
      <c r="K103" s="131"/>
      <c r="O103" s="128">
        <f t="shared" si="16"/>
        <v>0.44181527454529651</v>
      </c>
    </row>
    <row r="104" spans="2:15" ht="11" customHeight="1">
      <c r="B104" s="61"/>
      <c r="C104" s="61"/>
      <c r="D104" s="61"/>
      <c r="E104" s="61"/>
      <c r="F104" s="131"/>
      <c r="G104" s="61"/>
      <c r="H104" s="61"/>
      <c r="I104" s="128" t="s">
        <v>221</v>
      </c>
      <c r="J104" s="61"/>
      <c r="K104" s="131"/>
      <c r="O104" s="128">
        <f t="shared" si="16"/>
        <v>0.48242367247164447</v>
      </c>
    </row>
    <row r="105" spans="2:15" ht="11" customHeight="1">
      <c r="B105" s="61"/>
      <c r="C105" s="61"/>
      <c r="D105" s="61"/>
      <c r="E105" s="61"/>
      <c r="F105" s="131"/>
      <c r="G105" s="61"/>
      <c r="H105" s="61"/>
      <c r="I105" s="61"/>
      <c r="J105" s="61"/>
      <c r="K105" s="131"/>
    </row>
    <row r="106" spans="2:15" ht="11" customHeight="1">
      <c r="B106" s="61"/>
      <c r="C106" s="61"/>
      <c r="D106" s="61"/>
      <c r="E106" s="61"/>
      <c r="F106" s="131"/>
      <c r="G106" s="61"/>
      <c r="H106" s="61"/>
      <c r="I106" s="61"/>
      <c r="J106" s="61"/>
      <c r="K106" s="131"/>
    </row>
    <row r="107" spans="2:15" ht="11" customHeight="1">
      <c r="B107" s="61"/>
      <c r="C107" s="61"/>
      <c r="D107" s="61"/>
      <c r="E107" s="61"/>
      <c r="F107" s="131"/>
      <c r="G107" s="61"/>
      <c r="H107" s="61"/>
      <c r="I107" s="61"/>
      <c r="J107" s="61"/>
      <c r="K107" s="131"/>
    </row>
    <row r="108" spans="2:15" ht="11" customHeight="1">
      <c r="B108" s="61"/>
      <c r="C108" s="61"/>
      <c r="D108" s="61"/>
      <c r="E108" s="61"/>
      <c r="F108" s="131"/>
      <c r="G108" s="61"/>
      <c r="H108" s="61"/>
      <c r="I108" s="61"/>
      <c r="J108" s="61"/>
      <c r="K108" s="131"/>
    </row>
    <row r="109" spans="2:15" ht="11" customHeight="1">
      <c r="B109" s="61"/>
      <c r="C109" s="61"/>
      <c r="D109" s="61"/>
      <c r="E109" s="61"/>
      <c r="F109" s="131"/>
      <c r="G109" s="61"/>
      <c r="H109" s="61"/>
      <c r="I109" s="61"/>
      <c r="J109" s="61"/>
      <c r="K109" s="131"/>
    </row>
    <row r="110" spans="2:15" ht="11" customHeight="1">
      <c r="B110" s="61"/>
      <c r="C110" s="61"/>
      <c r="D110" s="61"/>
      <c r="E110" s="61"/>
      <c r="F110" s="131"/>
      <c r="G110" s="61"/>
      <c r="H110" s="61"/>
      <c r="I110" s="61"/>
      <c r="J110" s="61"/>
      <c r="K110" s="131"/>
    </row>
    <row r="111" spans="2:15" ht="11" customHeight="1">
      <c r="B111" s="61"/>
      <c r="C111" s="61"/>
      <c r="D111" s="61"/>
      <c r="E111" s="61"/>
      <c r="F111" s="131"/>
      <c r="G111" s="61"/>
      <c r="H111" s="61"/>
      <c r="I111" s="61"/>
      <c r="J111" s="61"/>
      <c r="K111" s="131"/>
    </row>
    <row r="112" spans="2:15" ht="11" customHeight="1">
      <c r="B112" s="61"/>
      <c r="C112" s="61"/>
      <c r="D112" s="61"/>
      <c r="E112" s="61"/>
      <c r="F112" s="131"/>
      <c r="G112" s="61"/>
      <c r="H112" s="61"/>
      <c r="I112" s="61"/>
      <c r="J112" s="61"/>
      <c r="K112" s="131"/>
    </row>
    <row r="113" spans="2:11" ht="11" customHeight="1">
      <c r="B113" s="61"/>
      <c r="C113" s="61"/>
      <c r="D113" s="61"/>
      <c r="E113" s="61"/>
      <c r="F113" s="131"/>
      <c r="G113" s="61"/>
      <c r="H113" s="61"/>
      <c r="I113" s="61"/>
      <c r="J113" s="61"/>
      <c r="K113" s="131"/>
    </row>
    <row r="114" spans="2:11" ht="11" customHeight="1">
      <c r="B114" s="61"/>
      <c r="C114" s="61"/>
      <c r="D114" s="61"/>
      <c r="E114" s="61"/>
      <c r="F114" s="131"/>
      <c r="G114" s="61"/>
      <c r="H114" s="61"/>
      <c r="I114" s="61"/>
      <c r="J114" s="61"/>
      <c r="K114" s="131"/>
    </row>
    <row r="115" spans="2:11" ht="11" customHeight="1">
      <c r="B115" s="61"/>
      <c r="C115" s="61"/>
      <c r="D115" s="61"/>
      <c r="E115" s="61"/>
      <c r="F115" s="131"/>
      <c r="G115" s="61"/>
      <c r="H115" s="61"/>
      <c r="I115" s="61"/>
      <c r="J115" s="61"/>
      <c r="K115" s="131"/>
    </row>
    <row r="116" spans="2:11" ht="11" customHeight="1">
      <c r="B116" s="61"/>
      <c r="C116" s="61"/>
      <c r="D116" s="61"/>
      <c r="E116" s="61"/>
      <c r="F116" s="131"/>
      <c r="G116" s="61"/>
      <c r="H116" s="61"/>
      <c r="I116" s="61"/>
      <c r="J116" s="61"/>
      <c r="K116" s="131"/>
    </row>
    <row r="117" spans="2:11" ht="11" customHeight="1">
      <c r="B117" s="61"/>
      <c r="C117" s="61"/>
      <c r="D117" s="61"/>
      <c r="E117" s="61"/>
      <c r="F117" s="131"/>
      <c r="G117" s="61"/>
      <c r="H117" s="61"/>
      <c r="I117" s="61"/>
      <c r="J117" s="61"/>
      <c r="K117" s="131"/>
    </row>
    <row r="118" spans="2:11" ht="11" customHeight="1">
      <c r="B118" s="61"/>
      <c r="C118" s="61"/>
      <c r="D118" s="61"/>
      <c r="E118" s="61"/>
      <c r="F118" s="131"/>
      <c r="G118" s="61"/>
      <c r="H118" s="61"/>
      <c r="I118" s="61"/>
      <c r="J118" s="61"/>
      <c r="K118" s="131"/>
    </row>
    <row r="119" spans="2:11" ht="11" customHeight="1">
      <c r="B119" s="61"/>
      <c r="C119" s="61"/>
      <c r="D119" s="61"/>
      <c r="E119" s="61"/>
      <c r="F119" s="131"/>
      <c r="G119" s="61"/>
      <c r="H119" s="61"/>
      <c r="I119" s="61"/>
      <c r="J119" s="61"/>
      <c r="K119" s="131"/>
    </row>
    <row r="120" spans="2:11" ht="11" customHeight="1">
      <c r="B120" s="61"/>
      <c r="C120" s="61"/>
      <c r="D120" s="61"/>
      <c r="E120" s="61"/>
      <c r="F120" s="131"/>
      <c r="G120" s="61"/>
      <c r="H120" s="61"/>
      <c r="I120" s="61"/>
      <c r="J120" s="61"/>
      <c r="K120" s="131"/>
    </row>
    <row r="121" spans="2:11" ht="11" customHeight="1">
      <c r="B121" s="61"/>
      <c r="C121" s="61"/>
      <c r="D121" s="61"/>
      <c r="E121" s="61"/>
      <c r="F121" s="131"/>
      <c r="G121" s="61"/>
      <c r="H121" s="61"/>
      <c r="I121" s="61"/>
      <c r="J121" s="61"/>
      <c r="K121" s="131"/>
    </row>
    <row r="122" spans="2:11" ht="11" customHeight="1">
      <c r="B122" s="61"/>
      <c r="C122" s="61"/>
      <c r="D122" s="61"/>
      <c r="E122" s="61"/>
      <c r="F122" s="131"/>
      <c r="G122" s="61"/>
      <c r="H122" s="61"/>
      <c r="I122" s="61"/>
      <c r="J122" s="61"/>
      <c r="K122" s="131"/>
    </row>
    <row r="123" spans="2:11" ht="11" customHeight="1">
      <c r="B123" s="61"/>
      <c r="C123" s="61"/>
      <c r="D123" s="61"/>
      <c r="E123" s="61"/>
      <c r="F123" s="131"/>
      <c r="G123" s="61"/>
      <c r="H123" s="61"/>
      <c r="I123" s="61"/>
      <c r="J123" s="61"/>
      <c r="K123" s="131"/>
    </row>
    <row r="124" spans="2:11" ht="11" customHeight="1">
      <c r="B124" s="61"/>
      <c r="C124" s="61"/>
      <c r="D124" s="61"/>
      <c r="E124" s="61"/>
      <c r="F124" s="131"/>
      <c r="G124" s="61"/>
      <c r="H124" s="61"/>
      <c r="I124" s="61"/>
      <c r="J124" s="61"/>
      <c r="K124" s="131"/>
    </row>
    <row r="125" spans="2:11" ht="11" customHeight="1">
      <c r="B125" s="61"/>
      <c r="C125" s="61"/>
      <c r="D125" s="61"/>
      <c r="E125" s="61"/>
      <c r="F125" s="131"/>
      <c r="G125" s="61"/>
      <c r="H125" s="61"/>
      <c r="I125" s="61"/>
      <c r="J125" s="61"/>
      <c r="K125" s="131"/>
    </row>
    <row r="126" spans="2:11" ht="11" customHeight="1">
      <c r="B126" s="61"/>
      <c r="C126" s="61"/>
      <c r="D126" s="61"/>
      <c r="E126" s="61"/>
      <c r="F126" s="131"/>
      <c r="G126" s="61"/>
      <c r="H126" s="61"/>
      <c r="I126" s="61"/>
      <c r="J126" s="61"/>
      <c r="K126" s="131"/>
    </row>
    <row r="127" spans="2:11" ht="11" customHeight="1">
      <c r="B127" s="61"/>
      <c r="C127" s="61"/>
      <c r="D127" s="61"/>
      <c r="E127" s="61"/>
      <c r="F127" s="131"/>
      <c r="G127" s="61"/>
      <c r="H127" s="61"/>
      <c r="I127" s="61"/>
      <c r="J127" s="61"/>
      <c r="K127" s="131"/>
    </row>
    <row r="128" spans="2:11" ht="11" customHeight="1">
      <c r="B128" s="61"/>
      <c r="C128" s="61"/>
      <c r="D128" s="61"/>
      <c r="E128" s="61"/>
      <c r="F128" s="131"/>
      <c r="G128" s="61"/>
      <c r="H128" s="61"/>
      <c r="I128" s="61"/>
      <c r="J128" s="61"/>
      <c r="K128" s="131"/>
    </row>
    <row r="129" spans="2:11" ht="11" customHeight="1">
      <c r="B129" s="61"/>
      <c r="C129" s="61"/>
      <c r="D129" s="61"/>
      <c r="E129" s="61"/>
      <c r="F129" s="131"/>
      <c r="G129" s="61"/>
      <c r="H129" s="61"/>
      <c r="I129" s="61"/>
      <c r="J129" s="61"/>
      <c r="K129" s="131"/>
    </row>
    <row r="130" spans="2:11" ht="11" customHeight="1">
      <c r="B130" s="61"/>
      <c r="C130" s="61"/>
      <c r="D130" s="61"/>
      <c r="E130" s="61"/>
      <c r="F130" s="131"/>
      <c r="G130" s="61"/>
      <c r="H130" s="61"/>
      <c r="I130" s="61"/>
      <c r="J130" s="61"/>
      <c r="K130" s="131"/>
    </row>
    <row r="131" spans="2:11" ht="11" customHeight="1">
      <c r="B131" s="61"/>
      <c r="C131" s="61"/>
      <c r="D131" s="61"/>
      <c r="E131" s="61"/>
      <c r="F131" s="131"/>
      <c r="G131" s="61"/>
      <c r="H131" s="61"/>
      <c r="I131" s="61"/>
      <c r="J131" s="61"/>
      <c r="K131" s="131"/>
    </row>
    <row r="132" spans="2:11" ht="11" customHeight="1">
      <c r="B132" s="61"/>
      <c r="C132" s="61"/>
      <c r="D132" s="61"/>
      <c r="E132" s="61"/>
      <c r="F132" s="131"/>
      <c r="G132" s="61"/>
      <c r="H132" s="61"/>
      <c r="I132" s="61"/>
      <c r="J132" s="61"/>
      <c r="K132" s="131"/>
    </row>
    <row r="133" spans="2:11" ht="11" customHeight="1">
      <c r="B133" s="61"/>
      <c r="C133" s="61"/>
      <c r="D133" s="61"/>
      <c r="E133" s="61"/>
      <c r="F133" s="131"/>
      <c r="G133" s="61"/>
      <c r="H133" s="61"/>
      <c r="I133" s="61"/>
      <c r="J133" s="61"/>
      <c r="K133" s="131"/>
    </row>
    <row r="134" spans="2:11" ht="11" customHeight="1">
      <c r="B134" s="61"/>
      <c r="C134" s="61"/>
      <c r="D134" s="61"/>
      <c r="E134" s="61"/>
      <c r="F134" s="131"/>
      <c r="G134" s="61"/>
      <c r="H134" s="61"/>
      <c r="I134" s="61"/>
      <c r="J134" s="61"/>
      <c r="K134" s="131"/>
    </row>
    <row r="135" spans="2:11" ht="11" customHeight="1">
      <c r="B135" s="61"/>
      <c r="C135" s="61"/>
      <c r="D135" s="61"/>
      <c r="E135" s="61"/>
      <c r="F135" s="131"/>
      <c r="G135" s="61"/>
      <c r="H135" s="61"/>
      <c r="I135" s="61"/>
      <c r="J135" s="61"/>
      <c r="K135" s="131"/>
    </row>
    <row r="136" spans="2:11" ht="11" customHeight="1">
      <c r="B136" s="61"/>
      <c r="C136" s="61"/>
      <c r="D136" s="61"/>
      <c r="E136" s="61"/>
      <c r="F136" s="131"/>
      <c r="G136" s="61"/>
      <c r="H136" s="61"/>
      <c r="I136" s="61"/>
      <c r="J136" s="61"/>
      <c r="K136" s="131"/>
    </row>
    <row r="137" spans="2:11" ht="11" customHeight="1">
      <c r="B137" s="61"/>
      <c r="C137" s="61"/>
      <c r="D137" s="61"/>
      <c r="E137" s="61"/>
      <c r="F137" s="131"/>
      <c r="G137" s="61"/>
      <c r="H137" s="61"/>
      <c r="I137" s="61"/>
      <c r="J137" s="61"/>
      <c r="K137" s="131"/>
    </row>
    <row r="138" spans="2:11" ht="11" customHeight="1">
      <c r="B138" s="61"/>
      <c r="C138" s="61"/>
      <c r="D138" s="61"/>
      <c r="E138" s="61"/>
      <c r="F138" s="131"/>
      <c r="G138" s="61"/>
      <c r="H138" s="61"/>
      <c r="I138" s="61"/>
      <c r="J138" s="61"/>
      <c r="K138" s="131"/>
    </row>
    <row r="139" spans="2:11" ht="11" customHeight="1">
      <c r="B139" s="61"/>
      <c r="C139" s="61"/>
      <c r="D139" s="61"/>
      <c r="E139" s="61"/>
      <c r="F139" s="131"/>
      <c r="G139" s="61"/>
      <c r="H139" s="61"/>
      <c r="I139" s="61"/>
      <c r="J139" s="61"/>
      <c r="K139" s="131"/>
    </row>
    <row r="140" spans="2:11" ht="11" customHeight="1">
      <c r="B140" s="61"/>
      <c r="C140" s="61"/>
      <c r="D140" s="61"/>
      <c r="E140" s="61"/>
      <c r="F140" s="131"/>
      <c r="G140" s="61"/>
      <c r="H140" s="61"/>
      <c r="I140" s="61"/>
      <c r="J140" s="61"/>
      <c r="K140" s="131"/>
    </row>
    <row r="141" spans="2:11" ht="11" customHeight="1">
      <c r="B141" s="61"/>
      <c r="C141" s="61"/>
      <c r="D141" s="61"/>
      <c r="E141" s="61"/>
      <c r="F141" s="131"/>
      <c r="G141" s="61"/>
      <c r="H141" s="61"/>
      <c r="I141" s="61"/>
      <c r="J141" s="61"/>
      <c r="K141" s="131"/>
    </row>
    <row r="142" spans="2:11" ht="11" customHeight="1">
      <c r="B142" s="61"/>
      <c r="C142" s="61"/>
      <c r="D142" s="61"/>
      <c r="E142" s="61"/>
      <c r="F142" s="131"/>
      <c r="G142" s="61"/>
      <c r="H142" s="61"/>
      <c r="I142" s="61"/>
      <c r="J142" s="61"/>
      <c r="K142" s="131"/>
    </row>
    <row r="143" spans="2:11" ht="11" customHeight="1">
      <c r="B143" s="61"/>
      <c r="C143" s="61"/>
      <c r="D143" s="61"/>
      <c r="E143" s="61"/>
      <c r="F143" s="131"/>
      <c r="G143" s="61"/>
      <c r="H143" s="61"/>
      <c r="I143" s="61"/>
      <c r="J143" s="61"/>
      <c r="K143" s="131"/>
    </row>
    <row r="144" spans="2:11" ht="11" customHeight="1">
      <c r="B144" s="61"/>
      <c r="C144" s="61"/>
      <c r="D144" s="61"/>
      <c r="E144" s="61"/>
      <c r="F144" s="131"/>
      <c r="G144" s="61"/>
      <c r="H144" s="61"/>
      <c r="I144" s="61"/>
      <c r="J144" s="61"/>
      <c r="K144" s="131"/>
    </row>
    <row r="145" spans="2:11" ht="11" customHeight="1">
      <c r="B145" s="61"/>
      <c r="C145" s="61"/>
      <c r="D145" s="61"/>
      <c r="E145" s="61"/>
      <c r="F145" s="131"/>
      <c r="G145" s="61"/>
      <c r="H145" s="61"/>
      <c r="I145" s="61"/>
      <c r="J145" s="61"/>
      <c r="K145" s="131"/>
    </row>
    <row r="146" spans="2:11" ht="11" customHeight="1">
      <c r="B146" s="61"/>
      <c r="C146" s="61"/>
      <c r="D146" s="61"/>
      <c r="E146" s="61"/>
      <c r="F146" s="131"/>
      <c r="G146" s="61"/>
      <c r="H146" s="61"/>
      <c r="I146" s="61"/>
      <c r="J146" s="61"/>
      <c r="K146" s="131"/>
    </row>
    <row r="147" spans="2:11" ht="11" customHeight="1">
      <c r="B147" s="61"/>
      <c r="C147" s="61"/>
      <c r="D147" s="61"/>
      <c r="E147" s="61"/>
      <c r="F147" s="131"/>
      <c r="G147" s="61"/>
      <c r="H147" s="61"/>
      <c r="I147" s="61"/>
      <c r="J147" s="61"/>
      <c r="K147" s="131"/>
    </row>
    <row r="148" spans="2:11" ht="11" customHeight="1">
      <c r="B148" s="61"/>
      <c r="C148" s="61"/>
      <c r="D148" s="61"/>
      <c r="E148" s="61"/>
      <c r="F148" s="131"/>
      <c r="G148" s="61"/>
      <c r="H148" s="61"/>
      <c r="I148" s="61"/>
      <c r="J148" s="61"/>
      <c r="K148" s="131"/>
    </row>
    <row r="149" spans="2:11" ht="11" customHeight="1">
      <c r="B149" s="61"/>
      <c r="C149" s="61"/>
      <c r="D149" s="61"/>
      <c r="E149" s="61"/>
      <c r="F149" s="131"/>
      <c r="G149" s="61"/>
      <c r="H149" s="61"/>
      <c r="I149" s="61"/>
      <c r="J149" s="61"/>
      <c r="K149" s="131"/>
    </row>
    <row r="150" spans="2:11" ht="11" customHeight="1">
      <c r="B150" s="61"/>
      <c r="C150" s="61"/>
      <c r="D150" s="61"/>
      <c r="E150" s="61"/>
      <c r="F150" s="131"/>
      <c r="G150" s="61"/>
      <c r="H150" s="61"/>
      <c r="I150" s="61"/>
      <c r="J150" s="61"/>
      <c r="K150" s="131"/>
    </row>
    <row r="151" spans="2:11" ht="11" customHeight="1">
      <c r="B151" s="61"/>
      <c r="C151" s="61"/>
      <c r="D151" s="61"/>
      <c r="E151" s="61"/>
      <c r="F151" s="131"/>
      <c r="G151" s="61"/>
      <c r="H151" s="61"/>
      <c r="I151" s="61"/>
      <c r="J151" s="61"/>
      <c r="K151" s="131"/>
    </row>
    <row r="152" spans="2:11" ht="11" customHeight="1">
      <c r="B152" s="61"/>
      <c r="C152" s="61"/>
      <c r="D152" s="61"/>
      <c r="E152" s="61"/>
      <c r="F152" s="131"/>
      <c r="G152" s="61"/>
      <c r="H152" s="61"/>
      <c r="I152" s="61"/>
      <c r="J152" s="61"/>
      <c r="K152" s="131"/>
    </row>
    <row r="153" spans="2:11" ht="11" customHeight="1">
      <c r="B153" s="61"/>
      <c r="C153" s="61"/>
      <c r="D153" s="61"/>
      <c r="E153" s="61"/>
      <c r="F153" s="131"/>
      <c r="G153" s="61"/>
      <c r="H153" s="61"/>
      <c r="I153" s="61"/>
      <c r="J153" s="61"/>
      <c r="K153" s="131"/>
    </row>
    <row r="154" spans="2:11" ht="11" customHeight="1">
      <c r="B154" s="61"/>
      <c r="C154" s="61"/>
      <c r="D154" s="61"/>
      <c r="E154" s="61"/>
      <c r="F154" s="131"/>
      <c r="G154" s="61"/>
      <c r="H154" s="61"/>
      <c r="I154" s="61"/>
      <c r="J154" s="61"/>
      <c r="K154" s="131"/>
    </row>
    <row r="155" spans="2:11" ht="11" customHeight="1">
      <c r="B155" s="61"/>
      <c r="C155" s="61"/>
      <c r="D155" s="61"/>
      <c r="E155" s="61"/>
      <c r="F155" s="131"/>
      <c r="G155" s="61"/>
      <c r="H155" s="61"/>
      <c r="I155" s="61"/>
      <c r="J155" s="61"/>
      <c r="K155" s="131"/>
    </row>
    <row r="156" spans="2:11" ht="11" customHeight="1">
      <c r="B156" s="61"/>
      <c r="C156" s="61"/>
      <c r="D156" s="61"/>
      <c r="E156" s="61"/>
      <c r="F156" s="131"/>
      <c r="G156" s="61"/>
      <c r="H156" s="61"/>
      <c r="I156" s="61"/>
      <c r="J156" s="61"/>
      <c r="K156" s="131"/>
    </row>
    <row r="157" spans="2:11" ht="11" customHeight="1">
      <c r="B157" s="61"/>
      <c r="C157" s="61"/>
      <c r="D157" s="61"/>
      <c r="E157" s="61"/>
      <c r="F157" s="131"/>
      <c r="G157" s="61"/>
      <c r="H157" s="61"/>
      <c r="I157" s="61"/>
      <c r="J157" s="61"/>
      <c r="K157" s="131"/>
    </row>
    <row r="158" spans="2:11" ht="11" customHeight="1">
      <c r="B158" s="61"/>
      <c r="C158" s="61"/>
      <c r="D158" s="61"/>
      <c r="E158" s="61"/>
      <c r="F158" s="131"/>
      <c r="G158" s="61"/>
      <c r="H158" s="61"/>
      <c r="I158" s="61"/>
      <c r="J158" s="61"/>
      <c r="K158" s="131"/>
    </row>
    <row r="159" spans="2:11" ht="11" customHeight="1">
      <c r="B159" s="61"/>
      <c r="C159" s="61"/>
      <c r="D159" s="61"/>
      <c r="E159" s="61"/>
      <c r="F159" s="131"/>
      <c r="G159" s="61"/>
      <c r="H159" s="61"/>
      <c r="I159" s="61"/>
      <c r="J159" s="61"/>
      <c r="K159" s="131"/>
    </row>
    <row r="160" spans="2:11" ht="11" customHeight="1">
      <c r="B160" s="61"/>
      <c r="C160" s="61"/>
      <c r="D160" s="61"/>
      <c r="E160" s="61"/>
      <c r="F160" s="131"/>
      <c r="G160" s="61"/>
      <c r="H160" s="61"/>
      <c r="I160" s="61"/>
      <c r="J160" s="61"/>
      <c r="K160" s="131"/>
    </row>
    <row r="161" spans="2:11" ht="11" customHeight="1">
      <c r="B161" s="61"/>
      <c r="C161" s="61"/>
      <c r="D161" s="61"/>
      <c r="E161" s="61"/>
      <c r="F161" s="131"/>
      <c r="G161" s="61"/>
      <c r="H161" s="61"/>
      <c r="I161" s="61"/>
      <c r="J161" s="61"/>
      <c r="K161" s="131"/>
    </row>
    <row r="162" spans="2:11" ht="11" customHeight="1">
      <c r="B162" s="61"/>
      <c r="C162" s="61"/>
      <c r="D162" s="61"/>
      <c r="E162" s="61"/>
      <c r="F162" s="131"/>
      <c r="G162" s="61"/>
      <c r="H162" s="61"/>
      <c r="I162" s="61"/>
      <c r="J162" s="61"/>
      <c r="K162" s="131"/>
    </row>
    <row r="163" spans="2:11" ht="11" customHeight="1">
      <c r="B163" s="61"/>
      <c r="C163" s="61"/>
      <c r="D163" s="61"/>
      <c r="E163" s="61"/>
      <c r="F163" s="131"/>
      <c r="G163" s="61"/>
      <c r="H163" s="61"/>
      <c r="I163" s="61"/>
      <c r="J163" s="61"/>
      <c r="K163" s="131"/>
    </row>
    <row r="164" spans="2:11" ht="11" customHeight="1">
      <c r="B164" s="61"/>
      <c r="C164" s="61"/>
      <c r="D164" s="61"/>
      <c r="E164" s="61"/>
      <c r="F164" s="131"/>
      <c r="G164" s="61"/>
      <c r="H164" s="61"/>
      <c r="I164" s="61"/>
      <c r="J164" s="61"/>
      <c r="K164" s="131"/>
    </row>
    <row r="165" spans="2:11" ht="11" customHeight="1">
      <c r="B165" s="61"/>
      <c r="C165" s="61"/>
      <c r="D165" s="61"/>
      <c r="E165" s="61"/>
      <c r="F165" s="131"/>
      <c r="G165" s="61"/>
      <c r="H165" s="61"/>
      <c r="I165" s="61"/>
      <c r="J165" s="61"/>
      <c r="K165" s="131"/>
    </row>
    <row r="166" spans="2:11" ht="11" customHeight="1">
      <c r="B166" s="61"/>
      <c r="C166" s="61"/>
      <c r="D166" s="61"/>
      <c r="E166" s="61"/>
      <c r="F166" s="131"/>
      <c r="G166" s="61"/>
      <c r="H166" s="61"/>
      <c r="I166" s="61"/>
      <c r="J166" s="61"/>
      <c r="K166" s="131"/>
    </row>
    <row r="167" spans="2:11" ht="11" customHeight="1">
      <c r="B167" s="61"/>
      <c r="C167" s="61"/>
      <c r="D167" s="61"/>
      <c r="E167" s="61"/>
      <c r="F167" s="131"/>
      <c r="G167" s="61"/>
      <c r="H167" s="61"/>
      <c r="I167" s="61"/>
      <c r="J167" s="61"/>
      <c r="K167" s="131"/>
    </row>
    <row r="168" spans="2:11" ht="11" customHeight="1">
      <c r="B168" s="61"/>
      <c r="C168" s="61"/>
      <c r="D168" s="61"/>
      <c r="E168" s="61"/>
      <c r="F168" s="131"/>
      <c r="G168" s="61"/>
      <c r="H168" s="61"/>
      <c r="I168" s="61"/>
      <c r="J168" s="61"/>
      <c r="K168" s="131"/>
    </row>
    <row r="169" spans="2:11" ht="11" customHeight="1">
      <c r="B169" s="61"/>
      <c r="C169" s="61"/>
      <c r="D169" s="61"/>
      <c r="E169" s="61"/>
      <c r="F169" s="131"/>
      <c r="G169" s="61"/>
      <c r="H169" s="61"/>
      <c r="I169" s="61"/>
      <c r="J169" s="61"/>
      <c r="K169" s="131"/>
    </row>
    <row r="170" spans="2:11" ht="11" customHeight="1">
      <c r="B170" s="61"/>
      <c r="C170" s="61"/>
      <c r="D170" s="61"/>
      <c r="E170" s="61"/>
      <c r="F170" s="131"/>
      <c r="G170" s="61"/>
      <c r="H170" s="61"/>
      <c r="I170" s="61"/>
      <c r="J170" s="61"/>
      <c r="K170" s="131"/>
    </row>
    <row r="171" spans="2:11" ht="11" customHeight="1">
      <c r="B171" s="61"/>
      <c r="C171" s="61"/>
      <c r="D171" s="61"/>
      <c r="E171" s="61"/>
      <c r="F171" s="131"/>
      <c r="G171" s="61"/>
      <c r="H171" s="61"/>
      <c r="I171" s="61"/>
      <c r="J171" s="61"/>
      <c r="K171" s="131"/>
    </row>
    <row r="172" spans="2:11" ht="11" customHeight="1">
      <c r="B172" s="61"/>
      <c r="C172" s="61"/>
      <c r="D172" s="61"/>
      <c r="E172" s="61"/>
      <c r="F172" s="131"/>
      <c r="G172" s="61"/>
      <c r="H172" s="61"/>
      <c r="I172" s="61"/>
      <c r="J172" s="61"/>
      <c r="K172" s="131"/>
    </row>
    <row r="173" spans="2:11" ht="11" customHeight="1">
      <c r="B173" s="61"/>
      <c r="C173" s="61"/>
      <c r="D173" s="61"/>
      <c r="E173" s="61"/>
      <c r="F173" s="131"/>
      <c r="G173" s="61"/>
      <c r="H173" s="61"/>
      <c r="I173" s="61"/>
      <c r="J173" s="61"/>
      <c r="K173" s="131"/>
    </row>
    <row r="174" spans="2:11" ht="11" customHeight="1">
      <c r="B174" s="61"/>
      <c r="C174" s="61"/>
      <c r="D174" s="61"/>
      <c r="E174" s="61"/>
      <c r="F174" s="131"/>
      <c r="G174" s="61"/>
      <c r="H174" s="61"/>
      <c r="I174" s="61"/>
      <c r="J174" s="61"/>
      <c r="K174" s="131"/>
    </row>
    <row r="175" spans="2:11" ht="11" customHeight="1">
      <c r="B175" s="61"/>
      <c r="C175" s="61"/>
      <c r="D175" s="61"/>
      <c r="E175" s="61"/>
      <c r="F175" s="131"/>
      <c r="G175" s="61"/>
      <c r="H175" s="61"/>
      <c r="I175" s="61"/>
      <c r="J175" s="61"/>
      <c r="K175" s="131"/>
    </row>
    <row r="176" spans="2:11" ht="11" customHeight="1">
      <c r="B176" s="61"/>
      <c r="C176" s="61"/>
      <c r="D176" s="61"/>
      <c r="E176" s="61"/>
      <c r="F176" s="131"/>
      <c r="G176" s="61"/>
      <c r="H176" s="61"/>
      <c r="I176" s="61"/>
      <c r="J176" s="61"/>
      <c r="K176" s="131"/>
    </row>
    <row r="177" spans="2:11" ht="11" customHeight="1">
      <c r="B177" s="61"/>
      <c r="C177" s="61"/>
      <c r="D177" s="61"/>
      <c r="E177" s="61"/>
      <c r="F177" s="131"/>
      <c r="G177" s="61"/>
      <c r="H177" s="61"/>
      <c r="I177" s="61"/>
      <c r="J177" s="61"/>
      <c r="K177" s="131"/>
    </row>
    <row r="178" spans="2:11" ht="11" customHeight="1">
      <c r="B178" s="61"/>
      <c r="C178" s="61"/>
      <c r="D178" s="61"/>
      <c r="E178" s="61"/>
      <c r="F178" s="131"/>
      <c r="G178" s="61"/>
      <c r="H178" s="61"/>
      <c r="I178" s="61"/>
      <c r="J178" s="61"/>
      <c r="K178" s="131"/>
    </row>
    <row r="179" spans="2:11" ht="11" customHeight="1">
      <c r="B179" s="61"/>
      <c r="C179" s="61"/>
      <c r="D179" s="61"/>
      <c r="E179" s="61"/>
      <c r="F179" s="131"/>
      <c r="G179" s="61"/>
      <c r="H179" s="61"/>
      <c r="I179" s="61"/>
      <c r="J179" s="61"/>
      <c r="K179" s="131"/>
    </row>
    <row r="180" spans="2:11" ht="11" customHeight="1">
      <c r="B180" s="61"/>
      <c r="C180" s="61"/>
      <c r="D180" s="61"/>
      <c r="E180" s="61"/>
      <c r="F180" s="131"/>
      <c r="G180" s="61"/>
      <c r="H180" s="61"/>
      <c r="I180" s="61"/>
      <c r="J180" s="61"/>
      <c r="K180" s="131"/>
    </row>
    <row r="181" spans="2:11" ht="11" customHeight="1">
      <c r="B181" s="61"/>
      <c r="C181" s="61"/>
      <c r="D181" s="61"/>
      <c r="E181" s="61"/>
      <c r="F181" s="131"/>
      <c r="G181" s="61"/>
      <c r="H181" s="61"/>
      <c r="I181" s="61"/>
      <c r="J181" s="61"/>
      <c r="K181" s="131"/>
    </row>
    <row r="182" spans="2:11" ht="11" customHeight="1">
      <c r="B182" s="61"/>
      <c r="C182" s="61"/>
      <c r="D182" s="61"/>
      <c r="E182" s="61"/>
      <c r="F182" s="131"/>
      <c r="G182" s="61"/>
      <c r="H182" s="61"/>
      <c r="I182" s="61"/>
      <c r="J182" s="61"/>
      <c r="K182" s="131"/>
    </row>
    <row r="183" spans="2:11" ht="11" customHeight="1">
      <c r="B183" s="61"/>
      <c r="C183" s="61"/>
      <c r="D183" s="61"/>
      <c r="E183" s="61"/>
      <c r="F183" s="131"/>
      <c r="G183" s="61"/>
      <c r="H183" s="61"/>
      <c r="I183" s="61"/>
      <c r="J183" s="61"/>
      <c r="K183" s="131"/>
    </row>
    <row r="184" spans="2:11" ht="11" customHeight="1">
      <c r="B184" s="61"/>
      <c r="C184" s="61"/>
      <c r="D184" s="61"/>
      <c r="E184" s="61"/>
      <c r="F184" s="131"/>
      <c r="G184" s="61"/>
      <c r="H184" s="61"/>
      <c r="I184" s="61"/>
      <c r="J184" s="61"/>
      <c r="K184" s="131"/>
    </row>
    <row r="185" spans="2:11" ht="11" customHeight="1">
      <c r="B185" s="61"/>
      <c r="C185" s="61"/>
      <c r="D185" s="61"/>
      <c r="E185" s="61"/>
      <c r="F185" s="131"/>
      <c r="G185" s="61"/>
      <c r="H185" s="61"/>
      <c r="I185" s="61"/>
      <c r="J185" s="61"/>
      <c r="K185" s="131"/>
    </row>
    <row r="186" spans="2:11" ht="11" customHeight="1">
      <c r="B186" s="61"/>
      <c r="C186" s="61"/>
      <c r="D186" s="61"/>
      <c r="E186" s="61"/>
      <c r="F186" s="131"/>
      <c r="G186" s="61"/>
      <c r="H186" s="61"/>
      <c r="I186" s="61"/>
      <c r="J186" s="61"/>
      <c r="K186" s="131"/>
    </row>
    <row r="187" spans="2:11" ht="11" customHeight="1">
      <c r="B187" s="61"/>
      <c r="C187" s="61"/>
      <c r="D187" s="61"/>
      <c r="E187" s="61"/>
      <c r="F187" s="131"/>
      <c r="G187" s="61"/>
      <c r="H187" s="61"/>
      <c r="I187" s="61"/>
      <c r="J187" s="61"/>
      <c r="K187" s="131"/>
    </row>
    <row r="188" spans="2:11" ht="11" customHeight="1">
      <c r="B188" s="61"/>
      <c r="C188" s="61"/>
      <c r="D188" s="61"/>
      <c r="E188" s="61"/>
      <c r="F188" s="131"/>
      <c r="G188" s="61"/>
      <c r="H188" s="61"/>
      <c r="I188" s="61"/>
      <c r="J188" s="61"/>
      <c r="K188" s="131"/>
    </row>
    <row r="189" spans="2:11" ht="11" customHeight="1">
      <c r="B189" s="61"/>
      <c r="C189" s="61"/>
      <c r="D189" s="61"/>
      <c r="E189" s="61"/>
      <c r="F189" s="131"/>
      <c r="G189" s="61"/>
      <c r="H189" s="61"/>
      <c r="I189" s="61"/>
      <c r="J189" s="61"/>
      <c r="K189" s="131"/>
    </row>
    <row r="190" spans="2:11" ht="11" customHeight="1">
      <c r="B190" s="61"/>
      <c r="C190" s="61"/>
      <c r="D190" s="61"/>
      <c r="E190" s="61"/>
      <c r="F190" s="131"/>
      <c r="G190" s="61"/>
      <c r="H190" s="61"/>
      <c r="I190" s="61"/>
      <c r="J190" s="61"/>
      <c r="K190" s="131"/>
    </row>
    <row r="191" spans="2:11" ht="11" customHeight="1">
      <c r="B191" s="61"/>
      <c r="C191" s="61"/>
      <c r="D191" s="61"/>
      <c r="E191" s="61"/>
      <c r="F191" s="131"/>
      <c r="G191" s="61"/>
      <c r="H191" s="61"/>
      <c r="I191" s="61"/>
      <c r="J191" s="61"/>
      <c r="K191" s="131"/>
    </row>
    <row r="192" spans="2:11" ht="11" customHeight="1">
      <c r="B192" s="61"/>
      <c r="C192" s="61"/>
      <c r="D192" s="61"/>
      <c r="E192" s="61"/>
      <c r="F192" s="131"/>
      <c r="G192" s="61"/>
      <c r="H192" s="61"/>
      <c r="I192" s="61"/>
      <c r="J192" s="61"/>
      <c r="K192" s="131"/>
    </row>
    <row r="193" spans="2:11" ht="11" customHeight="1">
      <c r="B193" s="61"/>
      <c r="C193" s="61"/>
      <c r="D193" s="61"/>
      <c r="E193" s="61"/>
      <c r="F193" s="131"/>
      <c r="G193" s="61"/>
      <c r="H193" s="61"/>
      <c r="I193" s="61"/>
      <c r="J193" s="61"/>
      <c r="K193" s="131"/>
    </row>
    <row r="194" spans="2:11" ht="11" customHeight="1">
      <c r="B194" s="61"/>
      <c r="C194" s="61"/>
      <c r="D194" s="61"/>
      <c r="E194" s="61"/>
      <c r="F194" s="131"/>
      <c r="G194" s="61"/>
      <c r="H194" s="61"/>
      <c r="I194" s="61"/>
      <c r="J194" s="61"/>
      <c r="K194" s="131"/>
    </row>
    <row r="195" spans="2:11" ht="11" customHeight="1">
      <c r="B195" s="61"/>
      <c r="C195" s="61"/>
      <c r="D195" s="61"/>
      <c r="E195" s="61"/>
      <c r="F195" s="131"/>
      <c r="G195" s="61"/>
      <c r="H195" s="61"/>
      <c r="I195" s="61"/>
      <c r="J195" s="61"/>
      <c r="K195" s="131"/>
    </row>
    <row r="196" spans="2:11" ht="11" customHeight="1">
      <c r="B196" s="61"/>
      <c r="C196" s="61"/>
      <c r="D196" s="61"/>
      <c r="E196" s="61"/>
      <c r="F196" s="131"/>
      <c r="G196" s="61"/>
      <c r="H196" s="61"/>
      <c r="I196" s="61"/>
      <c r="J196" s="61"/>
      <c r="K196" s="131"/>
    </row>
    <row r="197" spans="2:11" ht="11" customHeight="1">
      <c r="B197" s="61"/>
      <c r="C197" s="61"/>
      <c r="D197" s="61"/>
      <c r="E197" s="61"/>
      <c r="F197" s="131"/>
      <c r="G197" s="61"/>
      <c r="H197" s="61"/>
      <c r="I197" s="61"/>
      <c r="J197" s="61"/>
      <c r="K197" s="131"/>
    </row>
    <row r="198" spans="2:11" ht="11" customHeight="1">
      <c r="B198" s="61"/>
      <c r="C198" s="61"/>
      <c r="D198" s="61"/>
      <c r="E198" s="61"/>
      <c r="F198" s="131"/>
      <c r="G198" s="61"/>
      <c r="H198" s="61"/>
      <c r="I198" s="61"/>
      <c r="J198" s="61"/>
      <c r="K198" s="131"/>
    </row>
    <row r="199" spans="2:11" ht="11" customHeight="1">
      <c r="B199" s="61"/>
      <c r="C199" s="61"/>
      <c r="D199" s="61"/>
      <c r="E199" s="61"/>
      <c r="F199" s="131"/>
      <c r="G199" s="61"/>
      <c r="H199" s="61"/>
      <c r="I199" s="61"/>
      <c r="J199" s="61"/>
      <c r="K199" s="131"/>
    </row>
    <row r="200" spans="2:11" ht="11" customHeight="1">
      <c r="B200" s="61"/>
      <c r="C200" s="61"/>
      <c r="D200" s="61"/>
      <c r="E200" s="61"/>
      <c r="F200" s="131"/>
      <c r="G200" s="61"/>
      <c r="H200" s="61"/>
      <c r="I200" s="61"/>
      <c r="J200" s="61"/>
      <c r="K200" s="131"/>
    </row>
    <row r="201" spans="2:11" ht="11" customHeight="1">
      <c r="B201" s="61"/>
      <c r="C201" s="61"/>
      <c r="D201" s="61"/>
      <c r="E201" s="61"/>
      <c r="F201" s="131"/>
      <c r="G201" s="61"/>
      <c r="H201" s="61"/>
      <c r="I201" s="61"/>
      <c r="J201" s="61"/>
      <c r="K201" s="131"/>
    </row>
    <row r="202" spans="2:11" ht="11" customHeight="1">
      <c r="B202" s="61"/>
      <c r="C202" s="61"/>
      <c r="D202" s="61"/>
      <c r="E202" s="61"/>
      <c r="F202" s="131"/>
      <c r="G202" s="61"/>
      <c r="H202" s="61"/>
      <c r="I202" s="61"/>
      <c r="J202" s="61"/>
      <c r="K202" s="131"/>
    </row>
    <row r="203" spans="2:11" ht="11" customHeight="1">
      <c r="B203" s="61"/>
      <c r="C203" s="61"/>
      <c r="D203" s="61"/>
      <c r="E203" s="61"/>
      <c r="F203" s="131"/>
      <c r="G203" s="61"/>
      <c r="H203" s="61"/>
      <c r="I203" s="61"/>
      <c r="J203" s="61"/>
      <c r="K203" s="131"/>
    </row>
    <row r="204" spans="2:11" ht="11" customHeight="1">
      <c r="B204" s="61"/>
      <c r="C204" s="61"/>
      <c r="D204" s="61"/>
      <c r="E204" s="61"/>
      <c r="F204" s="131"/>
      <c r="G204" s="61"/>
      <c r="H204" s="61"/>
      <c r="I204" s="61"/>
      <c r="J204" s="61"/>
      <c r="K204" s="131"/>
    </row>
    <row r="205" spans="2:11" ht="11" customHeight="1">
      <c r="B205" s="61"/>
      <c r="C205" s="61"/>
      <c r="D205" s="61"/>
      <c r="E205" s="61"/>
      <c r="F205" s="131"/>
      <c r="G205" s="61"/>
      <c r="H205" s="61"/>
      <c r="I205" s="61"/>
      <c r="J205" s="61"/>
      <c r="K205" s="131"/>
    </row>
    <row r="206" spans="2:11" ht="11" customHeight="1">
      <c r="B206" s="61"/>
      <c r="C206" s="61"/>
      <c r="D206" s="61"/>
      <c r="E206" s="61"/>
      <c r="F206" s="131"/>
      <c r="G206" s="61"/>
      <c r="H206" s="61"/>
      <c r="I206" s="61"/>
      <c r="J206" s="61"/>
      <c r="K206" s="131"/>
    </row>
    <row r="207" spans="2:11" ht="11" customHeight="1">
      <c r="B207" s="61"/>
      <c r="C207" s="61"/>
      <c r="D207" s="61"/>
      <c r="E207" s="61"/>
      <c r="F207" s="131"/>
      <c r="G207" s="61"/>
      <c r="H207" s="61"/>
      <c r="I207" s="61"/>
      <c r="J207" s="61"/>
      <c r="K207" s="131"/>
    </row>
    <row r="208" spans="2:11" ht="11" customHeight="1">
      <c r="B208" s="61"/>
      <c r="C208" s="61"/>
      <c r="D208" s="61"/>
      <c r="E208" s="61"/>
      <c r="F208" s="131"/>
      <c r="G208" s="61"/>
      <c r="H208" s="61"/>
      <c r="I208" s="61"/>
      <c r="J208" s="61"/>
      <c r="K208" s="131"/>
    </row>
    <row r="209" spans="2:11" ht="11" customHeight="1">
      <c r="B209" s="61"/>
      <c r="C209" s="61"/>
      <c r="D209" s="61"/>
      <c r="E209" s="61"/>
      <c r="F209" s="131"/>
      <c r="G209" s="61"/>
      <c r="H209" s="61"/>
      <c r="I209" s="61"/>
      <c r="J209" s="61"/>
      <c r="K209" s="131"/>
    </row>
    <row r="210" spans="2:11" ht="11" customHeight="1">
      <c r="B210" s="61"/>
      <c r="C210" s="61"/>
      <c r="D210" s="61"/>
      <c r="E210" s="61"/>
      <c r="F210" s="131"/>
      <c r="G210" s="61"/>
      <c r="H210" s="61"/>
      <c r="I210" s="61"/>
      <c r="J210" s="61"/>
      <c r="K210" s="131"/>
    </row>
    <row r="211" spans="2:11" ht="11" customHeight="1">
      <c r="B211" s="61"/>
      <c r="C211" s="61"/>
      <c r="D211" s="61"/>
      <c r="E211" s="61"/>
      <c r="F211" s="131"/>
      <c r="G211" s="61"/>
      <c r="H211" s="61"/>
      <c r="I211" s="61"/>
      <c r="J211" s="61"/>
      <c r="K211" s="131"/>
    </row>
    <row r="212" spans="2:11" ht="11" customHeight="1">
      <c r="B212" s="61"/>
      <c r="C212" s="61"/>
      <c r="D212" s="61"/>
      <c r="E212" s="61"/>
      <c r="F212" s="131"/>
      <c r="G212" s="61"/>
      <c r="H212" s="61"/>
      <c r="I212" s="61"/>
      <c r="J212" s="61"/>
      <c r="K212" s="131"/>
    </row>
    <row r="213" spans="2:11" ht="11" customHeight="1">
      <c r="B213" s="61"/>
      <c r="C213" s="61"/>
      <c r="D213" s="61"/>
      <c r="E213" s="61"/>
      <c r="F213" s="131"/>
      <c r="G213" s="61"/>
      <c r="H213" s="61"/>
      <c r="I213" s="61"/>
      <c r="J213" s="61"/>
      <c r="K213" s="131"/>
    </row>
    <row r="214" spans="2:11" ht="11" customHeight="1">
      <c r="B214" s="61"/>
      <c r="C214" s="61"/>
      <c r="D214" s="61"/>
      <c r="E214" s="61"/>
      <c r="F214" s="131"/>
      <c r="G214" s="61"/>
      <c r="H214" s="61"/>
      <c r="I214" s="61"/>
      <c r="J214" s="61"/>
      <c r="K214" s="131"/>
    </row>
    <row r="215" spans="2:11" ht="11" customHeight="1">
      <c r="B215" s="61"/>
      <c r="C215" s="61"/>
      <c r="D215" s="61"/>
      <c r="E215" s="61"/>
      <c r="F215" s="131"/>
      <c r="G215" s="61"/>
      <c r="H215" s="61"/>
      <c r="I215" s="61"/>
      <c r="J215" s="61"/>
      <c r="K215" s="131"/>
    </row>
    <row r="216" spans="2:11" ht="11" customHeight="1">
      <c r="B216" s="61"/>
      <c r="C216" s="61"/>
      <c r="D216" s="61"/>
      <c r="E216" s="61"/>
      <c r="F216" s="131"/>
      <c r="G216" s="61"/>
      <c r="H216" s="61"/>
      <c r="I216" s="61"/>
      <c r="J216" s="61"/>
      <c r="K216" s="131"/>
    </row>
    <row r="217" spans="2:11" ht="11" customHeight="1">
      <c r="B217" s="61"/>
      <c r="C217" s="61"/>
      <c r="D217" s="61"/>
      <c r="E217" s="61"/>
      <c r="F217" s="131"/>
      <c r="G217" s="61"/>
      <c r="H217" s="61"/>
      <c r="I217" s="61"/>
      <c r="J217" s="61"/>
      <c r="K217" s="131"/>
    </row>
    <row r="218" spans="2:11" ht="11" customHeight="1">
      <c r="B218" s="61"/>
      <c r="C218" s="61"/>
      <c r="D218" s="61"/>
      <c r="E218" s="61"/>
      <c r="F218" s="131"/>
      <c r="G218" s="61"/>
      <c r="H218" s="61"/>
      <c r="I218" s="61"/>
      <c r="J218" s="61"/>
      <c r="K218" s="131"/>
    </row>
    <row r="219" spans="2:11" ht="11" customHeight="1">
      <c r="B219" s="61"/>
      <c r="C219" s="61"/>
      <c r="D219" s="61"/>
      <c r="E219" s="61"/>
      <c r="F219" s="131"/>
      <c r="G219" s="61"/>
      <c r="H219" s="61"/>
      <c r="I219" s="61"/>
      <c r="J219" s="61"/>
      <c r="K219" s="131"/>
    </row>
    <row r="220" spans="2:11" ht="11" customHeight="1">
      <c r="B220" s="61"/>
      <c r="C220" s="61"/>
      <c r="D220" s="61"/>
      <c r="E220" s="61"/>
      <c r="F220" s="131"/>
      <c r="G220" s="61"/>
      <c r="H220" s="61"/>
      <c r="I220" s="61"/>
      <c r="J220" s="61"/>
      <c r="K220" s="131"/>
    </row>
    <row r="221" spans="2:11" ht="11" customHeight="1">
      <c r="B221" s="61"/>
      <c r="C221" s="61"/>
      <c r="D221" s="61"/>
      <c r="E221" s="61"/>
      <c r="F221" s="131"/>
      <c r="G221" s="61"/>
      <c r="H221" s="61"/>
      <c r="I221" s="61"/>
      <c r="J221" s="61"/>
      <c r="K221" s="131"/>
    </row>
    <row r="222" spans="2:11" ht="11" customHeight="1">
      <c r="B222" s="61"/>
      <c r="C222" s="61"/>
      <c r="D222" s="61"/>
      <c r="E222" s="61"/>
      <c r="F222" s="131"/>
      <c r="G222" s="61"/>
      <c r="H222" s="61"/>
      <c r="I222" s="61"/>
      <c r="J222" s="61"/>
      <c r="K222" s="131"/>
    </row>
    <row r="223" spans="2:11" ht="11" customHeight="1">
      <c r="B223" s="61"/>
      <c r="C223" s="61"/>
      <c r="D223" s="61"/>
      <c r="E223" s="61"/>
      <c r="F223" s="131"/>
      <c r="G223" s="61"/>
      <c r="H223" s="61"/>
      <c r="I223" s="61"/>
      <c r="J223" s="61"/>
      <c r="K223" s="131"/>
    </row>
    <row r="224" spans="2:11" ht="11" customHeight="1">
      <c r="B224" s="61"/>
      <c r="C224" s="61"/>
      <c r="D224" s="61"/>
      <c r="E224" s="61"/>
      <c r="F224" s="131"/>
      <c r="G224" s="61"/>
      <c r="H224" s="61"/>
      <c r="I224" s="61"/>
      <c r="J224" s="61"/>
      <c r="K224" s="131"/>
    </row>
    <row r="225" spans="2:11" ht="11" customHeight="1">
      <c r="B225" s="61"/>
      <c r="C225" s="61"/>
      <c r="D225" s="61"/>
      <c r="E225" s="61"/>
      <c r="F225" s="131"/>
      <c r="G225" s="61"/>
      <c r="H225" s="61"/>
      <c r="I225" s="61"/>
      <c r="J225" s="61"/>
      <c r="K225" s="131"/>
    </row>
    <row r="226" spans="2:11" ht="11" customHeight="1">
      <c r="B226" s="61"/>
      <c r="C226" s="61"/>
      <c r="D226" s="61"/>
      <c r="E226" s="61"/>
      <c r="F226" s="131"/>
      <c r="G226" s="61"/>
      <c r="H226" s="61"/>
      <c r="I226" s="61"/>
      <c r="J226" s="61"/>
      <c r="K226" s="131"/>
    </row>
    <row r="227" spans="2:11" ht="11" customHeight="1">
      <c r="B227" s="61"/>
      <c r="C227" s="61"/>
      <c r="D227" s="61"/>
      <c r="E227" s="61"/>
      <c r="F227" s="131"/>
      <c r="G227" s="61"/>
      <c r="H227" s="61"/>
      <c r="I227" s="61"/>
      <c r="J227" s="61"/>
      <c r="K227" s="131"/>
    </row>
    <row r="228" spans="2:11" ht="11" customHeight="1">
      <c r="B228" s="61"/>
      <c r="C228" s="61"/>
      <c r="D228" s="61"/>
      <c r="E228" s="61"/>
      <c r="F228" s="131"/>
      <c r="G228" s="61"/>
      <c r="H228" s="61"/>
      <c r="I228" s="61"/>
      <c r="J228" s="61"/>
      <c r="K228" s="131"/>
    </row>
    <row r="229" spans="2:11" ht="11" customHeight="1">
      <c r="B229" s="61"/>
      <c r="C229" s="61"/>
      <c r="D229" s="61"/>
      <c r="E229" s="61"/>
      <c r="F229" s="131"/>
      <c r="G229" s="61"/>
      <c r="H229" s="61"/>
      <c r="I229" s="61"/>
      <c r="J229" s="61"/>
      <c r="K229" s="131"/>
    </row>
    <row r="230" spans="2:11" ht="11" customHeight="1">
      <c r="B230" s="61"/>
      <c r="C230" s="61"/>
      <c r="D230" s="61"/>
      <c r="E230" s="61"/>
      <c r="F230" s="131"/>
      <c r="G230" s="61"/>
      <c r="H230" s="61"/>
      <c r="I230" s="61"/>
      <c r="J230" s="61"/>
      <c r="K230" s="131"/>
    </row>
    <row r="231" spans="2:11" ht="11" customHeight="1">
      <c r="B231" s="61"/>
      <c r="C231" s="61"/>
      <c r="D231" s="61"/>
      <c r="E231" s="61"/>
      <c r="F231" s="131"/>
      <c r="G231" s="61"/>
      <c r="H231" s="61"/>
      <c r="I231" s="61"/>
      <c r="J231" s="61"/>
      <c r="K231" s="131"/>
    </row>
    <row r="232" spans="2:11" ht="11" customHeight="1">
      <c r="B232" s="61"/>
      <c r="C232" s="61"/>
      <c r="D232" s="61"/>
      <c r="E232" s="61"/>
      <c r="F232" s="131"/>
      <c r="G232" s="61"/>
      <c r="H232" s="61"/>
      <c r="I232" s="61"/>
      <c r="J232" s="61"/>
      <c r="K232" s="131"/>
    </row>
    <row r="233" spans="2:11" ht="11" customHeight="1">
      <c r="B233" s="61"/>
      <c r="C233" s="61"/>
      <c r="D233" s="61"/>
      <c r="E233" s="61"/>
      <c r="F233" s="131"/>
      <c r="G233" s="61"/>
      <c r="H233" s="61"/>
      <c r="I233" s="61"/>
      <c r="J233" s="61"/>
      <c r="K233" s="131"/>
    </row>
    <row r="234" spans="2:11" ht="11" customHeight="1">
      <c r="B234" s="61"/>
      <c r="C234" s="61"/>
      <c r="D234" s="61"/>
      <c r="E234" s="61"/>
      <c r="F234" s="131"/>
      <c r="G234" s="61"/>
      <c r="H234" s="61"/>
      <c r="I234" s="61"/>
      <c r="J234" s="61"/>
      <c r="K234" s="131"/>
    </row>
    <row r="235" spans="2:11" ht="11" customHeight="1">
      <c r="B235" s="61"/>
      <c r="C235" s="61"/>
      <c r="D235" s="61"/>
      <c r="E235" s="61"/>
      <c r="F235" s="131"/>
      <c r="G235" s="61"/>
      <c r="H235" s="61"/>
      <c r="I235" s="61"/>
      <c r="J235" s="61"/>
      <c r="K235" s="131"/>
    </row>
    <row r="236" spans="2:11" ht="11" customHeight="1">
      <c r="B236" s="61"/>
      <c r="C236" s="61"/>
      <c r="D236" s="61"/>
      <c r="E236" s="61"/>
      <c r="F236" s="131"/>
      <c r="G236" s="61"/>
      <c r="H236" s="61"/>
      <c r="I236" s="61"/>
      <c r="J236" s="61"/>
      <c r="K236" s="131"/>
    </row>
    <row r="237" spans="2:11" ht="11" customHeight="1">
      <c r="B237" s="61"/>
      <c r="C237" s="61"/>
      <c r="D237" s="61"/>
      <c r="E237" s="61"/>
      <c r="F237" s="131"/>
      <c r="G237" s="61"/>
      <c r="H237" s="61"/>
      <c r="I237" s="61"/>
      <c r="J237" s="61"/>
      <c r="K237" s="131"/>
    </row>
    <row r="238" spans="2:11" ht="11" customHeight="1">
      <c r="B238" s="61"/>
      <c r="C238" s="61"/>
      <c r="D238" s="61"/>
      <c r="E238" s="61"/>
      <c r="F238" s="131"/>
      <c r="G238" s="61"/>
      <c r="H238" s="61"/>
      <c r="I238" s="61"/>
      <c r="J238" s="61"/>
      <c r="K238" s="131"/>
    </row>
    <row r="239" spans="2:11" ht="11" customHeight="1">
      <c r="B239" s="61"/>
      <c r="C239" s="61"/>
      <c r="D239" s="61"/>
      <c r="E239" s="61"/>
      <c r="F239" s="131"/>
      <c r="G239" s="61"/>
      <c r="H239" s="61"/>
      <c r="I239" s="61"/>
      <c r="J239" s="61"/>
      <c r="K239" s="131"/>
    </row>
    <row r="240" spans="2:11" ht="11" customHeight="1">
      <c r="B240" s="61"/>
      <c r="C240" s="61"/>
      <c r="D240" s="61"/>
      <c r="E240" s="61"/>
      <c r="F240" s="131"/>
      <c r="G240" s="61"/>
      <c r="H240" s="61"/>
      <c r="I240" s="61"/>
      <c r="J240" s="61"/>
      <c r="K240" s="131"/>
    </row>
    <row r="241" spans="2:11" ht="11" customHeight="1">
      <c r="B241" s="61"/>
      <c r="C241" s="61"/>
      <c r="D241" s="61"/>
      <c r="E241" s="61"/>
      <c r="F241" s="131"/>
      <c r="G241" s="61"/>
      <c r="H241" s="61"/>
      <c r="I241" s="61"/>
      <c r="J241" s="61"/>
      <c r="K241" s="131"/>
    </row>
    <row r="242" spans="2:11" ht="11" customHeight="1">
      <c r="B242" s="61"/>
      <c r="C242" s="61"/>
      <c r="D242" s="61"/>
      <c r="E242" s="61"/>
      <c r="F242" s="131"/>
      <c r="G242" s="61"/>
      <c r="H242" s="61"/>
      <c r="I242" s="61"/>
      <c r="J242" s="61"/>
      <c r="K242" s="131"/>
    </row>
    <row r="243" spans="2:11" ht="11" customHeight="1">
      <c r="B243" s="61"/>
      <c r="C243" s="61"/>
      <c r="D243" s="61"/>
      <c r="E243" s="61"/>
      <c r="F243" s="131"/>
      <c r="G243" s="61"/>
      <c r="H243" s="61"/>
      <c r="I243" s="61"/>
      <c r="J243" s="61"/>
      <c r="K243" s="131"/>
    </row>
    <row r="244" spans="2:11" ht="11" customHeight="1">
      <c r="B244" s="61"/>
      <c r="C244" s="61"/>
      <c r="D244" s="61"/>
      <c r="E244" s="61"/>
      <c r="F244" s="131"/>
      <c r="G244" s="61"/>
      <c r="H244" s="61"/>
      <c r="I244" s="61"/>
      <c r="J244" s="61"/>
      <c r="K244" s="131"/>
    </row>
    <row r="245" spans="2:11" ht="11" customHeight="1">
      <c r="B245" s="61"/>
      <c r="C245" s="61"/>
      <c r="D245" s="61"/>
      <c r="E245" s="61"/>
      <c r="F245" s="131"/>
      <c r="G245" s="61"/>
      <c r="H245" s="61"/>
      <c r="I245" s="61"/>
      <c r="J245" s="61"/>
      <c r="K245" s="131"/>
    </row>
    <row r="246" spans="2:11" ht="11" customHeight="1">
      <c r="B246" s="61"/>
      <c r="C246" s="61"/>
      <c r="D246" s="61"/>
      <c r="E246" s="61"/>
      <c r="F246" s="131"/>
      <c r="G246" s="61"/>
      <c r="H246" s="61"/>
      <c r="I246" s="61"/>
      <c r="J246" s="61"/>
      <c r="K246" s="131"/>
    </row>
    <row r="247" spans="2:11" ht="11" customHeight="1">
      <c r="B247" s="61"/>
      <c r="C247" s="61"/>
      <c r="D247" s="61"/>
      <c r="E247" s="61"/>
      <c r="F247" s="131"/>
      <c r="G247" s="61"/>
      <c r="H247" s="61"/>
      <c r="I247" s="61"/>
      <c r="J247" s="61"/>
      <c r="K247" s="131"/>
    </row>
    <row r="248" spans="2:11" ht="11" customHeight="1">
      <c r="B248" s="61"/>
      <c r="C248" s="61"/>
      <c r="D248" s="61"/>
      <c r="E248" s="61"/>
      <c r="F248" s="131"/>
      <c r="G248" s="61"/>
      <c r="H248" s="61"/>
      <c r="I248" s="61"/>
      <c r="J248" s="61"/>
      <c r="K248" s="131"/>
    </row>
    <row r="249" spans="2:11" ht="11" customHeight="1">
      <c r="B249" s="61"/>
      <c r="C249" s="61"/>
      <c r="D249" s="61"/>
      <c r="E249" s="61"/>
      <c r="F249" s="131"/>
      <c r="G249" s="61"/>
      <c r="H249" s="61"/>
      <c r="I249" s="61"/>
      <c r="J249" s="61"/>
      <c r="K249" s="131"/>
    </row>
    <row r="250" spans="2:11" ht="11" customHeight="1">
      <c r="B250" s="61"/>
      <c r="C250" s="61"/>
      <c r="D250" s="61"/>
      <c r="E250" s="61"/>
      <c r="F250" s="131"/>
      <c r="G250" s="61"/>
      <c r="H250" s="61"/>
      <c r="I250" s="61"/>
      <c r="J250" s="61"/>
      <c r="K250" s="131"/>
    </row>
    <row r="251" spans="2:11" ht="11" customHeight="1">
      <c r="B251" s="61"/>
      <c r="C251" s="61"/>
      <c r="D251" s="61"/>
      <c r="E251" s="61"/>
      <c r="F251" s="131"/>
      <c r="G251" s="61"/>
      <c r="H251" s="61"/>
      <c r="I251" s="61"/>
      <c r="J251" s="61"/>
      <c r="K251" s="131"/>
    </row>
    <row r="252" spans="2:11" ht="11" customHeight="1">
      <c r="B252" s="61"/>
      <c r="C252" s="61"/>
      <c r="D252" s="61"/>
      <c r="E252" s="61"/>
      <c r="F252" s="131"/>
      <c r="G252" s="61"/>
      <c r="H252" s="61"/>
      <c r="I252" s="61"/>
      <c r="J252" s="61"/>
      <c r="K252" s="131"/>
    </row>
    <row r="253" spans="2:11" ht="11" customHeight="1">
      <c r="B253" s="61"/>
      <c r="C253" s="61"/>
      <c r="D253" s="61"/>
      <c r="E253" s="61"/>
      <c r="F253" s="131"/>
      <c r="G253" s="61"/>
      <c r="H253" s="61"/>
      <c r="I253" s="61"/>
      <c r="J253" s="61"/>
      <c r="K253" s="131"/>
    </row>
    <row r="254" spans="2:11" ht="11" customHeight="1">
      <c r="B254" s="61"/>
      <c r="C254" s="61"/>
      <c r="D254" s="61"/>
      <c r="E254" s="61"/>
      <c r="F254" s="131"/>
      <c r="G254" s="61"/>
      <c r="H254" s="61"/>
      <c r="I254" s="61"/>
      <c r="J254" s="61"/>
      <c r="K254" s="131"/>
    </row>
    <row r="255" spans="2:11" ht="11" customHeight="1">
      <c r="B255" s="61"/>
      <c r="C255" s="61"/>
      <c r="D255" s="61"/>
      <c r="E255" s="61"/>
      <c r="F255" s="131"/>
      <c r="G255" s="61"/>
      <c r="H255" s="61"/>
      <c r="I255" s="61"/>
      <c r="J255" s="61"/>
      <c r="K255" s="131"/>
    </row>
    <row r="256" spans="2:11" ht="11" customHeight="1">
      <c r="B256" s="61"/>
      <c r="C256" s="61"/>
      <c r="D256" s="61"/>
      <c r="E256" s="61"/>
      <c r="F256" s="131"/>
      <c r="G256" s="61"/>
      <c r="H256" s="61"/>
      <c r="I256" s="61"/>
      <c r="J256" s="61"/>
      <c r="K256" s="131"/>
    </row>
    <row r="257" spans="2:11" ht="11" customHeight="1">
      <c r="B257" s="61"/>
      <c r="C257" s="61"/>
      <c r="D257" s="61"/>
      <c r="E257" s="61"/>
      <c r="F257" s="131"/>
      <c r="G257" s="61"/>
      <c r="H257" s="61"/>
      <c r="I257" s="61"/>
      <c r="J257" s="61"/>
      <c r="K257" s="131"/>
    </row>
    <row r="258" spans="2:11" ht="11" customHeight="1">
      <c r="B258" s="61"/>
      <c r="C258" s="61"/>
      <c r="D258" s="61"/>
      <c r="E258" s="61"/>
      <c r="F258" s="131"/>
      <c r="G258" s="61"/>
      <c r="H258" s="61"/>
      <c r="I258" s="61"/>
      <c r="J258" s="61"/>
      <c r="K258" s="131"/>
    </row>
    <row r="259" spans="2:11" ht="11" customHeight="1">
      <c r="B259" s="61"/>
      <c r="C259" s="61"/>
      <c r="D259" s="61"/>
      <c r="E259" s="61"/>
      <c r="F259" s="131"/>
      <c r="G259" s="61"/>
      <c r="H259" s="61"/>
      <c r="I259" s="61"/>
      <c r="J259" s="61"/>
      <c r="K259" s="131"/>
    </row>
    <row r="260" spans="2:11" ht="11" customHeight="1">
      <c r="B260" s="61"/>
      <c r="C260" s="61"/>
      <c r="D260" s="61"/>
      <c r="E260" s="61"/>
      <c r="F260" s="131"/>
      <c r="G260" s="61"/>
      <c r="H260" s="61"/>
      <c r="I260" s="61"/>
      <c r="J260" s="61"/>
      <c r="K260" s="131"/>
    </row>
    <row r="261" spans="2:11" ht="11" customHeight="1">
      <c r="B261" s="61"/>
      <c r="C261" s="61"/>
      <c r="D261" s="61"/>
      <c r="E261" s="61"/>
      <c r="F261" s="131"/>
      <c r="G261" s="61"/>
      <c r="H261" s="61"/>
      <c r="I261" s="61"/>
      <c r="J261" s="61"/>
      <c r="K261" s="131"/>
    </row>
    <row r="262" spans="2:11" ht="11" customHeight="1">
      <c r="B262" s="61"/>
      <c r="C262" s="61"/>
      <c r="D262" s="61"/>
      <c r="E262" s="61"/>
      <c r="F262" s="131"/>
      <c r="G262" s="61"/>
      <c r="H262" s="61"/>
      <c r="I262" s="61"/>
      <c r="J262" s="61"/>
      <c r="K262" s="131"/>
    </row>
    <row r="263" spans="2:11" ht="11" customHeight="1">
      <c r="B263" s="61"/>
      <c r="C263" s="61"/>
      <c r="D263" s="61"/>
      <c r="E263" s="61"/>
      <c r="F263" s="131"/>
      <c r="G263" s="61"/>
      <c r="H263" s="61"/>
      <c r="I263" s="61"/>
      <c r="J263" s="61"/>
      <c r="K263" s="131"/>
    </row>
    <row r="264" spans="2:11" ht="11" customHeight="1">
      <c r="B264" s="61"/>
      <c r="C264" s="61"/>
      <c r="D264" s="61"/>
      <c r="E264" s="61"/>
      <c r="F264" s="131"/>
      <c r="G264" s="61"/>
      <c r="H264" s="61"/>
      <c r="I264" s="61"/>
      <c r="J264" s="61"/>
      <c r="K264" s="131"/>
    </row>
    <row r="265" spans="2:11" ht="11" customHeight="1">
      <c r="B265" s="61"/>
      <c r="C265" s="61"/>
      <c r="D265" s="61"/>
      <c r="E265" s="61"/>
      <c r="F265" s="131"/>
      <c r="G265" s="61"/>
      <c r="H265" s="61"/>
      <c r="I265" s="61"/>
      <c r="J265" s="61"/>
      <c r="K265" s="131"/>
    </row>
    <row r="266" spans="2:11" ht="11" customHeight="1">
      <c r="B266" s="61"/>
      <c r="C266" s="61"/>
      <c r="D266" s="61"/>
      <c r="E266" s="61"/>
      <c r="F266" s="131"/>
      <c r="G266" s="61"/>
      <c r="H266" s="61"/>
      <c r="I266" s="61"/>
      <c r="J266" s="61"/>
      <c r="K266" s="131"/>
    </row>
    <row r="267" spans="2:11" ht="11" customHeight="1">
      <c r="B267" s="61"/>
      <c r="C267" s="61"/>
      <c r="D267" s="61"/>
      <c r="E267" s="61"/>
      <c r="F267" s="131"/>
      <c r="G267" s="61"/>
      <c r="H267" s="61"/>
      <c r="I267" s="61"/>
      <c r="J267" s="61"/>
      <c r="K267" s="131"/>
    </row>
    <row r="268" spans="2:11" ht="11" customHeight="1">
      <c r="B268" s="61"/>
      <c r="C268" s="61"/>
      <c r="D268" s="61"/>
      <c r="E268" s="61"/>
      <c r="F268" s="131"/>
      <c r="G268" s="61"/>
      <c r="H268" s="61"/>
      <c r="I268" s="61"/>
      <c r="J268" s="61"/>
      <c r="K268" s="131"/>
    </row>
    <row r="269" spans="2:11" ht="11" customHeight="1">
      <c r="B269" s="61"/>
      <c r="C269" s="61"/>
      <c r="D269" s="61"/>
      <c r="E269" s="61"/>
      <c r="F269" s="131"/>
      <c r="G269" s="61"/>
      <c r="H269" s="61"/>
      <c r="I269" s="61"/>
      <c r="J269" s="61"/>
      <c r="K269" s="131"/>
    </row>
    <row r="270" spans="2:11" ht="11" customHeight="1">
      <c r="B270" s="61"/>
      <c r="C270" s="61"/>
      <c r="D270" s="61"/>
      <c r="E270" s="61"/>
      <c r="F270" s="131"/>
      <c r="G270" s="61"/>
      <c r="H270" s="61"/>
      <c r="I270" s="61"/>
      <c r="J270" s="61"/>
      <c r="K270" s="131"/>
    </row>
    <row r="271" spans="2:11" ht="11" customHeight="1">
      <c r="B271" s="61"/>
      <c r="C271" s="61"/>
      <c r="D271" s="61"/>
      <c r="E271" s="61"/>
      <c r="F271" s="131"/>
      <c r="G271" s="61"/>
      <c r="H271" s="61"/>
      <c r="I271" s="61"/>
      <c r="J271" s="61"/>
      <c r="K271" s="131"/>
    </row>
    <row r="272" spans="2:11" ht="11" customHeight="1">
      <c r="B272" s="61"/>
      <c r="C272" s="61"/>
      <c r="D272" s="61"/>
      <c r="E272" s="61"/>
      <c r="F272" s="131"/>
      <c r="G272" s="61"/>
      <c r="H272" s="61"/>
    </row>
    <row r="273" spans="2:8" ht="11" customHeight="1">
      <c r="B273" s="61"/>
      <c r="C273" s="61"/>
      <c r="D273" s="61"/>
      <c r="E273" s="61"/>
      <c r="F273" s="131"/>
      <c r="G273" s="61"/>
      <c r="H273" s="61"/>
    </row>
    <row r="274" spans="2:8" ht="11" customHeight="1">
      <c r="B274" s="61"/>
      <c r="C274" s="61"/>
      <c r="D274" s="61"/>
      <c r="E274" s="61"/>
      <c r="F274" s="131"/>
      <c r="G274" s="61"/>
      <c r="H274" s="61"/>
    </row>
    <row r="275" spans="2:8" ht="11" customHeight="1">
      <c r="B275" s="61"/>
      <c r="C275" s="61"/>
      <c r="D275" s="61"/>
      <c r="E275" s="61"/>
      <c r="F275" s="131"/>
      <c r="G275" s="61"/>
      <c r="H275" s="61"/>
    </row>
    <row r="276" spans="2:8" ht="11" customHeight="1">
      <c r="H276" s="61"/>
    </row>
  </sheetData>
  <mergeCells count="72">
    <mergeCell ref="BV6:BV7"/>
    <mergeCell ref="BW6:BW7"/>
    <mergeCell ref="BP6:BP7"/>
    <mergeCell ref="BQ6:BQ7"/>
    <mergeCell ref="BR6:BR7"/>
    <mergeCell ref="BS6:BS7"/>
    <mergeCell ref="BT6:BT7"/>
    <mergeCell ref="BU6:BU7"/>
    <mergeCell ref="BJ6:BJ7"/>
    <mergeCell ref="BK6:BK7"/>
    <mergeCell ref="BL6:BL7"/>
    <mergeCell ref="BM6:BM7"/>
    <mergeCell ref="BN6:BN7"/>
    <mergeCell ref="BO6:BO7"/>
    <mergeCell ref="BD6:BD7"/>
    <mergeCell ref="BE6:BE7"/>
    <mergeCell ref="BF6:BF7"/>
    <mergeCell ref="BG6:BG7"/>
    <mergeCell ref="BH6:BH7"/>
    <mergeCell ref="BI6:BI7"/>
    <mergeCell ref="AX6:AX7"/>
    <mergeCell ref="AY6:AY7"/>
    <mergeCell ref="AZ6:AZ7"/>
    <mergeCell ref="BA6:BA7"/>
    <mergeCell ref="BB6:BB7"/>
    <mergeCell ref="BC6:BC7"/>
    <mergeCell ref="AR6:AR7"/>
    <mergeCell ref="AS6:AS7"/>
    <mergeCell ref="AT6:AT7"/>
    <mergeCell ref="AU6:AU7"/>
    <mergeCell ref="AV6:AV7"/>
    <mergeCell ref="AW6:AW7"/>
    <mergeCell ref="AL6:AL7"/>
    <mergeCell ref="AM6:AM7"/>
    <mergeCell ref="AN6:AN7"/>
    <mergeCell ref="AO6:AO7"/>
    <mergeCell ref="AP6:AP7"/>
    <mergeCell ref="AQ6:AQ7"/>
    <mergeCell ref="AE6:AE7"/>
    <mergeCell ref="AG6:AG7"/>
    <mergeCell ref="AH6:AH7"/>
    <mergeCell ref="AI6:AI7"/>
    <mergeCell ref="AJ6:AJ7"/>
    <mergeCell ref="AK6:AK7"/>
    <mergeCell ref="Y6:Y7"/>
    <mergeCell ref="Z6:Z7"/>
    <mergeCell ref="AA6:AA7"/>
    <mergeCell ref="AB6:AB7"/>
    <mergeCell ref="AC6:AC7"/>
    <mergeCell ref="AD6:AD7"/>
    <mergeCell ref="Q6:Q7"/>
    <mergeCell ref="R6:R7"/>
    <mergeCell ref="S6:S7"/>
    <mergeCell ref="U6:U7"/>
    <mergeCell ref="V6:V7"/>
    <mergeCell ref="W6:W7"/>
    <mergeCell ref="J6:J7"/>
    <mergeCell ref="L6:L7"/>
    <mergeCell ref="M6:M7"/>
    <mergeCell ref="N6:N7"/>
    <mergeCell ref="O6:O7"/>
    <mergeCell ref="P6:P7"/>
    <mergeCell ref="A1:BX1"/>
    <mergeCell ref="A2:BX2"/>
    <mergeCell ref="A3:A7"/>
    <mergeCell ref="B3:B7"/>
    <mergeCell ref="C3:C7"/>
    <mergeCell ref="D6:D7"/>
    <mergeCell ref="F6:F7"/>
    <mergeCell ref="G6:G7"/>
    <mergeCell ref="H6:H7"/>
    <mergeCell ref="I6:I7"/>
  </mergeCells>
  <pageMargins left="0.25" right="0.25" top="0.19" bottom="0.34" header="0.5" footer="0.38"/>
  <pageSetup scale="62" orientation="landscape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G34" sqref="G34"/>
    </sheetView>
  </sheetViews>
  <sheetFormatPr baseColWidth="10" defaultColWidth="9.1640625" defaultRowHeight="10" x14ac:dyDescent="0"/>
  <cols>
    <col min="1" max="16384" width="9.1640625" style="197"/>
  </cols>
  <sheetData>
    <row r="1" spans="1:5">
      <c r="B1" s="197" t="s">
        <v>308</v>
      </c>
    </row>
    <row r="3" spans="1:5">
      <c r="B3" s="198" t="s">
        <v>309</v>
      </c>
      <c r="C3" s="198"/>
      <c r="D3" s="198"/>
      <c r="E3" s="198"/>
    </row>
    <row r="4" spans="1:5" s="199" customFormat="1" ht="40">
      <c r="A4" s="199" t="s">
        <v>82</v>
      </c>
      <c r="B4" s="199" t="s">
        <v>310</v>
      </c>
      <c r="C4" s="199" t="s">
        <v>311</v>
      </c>
      <c r="D4" s="199" t="s">
        <v>312</v>
      </c>
      <c r="E4" s="199" t="s">
        <v>313</v>
      </c>
    </row>
    <row r="5" spans="1:5">
      <c r="A5" s="197">
        <v>1975</v>
      </c>
      <c r="B5" s="200">
        <v>3.3724907063197027</v>
      </c>
      <c r="C5" s="200">
        <v>1.3115241635687733</v>
      </c>
      <c r="D5" s="197">
        <v>0</v>
      </c>
      <c r="E5" s="197">
        <v>0</v>
      </c>
    </row>
    <row r="6" spans="1:5">
      <c r="A6" s="197">
        <v>1976</v>
      </c>
      <c r="B6" s="200">
        <v>3.1533216168717049</v>
      </c>
      <c r="C6" s="200">
        <v>1.43493848857645</v>
      </c>
      <c r="D6" s="197">
        <v>0</v>
      </c>
      <c r="E6" s="197">
        <v>0</v>
      </c>
    </row>
    <row r="7" spans="1:5">
      <c r="A7" s="197">
        <v>1977</v>
      </c>
      <c r="B7" s="200">
        <v>2.9275247524752475</v>
      </c>
      <c r="C7" s="200">
        <v>0.82170297029702954</v>
      </c>
      <c r="D7" s="197">
        <v>0</v>
      </c>
      <c r="E7" s="197">
        <v>0</v>
      </c>
    </row>
    <row r="8" spans="1:5">
      <c r="A8" s="197">
        <v>1978</v>
      </c>
      <c r="B8" s="200">
        <v>2.4767116564417173</v>
      </c>
      <c r="C8" s="200">
        <v>0.76373006134969323</v>
      </c>
      <c r="D8" s="197">
        <v>0</v>
      </c>
      <c r="E8" s="197">
        <v>0</v>
      </c>
    </row>
    <row r="9" spans="1:5">
      <c r="A9" s="197">
        <v>1979</v>
      </c>
      <c r="B9" s="200">
        <v>3.8737190082644628</v>
      </c>
      <c r="C9" s="200">
        <v>1.8243966942148762</v>
      </c>
      <c r="D9" s="197">
        <v>0</v>
      </c>
      <c r="E9" s="197">
        <v>0</v>
      </c>
    </row>
    <row r="10" spans="1:5">
      <c r="A10" s="197">
        <v>1980</v>
      </c>
      <c r="B10" s="200">
        <v>3.3518446601941743</v>
      </c>
      <c r="C10" s="200">
        <v>1.5071067961165048</v>
      </c>
      <c r="D10" s="197">
        <v>0</v>
      </c>
      <c r="E10" s="197">
        <v>0</v>
      </c>
    </row>
    <row r="11" spans="1:5">
      <c r="A11" s="197">
        <v>1981</v>
      </c>
      <c r="B11" s="200">
        <v>2.8343762376237618</v>
      </c>
      <c r="C11" s="200">
        <v>1.40609900990099</v>
      </c>
      <c r="D11" s="197">
        <v>0</v>
      </c>
      <c r="E11" s="197">
        <v>0</v>
      </c>
    </row>
    <row r="12" spans="1:5">
      <c r="A12" s="197">
        <v>1982</v>
      </c>
      <c r="B12" s="200">
        <v>2.5529036269430052</v>
      </c>
      <c r="C12" s="200">
        <v>1.1552829015544042</v>
      </c>
      <c r="D12" s="197">
        <v>0</v>
      </c>
      <c r="E12" s="197">
        <v>0</v>
      </c>
    </row>
    <row r="13" spans="1:5">
      <c r="A13" s="197">
        <v>1983</v>
      </c>
      <c r="B13" s="200">
        <v>2.6090602409638555</v>
      </c>
      <c r="C13" s="200">
        <v>1.0241927710843375</v>
      </c>
      <c r="D13" s="197">
        <v>0</v>
      </c>
      <c r="E13" s="197">
        <v>0</v>
      </c>
    </row>
    <row r="14" spans="1:5">
      <c r="A14" s="197">
        <v>1984</v>
      </c>
      <c r="B14" s="200">
        <v>2.2546602502406157</v>
      </c>
      <c r="C14" s="200">
        <v>0.92359576515880659</v>
      </c>
      <c r="D14" s="197">
        <v>0</v>
      </c>
      <c r="E14" s="197">
        <v>0</v>
      </c>
    </row>
    <row r="15" spans="1:5">
      <c r="A15" s="197">
        <v>1985</v>
      </c>
      <c r="B15" s="200">
        <v>2.8085353159851301</v>
      </c>
      <c r="C15" s="200">
        <v>1.1035539033457251</v>
      </c>
      <c r="D15" s="197">
        <v>0</v>
      </c>
      <c r="E15" s="197">
        <v>0</v>
      </c>
    </row>
    <row r="16" spans="1:5">
      <c r="A16" s="197">
        <v>1986</v>
      </c>
      <c r="B16" s="200">
        <v>2.720496350364964</v>
      </c>
      <c r="C16" s="200">
        <v>0.974890510948905</v>
      </c>
      <c r="D16" s="197">
        <v>0</v>
      </c>
      <c r="E16" s="197">
        <v>0</v>
      </c>
    </row>
    <row r="17" spans="1:5">
      <c r="A17" s="197">
        <v>1987</v>
      </c>
      <c r="B17" s="200">
        <v>5.199718309859156</v>
      </c>
      <c r="C17" s="200">
        <v>0.81811267605633808</v>
      </c>
      <c r="D17" s="197">
        <v>0</v>
      </c>
      <c r="E17" s="197">
        <v>0</v>
      </c>
    </row>
    <row r="18" spans="1:5">
      <c r="A18" s="197">
        <v>1988</v>
      </c>
      <c r="B18" s="200">
        <v>7.2545325443786979</v>
      </c>
      <c r="C18" s="200">
        <v>2.7930887573964496</v>
      </c>
      <c r="D18" s="197">
        <v>0</v>
      </c>
      <c r="E18" s="197">
        <v>0</v>
      </c>
    </row>
    <row r="19" spans="1:5">
      <c r="A19" s="197">
        <v>1989</v>
      </c>
      <c r="B19" s="200">
        <v>7.5372387096774203</v>
      </c>
      <c r="C19" s="200">
        <v>3.1849548387096775</v>
      </c>
      <c r="D19" s="197">
        <v>0</v>
      </c>
      <c r="E19" s="197">
        <v>0</v>
      </c>
    </row>
    <row r="20" spans="1:5">
      <c r="A20" s="197">
        <v>1990</v>
      </c>
      <c r="B20" s="200">
        <v>8.1226136189747518</v>
      </c>
      <c r="C20" s="200">
        <v>3.5106472838561591</v>
      </c>
      <c r="D20" s="197">
        <v>0</v>
      </c>
      <c r="E20" s="197">
        <v>0</v>
      </c>
    </row>
    <row r="21" spans="1:5">
      <c r="A21" s="197">
        <v>1991</v>
      </c>
      <c r="B21" s="200">
        <v>12.112281938325992</v>
      </c>
      <c r="C21" s="200">
        <v>4.3250748898678424</v>
      </c>
      <c r="D21" s="197">
        <v>0</v>
      </c>
      <c r="E21" s="197">
        <v>0</v>
      </c>
    </row>
    <row r="22" spans="1:5">
      <c r="A22" s="197">
        <v>1992</v>
      </c>
      <c r="B22" s="200">
        <v>14.310295081967212</v>
      </c>
      <c r="C22" s="200">
        <v>4.4099101924447606</v>
      </c>
      <c r="D22" s="197">
        <v>0</v>
      </c>
      <c r="E22" s="197">
        <v>0</v>
      </c>
    </row>
    <row r="23" spans="1:5">
      <c r="A23" s="197">
        <v>1993</v>
      </c>
      <c r="B23" s="200">
        <v>16.780932871972318</v>
      </c>
      <c r="C23" s="200">
        <v>4.8956013840830446</v>
      </c>
      <c r="D23" s="197">
        <v>0</v>
      </c>
      <c r="E23" s="197">
        <v>0</v>
      </c>
    </row>
    <row r="24" spans="1:5">
      <c r="A24" s="197">
        <v>1994</v>
      </c>
      <c r="B24" s="200">
        <v>22.578655870445345</v>
      </c>
      <c r="C24" s="200">
        <v>6.1309797570850204</v>
      </c>
      <c r="D24" s="197">
        <v>0</v>
      </c>
      <c r="E24" s="197">
        <v>0</v>
      </c>
    </row>
    <row r="25" spans="1:5">
      <c r="A25" s="197">
        <v>1995</v>
      </c>
      <c r="B25" s="200">
        <v>27.553322834645666</v>
      </c>
      <c r="C25" s="200">
        <v>6.7821732283464549</v>
      </c>
      <c r="D25" s="197">
        <v>0</v>
      </c>
      <c r="E25" s="197">
        <v>0</v>
      </c>
    </row>
    <row r="26" spans="1:5">
      <c r="A26" s="197">
        <v>1996</v>
      </c>
      <c r="B26" s="200">
        <v>29.754309751434029</v>
      </c>
      <c r="C26" s="200">
        <v>7.2827839388145312</v>
      </c>
      <c r="D26" s="197">
        <v>0</v>
      </c>
      <c r="E26" s="197">
        <v>0</v>
      </c>
    </row>
    <row r="27" spans="1:5">
      <c r="A27" s="197">
        <v>1997</v>
      </c>
      <c r="B27" s="200">
        <v>30.6432</v>
      </c>
      <c r="C27" s="200">
        <v>7.5276560747663552</v>
      </c>
      <c r="D27" s="197">
        <v>0</v>
      </c>
      <c r="E27" s="197">
        <v>0</v>
      </c>
    </row>
    <row r="28" spans="1:5">
      <c r="A28" s="197">
        <v>1998</v>
      </c>
      <c r="B28" s="200">
        <v>33.610306748466257</v>
      </c>
      <c r="C28" s="200">
        <v>6.3881226993865026</v>
      </c>
      <c r="D28" s="197">
        <v>0</v>
      </c>
      <c r="E28" s="200">
        <v>18.72958986993865</v>
      </c>
    </row>
    <row r="29" spans="1:5">
      <c r="A29" s="197">
        <v>1999</v>
      </c>
      <c r="B29" s="200">
        <v>33.403159663865544</v>
      </c>
      <c r="C29" s="200">
        <v>5.1997310924369753</v>
      </c>
      <c r="D29" s="200">
        <v>0.98307710924369762</v>
      </c>
      <c r="E29" s="200">
        <v>23.473966386554622</v>
      </c>
    </row>
    <row r="30" spans="1:5">
      <c r="A30" s="197">
        <v>2000</v>
      </c>
      <c r="B30" s="200">
        <v>32.549853658536584</v>
      </c>
      <c r="C30" s="200">
        <v>5.26009756097561</v>
      </c>
      <c r="D30" s="200">
        <v>1.1445553170731708</v>
      </c>
      <c r="E30" s="200">
        <v>23.05095687804878</v>
      </c>
    </row>
    <row r="31" spans="1:5" s="201" customFormat="1">
      <c r="A31" s="201">
        <v>2001</v>
      </c>
      <c r="B31" s="200">
        <v>33.060806324110672</v>
      </c>
      <c r="C31" s="200">
        <v>4.9324268774703564</v>
      </c>
      <c r="D31" s="200">
        <v>5.6858678893280636</v>
      </c>
      <c r="E31" s="200">
        <v>25.52981008695652</v>
      </c>
    </row>
    <row r="32" spans="1:5" s="201" customFormat="1">
      <c r="A32" s="197">
        <v>2002</v>
      </c>
      <c r="B32" s="200">
        <v>37.806443579766537</v>
      </c>
      <c r="C32" s="200">
        <v>5.0002178988326849</v>
      </c>
      <c r="D32" s="200">
        <v>7.1896376031128399</v>
      </c>
      <c r="E32" s="200">
        <v>24.116101354085597</v>
      </c>
    </row>
    <row r="33" spans="1:5" s="201" customFormat="1">
      <c r="A33" s="197">
        <v>2003</v>
      </c>
      <c r="B33" s="200">
        <v>37.265321739130435</v>
      </c>
      <c r="C33" s="200">
        <v>5.0893043478260873</v>
      </c>
      <c r="D33" s="200">
        <v>9.9843670956521748</v>
      </c>
      <c r="E33" s="200">
        <v>24.967749130434783</v>
      </c>
    </row>
    <row r="34" spans="1:5">
      <c r="A34" s="197">
        <v>2004</v>
      </c>
      <c r="B34" s="200">
        <v>37.673266278454207</v>
      </c>
      <c r="C34" s="200">
        <v>5.0416008470089988</v>
      </c>
      <c r="D34" s="200">
        <v>15.421513130757015</v>
      </c>
      <c r="E34" s="200">
        <v>34.472057850714663</v>
      </c>
    </row>
    <row r="35" spans="1:5">
      <c r="A35" s="197">
        <v>2005</v>
      </c>
      <c r="B35" s="200">
        <v>38.673548387096773</v>
      </c>
      <c r="C35" s="200">
        <v>5.1045161290322572</v>
      </c>
      <c r="D35" s="200">
        <v>15.995003870967739</v>
      </c>
      <c r="E35" s="200">
        <v>33.081414193548383</v>
      </c>
    </row>
    <row r="36" spans="1:5">
      <c r="A36" s="197">
        <v>2006</v>
      </c>
      <c r="B36" s="200">
        <v>39.072222000000004</v>
      </c>
      <c r="C36" s="200">
        <v>5.315343999999997</v>
      </c>
      <c r="D36" s="200">
        <v>16.248888999999998</v>
      </c>
      <c r="E36" s="200">
        <v>31.741550999999998</v>
      </c>
    </row>
    <row r="38" spans="1:5">
      <c r="A38" s="197" t="s">
        <v>314</v>
      </c>
    </row>
    <row r="39" spans="1:5" ht="15" customHeight="1"/>
    <row r="40" spans="1:5" ht="15" customHeight="1"/>
    <row r="41" spans="1:5" ht="11.25" customHeight="1"/>
    <row r="42" spans="1:5" ht="11.25" customHeight="1"/>
    <row r="43" spans="1:5" ht="11.25" customHeight="1"/>
    <row r="44" spans="1:5" ht="11.25" customHeight="1"/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0"/>
  <sheetViews>
    <sheetView workbookViewId="0">
      <selection activeCell="R25" sqref="R25"/>
    </sheetView>
  </sheetViews>
  <sheetFormatPr baseColWidth="10" defaultColWidth="10.1640625" defaultRowHeight="12" x14ac:dyDescent="0"/>
  <cols>
    <col min="1" max="1" width="10.1640625" style="203"/>
    <col min="2" max="2" width="21.33203125" style="203" customWidth="1"/>
    <col min="3" max="3" width="8.5" style="203" customWidth="1"/>
    <col min="4" max="16384" width="10.1640625" style="203"/>
  </cols>
  <sheetData>
    <row r="3" spans="2:4">
      <c r="B3" s="203">
        <v>2011</v>
      </c>
    </row>
    <row r="5" spans="2:4">
      <c r="B5" s="203" t="s">
        <v>317</v>
      </c>
      <c r="C5" s="204">
        <v>1.9</v>
      </c>
      <c r="D5" s="205">
        <f>C5/100</f>
        <v>1.9E-2</v>
      </c>
    </row>
    <row r="6" spans="2:4">
      <c r="B6" s="203" t="s">
        <v>318</v>
      </c>
      <c r="C6" s="204">
        <v>7</v>
      </c>
      <c r="D6" s="205">
        <f t="shared" ref="D6:D14" si="0">C6/100</f>
        <v>7.0000000000000007E-2</v>
      </c>
    </row>
    <row r="7" spans="2:4">
      <c r="B7" s="206" t="s">
        <v>319</v>
      </c>
      <c r="C7" s="204">
        <v>11.2</v>
      </c>
      <c r="D7" s="205">
        <f t="shared" si="0"/>
        <v>0.11199999999999999</v>
      </c>
    </row>
    <row r="8" spans="2:4">
      <c r="B8" s="203" t="s">
        <v>320</v>
      </c>
      <c r="C8" s="204">
        <v>15.2</v>
      </c>
      <c r="D8" s="205">
        <f t="shared" si="0"/>
        <v>0.152</v>
      </c>
    </row>
    <row r="9" spans="2:4">
      <c r="B9" s="203" t="s">
        <v>321</v>
      </c>
      <c r="C9" s="204">
        <v>23.4</v>
      </c>
      <c r="D9" s="205">
        <f t="shared" si="0"/>
        <v>0.23399999999999999</v>
      </c>
    </row>
    <row r="10" spans="2:4">
      <c r="B10" s="203" t="s">
        <v>322</v>
      </c>
      <c r="C10" s="203">
        <v>29</v>
      </c>
      <c r="D10" s="205">
        <f>C10/100</f>
        <v>0.28999999999999998</v>
      </c>
    </row>
    <row r="11" spans="2:4">
      <c r="D11" s="205"/>
    </row>
    <row r="12" spans="2:4">
      <c r="B12" s="203" t="s">
        <v>323</v>
      </c>
      <c r="C12" s="203">
        <v>18.600000000000001</v>
      </c>
      <c r="D12" s="205">
        <f t="shared" si="0"/>
        <v>0.18600000000000003</v>
      </c>
    </row>
    <row r="13" spans="2:4">
      <c r="B13" s="203" t="s">
        <v>324</v>
      </c>
      <c r="C13" s="203">
        <v>21.1</v>
      </c>
      <c r="D13" s="205">
        <f t="shared" si="0"/>
        <v>0.21100000000000002</v>
      </c>
    </row>
    <row r="14" spans="2:4">
      <c r="B14" s="203" t="s">
        <v>325</v>
      </c>
      <c r="C14" s="203">
        <v>24.3</v>
      </c>
      <c r="D14" s="205">
        <f t="shared" si="0"/>
        <v>0.24299999999999999</v>
      </c>
    </row>
    <row r="17" spans="2:4">
      <c r="B17" s="203">
        <v>1997</v>
      </c>
    </row>
    <row r="18" spans="2:4">
      <c r="B18" s="203" t="s">
        <v>326</v>
      </c>
      <c r="C18" s="204">
        <v>33.799999999999997</v>
      </c>
      <c r="D18" s="205">
        <f t="shared" ref="D18:D28" si="1">C18/100</f>
        <v>0.33799999999999997</v>
      </c>
    </row>
    <row r="19" spans="2:4">
      <c r="B19" s="203" t="s">
        <v>327</v>
      </c>
      <c r="C19" s="204">
        <v>20.5</v>
      </c>
      <c r="D19" s="205">
        <f t="shared" si="1"/>
        <v>0.20499999999999999</v>
      </c>
    </row>
    <row r="20" spans="2:4">
      <c r="B20" s="203" t="s">
        <v>328</v>
      </c>
      <c r="C20" s="204">
        <v>21.5</v>
      </c>
      <c r="D20" s="205">
        <f t="shared" si="1"/>
        <v>0.215</v>
      </c>
    </row>
    <row r="21" spans="2:4">
      <c r="B21" s="203" t="s">
        <v>329</v>
      </c>
      <c r="C21" s="204">
        <v>22.6</v>
      </c>
      <c r="D21" s="205">
        <f t="shared" si="1"/>
        <v>0.22600000000000001</v>
      </c>
    </row>
    <row r="22" spans="2:4">
      <c r="B22" s="203" t="s">
        <v>330</v>
      </c>
      <c r="C22" s="204">
        <v>23.2</v>
      </c>
      <c r="D22" s="205">
        <f t="shared" si="1"/>
        <v>0.23199999999999998</v>
      </c>
    </row>
    <row r="23" spans="2:4">
      <c r="B23" s="203" t="s">
        <v>331</v>
      </c>
      <c r="C23" s="204">
        <v>23</v>
      </c>
      <c r="D23" s="205">
        <f t="shared" si="1"/>
        <v>0.23</v>
      </c>
    </row>
    <row r="24" spans="2:4">
      <c r="B24" s="203" t="s">
        <v>332</v>
      </c>
      <c r="C24" s="204">
        <v>22.4</v>
      </c>
      <c r="D24" s="205">
        <f t="shared" si="1"/>
        <v>0.22399999999999998</v>
      </c>
    </row>
    <row r="25" spans="2:4">
      <c r="B25" s="203" t="s">
        <v>333</v>
      </c>
      <c r="C25" s="204">
        <v>22.2</v>
      </c>
      <c r="D25" s="205">
        <f t="shared" si="1"/>
        <v>0.222</v>
      </c>
    </row>
    <row r="26" spans="2:4">
      <c r="B26" s="203" t="s">
        <v>334</v>
      </c>
      <c r="C26" s="204">
        <v>21.5</v>
      </c>
      <c r="D26" s="205">
        <f t="shared" si="1"/>
        <v>0.215</v>
      </c>
    </row>
    <row r="27" spans="2:4">
      <c r="B27" s="203" t="s">
        <v>335</v>
      </c>
      <c r="C27" s="204">
        <v>20</v>
      </c>
      <c r="D27" s="205">
        <f t="shared" si="1"/>
        <v>0.2</v>
      </c>
    </row>
    <row r="28" spans="2:4">
      <c r="B28" s="203" t="s">
        <v>336</v>
      </c>
      <c r="C28" s="204">
        <v>15.6</v>
      </c>
      <c r="D28" s="205">
        <f t="shared" si="1"/>
        <v>0.156</v>
      </c>
    </row>
    <row r="34" spans="2:4">
      <c r="B34" s="203">
        <v>1997</v>
      </c>
    </row>
    <row r="35" spans="2:4">
      <c r="B35" s="203" t="s">
        <v>328</v>
      </c>
      <c r="C35" s="204">
        <v>21.5</v>
      </c>
      <c r="D35" s="205">
        <f t="shared" ref="D35:D40" si="2">C35/100</f>
        <v>0.215</v>
      </c>
    </row>
    <row r="36" spans="2:4">
      <c r="B36" s="203" t="s">
        <v>330</v>
      </c>
      <c r="C36" s="204">
        <v>23.2</v>
      </c>
      <c r="D36" s="205">
        <f t="shared" si="2"/>
        <v>0.23199999999999998</v>
      </c>
    </row>
    <row r="37" spans="2:4">
      <c r="B37" s="203" t="s">
        <v>331</v>
      </c>
      <c r="C37" s="204">
        <v>23</v>
      </c>
      <c r="D37" s="205">
        <f t="shared" si="2"/>
        <v>0.23</v>
      </c>
    </row>
    <row r="38" spans="2:4">
      <c r="B38" s="203" t="s">
        <v>333</v>
      </c>
      <c r="C38" s="204">
        <v>22.2</v>
      </c>
      <c r="D38" s="205">
        <f t="shared" si="2"/>
        <v>0.222</v>
      </c>
    </row>
    <row r="39" spans="2:4">
      <c r="B39" s="203" t="s">
        <v>334</v>
      </c>
      <c r="C39" s="204">
        <v>21.5</v>
      </c>
      <c r="D39" s="205">
        <f t="shared" si="2"/>
        <v>0.215</v>
      </c>
    </row>
    <row r="40" spans="2:4">
      <c r="B40" s="203" t="s">
        <v>337</v>
      </c>
      <c r="C40" s="204">
        <v>15.6</v>
      </c>
      <c r="D40" s="205">
        <f t="shared" si="2"/>
        <v>0.156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A6" workbookViewId="0">
      <selection activeCell="P37" sqref="P37"/>
    </sheetView>
  </sheetViews>
  <sheetFormatPr baseColWidth="10" defaultColWidth="8.83203125" defaultRowHeight="14" x14ac:dyDescent="0"/>
  <cols>
    <col min="1" max="1" width="8.83203125" style="48"/>
    <col min="2" max="2" width="11.6640625" style="48" bestFit="1" customWidth="1"/>
    <col min="3" max="3" width="12.83203125" style="48" bestFit="1" customWidth="1"/>
    <col min="4" max="4" width="11.6640625" style="48" bestFit="1" customWidth="1"/>
    <col min="5" max="5" width="13" style="48" bestFit="1" customWidth="1"/>
    <col min="6" max="8" width="8.83203125" style="48"/>
    <col min="9" max="9" width="9.5" style="48" bestFit="1" customWidth="1"/>
    <col min="10" max="11" width="10.5" style="48" bestFit="1" customWidth="1"/>
    <col min="12" max="16384" width="8.83203125" style="48"/>
  </cols>
  <sheetData>
    <row r="1" spans="1:11" s="192" customFormat="1" ht="13">
      <c r="A1" s="191" t="s">
        <v>303</v>
      </c>
    </row>
    <row r="2" spans="1:11" s="192" customFormat="1" ht="13">
      <c r="B2" s="191" t="s">
        <v>304</v>
      </c>
      <c r="C2" s="191" t="s">
        <v>305</v>
      </c>
      <c r="D2" s="191" t="s">
        <v>306</v>
      </c>
      <c r="E2" s="191" t="s">
        <v>94</v>
      </c>
      <c r="I2" s="191" t="s">
        <v>305</v>
      </c>
      <c r="J2" s="191" t="s">
        <v>306</v>
      </c>
      <c r="K2" s="191" t="s">
        <v>304</v>
      </c>
    </row>
    <row r="3" spans="1:11" s="192" customFormat="1" ht="13">
      <c r="B3" s="193">
        <v>688955</v>
      </c>
      <c r="C3" s="193">
        <v>45613</v>
      </c>
      <c r="D3" s="193">
        <v>612600</v>
      </c>
      <c r="E3" s="193">
        <v>1347168</v>
      </c>
      <c r="I3" s="194">
        <v>45613</v>
      </c>
      <c r="J3" s="194">
        <v>612600</v>
      </c>
      <c r="K3" s="194">
        <v>688955</v>
      </c>
    </row>
    <row r="4" spans="1:11" s="192" customFormat="1" ht="13"/>
    <row r="5" spans="1:11" s="192" customFormat="1" ht="13">
      <c r="A5" s="195" t="s">
        <v>307</v>
      </c>
      <c r="B5" s="195"/>
      <c r="C5" s="195"/>
      <c r="D5" s="195"/>
      <c r="E5" s="195"/>
    </row>
    <row r="6" spans="1:11" s="192" customFormat="1" ht="13">
      <c r="A6" s="196"/>
      <c r="B6" s="196"/>
      <c r="C6" s="196"/>
      <c r="D6" s="196"/>
      <c r="E6" s="196"/>
    </row>
  </sheetData>
  <mergeCells count="1">
    <mergeCell ref="A5:E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D1" workbookViewId="0">
      <selection activeCell="U65" sqref="U65"/>
    </sheetView>
  </sheetViews>
  <sheetFormatPr baseColWidth="10" defaultColWidth="8.83203125" defaultRowHeight="13" x14ac:dyDescent="0"/>
  <cols>
    <col min="1" max="1" width="21.33203125" style="3" customWidth="1"/>
    <col min="2" max="2" width="9.6640625" style="3" customWidth="1"/>
    <col min="3" max="16384" width="8.83203125" style="3"/>
  </cols>
  <sheetData>
    <row r="1" spans="1:1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ht="24" customHeight="1">
      <c r="A3" s="2"/>
      <c r="B3" s="5" t="s">
        <v>2</v>
      </c>
      <c r="C3" s="2"/>
      <c r="D3" s="2"/>
      <c r="E3" s="2"/>
      <c r="F3" s="2"/>
      <c r="G3" s="2"/>
      <c r="H3" s="2"/>
      <c r="I3" s="2"/>
      <c r="J3" s="2"/>
      <c r="K3" s="2"/>
      <c r="M3" s="6"/>
    </row>
    <row r="4" spans="1:13">
      <c r="A4" s="2" t="s">
        <v>3</v>
      </c>
      <c r="B4" s="7">
        <v>48.17727</v>
      </c>
      <c r="C4" s="8">
        <f>B4/100</f>
        <v>0.4817727</v>
      </c>
      <c r="D4" s="2"/>
      <c r="E4" s="2"/>
      <c r="F4" s="2"/>
      <c r="G4" s="2"/>
      <c r="H4" s="2"/>
      <c r="I4" s="2"/>
      <c r="J4" s="2"/>
      <c r="K4" s="2"/>
      <c r="M4" s="6"/>
    </row>
    <row r="5" spans="1:13">
      <c r="A5" s="2" t="s">
        <v>4</v>
      </c>
      <c r="B5" s="7">
        <v>46.295859999999998</v>
      </c>
      <c r="C5" s="8">
        <f t="shared" ref="C5:C37" si="0">B5/100</f>
        <v>0.4629586</v>
      </c>
      <c r="D5" s="2"/>
      <c r="E5" s="2"/>
      <c r="F5" s="2"/>
      <c r="G5" s="2"/>
      <c r="H5" s="2"/>
      <c r="I5" s="2"/>
      <c r="J5" s="2"/>
      <c r="K5" s="2"/>
      <c r="M5" s="6"/>
    </row>
    <row r="6" spans="1:13" s="9" customFormat="1">
      <c r="A6" s="2" t="s">
        <v>5</v>
      </c>
      <c r="B6" s="7">
        <v>44.160539999999997</v>
      </c>
      <c r="C6" s="8">
        <f t="shared" si="0"/>
        <v>0.44160539999999998</v>
      </c>
      <c r="D6" s="1"/>
      <c r="E6" s="1"/>
      <c r="F6" s="1"/>
      <c r="G6" s="1"/>
      <c r="H6" s="1"/>
      <c r="I6" s="1"/>
      <c r="J6" s="1"/>
      <c r="K6" s="1"/>
      <c r="M6" s="6"/>
    </row>
    <row r="7" spans="1:13">
      <c r="A7" s="2" t="s">
        <v>6</v>
      </c>
      <c r="B7" s="7">
        <v>43.272790000000001</v>
      </c>
      <c r="C7" s="8">
        <f t="shared" si="0"/>
        <v>0.4327279</v>
      </c>
      <c r="D7" s="2"/>
      <c r="E7" s="2"/>
      <c r="F7" s="2"/>
      <c r="G7" s="2"/>
      <c r="H7" s="2"/>
      <c r="I7" s="2"/>
      <c r="J7" s="2"/>
      <c r="K7" s="2"/>
      <c r="M7" s="6"/>
    </row>
    <row r="8" spans="1:13">
      <c r="A8" s="2" t="s">
        <v>7</v>
      </c>
      <c r="B8" s="7">
        <v>43.178359999999998</v>
      </c>
      <c r="C8" s="8">
        <f t="shared" si="0"/>
        <v>0.43178359999999999</v>
      </c>
      <c r="D8" s="2"/>
      <c r="E8" s="2"/>
      <c r="F8" s="2"/>
      <c r="G8" s="2"/>
      <c r="H8" s="2"/>
      <c r="I8" s="2"/>
      <c r="J8" s="2"/>
      <c r="K8" s="2"/>
      <c r="M8" s="6"/>
    </row>
    <row r="9" spans="1:13">
      <c r="A9" s="2" t="s">
        <v>8</v>
      </c>
      <c r="B9" s="7">
        <v>43.134810000000002</v>
      </c>
      <c r="C9" s="8">
        <f t="shared" si="0"/>
        <v>0.43134810000000001</v>
      </c>
      <c r="D9" s="2"/>
      <c r="E9" s="2"/>
      <c r="F9" s="2"/>
      <c r="G9" s="2"/>
      <c r="H9" s="2"/>
      <c r="I9" s="2"/>
      <c r="J9" s="2"/>
      <c r="K9" s="2"/>
      <c r="M9" s="6"/>
    </row>
    <row r="10" spans="1:13">
      <c r="A10" s="2" t="s">
        <v>9</v>
      </c>
      <c r="B10" s="7">
        <v>42.703069999999997</v>
      </c>
      <c r="C10" s="8">
        <f t="shared" si="0"/>
        <v>0.42703069999999999</v>
      </c>
      <c r="D10" s="2"/>
      <c r="E10" s="2"/>
      <c r="F10" s="2"/>
      <c r="G10" s="2"/>
      <c r="H10" s="2"/>
      <c r="I10" s="2"/>
      <c r="J10" s="2"/>
      <c r="K10" s="2"/>
      <c r="M10" s="6"/>
    </row>
    <row r="11" spans="1:13">
      <c r="A11" s="2" t="s">
        <v>10</v>
      </c>
      <c r="B11" s="7">
        <v>42.599049999999998</v>
      </c>
      <c r="C11" s="8">
        <f t="shared" si="0"/>
        <v>0.42599049999999999</v>
      </c>
      <c r="D11" s="2"/>
      <c r="E11" s="2"/>
      <c r="F11" s="2"/>
      <c r="G11" s="2"/>
      <c r="H11" s="2"/>
      <c r="I11" s="2"/>
      <c r="J11" s="2"/>
      <c r="K11" s="2"/>
      <c r="M11" s="6"/>
    </row>
    <row r="12" spans="1:13">
      <c r="A12" s="2" t="s">
        <v>11</v>
      </c>
      <c r="B12" s="7">
        <v>40.182929999999999</v>
      </c>
      <c r="C12" s="8">
        <f t="shared" si="0"/>
        <v>0.4018293</v>
      </c>
      <c r="D12" s="2"/>
      <c r="E12" s="2"/>
      <c r="F12" s="2"/>
      <c r="G12" s="2"/>
      <c r="H12" s="2"/>
      <c r="I12" s="2"/>
      <c r="J12" s="2"/>
      <c r="K12" s="2"/>
      <c r="M12" s="6"/>
    </row>
    <row r="13" spans="1:13">
      <c r="A13" s="2" t="s">
        <v>12</v>
      </c>
      <c r="B13" s="7">
        <v>39.090710000000001</v>
      </c>
      <c r="C13" s="8">
        <f t="shared" si="0"/>
        <v>0.39090710000000001</v>
      </c>
      <c r="D13" s="2"/>
      <c r="E13" s="2"/>
      <c r="F13" s="2"/>
      <c r="G13" s="2"/>
      <c r="H13" s="2"/>
      <c r="I13" s="2"/>
      <c r="J13" s="2"/>
      <c r="K13" s="2"/>
      <c r="M13" s="6"/>
    </row>
    <row r="14" spans="1:13">
      <c r="A14" s="2" t="s">
        <v>13</v>
      </c>
      <c r="B14" s="7">
        <v>37.181139999999999</v>
      </c>
      <c r="C14" s="8">
        <f t="shared" si="0"/>
        <v>0.37181140000000001</v>
      </c>
      <c r="D14" s="2"/>
      <c r="E14" s="2"/>
      <c r="F14" s="2"/>
      <c r="G14" s="2"/>
      <c r="H14" s="2"/>
      <c r="I14" s="2"/>
      <c r="J14" s="2"/>
      <c r="K14" s="2"/>
      <c r="M14" s="6"/>
    </row>
    <row r="15" spans="1:13">
      <c r="A15" s="2" t="s">
        <v>14</v>
      </c>
      <c r="B15" s="7">
        <v>36.974170000000001</v>
      </c>
      <c r="C15" s="8">
        <f t="shared" si="0"/>
        <v>0.36974170000000001</v>
      </c>
      <c r="D15" s="2"/>
      <c r="E15" s="2"/>
      <c r="F15" s="2"/>
      <c r="G15" s="2"/>
      <c r="H15" s="2"/>
      <c r="I15" s="2"/>
      <c r="J15" s="2"/>
      <c r="K15" s="2"/>
      <c r="M15" s="6"/>
    </row>
    <row r="16" spans="1:13">
      <c r="A16" s="2" t="s">
        <v>15</v>
      </c>
      <c r="B16" s="7">
        <v>36.787129999999998</v>
      </c>
      <c r="C16" s="8">
        <f t="shared" si="0"/>
        <v>0.36787129999999996</v>
      </c>
      <c r="D16" s="2"/>
      <c r="E16" s="2"/>
      <c r="F16" s="2"/>
      <c r="G16" s="2"/>
      <c r="H16" s="2"/>
      <c r="I16" s="2"/>
      <c r="J16" s="2"/>
      <c r="K16" s="2"/>
      <c r="M16" s="6"/>
    </row>
    <row r="17" spans="1:13">
      <c r="A17" s="2" t="s">
        <v>16</v>
      </c>
      <c r="B17" s="7">
        <v>36.042529999999999</v>
      </c>
      <c r="C17" s="8">
        <f t="shared" si="0"/>
        <v>0.3604253</v>
      </c>
      <c r="D17" s="2"/>
      <c r="E17" s="2"/>
      <c r="F17" s="2"/>
      <c r="G17" s="2"/>
      <c r="H17" s="2"/>
      <c r="I17" s="2"/>
      <c r="J17" s="2"/>
      <c r="K17" s="2"/>
      <c r="M17" s="10"/>
    </row>
    <row r="18" spans="1:13">
      <c r="A18" s="2" t="s">
        <v>17</v>
      </c>
      <c r="B18" s="7">
        <v>35.673699999999997</v>
      </c>
      <c r="C18" s="8">
        <f t="shared" si="0"/>
        <v>0.35673699999999997</v>
      </c>
      <c r="D18" s="2"/>
      <c r="E18" s="2"/>
      <c r="F18" s="2"/>
      <c r="G18" s="2"/>
      <c r="H18" s="2"/>
      <c r="I18" s="2"/>
      <c r="J18" s="2"/>
      <c r="K18" s="2"/>
      <c r="M18" s="6"/>
    </row>
    <row r="19" spans="1:13">
      <c r="A19" s="2" t="s">
        <v>18</v>
      </c>
      <c r="B19" s="7">
        <v>35.549639999999997</v>
      </c>
      <c r="C19" s="8">
        <f t="shared" si="0"/>
        <v>0.35549639999999999</v>
      </c>
      <c r="D19" s="2"/>
      <c r="E19" s="2"/>
      <c r="F19" s="2"/>
      <c r="G19" s="2"/>
      <c r="H19" s="2"/>
      <c r="I19" s="2"/>
      <c r="J19" s="2"/>
      <c r="K19" s="2"/>
      <c r="M19" s="6"/>
    </row>
    <row r="20" spans="1:13">
      <c r="A20" s="2" t="s">
        <v>19</v>
      </c>
      <c r="B20" s="7">
        <v>35.247599999999998</v>
      </c>
      <c r="C20" s="8">
        <f t="shared" si="0"/>
        <v>0.35247600000000001</v>
      </c>
      <c r="D20" s="2"/>
      <c r="E20" s="2"/>
      <c r="F20" s="2"/>
      <c r="G20" s="2"/>
      <c r="H20" s="2"/>
      <c r="I20" s="2"/>
      <c r="J20" s="2"/>
      <c r="K20" s="2"/>
      <c r="M20" s="6"/>
    </row>
    <row r="21" spans="1:13">
      <c r="A21" s="11" t="s">
        <v>20</v>
      </c>
      <c r="B21" s="12">
        <v>34.813749999999999</v>
      </c>
      <c r="C21" s="8">
        <f t="shared" si="0"/>
        <v>0.34813749999999999</v>
      </c>
      <c r="D21" s="2"/>
      <c r="E21" s="2"/>
      <c r="F21" s="2"/>
      <c r="G21" s="2"/>
      <c r="H21" s="2"/>
      <c r="I21" s="2"/>
      <c r="J21" s="2"/>
      <c r="K21" s="2"/>
      <c r="M21" s="6"/>
    </row>
    <row r="22" spans="1:13">
      <c r="A22" s="2" t="s">
        <v>21</v>
      </c>
      <c r="B22" s="7">
        <v>34.289520000000003</v>
      </c>
      <c r="C22" s="8">
        <f t="shared" si="0"/>
        <v>0.34289520000000001</v>
      </c>
      <c r="D22" s="2"/>
      <c r="E22" s="2"/>
      <c r="F22" s="2"/>
      <c r="G22" s="2"/>
      <c r="H22" s="2"/>
      <c r="I22" s="2"/>
      <c r="J22" s="2"/>
      <c r="K22" s="2"/>
      <c r="M22" s="6"/>
    </row>
    <row r="23" spans="1:13">
      <c r="A23" s="2" t="s">
        <v>22</v>
      </c>
      <c r="B23" s="7">
        <v>33.772460000000002</v>
      </c>
      <c r="C23" s="8">
        <f t="shared" si="0"/>
        <v>0.33772460000000004</v>
      </c>
      <c r="D23" s="2"/>
      <c r="E23" s="2"/>
      <c r="F23" s="2"/>
      <c r="G23" s="2"/>
      <c r="H23" s="2"/>
      <c r="I23" s="2"/>
      <c r="J23" s="2"/>
      <c r="K23" s="2"/>
      <c r="M23" s="6"/>
    </row>
    <row r="24" spans="1:13">
      <c r="A24" s="2" t="s">
        <v>23</v>
      </c>
      <c r="B24" s="7">
        <v>33.721330000000002</v>
      </c>
      <c r="C24" s="8">
        <f t="shared" si="0"/>
        <v>0.33721329999999999</v>
      </c>
      <c r="D24" s="2"/>
      <c r="E24" s="2"/>
      <c r="F24" s="2"/>
      <c r="G24" s="2"/>
      <c r="H24" s="2"/>
      <c r="I24" s="2"/>
      <c r="J24" s="2"/>
      <c r="K24" s="2"/>
      <c r="M24" s="6"/>
    </row>
    <row r="25" spans="1:13">
      <c r="A25" s="2" t="s">
        <v>24</v>
      </c>
      <c r="B25" s="7">
        <v>33.257359999999998</v>
      </c>
      <c r="C25" s="8">
        <f t="shared" si="0"/>
        <v>0.33257359999999997</v>
      </c>
      <c r="D25" s="2"/>
      <c r="E25" s="2"/>
      <c r="F25" s="2"/>
      <c r="G25" s="2"/>
      <c r="H25" s="2"/>
      <c r="I25" s="2"/>
      <c r="J25" s="2"/>
      <c r="K25" s="2"/>
      <c r="M25" s="6"/>
    </row>
    <row r="26" spans="1:13">
      <c r="A26" s="2" t="s">
        <v>25</v>
      </c>
      <c r="B26" s="7">
        <v>32.569029999999998</v>
      </c>
      <c r="C26" s="8">
        <f t="shared" si="0"/>
        <v>0.32569029999999999</v>
      </c>
      <c r="D26" s="2"/>
      <c r="E26" s="2"/>
      <c r="F26" s="2"/>
      <c r="G26" s="2"/>
      <c r="H26" s="2"/>
      <c r="I26" s="2"/>
      <c r="J26" s="2"/>
      <c r="K26" s="2"/>
      <c r="M26" s="6"/>
    </row>
    <row r="27" spans="1:13">
      <c r="A27" s="2" t="s">
        <v>26</v>
      </c>
      <c r="B27" s="7">
        <v>32.326410000000003</v>
      </c>
      <c r="C27" s="8">
        <f t="shared" si="0"/>
        <v>0.32326410000000005</v>
      </c>
      <c r="D27" s="2"/>
      <c r="E27" s="2"/>
      <c r="F27" s="2"/>
      <c r="G27" s="2"/>
      <c r="H27" s="2"/>
      <c r="I27" s="2"/>
      <c r="J27" s="2"/>
      <c r="K27" s="2"/>
      <c r="M27" s="6"/>
    </row>
    <row r="28" spans="1:13">
      <c r="A28" s="2" t="s">
        <v>27</v>
      </c>
      <c r="B28" s="7">
        <v>29.319230000000001</v>
      </c>
      <c r="C28" s="8">
        <f t="shared" si="0"/>
        <v>0.29319230000000002</v>
      </c>
      <c r="D28" s="2"/>
      <c r="E28" s="2"/>
      <c r="F28" s="2"/>
      <c r="G28" s="2"/>
      <c r="H28" s="2"/>
      <c r="I28" s="2"/>
      <c r="J28" s="2"/>
      <c r="K28" s="2"/>
      <c r="M28" s="6"/>
    </row>
    <row r="29" spans="1:13">
      <c r="A29" s="2" t="s">
        <v>28</v>
      </c>
      <c r="B29" s="7">
        <v>29.07808</v>
      </c>
      <c r="C29" s="8">
        <f t="shared" si="0"/>
        <v>0.29078080000000001</v>
      </c>
      <c r="D29" s="2"/>
      <c r="E29" s="2"/>
      <c r="F29" s="2"/>
      <c r="G29" s="2"/>
      <c r="H29" s="2"/>
      <c r="I29" s="2"/>
      <c r="J29" s="2"/>
      <c r="K29" s="2"/>
      <c r="M29" s="6"/>
    </row>
    <row r="30" spans="1:13">
      <c r="A30" s="2" t="s">
        <v>29</v>
      </c>
      <c r="B30" s="7">
        <v>28.755510000000001</v>
      </c>
      <c r="C30" s="8">
        <f t="shared" si="0"/>
        <v>0.28755510000000001</v>
      </c>
      <c r="D30" s="2"/>
      <c r="E30" s="2"/>
      <c r="F30" s="2"/>
      <c r="G30" s="2"/>
      <c r="H30" s="2"/>
      <c r="I30" s="2"/>
      <c r="J30" s="2"/>
      <c r="K30" s="2"/>
      <c r="M30" s="6"/>
    </row>
    <row r="31" spans="1:13">
      <c r="A31" s="2" t="s">
        <v>30</v>
      </c>
      <c r="B31" s="7">
        <v>28.14828</v>
      </c>
      <c r="C31" s="8">
        <f t="shared" si="0"/>
        <v>0.28148279999999998</v>
      </c>
      <c r="D31" s="2"/>
      <c r="E31" s="2"/>
      <c r="F31" s="2"/>
      <c r="G31" s="2"/>
      <c r="H31" s="2"/>
      <c r="I31" s="2"/>
      <c r="J31" s="2"/>
      <c r="K31" s="2"/>
      <c r="M31" s="6"/>
    </row>
    <row r="32" spans="1:13">
      <c r="A32" s="2" t="s">
        <v>31</v>
      </c>
      <c r="B32" s="7">
        <v>27.059799999999999</v>
      </c>
      <c r="C32" s="8">
        <f t="shared" si="0"/>
        <v>0.27059800000000001</v>
      </c>
      <c r="D32" s="2"/>
      <c r="E32" s="2"/>
      <c r="F32" s="2"/>
      <c r="G32" s="2"/>
      <c r="H32" s="2"/>
      <c r="I32" s="2"/>
      <c r="J32" s="2"/>
      <c r="K32" s="2"/>
      <c r="M32" s="6"/>
    </row>
    <row r="33" spans="1:13">
      <c r="A33" s="2" t="s">
        <v>32</v>
      </c>
      <c r="B33" s="7">
        <v>26.518630000000002</v>
      </c>
      <c r="C33" s="8">
        <f t="shared" si="0"/>
        <v>0.26518630000000004</v>
      </c>
      <c r="D33" s="2"/>
      <c r="E33" s="2"/>
      <c r="F33" s="2"/>
      <c r="G33" s="2"/>
      <c r="H33" s="2"/>
      <c r="I33" s="2"/>
      <c r="J33" s="2"/>
      <c r="K33" s="2"/>
      <c r="M33" s="6"/>
    </row>
    <row r="34" spans="1:13">
      <c r="A34" s="11" t="s">
        <v>33</v>
      </c>
      <c r="B34" s="12">
        <v>26.064109999999999</v>
      </c>
      <c r="C34" s="8">
        <f t="shared" si="0"/>
        <v>0.26064110000000001</v>
      </c>
      <c r="D34" s="2"/>
      <c r="E34" s="2"/>
      <c r="F34" s="2"/>
      <c r="G34" s="2"/>
      <c r="H34" s="2"/>
      <c r="I34" s="2"/>
      <c r="J34" s="2"/>
      <c r="K34" s="2"/>
    </row>
    <row r="35" spans="1:13">
      <c r="A35" s="2" t="s">
        <v>34</v>
      </c>
      <c r="B35" s="13">
        <v>24.2227</v>
      </c>
      <c r="C35" s="8">
        <f t="shared" si="0"/>
        <v>0.242227</v>
      </c>
      <c r="D35" s="2"/>
      <c r="E35" s="2"/>
      <c r="F35" s="2"/>
      <c r="G35" s="2"/>
      <c r="H35" s="2"/>
      <c r="I35" s="2"/>
      <c r="J35" s="2"/>
      <c r="K35" s="2"/>
      <c r="M35" s="6"/>
    </row>
    <row r="36" spans="1:13">
      <c r="A36" s="2" t="s">
        <v>35</v>
      </c>
      <c r="B36" s="13">
        <v>22.497319999999998</v>
      </c>
      <c r="C36" s="8">
        <f t="shared" si="0"/>
        <v>0.22497319999999998</v>
      </c>
      <c r="D36" s="2"/>
      <c r="E36" s="2"/>
      <c r="F36" s="2"/>
      <c r="G36" s="2"/>
      <c r="H36" s="2"/>
      <c r="I36" s="2"/>
      <c r="J36" s="2"/>
      <c r="K36" s="2"/>
    </row>
    <row r="37" spans="1:13">
      <c r="A37" s="2" t="s">
        <v>36</v>
      </c>
      <c r="B37" s="13">
        <v>21.002790000000001</v>
      </c>
      <c r="C37" s="8">
        <f t="shared" si="0"/>
        <v>0.21002790000000002</v>
      </c>
      <c r="D37" s="2"/>
      <c r="E37" s="2"/>
      <c r="F37" s="2"/>
      <c r="G37" s="2"/>
      <c r="H37" s="2"/>
      <c r="I37" s="2"/>
      <c r="J37" s="2"/>
      <c r="K37" s="2"/>
      <c r="M37" s="10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3">
      <c r="A39" s="2"/>
      <c r="B39" s="1"/>
      <c r="C39" s="2"/>
      <c r="D39" s="2"/>
      <c r="E39" s="2"/>
      <c r="F39" s="2"/>
      <c r="G39" s="2"/>
      <c r="H39" s="2"/>
      <c r="I39" s="2"/>
      <c r="J39" s="2"/>
      <c r="K39" s="2"/>
    </row>
    <row r="40" spans="1:13">
      <c r="A40" s="1" t="s">
        <v>37</v>
      </c>
      <c r="B40" s="14" t="s">
        <v>38</v>
      </c>
      <c r="C40" s="15"/>
      <c r="D40" s="15"/>
      <c r="E40" s="15"/>
      <c r="F40" s="15"/>
      <c r="G40" s="15"/>
      <c r="H40" s="15"/>
      <c r="I40" s="15"/>
      <c r="J40" s="15"/>
      <c r="K40" s="15"/>
    </row>
    <row r="41" spans="1:13">
      <c r="A41" s="1" t="s">
        <v>39</v>
      </c>
      <c r="B41" s="16" t="s">
        <v>40</v>
      </c>
      <c r="C41" s="16"/>
      <c r="D41" s="16"/>
      <c r="E41" s="16"/>
      <c r="F41" s="16"/>
      <c r="G41" s="16"/>
      <c r="H41" s="16"/>
      <c r="I41" s="16"/>
      <c r="J41" s="16"/>
      <c r="K41" s="16"/>
    </row>
    <row r="42" spans="1:13">
      <c r="A42" s="9"/>
      <c r="B42" s="9"/>
    </row>
  </sheetData>
  <mergeCells count="2">
    <mergeCell ref="B40:K40"/>
    <mergeCell ref="B41:K41"/>
  </mergeCells>
  <hyperlinks>
    <hyperlink ref="B40" r:id="rId1"/>
    <hyperlink ref="B41:K41" r:id="rId2" display="http://www.taxpolicycenter.org/taxfacts/displayafact.cfm?Docid=307&amp;Topic2id=95"/>
    <hyperlink ref="B41" r:id="rId3"/>
  </hyperlinks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5"/>
  <sheetViews>
    <sheetView showGridLines="0" zoomScale="150" zoomScaleNormal="150" zoomScalePageLayoutView="150" workbookViewId="0">
      <selection activeCell="Y44" sqref="Y44"/>
    </sheetView>
  </sheetViews>
  <sheetFormatPr baseColWidth="10" defaultColWidth="7" defaultRowHeight="12" x14ac:dyDescent="0"/>
  <cols>
    <col min="1" max="1" width="13.6640625" style="19" customWidth="1"/>
    <col min="2" max="2" width="3.5" style="19" customWidth="1"/>
    <col min="3" max="3" width="1.5" style="19" customWidth="1"/>
    <col min="4" max="4" width="9.33203125" style="19" customWidth="1"/>
    <col min="5" max="5" width="2.83203125" style="19" customWidth="1"/>
    <col min="6" max="6" width="1.5" style="19" customWidth="1"/>
    <col min="7" max="7" width="9.5" style="19" customWidth="1"/>
    <col min="8" max="8" width="2.83203125" style="19" customWidth="1"/>
    <col min="9" max="9" width="1.5" style="19" customWidth="1"/>
    <col min="10" max="10" width="9.33203125" style="19" customWidth="1"/>
    <col min="11" max="11" width="2.83203125" style="19" customWidth="1"/>
    <col min="12" max="12" width="1.5" style="19" customWidth="1"/>
    <col min="13" max="13" width="7.5" style="19" customWidth="1"/>
    <col min="14" max="14" width="2.83203125" style="19" customWidth="1"/>
    <col min="15" max="15" width="1.5" style="19" customWidth="1"/>
    <col min="16" max="16" width="8.5" style="19" customWidth="1"/>
    <col min="17" max="17" width="2.83203125" style="19" customWidth="1"/>
    <col min="18" max="18" width="1.5" style="19" customWidth="1"/>
    <col min="19" max="19" width="8.5" style="19" customWidth="1"/>
    <col min="20" max="16384" width="7" style="19"/>
  </cols>
  <sheetData>
    <row r="1" spans="1:20" s="18" customFormat="1" ht="15">
      <c r="A1" s="17" t="s">
        <v>41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20" ht="15.75" customHeight="1">
      <c r="A2" s="17" t="s">
        <v>42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20" ht="13" thickBo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4" spans="1:20" ht="13.5" customHeight="1" thickTop="1">
      <c r="A4" s="21" t="s">
        <v>43</v>
      </c>
      <c r="B4" s="21"/>
      <c r="C4" s="22"/>
      <c r="D4" s="21" t="s">
        <v>44</v>
      </c>
      <c r="E4" s="21"/>
      <c r="F4" s="23"/>
      <c r="G4" s="21" t="s">
        <v>45</v>
      </c>
      <c r="H4" s="21"/>
      <c r="I4" s="22"/>
      <c r="J4" s="21" t="s">
        <v>46</v>
      </c>
      <c r="K4" s="24"/>
      <c r="L4" s="24"/>
      <c r="M4" s="24"/>
      <c r="N4" s="24"/>
      <c r="O4" s="25"/>
      <c r="P4" s="21" t="s">
        <v>47</v>
      </c>
      <c r="Q4" s="26"/>
      <c r="R4" s="26"/>
      <c r="S4" s="26"/>
    </row>
    <row r="5" spans="1:20" ht="13.5" customHeight="1">
      <c r="A5" s="27"/>
      <c r="B5" s="27"/>
      <c r="C5" s="28"/>
      <c r="D5" s="27"/>
      <c r="E5" s="27"/>
      <c r="F5" s="29"/>
      <c r="G5" s="27"/>
      <c r="H5" s="27"/>
      <c r="I5" s="28"/>
      <c r="J5" s="30"/>
      <c r="K5" s="30"/>
      <c r="L5" s="30"/>
      <c r="M5" s="30"/>
      <c r="N5" s="30"/>
      <c r="O5" s="31"/>
      <c r="P5" s="32"/>
      <c r="Q5" s="32"/>
      <c r="R5" s="32"/>
      <c r="S5" s="32"/>
    </row>
    <row r="6" spans="1:20" ht="12.75" customHeight="1">
      <c r="A6" s="27"/>
      <c r="B6" s="27"/>
      <c r="C6" s="28"/>
      <c r="D6" s="27"/>
      <c r="E6" s="27"/>
      <c r="F6" s="29"/>
      <c r="G6" s="27"/>
      <c r="H6" s="27"/>
      <c r="I6" s="28"/>
      <c r="J6" s="33" t="s">
        <v>48</v>
      </c>
      <c r="K6" s="34"/>
      <c r="L6" s="35"/>
      <c r="M6" s="33" t="s">
        <v>49</v>
      </c>
      <c r="N6" s="34"/>
      <c r="O6" s="35"/>
      <c r="P6" s="27" t="s">
        <v>50</v>
      </c>
      <c r="Q6" s="27"/>
      <c r="R6" s="35"/>
      <c r="S6" s="27" t="s">
        <v>51</v>
      </c>
    </row>
    <row r="7" spans="1:20" ht="12.75" customHeight="1">
      <c r="A7" s="36"/>
      <c r="B7" s="36"/>
      <c r="C7" s="28"/>
      <c r="D7" s="36"/>
      <c r="E7" s="36"/>
      <c r="F7" s="29"/>
      <c r="G7" s="36"/>
      <c r="H7" s="36"/>
      <c r="I7" s="28"/>
      <c r="J7" s="30"/>
      <c r="K7" s="30"/>
      <c r="L7" s="37"/>
      <c r="M7" s="30"/>
      <c r="N7" s="30"/>
      <c r="O7" s="35"/>
      <c r="P7" s="36"/>
      <c r="Q7" s="36"/>
      <c r="R7" s="37"/>
      <c r="S7" s="38"/>
    </row>
    <row r="8" spans="1:20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</row>
    <row r="9" spans="1:20">
      <c r="A9" s="40" t="s">
        <v>52</v>
      </c>
      <c r="B9" s="40"/>
      <c r="C9" s="39"/>
      <c r="D9" s="41">
        <v>0.41</v>
      </c>
      <c r="E9" s="42"/>
      <c r="F9" s="43"/>
      <c r="G9" s="41">
        <v>0.43</v>
      </c>
      <c r="H9" s="41"/>
      <c r="I9" s="42"/>
      <c r="J9" s="42">
        <v>-37</v>
      </c>
      <c r="K9" s="42"/>
      <c r="L9" s="39"/>
      <c r="M9" s="41">
        <v>-9.75</v>
      </c>
      <c r="N9" s="42"/>
      <c r="O9" s="42"/>
      <c r="P9" s="41">
        <v>0</v>
      </c>
      <c r="Q9" s="41"/>
      <c r="R9" s="43"/>
      <c r="S9" s="41">
        <v>0.41</v>
      </c>
      <c r="T9" s="41"/>
    </row>
    <row r="10" spans="1:20">
      <c r="A10" s="44" t="s">
        <v>53</v>
      </c>
      <c r="B10" s="44"/>
      <c r="C10" s="39"/>
      <c r="D10" s="41">
        <v>2.06</v>
      </c>
      <c r="E10" s="42"/>
      <c r="F10" s="43"/>
      <c r="G10" s="41">
        <v>5.18</v>
      </c>
      <c r="H10" s="41"/>
      <c r="I10" s="42"/>
      <c r="J10" s="42">
        <v>-437</v>
      </c>
      <c r="K10" s="42"/>
      <c r="L10" s="39"/>
      <c r="M10" s="41">
        <v>-19.07</v>
      </c>
      <c r="N10" s="42"/>
      <c r="O10" s="42"/>
      <c r="P10" s="41">
        <v>-0.27</v>
      </c>
      <c r="Q10" s="41"/>
      <c r="R10" s="43"/>
      <c r="S10" s="41">
        <v>2.29</v>
      </c>
      <c r="T10" s="41"/>
    </row>
    <row r="11" spans="1:20">
      <c r="A11" s="40" t="s">
        <v>54</v>
      </c>
      <c r="B11" s="40"/>
      <c r="C11" s="39"/>
      <c r="D11" s="41">
        <v>2.34</v>
      </c>
      <c r="E11" s="42"/>
      <c r="F11" s="43"/>
      <c r="G11" s="41">
        <v>9.66</v>
      </c>
      <c r="H11" s="41"/>
      <c r="I11" s="42"/>
      <c r="J11" s="42">
        <v>-814</v>
      </c>
      <c r="K11" s="42"/>
      <c r="L11" s="39"/>
      <c r="M11" s="41">
        <v>-11.58</v>
      </c>
      <c r="N11" s="42"/>
      <c r="O11" s="42"/>
      <c r="P11" s="41">
        <v>-0.19</v>
      </c>
      <c r="Q11" s="41"/>
      <c r="R11" s="43"/>
      <c r="S11" s="41">
        <v>7.68</v>
      </c>
      <c r="T11" s="41"/>
    </row>
    <row r="12" spans="1:20">
      <c r="A12" s="40" t="s">
        <v>55</v>
      </c>
      <c r="B12" s="40"/>
      <c r="C12" s="39"/>
      <c r="D12" s="41">
        <v>2.27</v>
      </c>
      <c r="E12" s="42"/>
      <c r="F12" s="43"/>
      <c r="G12" s="41">
        <v>15.48</v>
      </c>
      <c r="H12" s="41"/>
      <c r="I12" s="42"/>
      <c r="J12" s="42">
        <v>-1305</v>
      </c>
      <c r="K12" s="42"/>
      <c r="L12" s="39"/>
      <c r="M12" s="41">
        <v>-8.41</v>
      </c>
      <c r="N12" s="42"/>
      <c r="O12" s="42"/>
      <c r="P12" s="41">
        <v>0.2</v>
      </c>
      <c r="Q12" s="41"/>
      <c r="R12" s="43"/>
      <c r="S12" s="41">
        <v>17.559999999999999</v>
      </c>
      <c r="T12" s="41"/>
    </row>
    <row r="13" spans="1:20">
      <c r="A13" s="40" t="s">
        <v>56</v>
      </c>
      <c r="B13" s="40"/>
      <c r="C13" s="39"/>
      <c r="D13" s="41">
        <v>3.6</v>
      </c>
      <c r="E13" s="42"/>
      <c r="F13" s="43"/>
      <c r="G13" s="41">
        <v>68.91</v>
      </c>
      <c r="H13" s="41"/>
      <c r="I13" s="42"/>
      <c r="J13" s="42">
        <v>-5809</v>
      </c>
      <c r="K13" s="42"/>
      <c r="L13" s="39"/>
      <c r="M13" s="41">
        <v>-9.07</v>
      </c>
      <c r="N13" s="42"/>
      <c r="O13" s="42"/>
      <c r="P13" s="41">
        <v>0.28000000000000003</v>
      </c>
      <c r="Q13" s="41"/>
      <c r="R13" s="43"/>
      <c r="S13" s="41">
        <v>71.91</v>
      </c>
      <c r="T13" s="41"/>
    </row>
    <row r="14" spans="1:20">
      <c r="A14" s="40" t="s">
        <v>57</v>
      </c>
      <c r="B14" s="40"/>
      <c r="C14" s="39"/>
      <c r="D14" s="41">
        <v>2.99</v>
      </c>
      <c r="E14" s="42"/>
      <c r="F14" s="43"/>
      <c r="G14" s="41">
        <v>100</v>
      </c>
      <c r="H14" s="41"/>
      <c r="I14" s="42"/>
      <c r="J14" s="42">
        <v>-1686</v>
      </c>
      <c r="K14" s="42"/>
      <c r="L14" s="39"/>
      <c r="M14" s="41">
        <v>-9.43</v>
      </c>
      <c r="N14" s="42"/>
      <c r="O14" s="42"/>
      <c r="P14" s="41">
        <v>0</v>
      </c>
      <c r="Q14" s="41"/>
      <c r="R14" s="43"/>
      <c r="S14" s="41">
        <v>100</v>
      </c>
      <c r="T14" s="41"/>
    </row>
    <row r="15" spans="1:20">
      <c r="A15" s="40"/>
      <c r="B15" s="40"/>
      <c r="C15" s="39"/>
      <c r="D15" s="41"/>
      <c r="E15" s="42"/>
      <c r="F15" s="43"/>
      <c r="G15" s="41"/>
      <c r="H15" s="41"/>
      <c r="I15" s="42"/>
      <c r="J15" s="42"/>
      <c r="K15" s="42"/>
      <c r="L15" s="39"/>
      <c r="M15" s="41"/>
      <c r="N15" s="42"/>
      <c r="O15" s="42"/>
      <c r="P15" s="41"/>
      <c r="Q15" s="41"/>
      <c r="R15" s="43"/>
      <c r="S15" s="41"/>
      <c r="T15" s="41"/>
    </row>
    <row r="16" spans="1:20">
      <c r="A16" s="45" t="s">
        <v>58</v>
      </c>
      <c r="B16" s="40"/>
      <c r="C16" s="39"/>
      <c r="Q16" s="41"/>
      <c r="R16" s="43"/>
    </row>
    <row r="17" spans="1:20">
      <c r="A17" s="40" t="s">
        <v>59</v>
      </c>
      <c r="B17" s="40"/>
      <c r="C17" s="39"/>
      <c r="D17" s="41">
        <v>4.03</v>
      </c>
      <c r="E17" s="42"/>
      <c r="F17" s="43"/>
      <c r="G17" s="41">
        <v>56.09</v>
      </c>
      <c r="H17" s="41"/>
      <c r="I17" s="42"/>
      <c r="J17" s="42">
        <v>-9457</v>
      </c>
      <c r="K17" s="42"/>
      <c r="L17" s="39"/>
      <c r="M17" s="41">
        <v>-9.4600000000000009</v>
      </c>
      <c r="N17" s="42"/>
      <c r="O17" s="42"/>
      <c r="P17" s="41">
        <v>-0.02</v>
      </c>
      <c r="Q17" s="41"/>
      <c r="R17" s="43"/>
      <c r="S17" s="41">
        <v>55.87</v>
      </c>
      <c r="T17" s="41"/>
    </row>
    <row r="18" spans="1:20">
      <c r="A18" s="40" t="s">
        <v>60</v>
      </c>
      <c r="B18" s="40"/>
      <c r="C18" s="39"/>
      <c r="D18" s="41">
        <v>4.68</v>
      </c>
      <c r="E18" s="42"/>
      <c r="F18" s="43"/>
      <c r="G18" s="41">
        <v>48.1</v>
      </c>
      <c r="H18" s="41"/>
      <c r="I18" s="42"/>
      <c r="J18" s="42">
        <v>-16223</v>
      </c>
      <c r="K18" s="42"/>
      <c r="L18" s="39"/>
      <c r="M18" s="41">
        <v>-10.39</v>
      </c>
      <c r="N18" s="42"/>
      <c r="O18" s="42"/>
      <c r="P18" s="41">
        <v>-0.46</v>
      </c>
      <c r="Q18" s="41"/>
      <c r="R18" s="43"/>
      <c r="S18" s="41">
        <v>43.22</v>
      </c>
      <c r="T18" s="41"/>
    </row>
    <row r="19" spans="1:20">
      <c r="A19" s="40" t="s">
        <v>61</v>
      </c>
      <c r="B19" s="40"/>
      <c r="C19" s="39"/>
      <c r="D19" s="41">
        <v>6.74</v>
      </c>
      <c r="E19" s="42"/>
      <c r="F19" s="43"/>
      <c r="G19" s="41">
        <v>36.78</v>
      </c>
      <c r="H19" s="41"/>
      <c r="I19" s="42"/>
      <c r="J19" s="42">
        <v>-62007</v>
      </c>
      <c r="K19" s="42"/>
      <c r="L19" s="39"/>
      <c r="M19" s="41">
        <v>-13.37</v>
      </c>
      <c r="N19" s="42"/>
      <c r="O19" s="42"/>
      <c r="P19" s="41">
        <v>-1.1299999999999999</v>
      </c>
      <c r="Q19" s="41"/>
      <c r="R19" s="43"/>
      <c r="S19" s="41">
        <v>24.83</v>
      </c>
      <c r="T19" s="41"/>
    </row>
    <row r="20" spans="1:20">
      <c r="A20" s="40" t="s">
        <v>62</v>
      </c>
      <c r="B20" s="40"/>
      <c r="C20" s="39"/>
      <c r="D20" s="41">
        <v>7.33</v>
      </c>
      <c r="E20" s="42"/>
      <c r="F20" s="43"/>
      <c r="G20" s="41">
        <v>31.05</v>
      </c>
      <c r="H20" s="41"/>
      <c r="I20" s="42"/>
      <c r="J20" s="42">
        <v>-104678</v>
      </c>
      <c r="K20" s="42"/>
      <c r="L20" s="39"/>
      <c r="M20" s="41">
        <v>-13.91</v>
      </c>
      <c r="N20" s="42"/>
      <c r="O20" s="42"/>
      <c r="P20" s="41">
        <v>-1.04</v>
      </c>
      <c r="Q20" s="41"/>
      <c r="R20" s="43"/>
      <c r="S20" s="41">
        <v>20.010000000000002</v>
      </c>
      <c r="T20" s="41"/>
    </row>
    <row r="21" spans="1:20">
      <c r="A21" s="40" t="s">
        <v>63</v>
      </c>
      <c r="B21" s="40"/>
      <c r="C21" s="39"/>
      <c r="D21" s="41">
        <v>7.81</v>
      </c>
      <c r="E21" s="42"/>
      <c r="F21" s="43"/>
      <c r="G21" s="41">
        <v>18.63</v>
      </c>
      <c r="H21" s="41"/>
      <c r="I21" s="42"/>
      <c r="J21" s="42">
        <v>-314150</v>
      </c>
      <c r="K21" s="42"/>
      <c r="L21" s="39"/>
      <c r="M21" s="41">
        <v>-13.68</v>
      </c>
      <c r="N21" s="42"/>
      <c r="O21" s="42"/>
      <c r="P21" s="41">
        <v>-0.6</v>
      </c>
      <c r="Q21" s="41"/>
      <c r="R21" s="43"/>
      <c r="S21" s="41">
        <v>12.25</v>
      </c>
      <c r="T21" s="41"/>
    </row>
    <row r="22" spans="1:20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</row>
    <row r="23" spans="1:20">
      <c r="A23" s="47" t="s">
        <v>64</v>
      </c>
      <c r="B23" s="47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</row>
    <row r="24" spans="1:20" ht="12.7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</row>
    <row r="25" spans="1:20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</row>
    <row r="26" spans="1:20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</row>
    <row r="27" spans="1:20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</row>
    <row r="28" spans="1:20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</row>
    <row r="29" spans="1:20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</row>
    <row r="30" spans="1:20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</row>
    <row r="31" spans="1:20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</row>
    <row r="32" spans="1:20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</row>
    <row r="33" spans="1:19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</row>
    <row r="34" spans="1:19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</row>
    <row r="35" spans="1:19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</row>
    <row r="36" spans="1:19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</row>
    <row r="37" spans="1:19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</row>
    <row r="38" spans="1:19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</row>
    <row r="40" spans="1:19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</row>
    <row r="41" spans="1:19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19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</row>
    <row r="43" spans="1:19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19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</row>
    <row r="45" spans="1:19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</row>
    <row r="46" spans="1:19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</row>
    <row r="47" spans="1:19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</row>
    <row r="48" spans="1:19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</row>
    <row r="49" spans="1:1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</row>
    <row r="50" spans="1:19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</row>
    <row r="51" spans="1:19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</row>
    <row r="52" spans="1:19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</row>
    <row r="53" spans="1:19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</row>
    <row r="54" spans="1:19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</row>
    <row r="55" spans="1:19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</row>
    <row r="56" spans="1:19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</row>
    <row r="57" spans="1:19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</row>
    <row r="58" spans="1:19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</row>
    <row r="59" spans="1:1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</row>
    <row r="60" spans="1:19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</row>
    <row r="61" spans="1:19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</row>
    <row r="62" spans="1:19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</row>
    <row r="63" spans="1:19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</row>
    <row r="64" spans="1:19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</row>
    <row r="65" spans="1:19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</row>
    <row r="66" spans="1:19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</row>
    <row r="67" spans="1:19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</row>
    <row r="68" spans="1:19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</row>
    <row r="69" spans="1:1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</row>
    <row r="70" spans="1:19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</row>
    <row r="71" spans="1:19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</row>
    <row r="72" spans="1:19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</row>
    <row r="73" spans="1:19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</row>
    <row r="74" spans="1:19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</row>
    <row r="75" spans="1:19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</row>
    <row r="76" spans="1:19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</row>
    <row r="77" spans="1:19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</row>
    <row r="78" spans="1:19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</row>
    <row r="79" spans="1:1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</row>
    <row r="80" spans="1:19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</row>
    <row r="81" spans="1:19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</row>
    <row r="82" spans="1:19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</row>
    <row r="83" spans="1:19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</row>
    <row r="84" spans="1:19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</row>
    <row r="85" spans="1:19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</row>
    <row r="86" spans="1:19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</row>
    <row r="87" spans="1:19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</row>
    <row r="88" spans="1:19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</row>
    <row r="89" spans="1:1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</row>
    <row r="90" spans="1:19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</row>
    <row r="91" spans="1:19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</row>
    <row r="92" spans="1:19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</row>
    <row r="93" spans="1:19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</row>
    <row r="94" spans="1:19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</row>
    <row r="95" spans="1:19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</row>
  </sheetData>
  <mergeCells count="11">
    <mergeCell ref="S6:S7"/>
    <mergeCell ref="A1:S1"/>
    <mergeCell ref="A2:S2"/>
    <mergeCell ref="A4:B7"/>
    <mergeCell ref="D4:E7"/>
    <mergeCell ref="G4:H7"/>
    <mergeCell ref="J4:N5"/>
    <mergeCell ref="P4:S5"/>
    <mergeCell ref="J6:K7"/>
    <mergeCell ref="M6:N7"/>
    <mergeCell ref="P6:Q7"/>
  </mergeCells>
  <printOptions horizontalCentered="1"/>
  <pageMargins left="0.75" right="0.75" top="1" bottom="1" header="0.5" footer="0.5"/>
  <pageSetup scale="65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44"/>
  <sheetViews>
    <sheetView workbookViewId="0">
      <selection activeCell="M6" sqref="M6"/>
    </sheetView>
  </sheetViews>
  <sheetFormatPr baseColWidth="10" defaultColWidth="11.5" defaultRowHeight="12" x14ac:dyDescent="0"/>
  <cols>
    <col min="1" max="1" width="7.83203125" style="51" customWidth="1"/>
    <col min="2" max="2" width="10.6640625" style="51" customWidth="1"/>
    <col min="3" max="3" width="12" style="51" bestFit="1" customWidth="1"/>
    <col min="4" max="6" width="10.6640625" style="51" customWidth="1"/>
    <col min="7" max="7" width="9.1640625" style="51" customWidth="1"/>
    <col min="8" max="16384" width="11.5" style="51"/>
  </cols>
  <sheetData>
    <row r="1" spans="1:7">
      <c r="A1" s="50" t="s">
        <v>73</v>
      </c>
      <c r="B1" s="50"/>
      <c r="C1" s="50"/>
      <c r="D1" s="50"/>
      <c r="E1" s="50"/>
      <c r="F1" s="50"/>
      <c r="G1" s="50"/>
    </row>
    <row r="2" spans="1:7">
      <c r="A2" s="50"/>
      <c r="B2" s="50"/>
      <c r="C2" s="50"/>
      <c r="D2" s="50"/>
      <c r="E2" s="50"/>
      <c r="F2" s="50"/>
      <c r="G2" s="50"/>
    </row>
    <row r="4" spans="1:7">
      <c r="A4" s="51" t="s">
        <v>74</v>
      </c>
      <c r="D4" s="51" t="s">
        <v>75</v>
      </c>
    </row>
    <row r="6" spans="1:7">
      <c r="A6" s="51" t="s">
        <v>76</v>
      </c>
    </row>
    <row r="8" spans="1:7">
      <c r="A8" s="52"/>
      <c r="B8" s="52"/>
      <c r="C8" s="52"/>
      <c r="D8" s="52" t="s">
        <v>71</v>
      </c>
      <c r="E8" s="52" t="s">
        <v>77</v>
      </c>
      <c r="F8" s="52"/>
    </row>
    <row r="9" spans="1:7">
      <c r="A9" s="52" t="s">
        <v>78</v>
      </c>
      <c r="B9" s="52" t="s">
        <v>79</v>
      </c>
      <c r="C9" s="52" t="s">
        <v>80</v>
      </c>
      <c r="D9" s="52" t="s">
        <v>81</v>
      </c>
      <c r="E9" s="52" t="s">
        <v>81</v>
      </c>
      <c r="F9" s="52"/>
    </row>
    <row r="10" spans="1:7">
      <c r="A10" s="52" t="s">
        <v>82</v>
      </c>
      <c r="B10" s="52" t="s">
        <v>83</v>
      </c>
      <c r="C10" s="52" t="s">
        <v>84</v>
      </c>
      <c r="D10" s="52" t="s">
        <v>85</v>
      </c>
      <c r="E10" s="52" t="s">
        <v>85</v>
      </c>
      <c r="F10" s="52" t="s">
        <v>86</v>
      </c>
    </row>
    <row r="11" spans="1:7">
      <c r="A11" s="52"/>
      <c r="B11" s="52" t="s">
        <v>87</v>
      </c>
      <c r="C11" s="52" t="s">
        <v>88</v>
      </c>
      <c r="D11" s="52" t="s">
        <v>89</v>
      </c>
      <c r="E11" s="52" t="s">
        <v>90</v>
      </c>
      <c r="F11" s="52" t="s">
        <v>86</v>
      </c>
      <c r="G11" s="52" t="s">
        <v>91</v>
      </c>
    </row>
    <row r="12" spans="1:7">
      <c r="A12" s="52">
        <v>1962</v>
      </c>
      <c r="B12" s="53">
        <v>2.5</v>
      </c>
      <c r="C12" s="53">
        <v>0</v>
      </c>
      <c r="D12" s="53">
        <v>14.8</v>
      </c>
      <c r="E12" s="53">
        <v>17.399999999999999</v>
      </c>
      <c r="F12" s="53">
        <v>17.600000000000001</v>
      </c>
      <c r="G12" s="54" t="s">
        <v>92</v>
      </c>
    </row>
    <row r="13" spans="1:7">
      <c r="A13" s="52">
        <v>1963</v>
      </c>
      <c r="B13" s="53">
        <v>2.6</v>
      </c>
      <c r="C13" s="53">
        <v>0</v>
      </c>
      <c r="D13" s="53">
        <v>14.7</v>
      </c>
      <c r="E13" s="53">
        <v>17.3</v>
      </c>
      <c r="F13" s="53">
        <v>17.7</v>
      </c>
      <c r="G13" s="55"/>
    </row>
    <row r="14" spans="1:7">
      <c r="A14" s="52">
        <v>1964</v>
      </c>
      <c r="B14" s="53">
        <v>2.5</v>
      </c>
      <c r="C14" s="53">
        <v>0</v>
      </c>
      <c r="D14" s="53">
        <v>14</v>
      </c>
      <c r="E14" s="53">
        <v>16.600000000000001</v>
      </c>
      <c r="F14" s="53">
        <v>17.3</v>
      </c>
      <c r="G14" s="55"/>
    </row>
    <row r="15" spans="1:7">
      <c r="A15" s="52">
        <v>1965</v>
      </c>
      <c r="B15" s="53">
        <v>2.6</v>
      </c>
      <c r="C15" s="53">
        <v>0.1</v>
      </c>
      <c r="D15" s="53">
        <v>13.7</v>
      </c>
      <c r="E15" s="53">
        <v>16.3</v>
      </c>
      <c r="F15" s="53">
        <v>17.2</v>
      </c>
      <c r="G15" s="56">
        <v>1965</v>
      </c>
    </row>
    <row r="16" spans="1:7">
      <c r="A16" s="52">
        <v>1966</v>
      </c>
      <c r="B16" s="53">
        <v>2.6</v>
      </c>
      <c r="C16" s="53">
        <v>0.3</v>
      </c>
      <c r="D16" s="53">
        <v>14.4</v>
      </c>
      <c r="E16" s="53">
        <v>17.2</v>
      </c>
      <c r="F16" s="53">
        <v>17.8</v>
      </c>
      <c r="G16" s="55"/>
    </row>
    <row r="17" spans="1:15">
      <c r="A17" s="52">
        <v>1967</v>
      </c>
      <c r="B17" s="53">
        <v>2.6</v>
      </c>
      <c r="C17" s="53">
        <v>0.6</v>
      </c>
      <c r="D17" s="53">
        <v>15.6</v>
      </c>
      <c r="E17" s="53">
        <v>18.8</v>
      </c>
      <c r="F17" s="53">
        <v>18.100000000000001</v>
      </c>
      <c r="G17" s="55"/>
    </row>
    <row r="18" spans="1:15">
      <c r="A18" s="52">
        <v>1968</v>
      </c>
      <c r="B18" s="53">
        <v>2.8</v>
      </c>
      <c r="C18" s="53">
        <v>0.8</v>
      </c>
      <c r="D18" s="53">
        <v>15.1</v>
      </c>
      <c r="E18" s="53">
        <v>18.600000000000001</v>
      </c>
      <c r="F18" s="53">
        <v>18.7</v>
      </c>
      <c r="G18" s="55"/>
    </row>
    <row r="19" spans="1:15">
      <c r="A19" s="52">
        <v>1969</v>
      </c>
      <c r="B19" s="53">
        <v>2.8</v>
      </c>
      <c r="C19" s="53">
        <v>0.8</v>
      </c>
      <c r="D19" s="53">
        <v>14.2</v>
      </c>
      <c r="E19" s="53">
        <v>17.8</v>
      </c>
      <c r="F19" s="53">
        <v>19.3</v>
      </c>
      <c r="G19" s="55"/>
    </row>
    <row r="20" spans="1:15">
      <c r="A20" s="52">
        <v>1970</v>
      </c>
      <c r="B20" s="53">
        <v>3.1</v>
      </c>
      <c r="C20" s="53">
        <v>0.9</v>
      </c>
      <c r="D20" s="53">
        <v>14.1</v>
      </c>
      <c r="E20" s="53">
        <v>18.100000000000001</v>
      </c>
      <c r="F20" s="53">
        <v>18.3</v>
      </c>
      <c r="G20" s="56">
        <v>1970</v>
      </c>
    </row>
    <row r="21" spans="1:15">
      <c r="A21" s="52">
        <v>1971</v>
      </c>
      <c r="B21" s="53">
        <v>3.4</v>
      </c>
      <c r="C21" s="53">
        <v>0.9</v>
      </c>
      <c r="D21" s="53">
        <v>14</v>
      </c>
      <c r="E21" s="53">
        <v>18.3</v>
      </c>
      <c r="F21" s="53">
        <v>17.5</v>
      </c>
      <c r="G21" s="55"/>
    </row>
    <row r="22" spans="1:15">
      <c r="A22" s="52">
        <v>1972</v>
      </c>
      <c r="B22" s="53">
        <v>3.4</v>
      </c>
      <c r="C22" s="53">
        <v>1</v>
      </c>
      <c r="D22" s="53">
        <v>13.4</v>
      </c>
      <c r="E22" s="53">
        <v>17.8</v>
      </c>
      <c r="F22" s="53">
        <v>17.7</v>
      </c>
      <c r="G22" s="55"/>
    </row>
    <row r="23" spans="1:15">
      <c r="A23" s="52">
        <v>1973</v>
      </c>
      <c r="B23" s="53">
        <v>3.8</v>
      </c>
      <c r="C23" s="53">
        <v>1</v>
      </c>
      <c r="D23" s="53">
        <v>12.5</v>
      </c>
      <c r="E23" s="53">
        <v>17.3</v>
      </c>
      <c r="F23" s="53">
        <v>17.899999999999999</v>
      </c>
      <c r="G23" s="55"/>
    </row>
    <row r="24" spans="1:15">
      <c r="A24" s="52">
        <v>1974</v>
      </c>
      <c r="B24" s="53">
        <v>4</v>
      </c>
      <c r="C24" s="53">
        <v>1.1000000000000001</v>
      </c>
      <c r="D24" s="53">
        <v>13.5</v>
      </c>
      <c r="E24" s="53">
        <v>18.600000000000001</v>
      </c>
      <c r="F24" s="53">
        <v>18.100000000000001</v>
      </c>
      <c r="G24" s="55"/>
    </row>
    <row r="25" spans="1:15">
      <c r="A25" s="52">
        <v>1975</v>
      </c>
      <c r="B25" s="53">
        <v>4.2</v>
      </c>
      <c r="C25" s="53">
        <v>1.3</v>
      </c>
      <c r="D25" s="53">
        <v>14.5</v>
      </c>
      <c r="E25" s="53">
        <v>20</v>
      </c>
      <c r="F25" s="53">
        <v>17.600000000000001</v>
      </c>
      <c r="G25" s="56">
        <v>1975</v>
      </c>
    </row>
    <row r="26" spans="1:15">
      <c r="A26" s="52">
        <v>1976</v>
      </c>
      <c r="B26" s="53">
        <v>4.2</v>
      </c>
      <c r="C26" s="53">
        <v>1.4</v>
      </c>
      <c r="D26" s="53">
        <v>14.1</v>
      </c>
      <c r="E26" s="53">
        <v>19.8</v>
      </c>
      <c r="F26" s="53">
        <v>17.899999999999999</v>
      </c>
      <c r="G26" s="55"/>
    </row>
    <row r="27" spans="1:15">
      <c r="A27" s="52">
        <v>1977</v>
      </c>
      <c r="B27" s="53">
        <v>4.2</v>
      </c>
      <c r="C27" s="53">
        <v>1.5</v>
      </c>
      <c r="D27" s="53">
        <v>13.5</v>
      </c>
      <c r="E27" s="53">
        <v>19.2</v>
      </c>
      <c r="F27" s="53">
        <v>18.100000000000001</v>
      </c>
      <c r="G27" s="55"/>
    </row>
    <row r="28" spans="1:15">
      <c r="A28" s="52">
        <v>1978</v>
      </c>
      <c r="B28" s="53">
        <v>4.0999999999999996</v>
      </c>
      <c r="C28" s="53">
        <v>1.5</v>
      </c>
      <c r="D28" s="53">
        <v>13.2</v>
      </c>
      <c r="E28" s="53">
        <v>18.8</v>
      </c>
      <c r="F28" s="53">
        <v>18.100000000000001</v>
      </c>
      <c r="G28" s="55"/>
    </row>
    <row r="29" spans="1:15">
      <c r="A29" s="52">
        <v>1979</v>
      </c>
      <c r="B29" s="53">
        <v>4.0999999999999996</v>
      </c>
      <c r="C29" s="53">
        <v>1.6</v>
      </c>
      <c r="D29" s="53">
        <v>13.1</v>
      </c>
      <c r="E29" s="53">
        <v>18.7</v>
      </c>
      <c r="F29" s="53">
        <v>18.600000000000001</v>
      </c>
      <c r="G29" s="55"/>
      <c r="I29" s="57" t="s">
        <v>93</v>
      </c>
      <c r="J29" s="58"/>
      <c r="K29" s="58"/>
      <c r="L29" s="58"/>
      <c r="M29" s="58"/>
      <c r="N29" s="58"/>
      <c r="O29" s="58"/>
    </row>
    <row r="30" spans="1:15">
      <c r="A30" s="52">
        <v>1980</v>
      </c>
      <c r="B30" s="53">
        <v>4.4000000000000004</v>
      </c>
      <c r="C30" s="53">
        <v>1.7</v>
      </c>
      <c r="D30" s="53">
        <v>13.9</v>
      </c>
      <c r="E30" s="53">
        <v>19.899999999999999</v>
      </c>
      <c r="F30" s="53">
        <v>19.3</v>
      </c>
      <c r="G30" s="56">
        <v>1980</v>
      </c>
      <c r="I30" s="58"/>
      <c r="J30" s="58"/>
      <c r="K30" s="58"/>
      <c r="L30" s="58"/>
      <c r="M30" s="58"/>
      <c r="N30" s="58"/>
      <c r="O30" s="58"/>
    </row>
    <row r="31" spans="1:15">
      <c r="A31" s="52">
        <v>1981</v>
      </c>
      <c r="B31" s="53">
        <v>4.5999999999999996</v>
      </c>
      <c r="C31" s="53">
        <v>1.8</v>
      </c>
      <c r="D31" s="53">
        <v>13.5</v>
      </c>
      <c r="E31" s="53">
        <v>19.899999999999999</v>
      </c>
      <c r="F31" s="53">
        <v>19.3</v>
      </c>
      <c r="G31" s="55"/>
      <c r="I31" s="58"/>
      <c r="J31" s="58"/>
      <c r="K31" s="58"/>
      <c r="L31" s="58"/>
      <c r="M31" s="58"/>
      <c r="N31" s="58"/>
      <c r="O31" s="58"/>
    </row>
    <row r="32" spans="1:15">
      <c r="A32" s="52">
        <v>1982</v>
      </c>
      <c r="B32" s="53">
        <v>4.9000000000000004</v>
      </c>
      <c r="C32" s="53">
        <v>2</v>
      </c>
      <c r="D32" s="53">
        <v>13.9</v>
      </c>
      <c r="E32" s="53">
        <v>20.8</v>
      </c>
      <c r="F32" s="53">
        <v>18.899999999999999</v>
      </c>
      <c r="G32" s="55"/>
    </row>
    <row r="33" spans="1:7">
      <c r="A33" s="52">
        <v>1983</v>
      </c>
      <c r="B33" s="53">
        <v>4.8</v>
      </c>
      <c r="C33" s="53">
        <v>2</v>
      </c>
      <c r="D33" s="53">
        <v>13.6</v>
      </c>
      <c r="E33" s="53">
        <v>20.399999999999999</v>
      </c>
      <c r="F33" s="53">
        <v>17.5</v>
      </c>
      <c r="G33" s="55"/>
    </row>
    <row r="34" spans="1:7">
      <c r="A34" s="52">
        <v>1984</v>
      </c>
      <c r="B34" s="53">
        <v>4.5</v>
      </c>
      <c r="C34" s="53">
        <v>2</v>
      </c>
      <c r="D34" s="53">
        <v>12.8</v>
      </c>
      <c r="E34" s="53">
        <v>19.3</v>
      </c>
      <c r="F34" s="53">
        <v>17.399999999999999</v>
      </c>
      <c r="G34" s="55"/>
    </row>
    <row r="35" spans="1:7">
      <c r="A35" s="52">
        <v>1985</v>
      </c>
      <c r="B35" s="53">
        <v>4.5</v>
      </c>
      <c r="C35" s="53">
        <v>2.1</v>
      </c>
      <c r="D35" s="53">
        <v>13</v>
      </c>
      <c r="E35" s="53">
        <v>19.600000000000001</v>
      </c>
      <c r="F35" s="53">
        <v>17.600000000000001</v>
      </c>
      <c r="G35" s="56">
        <v>1985</v>
      </c>
    </row>
    <row r="36" spans="1:7">
      <c r="A36" s="52">
        <v>1986</v>
      </c>
      <c r="B36" s="53">
        <v>4.5</v>
      </c>
      <c r="C36" s="53">
        <v>2.1</v>
      </c>
      <c r="D36" s="53">
        <v>12.6</v>
      </c>
      <c r="E36" s="53">
        <v>19.2</v>
      </c>
      <c r="F36" s="53">
        <v>17.7</v>
      </c>
      <c r="G36" s="55"/>
    </row>
    <row r="37" spans="1:7">
      <c r="A37" s="52">
        <v>1987</v>
      </c>
      <c r="B37" s="53">
        <v>4.4000000000000004</v>
      </c>
      <c r="C37" s="53">
        <v>2.2000000000000002</v>
      </c>
      <c r="D37" s="53">
        <v>12</v>
      </c>
      <c r="E37" s="53">
        <v>18.5</v>
      </c>
      <c r="F37" s="53">
        <v>18.3</v>
      </c>
      <c r="G37" s="55"/>
    </row>
    <row r="38" spans="1:7">
      <c r="A38" s="52">
        <v>1988</v>
      </c>
      <c r="B38" s="53">
        <v>4.3</v>
      </c>
      <c r="C38" s="53">
        <v>2.2000000000000002</v>
      </c>
      <c r="D38" s="53">
        <v>11.7</v>
      </c>
      <c r="E38" s="53">
        <v>18.2</v>
      </c>
      <c r="F38" s="53">
        <v>18.2</v>
      </c>
      <c r="G38" s="55"/>
    </row>
    <row r="39" spans="1:7">
      <c r="A39" s="52">
        <v>1989</v>
      </c>
      <c r="B39" s="53">
        <v>4.3</v>
      </c>
      <c r="C39" s="53">
        <v>2.2000000000000002</v>
      </c>
      <c r="D39" s="53">
        <v>11.7</v>
      </c>
      <c r="E39" s="53">
        <v>18.2</v>
      </c>
      <c r="F39" s="53">
        <v>18.3</v>
      </c>
      <c r="G39" s="55"/>
    </row>
    <row r="40" spans="1:7">
      <c r="A40" s="52">
        <v>1990</v>
      </c>
      <c r="B40" s="53">
        <v>4.3</v>
      </c>
      <c r="C40" s="53">
        <v>2.4</v>
      </c>
      <c r="D40" s="53">
        <v>11.9</v>
      </c>
      <c r="E40" s="53">
        <v>18.7</v>
      </c>
      <c r="F40" s="53">
        <v>17.899999999999999</v>
      </c>
      <c r="G40" s="56">
        <v>1990</v>
      </c>
    </row>
    <row r="41" spans="1:7">
      <c r="A41" s="52">
        <v>1991</v>
      </c>
      <c r="B41" s="53">
        <v>4.5</v>
      </c>
      <c r="C41" s="53">
        <v>2.7</v>
      </c>
      <c r="D41" s="53">
        <v>11.8</v>
      </c>
      <c r="E41" s="53">
        <v>19.100000000000001</v>
      </c>
      <c r="F41" s="53">
        <v>17.8</v>
      </c>
      <c r="G41" s="55"/>
    </row>
    <row r="42" spans="1:7">
      <c r="A42" s="52">
        <v>1992</v>
      </c>
      <c r="B42" s="53">
        <v>4.5999999999999996</v>
      </c>
      <c r="C42" s="53">
        <v>3</v>
      </c>
      <c r="D42" s="53">
        <v>11.2</v>
      </c>
      <c r="E42" s="53">
        <v>18.8</v>
      </c>
      <c r="F42" s="53">
        <v>17.5</v>
      </c>
      <c r="G42" s="55"/>
    </row>
    <row r="43" spans="1:7">
      <c r="A43" s="52">
        <v>1993</v>
      </c>
      <c r="B43" s="53">
        <v>4.5999999999999996</v>
      </c>
      <c r="C43" s="53">
        <v>3.1</v>
      </c>
      <c r="D43" s="53">
        <v>10.6</v>
      </c>
      <c r="E43" s="53">
        <v>18.399999999999999</v>
      </c>
      <c r="F43" s="53">
        <v>17.7</v>
      </c>
      <c r="G43" s="55"/>
    </row>
    <row r="44" spans="1:7">
      <c r="A44" s="52">
        <v>1994</v>
      </c>
      <c r="B44" s="53">
        <v>4.5</v>
      </c>
      <c r="C44" s="53">
        <v>3.3</v>
      </c>
      <c r="D44" s="53">
        <v>10.1</v>
      </c>
      <c r="E44" s="53">
        <v>17.899999999999999</v>
      </c>
      <c r="F44" s="53">
        <v>18.100000000000001</v>
      </c>
      <c r="G44" s="55"/>
    </row>
    <row r="45" spans="1:7">
      <c r="A45" s="52">
        <v>1995</v>
      </c>
      <c r="B45" s="53">
        <v>4.5999999999999996</v>
      </c>
      <c r="C45" s="53">
        <v>3.4</v>
      </c>
      <c r="D45" s="53">
        <v>9.5</v>
      </c>
      <c r="E45" s="53">
        <v>17.5</v>
      </c>
      <c r="F45" s="53">
        <v>18.600000000000001</v>
      </c>
      <c r="G45" s="56">
        <v>1995</v>
      </c>
    </row>
    <row r="46" spans="1:7">
      <c r="A46" s="52">
        <v>1996</v>
      </c>
      <c r="B46" s="53">
        <v>4.5</v>
      </c>
      <c r="C46" s="53">
        <v>3.5</v>
      </c>
      <c r="D46" s="53">
        <v>9.1</v>
      </c>
      <c r="E46" s="53">
        <v>17</v>
      </c>
      <c r="F46" s="53">
        <v>19</v>
      </c>
      <c r="G46" s="55"/>
    </row>
    <row r="47" spans="1:7">
      <c r="A47" s="52">
        <v>1997</v>
      </c>
      <c r="B47" s="53">
        <v>4.4000000000000004</v>
      </c>
      <c r="C47" s="53">
        <v>3.5</v>
      </c>
      <c r="D47" s="53">
        <v>8.6999999999999993</v>
      </c>
      <c r="E47" s="53">
        <v>16.5</v>
      </c>
      <c r="F47" s="53">
        <v>19.5</v>
      </c>
      <c r="G47" s="55"/>
    </row>
    <row r="48" spans="1:7">
      <c r="A48" s="52">
        <v>1998</v>
      </c>
      <c r="B48" s="53">
        <v>4.3</v>
      </c>
      <c r="C48" s="53">
        <v>3.4</v>
      </c>
      <c r="D48" s="53">
        <v>8.6</v>
      </c>
      <c r="E48" s="53">
        <v>16.3</v>
      </c>
      <c r="F48" s="53">
        <v>20</v>
      </c>
      <c r="G48" s="55"/>
    </row>
    <row r="49" spans="1:7">
      <c r="A49" s="52">
        <v>1999</v>
      </c>
      <c r="B49" s="53">
        <v>4.2</v>
      </c>
      <c r="C49" s="53">
        <v>3.3</v>
      </c>
      <c r="D49" s="53">
        <v>8.6999999999999993</v>
      </c>
      <c r="E49" s="53">
        <v>16.100000000000001</v>
      </c>
      <c r="F49" s="53">
        <v>20.3</v>
      </c>
      <c r="G49" s="55"/>
    </row>
    <row r="50" spans="1:7">
      <c r="A50" s="52">
        <v>2000</v>
      </c>
      <c r="B50" s="53">
        <v>4.2</v>
      </c>
      <c r="C50" s="53">
        <v>3.3</v>
      </c>
      <c r="D50" s="53">
        <v>8.6999999999999993</v>
      </c>
      <c r="E50" s="53">
        <v>16.2</v>
      </c>
      <c r="F50" s="53">
        <v>20.6</v>
      </c>
      <c r="G50" s="56">
        <v>2000</v>
      </c>
    </row>
    <row r="51" spans="1:7">
      <c r="A51" s="52">
        <v>2001</v>
      </c>
      <c r="B51" s="53">
        <v>4.3</v>
      </c>
      <c r="C51" s="53">
        <v>3.4</v>
      </c>
      <c r="D51" s="53">
        <v>9.1</v>
      </c>
      <c r="E51" s="53">
        <v>16.8</v>
      </c>
      <c r="F51" s="53">
        <v>19.3</v>
      </c>
      <c r="G51" s="55"/>
    </row>
    <row r="52" spans="1:7">
      <c r="A52" s="52">
        <v>2002</v>
      </c>
      <c r="B52" s="53">
        <v>4.4000000000000004</v>
      </c>
      <c r="C52" s="53">
        <v>3.6</v>
      </c>
      <c r="D52" s="53">
        <v>10</v>
      </c>
      <c r="E52" s="53">
        <v>18</v>
      </c>
      <c r="F52" s="53">
        <v>17.5</v>
      </c>
      <c r="G52" s="55"/>
    </row>
    <row r="53" spans="1:7">
      <c r="A53" s="52">
        <v>2003</v>
      </c>
      <c r="B53" s="53">
        <v>4.3</v>
      </c>
      <c r="C53" s="53">
        <v>3.7</v>
      </c>
      <c r="D53" s="53">
        <v>10.5</v>
      </c>
      <c r="E53" s="53">
        <v>18.600000000000001</v>
      </c>
      <c r="F53" s="53">
        <v>16.5</v>
      </c>
      <c r="G53" s="55"/>
    </row>
    <row r="54" spans="1:7">
      <c r="A54" s="52">
        <v>2004</v>
      </c>
      <c r="B54" s="53">
        <v>4.2</v>
      </c>
      <c r="C54" s="53">
        <v>3.8</v>
      </c>
      <c r="D54" s="53">
        <v>10.5</v>
      </c>
      <c r="E54" s="53">
        <v>18.5</v>
      </c>
      <c r="F54" s="53">
        <v>16.600000000000001</v>
      </c>
      <c r="G54" s="55"/>
    </row>
    <row r="55" spans="1:7">
      <c r="A55" s="52">
        <v>2005</v>
      </c>
      <c r="B55" s="53">
        <v>4.2</v>
      </c>
      <c r="C55" s="53">
        <v>3.8</v>
      </c>
      <c r="D55" s="53">
        <v>10.6</v>
      </c>
      <c r="E55" s="53">
        <v>18.7</v>
      </c>
      <c r="F55" s="53">
        <v>17.8</v>
      </c>
      <c r="G55" s="56">
        <v>2005</v>
      </c>
    </row>
    <row r="56" spans="1:7">
      <c r="A56" s="52">
        <v>2006</v>
      </c>
      <c r="B56" s="53">
        <v>4.2</v>
      </c>
      <c r="C56" s="53">
        <v>4</v>
      </c>
      <c r="D56" s="53">
        <v>10.3</v>
      </c>
      <c r="E56" s="53">
        <v>18.399999999999999</v>
      </c>
      <c r="F56" s="53">
        <v>18.399999999999999</v>
      </c>
      <c r="G56" s="55"/>
    </row>
    <row r="57" spans="1:7">
      <c r="A57" s="52">
        <v>2007</v>
      </c>
      <c r="B57" s="53">
        <v>4.3</v>
      </c>
      <c r="C57" s="53">
        <v>4.0999999999999996</v>
      </c>
      <c r="D57" s="53">
        <v>9.8000000000000007</v>
      </c>
      <c r="E57" s="53">
        <v>18.100000000000001</v>
      </c>
      <c r="F57" s="53">
        <v>18.899999999999999</v>
      </c>
      <c r="G57" s="55"/>
    </row>
    <row r="58" spans="1:7">
      <c r="A58" s="52">
        <v>2008</v>
      </c>
      <c r="B58" s="53">
        <v>4.3</v>
      </c>
      <c r="C58" s="53">
        <v>4.2</v>
      </c>
      <c r="D58" s="53">
        <v>9.8000000000000007</v>
      </c>
      <c r="E58" s="53">
        <v>18.3</v>
      </c>
      <c r="F58" s="53">
        <v>18.899999999999999</v>
      </c>
      <c r="G58" s="55"/>
    </row>
    <row r="59" spans="1:7">
      <c r="A59" s="52">
        <v>2009</v>
      </c>
      <c r="B59" s="53">
        <v>4.2</v>
      </c>
      <c r="C59" s="53">
        <v>4.3</v>
      </c>
      <c r="D59" s="53">
        <v>9.8000000000000007</v>
      </c>
      <c r="E59" s="53">
        <v>18.399999999999999</v>
      </c>
      <c r="F59" s="53">
        <v>18.600000000000001</v>
      </c>
      <c r="G59" s="55"/>
    </row>
    <row r="60" spans="1:7">
      <c r="A60" s="52">
        <v>2010</v>
      </c>
      <c r="B60" s="53">
        <v>4.3</v>
      </c>
      <c r="C60" s="53">
        <v>4.5</v>
      </c>
      <c r="D60" s="53">
        <v>9.8000000000000007</v>
      </c>
      <c r="E60" s="53">
        <v>18.5</v>
      </c>
      <c r="F60" s="53">
        <v>18.399999999999999</v>
      </c>
      <c r="G60" s="56">
        <v>2010</v>
      </c>
    </row>
    <row r="61" spans="1:7">
      <c r="A61" s="52">
        <v>2011</v>
      </c>
      <c r="B61" s="53">
        <v>4.3</v>
      </c>
      <c r="C61" s="53">
        <v>4.5999999999999996</v>
      </c>
      <c r="D61" s="53">
        <v>9.8000000000000007</v>
      </c>
      <c r="E61" s="53">
        <v>18.7</v>
      </c>
      <c r="F61" s="53">
        <v>18.5</v>
      </c>
      <c r="G61" s="55"/>
    </row>
    <row r="62" spans="1:7">
      <c r="A62" s="52">
        <v>2012</v>
      </c>
      <c r="B62" s="53">
        <v>4.4000000000000004</v>
      </c>
      <c r="C62" s="53">
        <v>4.7</v>
      </c>
      <c r="D62" s="53">
        <v>9.9</v>
      </c>
      <c r="E62" s="53">
        <v>19</v>
      </c>
      <c r="F62" s="53">
        <v>18.399999999999999</v>
      </c>
      <c r="G62" s="55"/>
    </row>
    <row r="63" spans="1:7">
      <c r="A63" s="52">
        <v>2013</v>
      </c>
      <c r="B63" s="53">
        <v>4.5</v>
      </c>
      <c r="C63" s="53">
        <v>4.9000000000000004</v>
      </c>
      <c r="D63" s="53">
        <v>9.9</v>
      </c>
      <c r="E63" s="53">
        <v>19.2</v>
      </c>
      <c r="F63" s="53">
        <v>18.3</v>
      </c>
      <c r="G63" s="55"/>
    </row>
    <row r="64" spans="1:7">
      <c r="A64" s="52">
        <v>2014</v>
      </c>
      <c r="B64" s="53">
        <v>4.5</v>
      </c>
      <c r="C64" s="53">
        <v>5</v>
      </c>
      <c r="D64" s="53">
        <v>9.9</v>
      </c>
      <c r="E64" s="53">
        <v>19.399999999999999</v>
      </c>
      <c r="F64" s="53">
        <v>18.3</v>
      </c>
      <c r="G64" s="55"/>
    </row>
    <row r="65" spans="1:7">
      <c r="A65" s="52">
        <v>2015</v>
      </c>
      <c r="B65" s="53">
        <v>4.5999999999999996</v>
      </c>
      <c r="C65" s="53">
        <v>5.2</v>
      </c>
      <c r="D65" s="53">
        <v>9.9</v>
      </c>
      <c r="E65" s="53">
        <v>19.7</v>
      </c>
      <c r="F65" s="53">
        <v>18.399999999999999</v>
      </c>
      <c r="G65" s="56">
        <v>2015</v>
      </c>
    </row>
    <row r="66" spans="1:7">
      <c r="A66" s="52">
        <v>2016</v>
      </c>
      <c r="B66" s="53">
        <v>4.7</v>
      </c>
      <c r="C66" s="53">
        <v>5.4</v>
      </c>
      <c r="D66" s="53">
        <v>9.9</v>
      </c>
      <c r="E66" s="53">
        <v>20</v>
      </c>
      <c r="F66" s="53">
        <v>18.5</v>
      </c>
      <c r="G66" s="55"/>
    </row>
    <row r="67" spans="1:7">
      <c r="A67" s="52">
        <v>2017</v>
      </c>
      <c r="B67" s="53">
        <v>4.8</v>
      </c>
      <c r="C67" s="53">
        <v>5.6</v>
      </c>
      <c r="D67" s="53">
        <v>9.9</v>
      </c>
      <c r="E67" s="53">
        <v>20.3</v>
      </c>
      <c r="F67" s="53">
        <v>18.5</v>
      </c>
      <c r="G67" s="55"/>
    </row>
    <row r="68" spans="1:7">
      <c r="A68" s="52">
        <v>2018</v>
      </c>
      <c r="B68" s="53">
        <v>4.9000000000000004</v>
      </c>
      <c r="C68" s="53">
        <v>5.7</v>
      </c>
      <c r="D68" s="53">
        <v>9.9</v>
      </c>
      <c r="E68" s="53">
        <v>20.5</v>
      </c>
      <c r="F68" s="53">
        <v>18.5</v>
      </c>
      <c r="G68" s="55"/>
    </row>
    <row r="69" spans="1:7">
      <c r="A69" s="52">
        <v>2019</v>
      </c>
      <c r="B69" s="53">
        <v>5</v>
      </c>
      <c r="C69" s="53">
        <v>5.9</v>
      </c>
      <c r="D69" s="53">
        <v>9.8000000000000007</v>
      </c>
      <c r="E69" s="53">
        <v>20.8</v>
      </c>
      <c r="F69" s="53">
        <v>18.600000000000001</v>
      </c>
      <c r="G69" s="55"/>
    </row>
    <row r="70" spans="1:7">
      <c r="A70" s="52">
        <v>2020</v>
      </c>
      <c r="B70" s="53">
        <v>5.0999999999999996</v>
      </c>
      <c r="C70" s="53">
        <v>6.1</v>
      </c>
      <c r="D70" s="53">
        <v>9.8000000000000007</v>
      </c>
      <c r="E70" s="53">
        <v>21.1</v>
      </c>
      <c r="F70" s="53">
        <v>18.600000000000001</v>
      </c>
      <c r="G70" s="56">
        <v>2020</v>
      </c>
    </row>
    <row r="71" spans="1:7">
      <c r="A71" s="52">
        <v>2021</v>
      </c>
      <c r="B71" s="53">
        <v>5.2</v>
      </c>
      <c r="C71" s="53">
        <v>6.3</v>
      </c>
      <c r="D71" s="53">
        <v>9.8000000000000007</v>
      </c>
      <c r="E71" s="53">
        <v>21.3</v>
      </c>
      <c r="F71" s="53">
        <v>18.600000000000001</v>
      </c>
      <c r="G71" s="55"/>
    </row>
    <row r="72" spans="1:7">
      <c r="A72" s="52">
        <v>2022</v>
      </c>
      <c r="B72" s="53">
        <v>5.4</v>
      </c>
      <c r="C72" s="53">
        <v>6.5</v>
      </c>
      <c r="D72" s="53">
        <v>9.8000000000000007</v>
      </c>
      <c r="E72" s="53">
        <v>21.7</v>
      </c>
      <c r="F72" s="53">
        <v>18.600000000000001</v>
      </c>
      <c r="G72" s="55"/>
    </row>
    <row r="73" spans="1:7">
      <c r="A73" s="52">
        <v>2023</v>
      </c>
      <c r="B73" s="53">
        <v>5.5</v>
      </c>
      <c r="C73" s="53">
        <v>6.7</v>
      </c>
      <c r="D73" s="53">
        <v>9.8000000000000007</v>
      </c>
      <c r="E73" s="53">
        <v>22</v>
      </c>
      <c r="F73" s="53">
        <v>18.7</v>
      </c>
      <c r="G73" s="55"/>
    </row>
    <row r="74" spans="1:7">
      <c r="A74" s="52">
        <v>2024</v>
      </c>
      <c r="B74" s="53">
        <v>5.6</v>
      </c>
      <c r="C74" s="53">
        <v>6.9</v>
      </c>
      <c r="D74" s="53">
        <v>9.8000000000000007</v>
      </c>
      <c r="E74" s="53">
        <v>22.3</v>
      </c>
      <c r="F74" s="53">
        <v>18.600000000000001</v>
      </c>
      <c r="G74" s="55"/>
    </row>
    <row r="75" spans="1:7">
      <c r="A75" s="52">
        <v>2025</v>
      </c>
      <c r="B75" s="53">
        <v>5.7</v>
      </c>
      <c r="C75" s="53">
        <v>7.2</v>
      </c>
      <c r="D75" s="53">
        <v>9.8000000000000007</v>
      </c>
      <c r="E75" s="53">
        <v>22.7</v>
      </c>
      <c r="F75" s="53">
        <v>18.7</v>
      </c>
      <c r="G75" s="56">
        <v>2025</v>
      </c>
    </row>
    <row r="76" spans="1:7">
      <c r="A76" s="52">
        <v>2026</v>
      </c>
      <c r="B76" s="53">
        <v>5.8</v>
      </c>
      <c r="C76" s="53">
        <v>7.4</v>
      </c>
      <c r="D76" s="53">
        <v>9.8000000000000007</v>
      </c>
      <c r="E76" s="53">
        <v>23</v>
      </c>
      <c r="F76" s="53">
        <v>18.7</v>
      </c>
      <c r="G76" s="55"/>
    </row>
    <row r="77" spans="1:7">
      <c r="A77" s="52">
        <v>2027</v>
      </c>
      <c r="B77" s="53">
        <v>5.9</v>
      </c>
      <c r="C77" s="53">
        <v>7.6</v>
      </c>
      <c r="D77" s="53">
        <v>9.8000000000000007</v>
      </c>
      <c r="E77" s="53">
        <v>23.3</v>
      </c>
      <c r="F77" s="53">
        <v>18.7</v>
      </c>
      <c r="G77" s="55"/>
    </row>
    <row r="78" spans="1:7">
      <c r="A78" s="52">
        <v>2028</v>
      </c>
      <c r="B78" s="53">
        <v>6</v>
      </c>
      <c r="C78" s="53">
        <v>7.9</v>
      </c>
      <c r="D78" s="53">
        <v>9.6999999999999993</v>
      </c>
      <c r="E78" s="53">
        <v>23.6</v>
      </c>
      <c r="F78" s="53">
        <v>18.8</v>
      </c>
      <c r="G78" s="55"/>
    </row>
    <row r="79" spans="1:7">
      <c r="A79" s="52">
        <v>2029</v>
      </c>
      <c r="B79" s="53">
        <v>6</v>
      </c>
      <c r="C79" s="53">
        <v>8.1</v>
      </c>
      <c r="D79" s="53">
        <v>9.6999999999999993</v>
      </c>
      <c r="E79" s="53">
        <v>23.9</v>
      </c>
      <c r="F79" s="53">
        <v>18.899999999999999</v>
      </c>
      <c r="G79" s="55"/>
    </row>
    <row r="80" spans="1:7">
      <c r="A80" s="52">
        <v>2030</v>
      </c>
      <c r="B80" s="53">
        <v>6.1</v>
      </c>
      <c r="C80" s="53">
        <v>8.3000000000000007</v>
      </c>
      <c r="D80" s="53">
        <v>9.8000000000000007</v>
      </c>
      <c r="E80" s="53">
        <v>24.2</v>
      </c>
      <c r="F80" s="53">
        <v>18.899999999999999</v>
      </c>
      <c r="G80" s="56">
        <v>2030</v>
      </c>
    </row>
    <row r="81" spans="2:6">
      <c r="B81" s="59"/>
      <c r="C81" s="59"/>
      <c r="D81" s="59"/>
      <c r="E81" s="59"/>
      <c r="F81" s="59"/>
    </row>
    <row r="82" spans="2:6">
      <c r="B82" s="59"/>
      <c r="C82" s="59"/>
      <c r="D82" s="59"/>
      <c r="E82" s="59"/>
      <c r="F82" s="59"/>
    </row>
    <row r="83" spans="2:6">
      <c r="B83" s="59"/>
      <c r="C83" s="59"/>
      <c r="D83" s="59"/>
      <c r="E83" s="59"/>
      <c r="F83" s="59"/>
    </row>
    <row r="84" spans="2:6">
      <c r="B84" s="59"/>
      <c r="C84" s="59"/>
      <c r="D84" s="59"/>
      <c r="E84" s="59"/>
      <c r="F84" s="59"/>
    </row>
    <row r="85" spans="2:6">
      <c r="B85" s="59"/>
      <c r="C85" s="59"/>
      <c r="D85" s="59"/>
      <c r="E85" s="59"/>
      <c r="F85" s="59"/>
    </row>
    <row r="86" spans="2:6">
      <c r="B86" s="59"/>
      <c r="C86" s="59"/>
      <c r="D86" s="59"/>
      <c r="E86" s="59"/>
      <c r="F86" s="59"/>
    </row>
    <row r="87" spans="2:6">
      <c r="B87" s="59"/>
      <c r="C87" s="59"/>
      <c r="D87" s="59"/>
      <c r="E87" s="59"/>
      <c r="F87" s="59"/>
    </row>
    <row r="88" spans="2:6">
      <c r="B88" s="59"/>
      <c r="C88" s="59"/>
      <c r="D88" s="59"/>
      <c r="E88" s="59"/>
      <c r="F88" s="59"/>
    </row>
    <row r="89" spans="2:6">
      <c r="B89" s="59"/>
      <c r="C89" s="59"/>
      <c r="D89" s="59"/>
      <c r="E89" s="59"/>
      <c r="F89" s="59"/>
    </row>
    <row r="90" spans="2:6">
      <c r="B90" s="59"/>
      <c r="C90" s="59"/>
      <c r="D90" s="59"/>
      <c r="E90" s="59"/>
      <c r="F90" s="59"/>
    </row>
    <row r="91" spans="2:6">
      <c r="B91" s="59"/>
      <c r="C91" s="59"/>
      <c r="D91" s="59"/>
      <c r="E91" s="59"/>
      <c r="F91" s="59"/>
    </row>
    <row r="92" spans="2:6">
      <c r="B92" s="59"/>
      <c r="C92" s="59"/>
      <c r="D92" s="59"/>
      <c r="E92" s="59"/>
      <c r="F92" s="59"/>
    </row>
    <row r="93" spans="2:6">
      <c r="B93" s="59"/>
      <c r="C93" s="59"/>
      <c r="D93" s="59"/>
      <c r="E93" s="59"/>
      <c r="F93" s="59"/>
    </row>
    <row r="94" spans="2:6">
      <c r="B94" s="59"/>
      <c r="C94" s="59"/>
      <c r="D94" s="59"/>
      <c r="E94" s="59"/>
      <c r="F94" s="59"/>
    </row>
    <row r="95" spans="2:6">
      <c r="B95" s="59"/>
      <c r="C95" s="59"/>
      <c r="D95" s="59"/>
      <c r="E95" s="59"/>
      <c r="F95" s="59"/>
    </row>
    <row r="96" spans="2:6">
      <c r="B96" s="59"/>
      <c r="C96" s="59"/>
      <c r="D96" s="59"/>
      <c r="E96" s="59"/>
      <c r="F96" s="59"/>
    </row>
    <row r="97" spans="2:6">
      <c r="B97" s="59"/>
      <c r="C97" s="59"/>
      <c r="D97" s="59"/>
      <c r="E97" s="59"/>
      <c r="F97" s="59"/>
    </row>
    <row r="98" spans="2:6">
      <c r="B98" s="59"/>
      <c r="C98" s="59"/>
      <c r="D98" s="59"/>
      <c r="E98" s="59"/>
      <c r="F98" s="59"/>
    </row>
    <row r="99" spans="2:6">
      <c r="B99" s="59"/>
      <c r="C99" s="59"/>
      <c r="D99" s="59"/>
      <c r="E99" s="59"/>
      <c r="F99" s="59"/>
    </row>
    <row r="100" spans="2:6">
      <c r="B100" s="59"/>
      <c r="C100" s="59"/>
      <c r="D100" s="59"/>
      <c r="E100" s="59"/>
      <c r="F100" s="59"/>
    </row>
    <row r="101" spans="2:6">
      <c r="B101" s="59"/>
      <c r="C101" s="59"/>
      <c r="D101" s="59"/>
      <c r="E101" s="59"/>
      <c r="F101" s="59"/>
    </row>
    <row r="102" spans="2:6">
      <c r="B102" s="59"/>
      <c r="C102" s="59"/>
      <c r="D102" s="59"/>
      <c r="E102" s="59"/>
      <c r="F102" s="59"/>
    </row>
    <row r="103" spans="2:6">
      <c r="B103" s="59"/>
      <c r="C103" s="59"/>
      <c r="D103" s="59"/>
      <c r="E103" s="59"/>
      <c r="F103" s="59"/>
    </row>
    <row r="104" spans="2:6">
      <c r="B104" s="59"/>
      <c r="C104" s="59"/>
      <c r="D104" s="59"/>
      <c r="E104" s="59"/>
      <c r="F104" s="59"/>
    </row>
    <row r="105" spans="2:6">
      <c r="B105" s="59"/>
      <c r="C105" s="59"/>
      <c r="D105" s="59"/>
      <c r="E105" s="59"/>
      <c r="F105" s="59"/>
    </row>
    <row r="106" spans="2:6">
      <c r="B106" s="59"/>
      <c r="C106" s="59"/>
      <c r="D106" s="59"/>
      <c r="E106" s="59"/>
      <c r="F106" s="59"/>
    </row>
    <row r="107" spans="2:6">
      <c r="B107" s="59"/>
      <c r="C107" s="59"/>
      <c r="D107" s="59"/>
      <c r="E107" s="59"/>
      <c r="F107" s="59"/>
    </row>
    <row r="108" spans="2:6">
      <c r="B108" s="59"/>
      <c r="C108" s="59"/>
      <c r="D108" s="59"/>
      <c r="E108" s="59"/>
      <c r="F108" s="59"/>
    </row>
    <row r="109" spans="2:6" ht="36" customHeight="1"/>
    <row r="110" spans="2:6">
      <c r="B110" s="59"/>
      <c r="C110" s="59"/>
      <c r="D110" s="59"/>
      <c r="E110" s="59"/>
      <c r="F110" s="59"/>
    </row>
    <row r="111" spans="2:6">
      <c r="B111" s="59"/>
      <c r="C111" s="59"/>
      <c r="D111" s="59"/>
      <c r="E111" s="59"/>
      <c r="F111" s="59"/>
    </row>
    <row r="112" spans="2:6">
      <c r="B112" s="59"/>
      <c r="C112" s="59"/>
      <c r="D112" s="59"/>
      <c r="E112" s="59"/>
      <c r="F112" s="59"/>
    </row>
    <row r="113" spans="2:6">
      <c r="D113" s="59"/>
      <c r="E113" s="59"/>
      <c r="F113" s="59"/>
    </row>
    <row r="114" spans="2:6">
      <c r="B114" s="59"/>
      <c r="C114" s="59"/>
      <c r="D114" s="59"/>
      <c r="E114" s="59"/>
      <c r="F114" s="59"/>
    </row>
    <row r="115" spans="2:6">
      <c r="B115" s="59"/>
      <c r="C115" s="59"/>
      <c r="D115" s="59"/>
      <c r="E115" s="59"/>
      <c r="F115" s="59"/>
    </row>
    <row r="116" spans="2:6">
      <c r="B116" s="59"/>
      <c r="C116" s="59"/>
      <c r="D116" s="59"/>
      <c r="E116" s="59"/>
      <c r="F116" s="59"/>
    </row>
    <row r="117" spans="2:6">
      <c r="B117" s="59"/>
      <c r="C117" s="59"/>
      <c r="D117" s="59"/>
      <c r="E117" s="59"/>
      <c r="F117" s="59"/>
    </row>
    <row r="118" spans="2:6">
      <c r="B118" s="59"/>
      <c r="C118" s="59"/>
      <c r="D118" s="59"/>
      <c r="E118" s="59"/>
      <c r="F118" s="59"/>
    </row>
    <row r="119" spans="2:6">
      <c r="B119" s="59"/>
      <c r="C119" s="59"/>
      <c r="D119" s="59"/>
      <c r="E119" s="59"/>
      <c r="F119" s="59"/>
    </row>
    <row r="120" spans="2:6">
      <c r="B120" s="59"/>
      <c r="C120" s="59"/>
      <c r="D120" s="59"/>
      <c r="E120" s="59"/>
      <c r="F120" s="59"/>
    </row>
    <row r="121" spans="2:6">
      <c r="B121" s="59"/>
      <c r="C121" s="59"/>
      <c r="D121" s="59"/>
      <c r="E121" s="59"/>
      <c r="F121" s="59"/>
    </row>
    <row r="122" spans="2:6">
      <c r="B122" s="59"/>
      <c r="C122" s="59"/>
      <c r="D122" s="59"/>
      <c r="E122" s="59"/>
      <c r="F122" s="59"/>
    </row>
    <row r="123" spans="2:6">
      <c r="B123" s="59"/>
      <c r="C123" s="59"/>
      <c r="D123" s="59"/>
      <c r="E123" s="59"/>
      <c r="F123" s="59"/>
    </row>
    <row r="125" spans="2:6">
      <c r="B125" s="59"/>
      <c r="C125" s="59"/>
      <c r="D125" s="59"/>
      <c r="E125" s="59"/>
      <c r="F125" s="59"/>
    </row>
    <row r="126" spans="2:6">
      <c r="B126" s="59"/>
      <c r="C126" s="59"/>
      <c r="D126" s="59"/>
      <c r="E126" s="59"/>
      <c r="F126" s="59"/>
    </row>
    <row r="127" spans="2:6">
      <c r="B127" s="59"/>
      <c r="C127" s="59"/>
      <c r="D127" s="59"/>
      <c r="E127" s="59"/>
      <c r="F127" s="59"/>
    </row>
    <row r="128" spans="2:6">
      <c r="B128" s="59"/>
      <c r="C128" s="59"/>
      <c r="D128" s="59"/>
      <c r="E128" s="59"/>
      <c r="F128" s="59"/>
    </row>
    <row r="129" spans="2:6">
      <c r="B129" s="59"/>
      <c r="C129" s="59"/>
      <c r="D129" s="59"/>
      <c r="E129" s="59"/>
      <c r="F129" s="59"/>
    </row>
    <row r="130" spans="2:6">
      <c r="B130" s="59"/>
      <c r="C130" s="59"/>
      <c r="D130" s="59"/>
      <c r="E130" s="59"/>
      <c r="F130" s="59"/>
    </row>
    <row r="131" spans="2:6">
      <c r="B131" s="59"/>
      <c r="C131" s="59"/>
      <c r="D131" s="59"/>
      <c r="E131" s="59"/>
      <c r="F131" s="59"/>
    </row>
    <row r="132" spans="2:6">
      <c r="B132" s="59"/>
      <c r="C132" s="59"/>
      <c r="D132" s="59"/>
      <c r="E132" s="59"/>
      <c r="F132" s="59"/>
    </row>
    <row r="133" spans="2:6">
      <c r="B133" s="59"/>
      <c r="C133" s="59"/>
      <c r="D133" s="59"/>
      <c r="E133" s="59"/>
      <c r="F133" s="59"/>
    </row>
    <row r="134" spans="2:6">
      <c r="B134" s="59"/>
      <c r="C134" s="59"/>
      <c r="D134" s="59"/>
      <c r="E134" s="59"/>
      <c r="F134" s="59"/>
    </row>
    <row r="135" spans="2:6">
      <c r="B135" s="59"/>
      <c r="C135" s="59"/>
      <c r="D135" s="59"/>
      <c r="E135" s="59"/>
      <c r="F135" s="59"/>
    </row>
    <row r="136" spans="2:6">
      <c r="B136" s="59"/>
      <c r="C136" s="59"/>
      <c r="D136" s="59"/>
      <c r="E136" s="59"/>
      <c r="F136" s="59"/>
    </row>
    <row r="137" spans="2:6">
      <c r="B137" s="59"/>
      <c r="C137" s="59"/>
      <c r="D137" s="59"/>
      <c r="E137" s="59"/>
      <c r="F137" s="59"/>
    </row>
    <row r="138" spans="2:6">
      <c r="B138" s="59"/>
      <c r="C138" s="59"/>
      <c r="D138" s="59"/>
      <c r="E138" s="59"/>
      <c r="F138" s="59"/>
    </row>
    <row r="139" spans="2:6">
      <c r="B139" s="59"/>
      <c r="C139" s="59"/>
      <c r="D139" s="59"/>
      <c r="E139" s="59"/>
      <c r="F139" s="59"/>
    </row>
    <row r="140" spans="2:6">
      <c r="B140" s="59"/>
      <c r="C140" s="59"/>
      <c r="D140" s="59"/>
      <c r="E140" s="59"/>
      <c r="F140" s="59"/>
    </row>
    <row r="141" spans="2:6">
      <c r="B141" s="59"/>
      <c r="C141" s="59"/>
      <c r="D141" s="59"/>
      <c r="E141" s="59"/>
      <c r="F141" s="59"/>
    </row>
    <row r="142" spans="2:6">
      <c r="B142" s="59"/>
      <c r="C142" s="59"/>
      <c r="D142" s="59"/>
      <c r="E142" s="59"/>
      <c r="F142" s="59"/>
    </row>
    <row r="143" spans="2:6">
      <c r="B143" s="59"/>
      <c r="C143" s="59"/>
      <c r="D143" s="59"/>
      <c r="E143" s="59"/>
      <c r="F143" s="59"/>
    </row>
    <row r="144" spans="2:6">
      <c r="B144" s="59"/>
      <c r="C144" s="59"/>
      <c r="D144" s="59"/>
      <c r="E144" s="59"/>
      <c r="F144" s="59"/>
    </row>
  </sheetData>
  <mergeCells count="2">
    <mergeCell ref="A1:G2"/>
    <mergeCell ref="I29:O3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topLeftCell="A23" workbookViewId="0">
      <selection activeCell="R47" sqref="R47"/>
    </sheetView>
  </sheetViews>
  <sheetFormatPr baseColWidth="10" defaultColWidth="8.83203125" defaultRowHeight="14" x14ac:dyDescent="0"/>
  <cols>
    <col min="1" max="1" width="12" style="48" customWidth="1"/>
    <col min="2" max="2" width="22.6640625" style="48" bestFit="1" customWidth="1"/>
    <col min="3" max="3" width="24.5" style="48" bestFit="1" customWidth="1"/>
    <col min="4" max="4" width="12.5" style="48" bestFit="1" customWidth="1"/>
    <col min="5" max="5" width="11.83203125" style="48" bestFit="1" customWidth="1"/>
    <col min="6" max="6" width="8" style="48" customWidth="1"/>
    <col min="7" max="16384" width="8.83203125" style="48"/>
  </cols>
  <sheetData>
    <row r="1" spans="1:6">
      <c r="A1" s="48" t="s">
        <v>65</v>
      </c>
    </row>
    <row r="3" spans="1:6">
      <c r="A3" s="48" t="s">
        <v>66</v>
      </c>
      <c r="B3" s="48" t="s">
        <v>67</v>
      </c>
      <c r="C3" s="48" t="s">
        <v>68</v>
      </c>
      <c r="D3" s="48" t="s">
        <v>69</v>
      </c>
      <c r="E3" s="48" t="s">
        <v>70</v>
      </c>
      <c r="F3" s="48" t="s">
        <v>71</v>
      </c>
    </row>
    <row r="4" spans="1:6">
      <c r="A4" s="48">
        <v>1950</v>
      </c>
      <c r="B4" s="49">
        <v>0.39900000000000002</v>
      </c>
      <c r="C4" s="49">
        <v>0.26500000000000001</v>
      </c>
      <c r="D4" s="49">
        <v>0.11</v>
      </c>
      <c r="E4" s="49">
        <v>0.191</v>
      </c>
      <c r="F4" s="49">
        <v>3.4000000000000002E-2</v>
      </c>
    </row>
    <row r="5" spans="1:6">
      <c r="A5" s="48">
        <v>1951</v>
      </c>
      <c r="B5" s="49">
        <v>0.41899999999999998</v>
      </c>
      <c r="C5" s="49">
        <v>0.27300000000000002</v>
      </c>
      <c r="D5" s="49">
        <v>0.11</v>
      </c>
      <c r="E5" s="49">
        <v>0.16800000000000001</v>
      </c>
      <c r="F5" s="49">
        <v>3.1E-2</v>
      </c>
    </row>
    <row r="6" spans="1:6">
      <c r="A6" s="48">
        <v>1952</v>
      </c>
      <c r="B6" s="49">
        <v>0.42199999999999999</v>
      </c>
      <c r="C6" s="49">
        <v>0.32100000000000001</v>
      </c>
      <c r="D6" s="49">
        <v>9.7000000000000003E-2</v>
      </c>
      <c r="E6" s="49">
        <v>0.13400000000000001</v>
      </c>
      <c r="F6" s="49">
        <v>2.5999999999999999E-2</v>
      </c>
    </row>
    <row r="7" spans="1:6">
      <c r="A7" s="48">
        <v>1953</v>
      </c>
      <c r="B7" s="49">
        <v>0.42799999999999999</v>
      </c>
      <c r="C7" s="49">
        <v>0.30499999999999999</v>
      </c>
      <c r="D7" s="49">
        <v>9.8000000000000004E-2</v>
      </c>
      <c r="E7" s="49">
        <v>0.14199999999999999</v>
      </c>
      <c r="F7" s="49">
        <v>2.7E-2</v>
      </c>
    </row>
    <row r="8" spans="1:6">
      <c r="A8" s="48">
        <v>1954</v>
      </c>
      <c r="B8" s="49">
        <v>0.42399999999999999</v>
      </c>
      <c r="C8" s="49">
        <v>0.30299999999999999</v>
      </c>
      <c r="D8" s="49">
        <v>0.10299999999999999</v>
      </c>
      <c r="E8" s="49">
        <v>0.14299999999999999</v>
      </c>
      <c r="F8" s="49">
        <v>2.7E-2</v>
      </c>
    </row>
    <row r="9" spans="1:6">
      <c r="A9" s="48">
        <v>1955</v>
      </c>
      <c r="B9" s="49">
        <v>0.439</v>
      </c>
      <c r="C9" s="49">
        <v>0.27300000000000002</v>
      </c>
      <c r="D9" s="49">
        <v>0.12</v>
      </c>
      <c r="E9" s="49">
        <v>0.14000000000000001</v>
      </c>
      <c r="F9" s="49">
        <v>2.8000000000000001E-2</v>
      </c>
    </row>
    <row r="10" spans="1:6">
      <c r="A10" s="48">
        <v>1956</v>
      </c>
      <c r="B10" s="49">
        <v>0.432</v>
      </c>
      <c r="C10" s="49">
        <v>0.28000000000000003</v>
      </c>
      <c r="D10" s="49">
        <v>0.125</v>
      </c>
      <c r="E10" s="49">
        <v>0.13300000000000001</v>
      </c>
      <c r="F10" s="49">
        <v>0.03</v>
      </c>
    </row>
    <row r="11" spans="1:6">
      <c r="A11" s="48">
        <v>1957</v>
      </c>
      <c r="B11" s="49">
        <v>0.44500000000000001</v>
      </c>
      <c r="C11" s="49">
        <v>0.26500000000000001</v>
      </c>
      <c r="D11" s="49">
        <v>0.125</v>
      </c>
      <c r="E11" s="49">
        <v>0.13200000000000001</v>
      </c>
      <c r="F11" s="49">
        <v>3.3000000000000002E-2</v>
      </c>
    </row>
    <row r="12" spans="1:6">
      <c r="A12" s="48">
        <v>1958</v>
      </c>
      <c r="B12" s="49">
        <v>0.436</v>
      </c>
      <c r="C12" s="49">
        <v>0.252</v>
      </c>
      <c r="D12" s="49">
        <v>0.14099999999999999</v>
      </c>
      <c r="E12" s="49">
        <v>0.13400000000000001</v>
      </c>
      <c r="F12" s="49">
        <v>3.6999999999999998E-2</v>
      </c>
    </row>
    <row r="13" spans="1:6">
      <c r="A13" s="48">
        <v>1959</v>
      </c>
      <c r="B13" s="49">
        <v>0.46300000000000002</v>
      </c>
      <c r="C13" s="49">
        <v>0.218</v>
      </c>
      <c r="D13" s="49">
        <v>0.14799999999999999</v>
      </c>
      <c r="E13" s="49">
        <v>0.13300000000000001</v>
      </c>
      <c r="F13" s="49">
        <v>3.6999999999999998E-2</v>
      </c>
    </row>
    <row r="14" spans="1:6">
      <c r="A14" s="48">
        <v>1960</v>
      </c>
      <c r="B14" s="49">
        <v>0.44</v>
      </c>
      <c r="C14" s="49">
        <v>0.23200000000000001</v>
      </c>
      <c r="D14" s="49">
        <v>0.159</v>
      </c>
      <c r="E14" s="49">
        <v>0.126</v>
      </c>
      <c r="F14" s="49">
        <v>4.2000000000000003E-2</v>
      </c>
    </row>
    <row r="15" spans="1:6">
      <c r="A15" s="48">
        <v>1961</v>
      </c>
      <c r="B15" s="49">
        <v>0.438</v>
      </c>
      <c r="C15" s="49">
        <v>0.222</v>
      </c>
      <c r="D15" s="49">
        <v>0.17399999999999999</v>
      </c>
      <c r="E15" s="49">
        <v>0.126</v>
      </c>
      <c r="F15" s="49">
        <v>0.04</v>
      </c>
    </row>
    <row r="16" spans="1:6">
      <c r="A16" s="48">
        <v>1962</v>
      </c>
      <c r="B16" s="49">
        <v>0.45700000000000002</v>
      </c>
      <c r="C16" s="49">
        <v>0.20599999999999999</v>
      </c>
      <c r="D16" s="49">
        <v>0.17100000000000001</v>
      </c>
      <c r="E16" s="49">
        <v>0.126</v>
      </c>
      <c r="F16" s="49">
        <v>0.04</v>
      </c>
    </row>
    <row r="17" spans="1:6">
      <c r="A17" s="48">
        <v>1963</v>
      </c>
      <c r="B17" s="49">
        <v>0.44700000000000001</v>
      </c>
      <c r="C17" s="49">
        <v>0.20300000000000001</v>
      </c>
      <c r="D17" s="49">
        <v>0.186</v>
      </c>
      <c r="E17" s="49">
        <v>0.124</v>
      </c>
      <c r="F17" s="49">
        <v>4.1000000000000002E-2</v>
      </c>
    </row>
    <row r="18" spans="1:6">
      <c r="A18" s="48">
        <v>1964</v>
      </c>
      <c r="B18" s="49">
        <v>0.432</v>
      </c>
      <c r="C18" s="49">
        <v>0.20899999999999999</v>
      </c>
      <c r="D18" s="49">
        <v>0.19500000000000001</v>
      </c>
      <c r="E18" s="49">
        <v>0.122</v>
      </c>
      <c r="F18" s="49">
        <v>4.2000000000000003E-2</v>
      </c>
    </row>
    <row r="19" spans="1:6">
      <c r="A19" s="48">
        <v>1965</v>
      </c>
      <c r="B19" s="49">
        <v>0.41799999999999998</v>
      </c>
      <c r="C19" s="49">
        <v>0.218</v>
      </c>
      <c r="D19" s="49">
        <v>0.19</v>
      </c>
      <c r="E19" s="49">
        <v>0.125</v>
      </c>
      <c r="F19" s="49">
        <v>4.9000000000000002E-2</v>
      </c>
    </row>
    <row r="20" spans="1:6">
      <c r="A20" s="48">
        <v>1966</v>
      </c>
      <c r="B20" s="49">
        <v>0.42399999999999999</v>
      </c>
      <c r="C20" s="49">
        <v>0.23</v>
      </c>
      <c r="D20" s="49">
        <v>0.19500000000000001</v>
      </c>
      <c r="E20" s="49">
        <v>0.1</v>
      </c>
      <c r="F20" s="49">
        <v>5.0999999999999997E-2</v>
      </c>
    </row>
    <row r="21" spans="1:6">
      <c r="A21" s="48">
        <v>1967</v>
      </c>
      <c r="B21" s="49">
        <v>0.41299999999999998</v>
      </c>
      <c r="C21" s="49">
        <v>0.22800000000000001</v>
      </c>
      <c r="D21" s="49">
        <v>0.219</v>
      </c>
      <c r="E21" s="49">
        <v>9.1999999999999998E-2</v>
      </c>
      <c r="F21" s="49">
        <v>4.7E-2</v>
      </c>
    </row>
    <row r="22" spans="1:6">
      <c r="A22" s="48">
        <v>1968</v>
      </c>
      <c r="B22" s="49">
        <v>0.44900000000000001</v>
      </c>
      <c r="C22" s="49">
        <v>0.187</v>
      </c>
      <c r="D22" s="49">
        <v>0.222</v>
      </c>
      <c r="E22" s="49">
        <v>9.1999999999999998E-2</v>
      </c>
      <c r="F22" s="49">
        <v>0.05</v>
      </c>
    </row>
    <row r="23" spans="1:6">
      <c r="A23" s="48">
        <v>1969</v>
      </c>
      <c r="B23" s="49">
        <v>0.46700000000000003</v>
      </c>
      <c r="C23" s="49">
        <v>0.19600000000000001</v>
      </c>
      <c r="D23" s="49">
        <v>0.20899999999999999</v>
      </c>
      <c r="E23" s="49">
        <v>8.1000000000000003E-2</v>
      </c>
      <c r="F23" s="49">
        <v>4.7E-2</v>
      </c>
    </row>
    <row r="24" spans="1:6">
      <c r="A24" s="48">
        <v>1970</v>
      </c>
      <c r="B24" s="49">
        <v>0.46899999999999997</v>
      </c>
      <c r="C24" s="49">
        <v>0.17</v>
      </c>
      <c r="D24" s="49">
        <v>0.23</v>
      </c>
      <c r="E24" s="49">
        <v>8.1000000000000003E-2</v>
      </c>
      <c r="F24" s="49">
        <v>4.9000000000000002E-2</v>
      </c>
    </row>
    <row r="25" spans="1:6">
      <c r="A25" s="48">
        <v>1971</v>
      </c>
      <c r="B25" s="49">
        <v>0.46100000000000002</v>
      </c>
      <c r="C25" s="49">
        <v>0.14299999999999999</v>
      </c>
      <c r="D25" s="49">
        <v>0.253</v>
      </c>
      <c r="E25" s="49">
        <v>8.8999999999999996E-2</v>
      </c>
      <c r="F25" s="49">
        <v>5.3999999999999999E-2</v>
      </c>
    </row>
    <row r="26" spans="1:6">
      <c r="A26" s="48">
        <v>1972</v>
      </c>
      <c r="B26" s="49">
        <v>0.45700000000000002</v>
      </c>
      <c r="C26" s="49">
        <v>0.155</v>
      </c>
      <c r="D26" s="49">
        <v>0.254</v>
      </c>
      <c r="E26" s="49">
        <v>7.4999999999999997E-2</v>
      </c>
      <c r="F26" s="49">
        <v>0.06</v>
      </c>
    </row>
    <row r="27" spans="1:6">
      <c r="A27" s="48">
        <v>1973</v>
      </c>
      <c r="B27" s="49">
        <v>0.44700000000000001</v>
      </c>
      <c r="C27" s="49">
        <v>0.157</v>
      </c>
      <c r="D27" s="49">
        <v>0.27300000000000002</v>
      </c>
      <c r="E27" s="49">
        <v>7.0000000000000007E-2</v>
      </c>
      <c r="F27" s="49">
        <v>5.1999999999999998E-2</v>
      </c>
    </row>
    <row r="28" spans="1:6">
      <c r="A28" s="48">
        <v>1974</v>
      </c>
      <c r="B28" s="49">
        <v>0.45200000000000001</v>
      </c>
      <c r="C28" s="49">
        <v>0.14699999999999999</v>
      </c>
      <c r="D28" s="49">
        <v>0.28499999999999998</v>
      </c>
      <c r="E28" s="49">
        <v>6.4000000000000001E-2</v>
      </c>
      <c r="F28" s="49">
        <v>5.1999999999999998E-2</v>
      </c>
    </row>
    <row r="29" spans="1:6">
      <c r="A29" s="48">
        <v>1975</v>
      </c>
      <c r="B29" s="49">
        <v>0.439</v>
      </c>
      <c r="C29" s="49">
        <v>0.14599999999999999</v>
      </c>
      <c r="D29" s="49">
        <v>0.30299999999999999</v>
      </c>
      <c r="E29" s="49">
        <v>5.8999999999999997E-2</v>
      </c>
      <c r="F29" s="49">
        <v>5.3999999999999999E-2</v>
      </c>
    </row>
    <row r="30" spans="1:6">
      <c r="A30" s="48">
        <v>1976</v>
      </c>
      <c r="B30" s="49">
        <v>0.442</v>
      </c>
      <c r="C30" s="49">
        <v>0.13900000000000001</v>
      </c>
      <c r="D30" s="49">
        <v>0.30499999999999999</v>
      </c>
      <c r="E30" s="49">
        <v>5.7000000000000002E-2</v>
      </c>
      <c r="F30" s="49">
        <v>5.8000000000000003E-2</v>
      </c>
    </row>
    <row r="31" spans="1:6">
      <c r="A31" s="48">
        <v>1977</v>
      </c>
      <c r="B31" s="49">
        <v>0.443</v>
      </c>
      <c r="C31" s="49">
        <v>0.154</v>
      </c>
      <c r="D31" s="49">
        <v>0.29899999999999999</v>
      </c>
      <c r="E31" s="49">
        <v>4.9000000000000002E-2</v>
      </c>
      <c r="F31" s="49">
        <v>5.2999999999999999E-2</v>
      </c>
    </row>
    <row r="32" spans="1:6">
      <c r="A32" s="48">
        <v>1978</v>
      </c>
      <c r="B32" s="49">
        <v>0.45300000000000001</v>
      </c>
      <c r="C32" s="49">
        <v>0.15</v>
      </c>
      <c r="D32" s="49">
        <v>0.30299999999999999</v>
      </c>
      <c r="E32" s="49">
        <v>4.5999999999999999E-2</v>
      </c>
      <c r="F32" s="49">
        <v>4.8000000000000001E-2</v>
      </c>
    </row>
    <row r="33" spans="1:6">
      <c r="A33" s="48">
        <v>1979</v>
      </c>
      <c r="B33" s="49">
        <v>0.47</v>
      </c>
      <c r="C33" s="49">
        <v>0.14199999999999999</v>
      </c>
      <c r="D33" s="49">
        <v>0.3</v>
      </c>
      <c r="E33" s="49">
        <v>0.04</v>
      </c>
      <c r="F33" s="49">
        <v>4.8000000000000001E-2</v>
      </c>
    </row>
    <row r="34" spans="1:6">
      <c r="A34" s="48">
        <v>1980</v>
      </c>
      <c r="B34" s="49">
        <v>0.47199999999999998</v>
      </c>
      <c r="C34" s="49">
        <v>0.125</v>
      </c>
      <c r="D34" s="49">
        <v>0.30499999999999999</v>
      </c>
      <c r="E34" s="49">
        <v>4.7E-2</v>
      </c>
      <c r="F34" s="49">
        <v>5.0999999999999997E-2</v>
      </c>
    </row>
    <row r="35" spans="1:6">
      <c r="A35" s="48">
        <v>1981</v>
      </c>
      <c r="B35" s="49">
        <v>0.47699999999999998</v>
      </c>
      <c r="C35" s="49">
        <v>0.10199999999999999</v>
      </c>
      <c r="D35" s="49">
        <v>0.30499999999999999</v>
      </c>
      <c r="E35" s="49">
        <v>6.8000000000000005E-2</v>
      </c>
      <c r="F35" s="49">
        <v>4.8000000000000001E-2</v>
      </c>
    </row>
    <row r="36" spans="1:6">
      <c r="A36" s="48">
        <v>1982</v>
      </c>
      <c r="B36" s="49">
        <v>0.48199999999999998</v>
      </c>
      <c r="C36" s="49">
        <v>0.08</v>
      </c>
      <c r="D36" s="49">
        <v>0.32600000000000001</v>
      </c>
      <c r="E36" s="49">
        <v>5.8999999999999997E-2</v>
      </c>
      <c r="F36" s="49">
        <v>5.2999999999999999E-2</v>
      </c>
    </row>
    <row r="37" spans="1:6">
      <c r="A37" s="48">
        <v>1983</v>
      </c>
      <c r="B37" s="49">
        <v>0.48099999999999998</v>
      </c>
      <c r="C37" s="49">
        <v>6.2E-2</v>
      </c>
      <c r="D37" s="49">
        <v>0.34799999999999998</v>
      </c>
      <c r="E37" s="49">
        <v>5.8999999999999997E-2</v>
      </c>
      <c r="F37" s="49">
        <v>0.05</v>
      </c>
    </row>
    <row r="38" spans="1:6">
      <c r="A38" s="48">
        <v>1984</v>
      </c>
      <c r="B38" s="49">
        <v>0.44800000000000001</v>
      </c>
      <c r="C38" s="49">
        <v>8.5000000000000006E-2</v>
      </c>
      <c r="D38" s="49">
        <v>0.35899999999999999</v>
      </c>
      <c r="E38" s="49">
        <v>5.6000000000000001E-2</v>
      </c>
      <c r="F38" s="49">
        <v>5.1999999999999998E-2</v>
      </c>
    </row>
    <row r="39" spans="1:6">
      <c r="A39" s="48">
        <v>1985</v>
      </c>
      <c r="B39" s="49">
        <v>0.45600000000000002</v>
      </c>
      <c r="C39" s="49">
        <v>8.4000000000000005E-2</v>
      </c>
      <c r="D39" s="49">
        <v>0.36099999999999999</v>
      </c>
      <c r="E39" s="49">
        <v>4.9000000000000002E-2</v>
      </c>
      <c r="F39" s="49">
        <v>0.05</v>
      </c>
    </row>
    <row r="40" spans="1:6">
      <c r="A40" s="48">
        <v>1986</v>
      </c>
      <c r="B40" s="49">
        <v>0.45400000000000001</v>
      </c>
      <c r="C40" s="49">
        <v>8.2000000000000003E-2</v>
      </c>
      <c r="D40" s="49">
        <v>0.36899999999999999</v>
      </c>
      <c r="E40" s="49">
        <v>4.2999999999999997E-2</v>
      </c>
      <c r="F40" s="49">
        <v>5.1999999999999998E-2</v>
      </c>
    </row>
    <row r="41" spans="1:6">
      <c r="A41" s="48">
        <v>1987</v>
      </c>
      <c r="B41" s="49">
        <v>0.46</v>
      </c>
      <c r="C41" s="49">
        <v>9.8000000000000004E-2</v>
      </c>
      <c r="D41" s="49">
        <v>0.35499999999999998</v>
      </c>
      <c r="E41" s="49">
        <v>3.7999999999999999E-2</v>
      </c>
      <c r="F41" s="49">
        <v>4.9000000000000002E-2</v>
      </c>
    </row>
    <row r="42" spans="1:6">
      <c r="A42" s="48">
        <v>1988</v>
      </c>
      <c r="B42" s="49">
        <v>0.441</v>
      </c>
      <c r="C42" s="49">
        <v>0.104</v>
      </c>
      <c r="D42" s="49">
        <v>0.36799999999999999</v>
      </c>
      <c r="E42" s="49">
        <v>3.9E-2</v>
      </c>
      <c r="F42" s="49">
        <v>4.8000000000000001E-2</v>
      </c>
    </row>
    <row r="43" spans="1:6">
      <c r="A43" s="48">
        <v>1989</v>
      </c>
      <c r="B43" s="49">
        <v>0.45</v>
      </c>
      <c r="C43" s="49">
        <v>0.104</v>
      </c>
      <c r="D43" s="49">
        <v>0.36299999999999999</v>
      </c>
      <c r="E43" s="49">
        <v>3.5000000000000003E-2</v>
      </c>
      <c r="F43" s="49">
        <v>4.9000000000000002E-2</v>
      </c>
    </row>
    <row r="44" spans="1:6">
      <c r="A44" s="48">
        <v>1990</v>
      </c>
      <c r="B44" s="49">
        <v>0.45200000000000001</v>
      </c>
      <c r="C44" s="49">
        <v>9.0999999999999998E-2</v>
      </c>
      <c r="D44" s="49">
        <v>0.36799999999999999</v>
      </c>
      <c r="E44" s="49">
        <v>3.4000000000000002E-2</v>
      </c>
      <c r="F44" s="49">
        <v>5.3999999999999999E-2</v>
      </c>
    </row>
    <row r="45" spans="1:6">
      <c r="A45" s="48">
        <v>1991</v>
      </c>
      <c r="B45" s="49">
        <v>0.443</v>
      </c>
      <c r="C45" s="49">
        <v>9.2999999999999999E-2</v>
      </c>
      <c r="D45" s="49">
        <v>0.375</v>
      </c>
      <c r="E45" s="49">
        <v>0.04</v>
      </c>
      <c r="F45" s="49">
        <v>4.8000000000000001E-2</v>
      </c>
    </row>
    <row r="46" spans="1:6">
      <c r="A46" s="48">
        <v>1992</v>
      </c>
      <c r="B46" s="49">
        <v>0.436</v>
      </c>
      <c r="C46" s="49">
        <v>9.1999999999999998E-2</v>
      </c>
      <c r="D46" s="49">
        <v>0.379</v>
      </c>
      <c r="E46" s="49">
        <v>4.2000000000000003E-2</v>
      </c>
      <c r="F46" s="49">
        <v>5.0999999999999997E-2</v>
      </c>
    </row>
    <row r="47" spans="1:6">
      <c r="A47" s="48">
        <v>1993</v>
      </c>
      <c r="B47" s="49">
        <v>0.442</v>
      </c>
      <c r="C47" s="49">
        <v>0.10199999999999999</v>
      </c>
      <c r="D47" s="49">
        <v>0.371</v>
      </c>
      <c r="E47" s="49">
        <v>4.2000000000000003E-2</v>
      </c>
      <c r="F47" s="49">
        <v>4.3999999999999997E-2</v>
      </c>
    </row>
    <row r="48" spans="1:6">
      <c r="A48" s="48">
        <v>1994</v>
      </c>
      <c r="B48" s="49">
        <v>0.43099999999999999</v>
      </c>
      <c r="C48" s="49">
        <v>0.112</v>
      </c>
      <c r="D48" s="49">
        <v>0.36699999999999999</v>
      </c>
      <c r="E48" s="49">
        <v>4.3999999999999997E-2</v>
      </c>
      <c r="F48" s="49">
        <v>4.5999999999999999E-2</v>
      </c>
    </row>
    <row r="49" spans="1:6">
      <c r="A49" s="48">
        <v>1995</v>
      </c>
      <c r="B49" s="49">
        <v>0.437</v>
      </c>
      <c r="C49" s="49">
        <v>0.11600000000000001</v>
      </c>
      <c r="D49" s="49">
        <v>0.35799999999999998</v>
      </c>
      <c r="E49" s="49">
        <v>4.2999999999999997E-2</v>
      </c>
      <c r="F49" s="49">
        <v>4.5999999999999999E-2</v>
      </c>
    </row>
    <row r="50" spans="1:6">
      <c r="A50" s="48">
        <v>1996</v>
      </c>
      <c r="B50" s="49">
        <v>0.45200000000000001</v>
      </c>
      <c r="C50" s="49">
        <v>0.11799999999999999</v>
      </c>
      <c r="D50" s="49">
        <v>0.35099999999999998</v>
      </c>
      <c r="E50" s="49">
        <v>3.6999999999999998E-2</v>
      </c>
      <c r="F50" s="49">
        <v>4.2000000000000003E-2</v>
      </c>
    </row>
    <row r="51" spans="1:6">
      <c r="A51" s="48">
        <v>1997</v>
      </c>
      <c r="B51" s="49">
        <v>0.46700000000000003</v>
      </c>
      <c r="C51" s="49">
        <v>0.115</v>
      </c>
      <c r="D51" s="49">
        <v>0.34200000000000003</v>
      </c>
      <c r="E51" s="49">
        <v>3.5999999999999997E-2</v>
      </c>
      <c r="F51" s="49">
        <v>0.04</v>
      </c>
    </row>
    <row r="52" spans="1:6">
      <c r="A52" s="48">
        <v>1998</v>
      </c>
      <c r="B52" s="49">
        <v>0.48099999999999998</v>
      </c>
      <c r="C52" s="49">
        <v>0.11</v>
      </c>
      <c r="D52" s="49">
        <v>0.33200000000000002</v>
      </c>
      <c r="E52" s="49">
        <v>3.3000000000000002E-2</v>
      </c>
      <c r="F52" s="49">
        <v>4.3999999999999997E-2</v>
      </c>
    </row>
    <row r="53" spans="1:6">
      <c r="A53" s="48">
        <v>1999</v>
      </c>
      <c r="B53" s="49">
        <v>0.48099999999999998</v>
      </c>
      <c r="C53" s="49">
        <v>0.10100000000000001</v>
      </c>
      <c r="D53" s="49">
        <v>0.33500000000000002</v>
      </c>
      <c r="E53" s="49">
        <v>3.9E-2</v>
      </c>
      <c r="F53" s="49">
        <v>4.3999999999999997E-2</v>
      </c>
    </row>
    <row r="54" spans="1:6">
      <c r="A54" s="48">
        <v>2000</v>
      </c>
      <c r="B54" s="49">
        <v>0.496</v>
      </c>
      <c r="C54" s="49">
        <v>0.10199999999999999</v>
      </c>
      <c r="D54" s="49">
        <v>0.32200000000000001</v>
      </c>
      <c r="E54" s="49">
        <v>3.4000000000000002E-2</v>
      </c>
      <c r="F54" s="49">
        <v>4.4999999999999998E-2</v>
      </c>
    </row>
    <row r="55" spans="1:6">
      <c r="A55" s="48">
        <v>2001</v>
      </c>
      <c r="B55" s="49">
        <v>0.499</v>
      </c>
      <c r="C55" s="49">
        <v>7.5999999999999998E-2</v>
      </c>
      <c r="D55" s="49">
        <v>0.34899999999999998</v>
      </c>
      <c r="E55" s="49">
        <v>3.3000000000000002E-2</v>
      </c>
      <c r="F55" s="49">
        <v>4.2999999999999997E-2</v>
      </c>
    </row>
    <row r="56" spans="1:6">
      <c r="A56" s="48">
        <v>2002</v>
      </c>
      <c r="B56" s="49">
        <v>0.46300000000000002</v>
      </c>
      <c r="C56" s="49">
        <v>0.08</v>
      </c>
      <c r="D56" s="49">
        <v>0.378</v>
      </c>
      <c r="E56" s="49">
        <v>3.5999999999999997E-2</v>
      </c>
      <c r="F56" s="49">
        <v>4.2999999999999997E-2</v>
      </c>
    </row>
    <row r="57" spans="1:6">
      <c r="A57" s="48">
        <v>2003</v>
      </c>
      <c r="B57" s="49">
        <v>0.44500000000000001</v>
      </c>
      <c r="C57" s="49">
        <v>7.3999999999999996E-2</v>
      </c>
      <c r="D57" s="49">
        <v>0.4</v>
      </c>
      <c r="E57" s="49">
        <v>3.7999999999999999E-2</v>
      </c>
      <c r="F57" s="49">
        <v>4.2999999999999997E-2</v>
      </c>
    </row>
    <row r="58" spans="1:6">
      <c r="A58" s="48">
        <v>2004</v>
      </c>
      <c r="B58" s="49">
        <v>0.43</v>
      </c>
      <c r="C58" s="49">
        <v>0.10100000000000001</v>
      </c>
      <c r="D58" s="49">
        <v>0.39</v>
      </c>
      <c r="E58" s="49">
        <v>3.6999999999999998E-2</v>
      </c>
      <c r="F58" s="49">
        <v>4.2000000000000003E-2</v>
      </c>
    </row>
    <row r="59" spans="1:6">
      <c r="A59" s="48">
        <v>2005</v>
      </c>
      <c r="B59" s="49">
        <v>0.43099999999999999</v>
      </c>
      <c r="C59" s="49">
        <v>0.129</v>
      </c>
      <c r="D59" s="49">
        <v>0.36899999999999999</v>
      </c>
      <c r="E59" s="49">
        <v>3.4000000000000002E-2</v>
      </c>
      <c r="F59" s="49">
        <v>3.7999999999999999E-2</v>
      </c>
    </row>
    <row r="60" spans="1:6">
      <c r="A60" s="48">
        <v>2006</v>
      </c>
      <c r="B60" s="49">
        <v>0.434</v>
      </c>
      <c r="C60" s="49">
        <v>0.14699999999999999</v>
      </c>
      <c r="D60" s="49">
        <v>0.34799999999999998</v>
      </c>
      <c r="E60" s="49">
        <v>3.1E-2</v>
      </c>
      <c r="F60" s="49">
        <v>0.04</v>
      </c>
    </row>
    <row r="61" spans="1:6">
      <c r="A61" s="48">
        <v>2007</v>
      </c>
      <c r="B61" s="49">
        <v>0.45300000000000001</v>
      </c>
      <c r="C61" s="49">
        <v>0.14399999999999999</v>
      </c>
      <c r="D61" s="49">
        <v>0.33900000000000002</v>
      </c>
      <c r="E61" s="49">
        <v>2.5000000000000001E-2</v>
      </c>
      <c r="F61" s="49">
        <v>3.9E-2</v>
      </c>
    </row>
    <row r="62" spans="1:6">
      <c r="A62" s="48">
        <v>2008</v>
      </c>
      <c r="B62" s="49">
        <v>0.45400000000000001</v>
      </c>
      <c r="C62" s="49">
        <v>0.121</v>
      </c>
      <c r="D62" s="49">
        <v>0.35699999999999998</v>
      </c>
      <c r="E62" s="49">
        <v>2.7E-2</v>
      </c>
      <c r="F62" s="49">
        <v>4.2000000000000003E-2</v>
      </c>
    </row>
    <row r="63" spans="1:6">
      <c r="A63" s="48">
        <v>2009</v>
      </c>
      <c r="B63" s="49">
        <v>0.435</v>
      </c>
      <c r="C63" s="49">
        <v>6.6000000000000003E-2</v>
      </c>
      <c r="D63" s="49">
        <v>0.42299999999999999</v>
      </c>
      <c r="E63" s="49">
        <v>0.03</v>
      </c>
      <c r="F63" s="49">
        <v>4.7E-2</v>
      </c>
    </row>
    <row r="64" spans="1:6">
      <c r="A64" s="48">
        <v>2010</v>
      </c>
      <c r="B64" s="49">
        <v>0.41499999999999998</v>
      </c>
      <c r="C64" s="49">
        <v>8.8999999999999996E-2</v>
      </c>
      <c r="D64" s="49">
        <v>0.4</v>
      </c>
      <c r="E64" s="49">
        <v>3.1E-2</v>
      </c>
      <c r="F64" s="49">
        <v>6.5000000000000002E-2</v>
      </c>
    </row>
    <row r="65" spans="1:1">
      <c r="A65" s="48" t="s">
        <v>72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6"/>
  <sheetViews>
    <sheetView workbookViewId="0">
      <pane xSplit="1" ySplit="8" topLeftCell="B114" activePane="bottomRight" state="frozen"/>
      <selection pane="topRight" activeCell="B1" sqref="B1"/>
      <selection pane="bottomLeft" activeCell="A9" sqref="A9"/>
      <selection pane="bottomRight" activeCell="I126" sqref="I126"/>
    </sheetView>
  </sheetViews>
  <sheetFormatPr baseColWidth="10" defaultColWidth="10.6640625" defaultRowHeight="11" customHeight="1" x14ac:dyDescent="0"/>
  <cols>
    <col min="1" max="1" width="27.83203125" style="127" bestFit="1" customWidth="1"/>
    <col min="2" max="2" width="11.1640625" style="128" bestFit="1" customWidth="1"/>
    <col min="3" max="5" width="18.33203125" style="128" customWidth="1"/>
    <col min="6" max="6" width="18.33203125" style="129" customWidth="1"/>
    <col min="7" max="10" width="18.33203125" style="128" customWidth="1"/>
    <col min="11" max="11" width="18.33203125" style="129" customWidth="1"/>
    <col min="12" max="19" width="18.33203125" style="61" customWidth="1"/>
    <col min="20" max="20" width="18.33203125" style="131" customWidth="1"/>
    <col min="21" max="23" width="18.33203125" style="61" customWidth="1"/>
    <col min="24" max="24" width="18.33203125" style="131" customWidth="1"/>
    <col min="25" max="31" width="18.33203125" style="61" customWidth="1"/>
    <col min="32" max="32" width="18.33203125" style="131" customWidth="1"/>
    <col min="33" max="38" width="18.33203125" style="61" hidden="1" customWidth="1"/>
    <col min="39" max="76" width="18.33203125" style="61" customWidth="1"/>
    <col min="77" max="16384" width="10.6640625" style="61"/>
  </cols>
  <sheetData>
    <row r="1" spans="1:76" ht="24.75" customHeight="1">
      <c r="A1" s="60" t="s">
        <v>107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</row>
    <row r="2" spans="1:76" ht="15.75" customHeight="1" thickBot="1">
      <c r="A2" s="62" t="s">
        <v>108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</row>
    <row r="3" spans="1:76" s="77" customFormat="1" ht="15.75" customHeight="1" thickTop="1">
      <c r="A3" s="63" t="s">
        <v>109</v>
      </c>
      <c r="B3" s="64" t="s">
        <v>110</v>
      </c>
      <c r="C3" s="64" t="s">
        <v>111</v>
      </c>
      <c r="D3" s="65" t="s">
        <v>112</v>
      </c>
      <c r="E3" s="65" t="s">
        <v>71</v>
      </c>
      <c r="F3" s="66" t="s">
        <v>113</v>
      </c>
      <c r="G3" s="65" t="s">
        <v>114</v>
      </c>
      <c r="H3" s="65" t="s">
        <v>115</v>
      </c>
      <c r="I3" s="65" t="s">
        <v>116</v>
      </c>
      <c r="J3" s="65" t="s">
        <v>117</v>
      </c>
      <c r="K3" s="66" t="s">
        <v>118</v>
      </c>
      <c r="L3" s="65" t="s">
        <v>119</v>
      </c>
      <c r="M3" s="65" t="s">
        <v>120</v>
      </c>
      <c r="N3" s="67" t="s">
        <v>121</v>
      </c>
      <c r="O3" s="68"/>
      <c r="P3" s="67" t="s">
        <v>122</v>
      </c>
      <c r="Q3" s="68"/>
      <c r="R3" s="69" t="s">
        <v>123</v>
      </c>
      <c r="S3" s="70"/>
      <c r="T3" s="71" t="s">
        <v>124</v>
      </c>
      <c r="U3" s="72" t="s">
        <v>125</v>
      </c>
      <c r="V3" s="69" t="s">
        <v>126</v>
      </c>
      <c r="W3" s="70"/>
      <c r="X3" s="71" t="s">
        <v>127</v>
      </c>
      <c r="Y3" s="73" t="s">
        <v>128</v>
      </c>
      <c r="Z3" s="74"/>
      <c r="AA3" s="65" t="s">
        <v>129</v>
      </c>
      <c r="AB3" s="73" t="s">
        <v>130</v>
      </c>
      <c r="AC3" s="74"/>
      <c r="AD3" s="67" t="s">
        <v>131</v>
      </c>
      <c r="AE3" s="68"/>
      <c r="AF3" s="75" t="s">
        <v>132</v>
      </c>
      <c r="AG3" s="67" t="s">
        <v>133</v>
      </c>
      <c r="AH3" s="68"/>
      <c r="AI3" s="67" t="s">
        <v>134</v>
      </c>
      <c r="AJ3" s="68"/>
      <c r="AK3" s="67" t="s">
        <v>135</v>
      </c>
      <c r="AL3" s="68"/>
      <c r="AM3" s="67" t="s">
        <v>136</v>
      </c>
      <c r="AN3" s="68"/>
      <c r="AO3" s="67" t="s">
        <v>137</v>
      </c>
      <c r="AP3" s="68"/>
      <c r="AQ3" s="65" t="s">
        <v>138</v>
      </c>
      <c r="AR3" s="65" t="s">
        <v>139</v>
      </c>
      <c r="AS3" s="67" t="s">
        <v>140</v>
      </c>
      <c r="AT3" s="68"/>
      <c r="AU3" s="65" t="s">
        <v>141</v>
      </c>
      <c r="AV3" s="65" t="s">
        <v>142</v>
      </c>
      <c r="AW3" s="65" t="s">
        <v>143</v>
      </c>
      <c r="AX3" s="73" t="s">
        <v>144</v>
      </c>
      <c r="AY3" s="67" t="s">
        <v>145</v>
      </c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5" t="s">
        <v>146</v>
      </c>
      <c r="BQ3" s="65" t="s">
        <v>147</v>
      </c>
      <c r="BR3" s="65" t="s">
        <v>148</v>
      </c>
      <c r="BS3" s="65" t="s">
        <v>149</v>
      </c>
      <c r="BT3" s="65" t="s">
        <v>150</v>
      </c>
      <c r="BU3" s="65" t="s">
        <v>151</v>
      </c>
      <c r="BV3" s="65" t="s">
        <v>152</v>
      </c>
      <c r="BW3" s="65" t="s">
        <v>153</v>
      </c>
      <c r="BX3" s="76"/>
    </row>
    <row r="4" spans="1:76" s="91" customFormat="1" ht="15.75" customHeight="1">
      <c r="A4" s="78"/>
      <c r="B4" s="79"/>
      <c r="C4" s="79"/>
      <c r="D4" s="80"/>
      <c r="E4" s="80"/>
      <c r="F4" s="81"/>
      <c r="G4" s="80"/>
      <c r="H4" s="80"/>
      <c r="I4" s="80"/>
      <c r="J4" s="80"/>
      <c r="K4" s="81"/>
      <c r="L4" s="80"/>
      <c r="M4" s="80"/>
      <c r="N4" s="82" t="s">
        <v>154</v>
      </c>
      <c r="O4" s="83" t="s">
        <v>155</v>
      </c>
      <c r="P4" s="82" t="s">
        <v>154</v>
      </c>
      <c r="Q4" s="83" t="s">
        <v>155</v>
      </c>
      <c r="R4" s="83" t="s">
        <v>154</v>
      </c>
      <c r="S4" s="83" t="s">
        <v>155</v>
      </c>
      <c r="T4" s="84"/>
      <c r="U4" s="85"/>
      <c r="V4" s="83" t="s">
        <v>156</v>
      </c>
      <c r="W4" s="83" t="s">
        <v>157</v>
      </c>
      <c r="X4" s="84"/>
      <c r="Y4" s="86"/>
      <c r="Z4" s="87"/>
      <c r="AA4" s="80"/>
      <c r="AB4" s="86"/>
      <c r="AC4" s="87"/>
      <c r="AD4" s="88" t="s">
        <v>158</v>
      </c>
      <c r="AE4" s="88" t="s">
        <v>159</v>
      </c>
      <c r="AF4" s="89"/>
      <c r="AG4" s="82" t="s">
        <v>154</v>
      </c>
      <c r="AH4" s="82" t="s">
        <v>160</v>
      </c>
      <c r="AI4" s="82" t="s">
        <v>154</v>
      </c>
      <c r="AJ4" s="83" t="s">
        <v>155</v>
      </c>
      <c r="AK4" s="82" t="s">
        <v>154</v>
      </c>
      <c r="AL4" s="83" t="s">
        <v>155</v>
      </c>
      <c r="AM4" s="82" t="s">
        <v>154</v>
      </c>
      <c r="AN4" s="83" t="s">
        <v>155</v>
      </c>
      <c r="AO4" s="82" t="s">
        <v>154</v>
      </c>
      <c r="AP4" s="83" t="s">
        <v>155</v>
      </c>
      <c r="AQ4" s="80"/>
      <c r="AR4" s="80"/>
      <c r="AS4" s="82" t="s">
        <v>154</v>
      </c>
      <c r="AT4" s="83" t="s">
        <v>155</v>
      </c>
      <c r="AU4" s="80"/>
      <c r="AV4" s="80"/>
      <c r="AW4" s="80"/>
      <c r="AX4" s="80"/>
      <c r="AY4" s="88" t="s">
        <v>94</v>
      </c>
      <c r="AZ4" s="82" t="s">
        <v>161</v>
      </c>
      <c r="BA4" s="82" t="s">
        <v>162</v>
      </c>
      <c r="BB4" s="82" t="s">
        <v>163</v>
      </c>
      <c r="BC4" s="82" t="s">
        <v>164</v>
      </c>
      <c r="BD4" s="82" t="s">
        <v>165</v>
      </c>
      <c r="BE4" s="82" t="s">
        <v>166</v>
      </c>
      <c r="BF4" s="82" t="s">
        <v>167</v>
      </c>
      <c r="BG4" s="82" t="s">
        <v>168</v>
      </c>
      <c r="BH4" s="82" t="s">
        <v>169</v>
      </c>
      <c r="BI4" s="82" t="s">
        <v>170</v>
      </c>
      <c r="BJ4" s="82" t="s">
        <v>171</v>
      </c>
      <c r="BK4" s="82" t="s">
        <v>172</v>
      </c>
      <c r="BL4" s="82" t="s">
        <v>173</v>
      </c>
      <c r="BM4" s="82" t="s">
        <v>174</v>
      </c>
      <c r="BN4" s="82" t="s">
        <v>175</v>
      </c>
      <c r="BO4" s="82" t="s">
        <v>176</v>
      </c>
      <c r="BP4" s="80"/>
      <c r="BQ4" s="80"/>
      <c r="BR4" s="80"/>
      <c r="BS4" s="80"/>
      <c r="BT4" s="80"/>
      <c r="BU4" s="80"/>
      <c r="BV4" s="80"/>
      <c r="BW4" s="80"/>
      <c r="BX4" s="90"/>
    </row>
    <row r="5" spans="1:76" s="91" customFormat="1" ht="15.75" customHeight="1">
      <c r="A5" s="78"/>
      <c r="B5" s="79"/>
      <c r="C5" s="79"/>
      <c r="D5" s="92"/>
      <c r="E5" s="92"/>
      <c r="F5" s="93"/>
      <c r="G5" s="92"/>
      <c r="H5" s="92"/>
      <c r="I5" s="92"/>
      <c r="J5" s="92"/>
      <c r="K5" s="93"/>
      <c r="L5" s="92"/>
      <c r="M5" s="92"/>
      <c r="N5" s="86"/>
      <c r="O5" s="94"/>
      <c r="P5" s="86"/>
      <c r="Q5" s="94"/>
      <c r="R5" s="94"/>
      <c r="S5" s="94"/>
      <c r="T5" s="95"/>
      <c r="U5" s="96"/>
      <c r="V5" s="94"/>
      <c r="W5" s="94"/>
      <c r="X5" s="95"/>
      <c r="Y5" s="97" t="s">
        <v>177</v>
      </c>
      <c r="Z5" s="97" t="s">
        <v>178</v>
      </c>
      <c r="AA5" s="92"/>
      <c r="AB5" s="97" t="s">
        <v>158</v>
      </c>
      <c r="AC5" s="97" t="s">
        <v>159</v>
      </c>
      <c r="AD5" s="92"/>
      <c r="AE5" s="92"/>
      <c r="AF5" s="93"/>
      <c r="AG5" s="86"/>
      <c r="AH5" s="86"/>
      <c r="AI5" s="86"/>
      <c r="AJ5" s="94"/>
      <c r="AK5" s="86"/>
      <c r="AL5" s="94"/>
      <c r="AM5" s="86"/>
      <c r="AN5" s="94"/>
      <c r="AO5" s="86"/>
      <c r="AP5" s="94"/>
      <c r="AQ5" s="92"/>
      <c r="AR5" s="92"/>
      <c r="AS5" s="86"/>
      <c r="AT5" s="94"/>
      <c r="AU5" s="92"/>
      <c r="AV5" s="92"/>
      <c r="AW5" s="92"/>
      <c r="AX5" s="92"/>
      <c r="AY5" s="92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92"/>
      <c r="BQ5" s="92"/>
      <c r="BR5" s="92"/>
      <c r="BS5" s="92"/>
      <c r="BT5" s="92"/>
      <c r="BU5" s="92"/>
      <c r="BV5" s="92"/>
      <c r="BW5" s="92"/>
      <c r="BX5" s="98"/>
    </row>
    <row r="6" spans="1:76" s="104" customFormat="1" ht="15.75" customHeight="1">
      <c r="A6" s="78"/>
      <c r="B6" s="79"/>
      <c r="C6" s="79"/>
      <c r="D6" s="99" t="s">
        <v>179</v>
      </c>
      <c r="E6" s="100"/>
      <c r="F6" s="101" t="s">
        <v>179</v>
      </c>
      <c r="G6" s="99" t="s">
        <v>179</v>
      </c>
      <c r="H6" s="99" t="s">
        <v>179</v>
      </c>
      <c r="I6" s="99" t="s">
        <v>179</v>
      </c>
      <c r="J6" s="99" t="s">
        <v>179</v>
      </c>
      <c r="K6" s="102"/>
      <c r="L6" s="99" t="s">
        <v>179</v>
      </c>
      <c r="M6" s="99" t="s">
        <v>179</v>
      </c>
      <c r="N6" s="99" t="s">
        <v>179</v>
      </c>
      <c r="O6" s="99" t="s">
        <v>179</v>
      </c>
      <c r="P6" s="99" t="s">
        <v>179</v>
      </c>
      <c r="Q6" s="99" t="s">
        <v>179</v>
      </c>
      <c r="R6" s="99" t="s">
        <v>179</v>
      </c>
      <c r="S6" s="99" t="s">
        <v>179</v>
      </c>
      <c r="T6" s="102"/>
      <c r="U6" s="99" t="s">
        <v>179</v>
      </c>
      <c r="V6" s="99" t="s">
        <v>179</v>
      </c>
      <c r="W6" s="99" t="s">
        <v>179</v>
      </c>
      <c r="X6" s="102"/>
      <c r="Y6" s="99" t="s">
        <v>179</v>
      </c>
      <c r="Z6" s="99" t="s">
        <v>179</v>
      </c>
      <c r="AA6" s="99" t="s">
        <v>179</v>
      </c>
      <c r="AB6" s="99" t="s">
        <v>179</v>
      </c>
      <c r="AC6" s="99" t="s">
        <v>179</v>
      </c>
      <c r="AD6" s="99" t="s">
        <v>179</v>
      </c>
      <c r="AE6" s="99" t="s">
        <v>179</v>
      </c>
      <c r="AF6" s="102"/>
      <c r="AG6" s="99" t="s">
        <v>179</v>
      </c>
      <c r="AH6" s="99" t="s">
        <v>179</v>
      </c>
      <c r="AI6" s="99" t="s">
        <v>179</v>
      </c>
      <c r="AJ6" s="99" t="s">
        <v>179</v>
      </c>
      <c r="AK6" s="99" t="s">
        <v>179</v>
      </c>
      <c r="AL6" s="99" t="s">
        <v>179</v>
      </c>
      <c r="AM6" s="99" t="s">
        <v>179</v>
      </c>
      <c r="AN6" s="99" t="s">
        <v>179</v>
      </c>
      <c r="AO6" s="99" t="s">
        <v>179</v>
      </c>
      <c r="AP6" s="99" t="s">
        <v>179</v>
      </c>
      <c r="AQ6" s="99" t="s">
        <v>179</v>
      </c>
      <c r="AR6" s="99" t="s">
        <v>179</v>
      </c>
      <c r="AS6" s="99" t="s">
        <v>179</v>
      </c>
      <c r="AT6" s="99" t="s">
        <v>179</v>
      </c>
      <c r="AU6" s="99" t="s">
        <v>179</v>
      </c>
      <c r="AV6" s="99" t="s">
        <v>179</v>
      </c>
      <c r="AW6" s="99" t="s">
        <v>179</v>
      </c>
      <c r="AX6" s="99" t="s">
        <v>179</v>
      </c>
      <c r="AY6" s="99" t="s">
        <v>179</v>
      </c>
      <c r="AZ6" s="99" t="s">
        <v>179</v>
      </c>
      <c r="BA6" s="99" t="s">
        <v>179</v>
      </c>
      <c r="BB6" s="99" t="s">
        <v>179</v>
      </c>
      <c r="BC6" s="99" t="s">
        <v>179</v>
      </c>
      <c r="BD6" s="99" t="s">
        <v>179</v>
      </c>
      <c r="BE6" s="99" t="s">
        <v>179</v>
      </c>
      <c r="BF6" s="99" t="s">
        <v>179</v>
      </c>
      <c r="BG6" s="99" t="s">
        <v>179</v>
      </c>
      <c r="BH6" s="99" t="s">
        <v>179</v>
      </c>
      <c r="BI6" s="99" t="s">
        <v>179</v>
      </c>
      <c r="BJ6" s="99" t="s">
        <v>179</v>
      </c>
      <c r="BK6" s="99" t="s">
        <v>179</v>
      </c>
      <c r="BL6" s="99" t="s">
        <v>179</v>
      </c>
      <c r="BM6" s="99" t="s">
        <v>179</v>
      </c>
      <c r="BN6" s="99" t="s">
        <v>179</v>
      </c>
      <c r="BO6" s="99" t="s">
        <v>179</v>
      </c>
      <c r="BP6" s="99" t="s">
        <v>179</v>
      </c>
      <c r="BQ6" s="99" t="s">
        <v>179</v>
      </c>
      <c r="BR6" s="99" t="s">
        <v>179</v>
      </c>
      <c r="BS6" s="99" t="s">
        <v>179</v>
      </c>
      <c r="BT6" s="99" t="s">
        <v>179</v>
      </c>
      <c r="BU6" s="99" t="s">
        <v>179</v>
      </c>
      <c r="BV6" s="99" t="s">
        <v>179</v>
      </c>
      <c r="BW6" s="103" t="s">
        <v>179</v>
      </c>
    </row>
    <row r="7" spans="1:76" ht="15.75" customHeight="1">
      <c r="A7" s="105"/>
      <c r="B7" s="106"/>
      <c r="C7" s="106"/>
      <c r="D7" s="107"/>
      <c r="E7" s="108"/>
      <c r="F7" s="109"/>
      <c r="G7" s="107"/>
      <c r="H7" s="107"/>
      <c r="I7" s="107"/>
      <c r="J7" s="107"/>
      <c r="K7" s="110"/>
      <c r="L7" s="107"/>
      <c r="M7" s="107"/>
      <c r="N7" s="107"/>
      <c r="O7" s="107"/>
      <c r="P7" s="107"/>
      <c r="Q7" s="107"/>
      <c r="R7" s="107"/>
      <c r="S7" s="107"/>
      <c r="T7" s="110"/>
      <c r="U7" s="107"/>
      <c r="V7" s="107"/>
      <c r="W7" s="107"/>
      <c r="X7" s="110"/>
      <c r="Y7" s="107"/>
      <c r="Z7" s="107"/>
      <c r="AA7" s="107"/>
      <c r="AB7" s="107"/>
      <c r="AC7" s="107"/>
      <c r="AD7" s="107"/>
      <c r="AE7" s="107"/>
      <c r="AF7" s="110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111"/>
    </row>
    <row r="8" spans="1:76" ht="15.75" customHeight="1">
      <c r="A8" s="112"/>
      <c r="B8" s="113">
        <v>1</v>
      </c>
      <c r="C8" s="113">
        <v>2</v>
      </c>
      <c r="D8" s="113">
        <v>4</v>
      </c>
      <c r="E8" s="113"/>
      <c r="F8" s="114">
        <v>6</v>
      </c>
      <c r="G8" s="113">
        <v>8</v>
      </c>
      <c r="H8" s="113">
        <v>10</v>
      </c>
      <c r="I8" s="113">
        <v>12</v>
      </c>
      <c r="J8" s="113">
        <v>14</v>
      </c>
      <c r="K8" s="114"/>
      <c r="L8" s="113">
        <v>16</v>
      </c>
      <c r="M8" s="113">
        <v>18</v>
      </c>
      <c r="N8" s="113">
        <v>64</v>
      </c>
      <c r="O8" s="113">
        <v>66</v>
      </c>
      <c r="P8" s="113">
        <v>56</v>
      </c>
      <c r="Q8" s="113">
        <v>58</v>
      </c>
      <c r="R8" s="113">
        <v>20</v>
      </c>
      <c r="S8" s="113">
        <v>22</v>
      </c>
      <c r="T8" s="114"/>
      <c r="U8" s="113">
        <v>24</v>
      </c>
      <c r="V8" s="113">
        <v>26</v>
      </c>
      <c r="W8" s="113">
        <v>28</v>
      </c>
      <c r="X8" s="114"/>
      <c r="Y8" s="113">
        <v>30</v>
      </c>
      <c r="Z8" s="113">
        <v>32</v>
      </c>
      <c r="AA8" s="113">
        <v>34</v>
      </c>
      <c r="AB8" s="113">
        <v>36</v>
      </c>
      <c r="AC8" s="113">
        <v>38</v>
      </c>
      <c r="AD8" s="113">
        <v>70</v>
      </c>
      <c r="AE8" s="113">
        <v>72</v>
      </c>
      <c r="AF8" s="114"/>
      <c r="AG8" s="113">
        <v>40</v>
      </c>
      <c r="AH8" s="113">
        <v>42</v>
      </c>
      <c r="AI8" s="113">
        <v>44</v>
      </c>
      <c r="AJ8" s="113">
        <v>46</v>
      </c>
      <c r="AK8" s="113">
        <v>48</v>
      </c>
      <c r="AL8" s="113">
        <v>50</v>
      </c>
      <c r="AM8" s="113">
        <v>52</v>
      </c>
      <c r="AN8" s="113">
        <v>54</v>
      </c>
      <c r="AO8" s="113">
        <v>60</v>
      </c>
      <c r="AP8" s="113">
        <v>62</v>
      </c>
      <c r="AQ8" s="113">
        <v>68</v>
      </c>
      <c r="AR8" s="113">
        <v>74</v>
      </c>
      <c r="AS8" s="113">
        <v>76</v>
      </c>
      <c r="AT8" s="113">
        <v>78</v>
      </c>
      <c r="AU8" s="113">
        <v>80</v>
      </c>
      <c r="AV8" s="113">
        <v>82</v>
      </c>
      <c r="AW8" s="113">
        <v>84</v>
      </c>
      <c r="AX8" s="113">
        <v>86</v>
      </c>
      <c r="AY8" s="113">
        <v>88</v>
      </c>
      <c r="AZ8" s="113">
        <v>90</v>
      </c>
      <c r="BA8" s="113">
        <v>92</v>
      </c>
      <c r="BB8" s="113">
        <v>94</v>
      </c>
      <c r="BC8" s="113">
        <v>96</v>
      </c>
      <c r="BD8" s="113">
        <v>98</v>
      </c>
      <c r="BE8" s="113">
        <v>100</v>
      </c>
      <c r="BF8" s="113">
        <v>102</v>
      </c>
      <c r="BG8" s="113">
        <v>104</v>
      </c>
      <c r="BH8" s="113">
        <v>106</v>
      </c>
      <c r="BI8" s="113">
        <v>108</v>
      </c>
      <c r="BJ8" s="113">
        <v>110</v>
      </c>
      <c r="BK8" s="113">
        <v>112</v>
      </c>
      <c r="BL8" s="113">
        <v>114</v>
      </c>
      <c r="BM8" s="113">
        <v>116</v>
      </c>
      <c r="BN8" s="113">
        <v>118</v>
      </c>
      <c r="BO8" s="113">
        <v>120</v>
      </c>
      <c r="BP8" s="113">
        <v>122</v>
      </c>
      <c r="BQ8" s="113">
        <v>124</v>
      </c>
      <c r="BR8" s="113">
        <v>126</v>
      </c>
      <c r="BS8" s="113">
        <v>128</v>
      </c>
      <c r="BT8" s="113">
        <v>130</v>
      </c>
      <c r="BU8" s="113">
        <v>132</v>
      </c>
      <c r="BV8" s="113">
        <v>134</v>
      </c>
      <c r="BW8" s="113">
        <v>136</v>
      </c>
    </row>
    <row r="9" spans="1:76" s="119" customFormat="1" ht="15.75" customHeight="1">
      <c r="A9" s="115" t="s">
        <v>180</v>
      </c>
      <c r="B9" s="116">
        <v>144928472</v>
      </c>
      <c r="C9" s="116">
        <v>9100131381</v>
      </c>
      <c r="D9" s="116">
        <v>9234159288</v>
      </c>
      <c r="E9" s="116">
        <f>D9-(SUM(F9,K9,T9,X9,AF9))</f>
        <v>37140540</v>
      </c>
      <c r="F9" s="117">
        <v>6301357591</v>
      </c>
      <c r="G9" s="116">
        <v>111789613</v>
      </c>
      <c r="H9" s="116">
        <v>71066052</v>
      </c>
      <c r="I9" s="116">
        <v>260393306</v>
      </c>
      <c r="J9" s="116">
        <v>204401524</v>
      </c>
      <c r="K9" s="117">
        <f>I9+G9</f>
        <v>372182919</v>
      </c>
      <c r="L9" s="116">
        <v>27462015</v>
      </c>
      <c r="M9" s="116">
        <v>8936487</v>
      </c>
      <c r="N9" s="116">
        <v>18185618</v>
      </c>
      <c r="O9" s="116">
        <v>23717305</v>
      </c>
      <c r="P9" s="116">
        <v>648247827</v>
      </c>
      <c r="Q9" s="116">
        <v>113240964</v>
      </c>
      <c r="R9" s="116">
        <v>356450905</v>
      </c>
      <c r="S9" s="116">
        <v>52259366</v>
      </c>
      <c r="T9" s="117">
        <f>(R9-S9)+(P9-Q9)+(N9-O9)</f>
        <v>833666715</v>
      </c>
      <c r="U9" s="116">
        <v>2216531</v>
      </c>
      <c r="V9" s="116">
        <v>644856734</v>
      </c>
      <c r="W9" s="116">
        <v>24186446</v>
      </c>
      <c r="X9" s="117">
        <f>(V9-W9)+U9</f>
        <v>622886819</v>
      </c>
      <c r="Y9" s="116">
        <v>20400068</v>
      </c>
      <c r="Z9" s="116">
        <v>29758025</v>
      </c>
      <c r="AA9" s="116">
        <v>230783461</v>
      </c>
      <c r="AB9" s="116">
        <v>975274407</v>
      </c>
      <c r="AC9" s="116">
        <v>612544219</v>
      </c>
      <c r="AD9" s="116">
        <v>526514454</v>
      </c>
      <c r="AE9" s="116">
        <v>223597024</v>
      </c>
      <c r="AF9" s="117">
        <f>AA9+AC9+AE9</f>
        <v>1066924704</v>
      </c>
      <c r="AG9" s="116">
        <v>72441439</v>
      </c>
      <c r="AH9" s="116">
        <v>58053980</v>
      </c>
      <c r="AI9" s="116">
        <v>24536102</v>
      </c>
      <c r="AJ9" s="116">
        <v>322818</v>
      </c>
      <c r="AK9" s="116">
        <v>6435646</v>
      </c>
      <c r="AL9" s="116">
        <v>626099</v>
      </c>
      <c r="AM9" s="116">
        <v>100870058</v>
      </c>
      <c r="AN9" s="116">
        <v>47800377</v>
      </c>
      <c r="AO9" s="116">
        <v>27906059</v>
      </c>
      <c r="AP9" s="116">
        <v>2724256</v>
      </c>
      <c r="AQ9" s="116">
        <v>71234134</v>
      </c>
      <c r="AR9" s="116">
        <v>29633268</v>
      </c>
      <c r="AS9" s="116">
        <v>44378683</v>
      </c>
      <c r="AT9" s="116">
        <v>6963302</v>
      </c>
      <c r="AU9" s="116">
        <v>189072930</v>
      </c>
      <c r="AV9" s="116">
        <v>29235562</v>
      </c>
      <c r="AW9" s="116">
        <v>12424870</v>
      </c>
      <c r="AX9" s="116">
        <v>244759</v>
      </c>
      <c r="AY9" s="116">
        <v>134027907</v>
      </c>
      <c r="AZ9" s="116">
        <v>957868</v>
      </c>
      <c r="BA9" s="116">
        <v>520781</v>
      </c>
      <c r="BB9" s="116">
        <v>3355278</v>
      </c>
      <c r="BC9" s="116">
        <v>3087642</v>
      </c>
      <c r="BD9" s="116">
        <v>27535555</v>
      </c>
      <c r="BE9" s="116">
        <v>20849020</v>
      </c>
      <c r="BF9" s="116">
        <v>25677807</v>
      </c>
      <c r="BG9" s="116">
        <v>456333</v>
      </c>
      <c r="BH9" s="116">
        <v>11156210</v>
      </c>
      <c r="BI9" s="116">
        <v>11795245</v>
      </c>
      <c r="BJ9" s="116">
        <v>10693660</v>
      </c>
      <c r="BK9" s="116">
        <v>4686828</v>
      </c>
      <c r="BL9" s="116">
        <v>11158127</v>
      </c>
      <c r="BM9" s="116">
        <v>6932</v>
      </c>
      <c r="BN9" s="116">
        <v>136044</v>
      </c>
      <c r="BO9" s="116">
        <v>1954575</v>
      </c>
      <c r="BP9" s="116">
        <v>773692650</v>
      </c>
      <c r="BQ9" s="116">
        <v>23709341</v>
      </c>
      <c r="BR9" s="116">
        <v>1238693453</v>
      </c>
      <c r="BS9" s="116">
        <v>1092429351</v>
      </c>
      <c r="BT9" s="116">
        <v>108841</v>
      </c>
      <c r="BU9" s="116">
        <v>6394527770</v>
      </c>
      <c r="BV9" s="116">
        <v>32770139</v>
      </c>
      <c r="BW9" s="118">
        <v>1260955131</v>
      </c>
    </row>
    <row r="10" spans="1:76" ht="15.75" customHeight="1">
      <c r="A10" s="120" t="s">
        <v>181</v>
      </c>
      <c r="B10" s="121">
        <v>2128548</v>
      </c>
      <c r="C10" s="121">
        <v>-193531852</v>
      </c>
      <c r="D10" s="121">
        <v>-191106053</v>
      </c>
      <c r="E10" s="121">
        <f t="shared" ref="E10:E29" si="0">D10-(SUM(F10,K10,T10,X10,AF10))</f>
        <v>-188580548</v>
      </c>
      <c r="F10" s="122">
        <v>20445434</v>
      </c>
      <c r="G10" s="121">
        <v>5352850</v>
      </c>
      <c r="H10" s="121">
        <v>2485021</v>
      </c>
      <c r="I10" s="121">
        <v>4687343</v>
      </c>
      <c r="J10" s="121">
        <v>3146901</v>
      </c>
      <c r="K10" s="117">
        <f t="shared" ref="K10:K29" si="1">I10+G10</f>
        <v>10040193</v>
      </c>
      <c r="L10" s="121">
        <v>221705</v>
      </c>
      <c r="M10" s="121">
        <v>65143</v>
      </c>
      <c r="N10" s="121">
        <v>447254</v>
      </c>
      <c r="O10" s="121">
        <v>4596474</v>
      </c>
      <c r="P10" s="121">
        <v>6637635</v>
      </c>
      <c r="Q10" s="121">
        <v>47677124</v>
      </c>
      <c r="R10" s="121">
        <v>4562987</v>
      </c>
      <c r="S10" s="121">
        <v>11348675</v>
      </c>
      <c r="T10" s="122">
        <f t="shared" ref="T10:T29" si="2">(R10-S10)+(P10-Q10)+(N10-O10)</f>
        <v>-51974397</v>
      </c>
      <c r="U10" s="121">
        <v>8590</v>
      </c>
      <c r="V10" s="121">
        <v>14428895</v>
      </c>
      <c r="W10" s="121">
        <v>1698801</v>
      </c>
      <c r="X10" s="122">
        <f t="shared" ref="X10:X29" si="3">(V10-W10)+U10</f>
        <v>12738684</v>
      </c>
      <c r="Y10" s="121">
        <v>2028139</v>
      </c>
      <c r="Z10" s="121">
        <v>15573889</v>
      </c>
      <c r="AA10" s="121">
        <v>2984215</v>
      </c>
      <c r="AB10" s="121">
        <v>7451454</v>
      </c>
      <c r="AC10" s="121">
        <v>3198148</v>
      </c>
      <c r="AD10" s="121">
        <v>15471664</v>
      </c>
      <c r="AE10" s="121">
        <v>42218</v>
      </c>
      <c r="AF10" s="117">
        <f t="shared" ref="AF10:AF29" si="4">AA10+AC10+AE10</f>
        <v>6224581</v>
      </c>
      <c r="AG10" s="121">
        <v>2852439</v>
      </c>
      <c r="AH10" s="121">
        <v>6311419</v>
      </c>
      <c r="AI10" s="121">
        <v>571115</v>
      </c>
      <c r="AJ10" s="121">
        <v>37239</v>
      </c>
      <c r="AK10" s="121">
        <v>93035</v>
      </c>
      <c r="AL10" s="121">
        <v>92336</v>
      </c>
      <c r="AM10" s="121">
        <v>3140856</v>
      </c>
      <c r="AN10" s="121">
        <v>7278525</v>
      </c>
      <c r="AO10" s="121">
        <v>560400</v>
      </c>
      <c r="AP10" s="121">
        <v>989241</v>
      </c>
      <c r="AQ10" s="121">
        <v>287463</v>
      </c>
      <c r="AR10" s="121">
        <v>5146173</v>
      </c>
      <c r="AS10" s="121">
        <v>1871675</v>
      </c>
      <c r="AT10" s="121">
        <v>2464561</v>
      </c>
      <c r="AU10" s="121">
        <v>169240251</v>
      </c>
      <c r="AV10" s="121">
        <v>222835</v>
      </c>
      <c r="AW10" s="121">
        <v>3713132</v>
      </c>
      <c r="AX10" s="121">
        <v>746</v>
      </c>
      <c r="AY10" s="121">
        <v>2425799</v>
      </c>
      <c r="AZ10" s="121">
        <v>1240</v>
      </c>
      <c r="BA10" s="123">
        <v>11841</v>
      </c>
      <c r="BB10" s="121">
        <v>44766</v>
      </c>
      <c r="BC10" s="121">
        <v>39635</v>
      </c>
      <c r="BD10" s="121">
        <v>353087</v>
      </c>
      <c r="BE10" s="121">
        <v>53130</v>
      </c>
      <c r="BF10" s="121">
        <v>762548</v>
      </c>
      <c r="BG10" s="121">
        <v>4768</v>
      </c>
      <c r="BH10" s="121">
        <v>427357</v>
      </c>
      <c r="BI10" s="121">
        <v>56485</v>
      </c>
      <c r="BJ10" s="121">
        <v>89602</v>
      </c>
      <c r="BK10" s="121">
        <v>301129</v>
      </c>
      <c r="BL10" s="121">
        <v>270219</v>
      </c>
      <c r="BM10" s="121">
        <v>0</v>
      </c>
      <c r="BN10" s="123">
        <v>54</v>
      </c>
      <c r="BO10" s="121">
        <v>9939</v>
      </c>
      <c r="BP10" s="121">
        <v>0</v>
      </c>
      <c r="BQ10" s="121">
        <v>0</v>
      </c>
      <c r="BR10" s="121">
        <v>0</v>
      </c>
      <c r="BS10" s="121">
        <v>11957003</v>
      </c>
      <c r="BT10" s="121">
        <v>0</v>
      </c>
      <c r="BU10" s="121">
        <v>0</v>
      </c>
      <c r="BV10" s="121">
        <v>191454</v>
      </c>
      <c r="BW10" s="124">
        <v>193142</v>
      </c>
    </row>
    <row r="11" spans="1:76" ht="15.75" customHeight="1">
      <c r="A11" s="120" t="s">
        <v>182</v>
      </c>
      <c r="B11" s="121">
        <v>10378183</v>
      </c>
      <c r="C11" s="121">
        <v>27150759</v>
      </c>
      <c r="D11" s="121">
        <v>28880295</v>
      </c>
      <c r="E11" s="121">
        <f t="shared" si="0"/>
        <v>-4441801</v>
      </c>
      <c r="F11" s="122">
        <v>26219125</v>
      </c>
      <c r="G11" s="121">
        <v>890567</v>
      </c>
      <c r="H11" s="121">
        <v>290844</v>
      </c>
      <c r="I11" s="121">
        <v>1225632</v>
      </c>
      <c r="J11" s="121">
        <v>749380</v>
      </c>
      <c r="K11" s="117">
        <f t="shared" si="1"/>
        <v>2116199</v>
      </c>
      <c r="L11" s="121">
        <v>40450</v>
      </c>
      <c r="M11" s="121">
        <v>36907</v>
      </c>
      <c r="N11" s="121">
        <v>87181</v>
      </c>
      <c r="O11" s="121">
        <v>365734</v>
      </c>
      <c r="P11" s="121">
        <v>328030</v>
      </c>
      <c r="Q11" s="121">
        <v>670520</v>
      </c>
      <c r="R11" s="121">
        <v>3761891</v>
      </c>
      <c r="S11" s="121">
        <v>824816</v>
      </c>
      <c r="T11" s="122">
        <f t="shared" si="2"/>
        <v>2316032</v>
      </c>
      <c r="U11" s="121">
        <v>53846</v>
      </c>
      <c r="V11" s="121">
        <v>599710</v>
      </c>
      <c r="W11" s="121">
        <v>911128</v>
      </c>
      <c r="X11" s="122">
        <f t="shared" si="3"/>
        <v>-257572</v>
      </c>
      <c r="Y11" s="121">
        <v>45465</v>
      </c>
      <c r="Z11" s="121">
        <v>430990</v>
      </c>
      <c r="AA11" s="121">
        <v>918961</v>
      </c>
      <c r="AB11" s="121">
        <v>5401262</v>
      </c>
      <c r="AC11" s="121">
        <v>1967274</v>
      </c>
      <c r="AD11" s="121">
        <v>29135172</v>
      </c>
      <c r="AE11" s="121">
        <v>42077</v>
      </c>
      <c r="AF11" s="117">
        <f t="shared" si="4"/>
        <v>2928312</v>
      </c>
      <c r="AG11" s="121">
        <v>373817</v>
      </c>
      <c r="AH11" s="121">
        <v>765938</v>
      </c>
      <c r="AI11" s="121">
        <v>74003</v>
      </c>
      <c r="AJ11" s="123">
        <v>1447</v>
      </c>
      <c r="AK11" s="121">
        <v>22800</v>
      </c>
      <c r="AL11" s="123">
        <v>16622</v>
      </c>
      <c r="AM11" s="121">
        <v>444167</v>
      </c>
      <c r="AN11" s="121">
        <v>667300</v>
      </c>
      <c r="AO11" s="121">
        <v>31623</v>
      </c>
      <c r="AP11" s="123">
        <v>14301</v>
      </c>
      <c r="AQ11" s="121">
        <v>738867</v>
      </c>
      <c r="AR11" s="121">
        <v>4482726</v>
      </c>
      <c r="AS11" s="121">
        <v>614576</v>
      </c>
      <c r="AT11" s="121">
        <v>288323</v>
      </c>
      <c r="AU11" s="121">
        <v>761828</v>
      </c>
      <c r="AV11" s="121">
        <v>115969</v>
      </c>
      <c r="AW11" s="121">
        <v>135641</v>
      </c>
      <c r="AX11" s="121">
        <v>0</v>
      </c>
      <c r="AY11" s="121">
        <v>1729536</v>
      </c>
      <c r="AZ11" s="121">
        <v>3329</v>
      </c>
      <c r="BA11" s="123">
        <v>2546</v>
      </c>
      <c r="BB11" s="121">
        <v>17082</v>
      </c>
      <c r="BC11" s="121">
        <v>48348</v>
      </c>
      <c r="BD11" s="121">
        <v>279415</v>
      </c>
      <c r="BE11" s="123">
        <v>48652</v>
      </c>
      <c r="BF11" s="121">
        <v>389900</v>
      </c>
      <c r="BG11" s="121">
        <v>43308</v>
      </c>
      <c r="BH11" s="121">
        <v>141140</v>
      </c>
      <c r="BI11" s="121">
        <v>45952</v>
      </c>
      <c r="BJ11" s="121">
        <v>101863</v>
      </c>
      <c r="BK11" s="121">
        <v>477965</v>
      </c>
      <c r="BL11" s="121">
        <v>2701</v>
      </c>
      <c r="BM11" s="121">
        <v>0</v>
      </c>
      <c r="BN11" s="123">
        <v>17972</v>
      </c>
      <c r="BO11" s="123">
        <v>109362</v>
      </c>
      <c r="BP11" s="121">
        <v>51296063</v>
      </c>
      <c r="BQ11" s="121">
        <v>1942811</v>
      </c>
      <c r="BR11" s="121">
        <v>5254023</v>
      </c>
      <c r="BS11" s="121">
        <v>31132525</v>
      </c>
      <c r="BT11" s="121">
        <v>0</v>
      </c>
      <c r="BU11" s="121">
        <v>447303</v>
      </c>
      <c r="BV11" s="123">
        <v>1813</v>
      </c>
      <c r="BW11" s="124">
        <v>34067</v>
      </c>
    </row>
    <row r="12" spans="1:76" ht="15.75" customHeight="1">
      <c r="A12" s="120" t="s">
        <v>183</v>
      </c>
      <c r="B12" s="121">
        <v>11958135</v>
      </c>
      <c r="C12" s="121">
        <v>90921798</v>
      </c>
      <c r="D12" s="121">
        <v>93685811</v>
      </c>
      <c r="E12" s="121">
        <f t="shared" si="0"/>
        <v>2003973</v>
      </c>
      <c r="F12" s="122">
        <v>66889682</v>
      </c>
      <c r="G12" s="121">
        <v>1295730</v>
      </c>
      <c r="H12" s="121">
        <v>358443</v>
      </c>
      <c r="I12" s="121">
        <v>1640298</v>
      </c>
      <c r="J12" s="121">
        <v>905159</v>
      </c>
      <c r="K12" s="117">
        <f t="shared" si="1"/>
        <v>2936028</v>
      </c>
      <c r="L12" s="121">
        <v>51036</v>
      </c>
      <c r="M12" s="121">
        <v>69226</v>
      </c>
      <c r="N12" s="121">
        <v>123352</v>
      </c>
      <c r="O12" s="121">
        <v>397989</v>
      </c>
      <c r="P12" s="121">
        <v>644129</v>
      </c>
      <c r="Q12" s="121">
        <v>528481</v>
      </c>
      <c r="R12" s="121">
        <v>14515579</v>
      </c>
      <c r="S12" s="121">
        <v>1732650</v>
      </c>
      <c r="T12" s="122">
        <f t="shared" si="2"/>
        <v>12623940</v>
      </c>
      <c r="U12" s="121">
        <v>70187</v>
      </c>
      <c r="V12" s="121">
        <v>630108</v>
      </c>
      <c r="W12" s="121">
        <v>879207</v>
      </c>
      <c r="X12" s="122">
        <f t="shared" si="3"/>
        <v>-178912</v>
      </c>
      <c r="Y12" s="121">
        <v>34559</v>
      </c>
      <c r="Z12" s="121">
        <v>281250</v>
      </c>
      <c r="AA12" s="121">
        <v>2361561</v>
      </c>
      <c r="AB12" s="121">
        <v>11370258</v>
      </c>
      <c r="AC12" s="121">
        <v>6869349</v>
      </c>
      <c r="AD12" s="121">
        <v>34077825</v>
      </c>
      <c r="AE12" s="121">
        <v>180190</v>
      </c>
      <c r="AF12" s="117">
        <f t="shared" si="4"/>
        <v>9411100</v>
      </c>
      <c r="AG12" s="121">
        <v>822972</v>
      </c>
      <c r="AH12" s="121">
        <v>984689</v>
      </c>
      <c r="AI12" s="121">
        <v>98765</v>
      </c>
      <c r="AJ12" s="121">
        <v>0</v>
      </c>
      <c r="AK12" s="121">
        <v>59416</v>
      </c>
      <c r="AL12" s="123">
        <v>12374</v>
      </c>
      <c r="AM12" s="121">
        <v>937398</v>
      </c>
      <c r="AN12" s="121">
        <v>911923</v>
      </c>
      <c r="AO12" s="121">
        <v>44818</v>
      </c>
      <c r="AP12" s="123">
        <v>4393</v>
      </c>
      <c r="AQ12" s="121">
        <v>3580269</v>
      </c>
      <c r="AR12" s="121">
        <v>1925230</v>
      </c>
      <c r="AS12" s="121">
        <v>984778</v>
      </c>
      <c r="AT12" s="121">
        <v>143419</v>
      </c>
      <c r="AU12" s="121">
        <v>881433</v>
      </c>
      <c r="AV12" s="121">
        <v>227435</v>
      </c>
      <c r="AW12" s="121">
        <v>219484</v>
      </c>
      <c r="AX12" s="123">
        <v>2621</v>
      </c>
      <c r="AY12" s="121">
        <v>2764013</v>
      </c>
      <c r="AZ12" s="121">
        <v>4776</v>
      </c>
      <c r="BA12" s="123">
        <v>42647</v>
      </c>
      <c r="BB12" s="121">
        <v>14674</v>
      </c>
      <c r="BC12" s="121">
        <v>70197</v>
      </c>
      <c r="BD12" s="121">
        <v>1060526</v>
      </c>
      <c r="BE12" s="121">
        <v>27736</v>
      </c>
      <c r="BF12" s="121">
        <v>492958</v>
      </c>
      <c r="BG12" s="121">
        <v>41718</v>
      </c>
      <c r="BH12" s="121">
        <v>77777</v>
      </c>
      <c r="BI12" s="121">
        <v>55916</v>
      </c>
      <c r="BJ12" s="121">
        <v>209566</v>
      </c>
      <c r="BK12" s="121">
        <v>604926</v>
      </c>
      <c r="BL12" s="121">
        <v>21071</v>
      </c>
      <c r="BM12" s="123">
        <v>40</v>
      </c>
      <c r="BN12" s="125">
        <v>12354</v>
      </c>
      <c r="BO12" s="125">
        <v>36378</v>
      </c>
      <c r="BP12" s="121">
        <v>78129145</v>
      </c>
      <c r="BQ12" s="121">
        <v>2210396</v>
      </c>
      <c r="BR12" s="121">
        <v>8038587</v>
      </c>
      <c r="BS12" s="121">
        <v>55150863</v>
      </c>
      <c r="BT12" s="121">
        <v>0</v>
      </c>
      <c r="BU12" s="121">
        <v>3867540</v>
      </c>
      <c r="BV12" s="123">
        <v>4641</v>
      </c>
      <c r="BW12" s="124">
        <v>402466</v>
      </c>
    </row>
    <row r="13" spans="1:76" ht="15.75" customHeight="1">
      <c r="A13" s="120" t="s">
        <v>184</v>
      </c>
      <c r="B13" s="121">
        <v>12632192</v>
      </c>
      <c r="C13" s="121">
        <v>157969050</v>
      </c>
      <c r="D13" s="121">
        <v>161300580</v>
      </c>
      <c r="E13" s="121">
        <f t="shared" si="0"/>
        <v>7003252</v>
      </c>
      <c r="F13" s="122">
        <v>109871302</v>
      </c>
      <c r="G13" s="121">
        <v>1873500</v>
      </c>
      <c r="H13" s="121">
        <v>702802</v>
      </c>
      <c r="I13" s="121">
        <v>2408805</v>
      </c>
      <c r="J13" s="121">
        <v>1432896</v>
      </c>
      <c r="K13" s="117">
        <f t="shared" si="1"/>
        <v>4282305</v>
      </c>
      <c r="L13" s="121">
        <v>102340</v>
      </c>
      <c r="M13" s="121">
        <v>260085</v>
      </c>
      <c r="N13" s="121">
        <v>170791</v>
      </c>
      <c r="O13" s="121">
        <v>605048</v>
      </c>
      <c r="P13" s="121">
        <v>1138256</v>
      </c>
      <c r="Q13" s="121">
        <v>819156</v>
      </c>
      <c r="R13" s="121">
        <v>22055417</v>
      </c>
      <c r="S13" s="121">
        <v>1872689</v>
      </c>
      <c r="T13" s="122">
        <f t="shared" si="2"/>
        <v>20067571</v>
      </c>
      <c r="U13" s="121">
        <v>53595</v>
      </c>
      <c r="V13" s="121">
        <v>748177</v>
      </c>
      <c r="W13" s="121">
        <v>900166</v>
      </c>
      <c r="X13" s="122">
        <f t="shared" si="3"/>
        <v>-98394</v>
      </c>
      <c r="Y13" s="121">
        <v>109417</v>
      </c>
      <c r="Z13" s="121">
        <v>323158</v>
      </c>
      <c r="AA13" s="121">
        <v>3942851</v>
      </c>
      <c r="AB13" s="121">
        <v>23217249</v>
      </c>
      <c r="AC13" s="121">
        <v>15973449</v>
      </c>
      <c r="AD13" s="121">
        <v>42970196</v>
      </c>
      <c r="AE13" s="121">
        <v>258244</v>
      </c>
      <c r="AF13" s="117">
        <f t="shared" si="4"/>
        <v>20174544</v>
      </c>
      <c r="AG13" s="121">
        <v>1153871</v>
      </c>
      <c r="AH13" s="121">
        <v>1099926</v>
      </c>
      <c r="AI13" s="121">
        <v>187072</v>
      </c>
      <c r="AJ13" s="123">
        <v>70</v>
      </c>
      <c r="AK13" s="121">
        <v>117703</v>
      </c>
      <c r="AL13" s="121">
        <v>29031</v>
      </c>
      <c r="AM13" s="121">
        <v>1416626</v>
      </c>
      <c r="AN13" s="121">
        <v>1092430</v>
      </c>
      <c r="AO13" s="121">
        <v>76823</v>
      </c>
      <c r="AP13" s="123">
        <v>470</v>
      </c>
      <c r="AQ13" s="121">
        <v>6890828</v>
      </c>
      <c r="AR13" s="121">
        <v>1341354</v>
      </c>
      <c r="AS13" s="121">
        <v>1101064</v>
      </c>
      <c r="AT13" s="121">
        <v>133379</v>
      </c>
      <c r="AU13" s="121">
        <v>766366</v>
      </c>
      <c r="AV13" s="121">
        <v>416454</v>
      </c>
      <c r="AW13" s="121">
        <v>285460</v>
      </c>
      <c r="AX13" s="123">
        <v>1311</v>
      </c>
      <c r="AY13" s="121">
        <v>3331530</v>
      </c>
      <c r="AZ13" s="121">
        <v>12909</v>
      </c>
      <c r="BA13" s="123">
        <v>32254</v>
      </c>
      <c r="BB13" s="121">
        <v>36442</v>
      </c>
      <c r="BC13" s="121">
        <v>115402</v>
      </c>
      <c r="BD13" s="121">
        <v>1615582</v>
      </c>
      <c r="BE13" s="121">
        <v>53272</v>
      </c>
      <c r="BF13" s="121">
        <v>527891</v>
      </c>
      <c r="BG13" s="121">
        <v>64221</v>
      </c>
      <c r="BH13" s="121">
        <v>105355</v>
      </c>
      <c r="BI13" s="121">
        <v>149126</v>
      </c>
      <c r="BJ13" s="121">
        <v>346971</v>
      </c>
      <c r="BK13" s="121">
        <v>256236</v>
      </c>
      <c r="BL13" s="121">
        <v>6621</v>
      </c>
      <c r="BM13" s="121">
        <v>0</v>
      </c>
      <c r="BN13" s="125">
        <v>0</v>
      </c>
      <c r="BO13" s="125">
        <v>0</v>
      </c>
      <c r="BP13" s="121">
        <v>86793164</v>
      </c>
      <c r="BQ13" s="121">
        <v>2763273</v>
      </c>
      <c r="BR13" s="121">
        <v>13069740</v>
      </c>
      <c r="BS13" s="121">
        <v>78485310</v>
      </c>
      <c r="BT13" s="121">
        <v>0</v>
      </c>
      <c r="BU13" s="121">
        <v>21015599</v>
      </c>
      <c r="BV13" s="121">
        <v>2004</v>
      </c>
      <c r="BW13" s="124">
        <v>2096540</v>
      </c>
    </row>
    <row r="14" spans="1:76" ht="15.75" customHeight="1">
      <c r="A14" s="120" t="s">
        <v>185</v>
      </c>
      <c r="B14" s="121">
        <v>11615578</v>
      </c>
      <c r="C14" s="121">
        <v>202510121</v>
      </c>
      <c r="D14" s="121">
        <v>205814749</v>
      </c>
      <c r="E14" s="121">
        <f t="shared" si="0"/>
        <v>8382350</v>
      </c>
      <c r="F14" s="122">
        <v>152313380</v>
      </c>
      <c r="G14" s="121">
        <v>1734456</v>
      </c>
      <c r="H14" s="121">
        <v>697754</v>
      </c>
      <c r="I14" s="121">
        <v>2131590</v>
      </c>
      <c r="J14" s="121">
        <v>1311155</v>
      </c>
      <c r="K14" s="117">
        <f t="shared" si="1"/>
        <v>3866046</v>
      </c>
      <c r="L14" s="121">
        <v>128129</v>
      </c>
      <c r="M14" s="121">
        <v>217155</v>
      </c>
      <c r="N14" s="121">
        <v>236360</v>
      </c>
      <c r="O14" s="121">
        <v>635915</v>
      </c>
      <c r="P14" s="121">
        <v>1384975</v>
      </c>
      <c r="Q14" s="121">
        <v>786400</v>
      </c>
      <c r="R14" s="121">
        <v>18451245</v>
      </c>
      <c r="S14" s="121">
        <v>2411574</v>
      </c>
      <c r="T14" s="122">
        <f t="shared" si="2"/>
        <v>16238691</v>
      </c>
      <c r="U14" s="121">
        <v>52388</v>
      </c>
      <c r="V14" s="121">
        <v>1279980</v>
      </c>
      <c r="W14" s="121">
        <v>734811</v>
      </c>
      <c r="X14" s="122">
        <f t="shared" si="3"/>
        <v>597557</v>
      </c>
      <c r="Y14" s="121">
        <v>174551</v>
      </c>
      <c r="Z14" s="121">
        <v>311748</v>
      </c>
      <c r="AA14" s="121">
        <v>4717279</v>
      </c>
      <c r="AB14" s="121">
        <v>25506240</v>
      </c>
      <c r="AC14" s="121">
        <v>18869043</v>
      </c>
      <c r="AD14" s="121">
        <v>35344968</v>
      </c>
      <c r="AE14" s="121">
        <v>830403</v>
      </c>
      <c r="AF14" s="117">
        <f t="shared" si="4"/>
        <v>24416725</v>
      </c>
      <c r="AG14" s="121">
        <v>1393686</v>
      </c>
      <c r="AH14" s="121">
        <v>1321075</v>
      </c>
      <c r="AI14" s="121">
        <v>157302</v>
      </c>
      <c r="AJ14" s="126">
        <v>0</v>
      </c>
      <c r="AK14" s="121">
        <v>124443</v>
      </c>
      <c r="AL14" s="123">
        <v>8744</v>
      </c>
      <c r="AM14" s="121">
        <v>1647816</v>
      </c>
      <c r="AN14" s="121">
        <v>1259398</v>
      </c>
      <c r="AO14" s="121">
        <v>95031</v>
      </c>
      <c r="AP14" s="123">
        <v>598</v>
      </c>
      <c r="AQ14" s="121">
        <v>7528720</v>
      </c>
      <c r="AR14" s="121">
        <v>404703</v>
      </c>
      <c r="AS14" s="121">
        <v>1087335</v>
      </c>
      <c r="AT14" s="121">
        <v>106504</v>
      </c>
      <c r="AU14" s="121">
        <v>1007622</v>
      </c>
      <c r="AV14" s="121">
        <v>420485</v>
      </c>
      <c r="AW14" s="121">
        <v>168208</v>
      </c>
      <c r="AX14" s="123">
        <v>5492</v>
      </c>
      <c r="AY14" s="121">
        <v>3304627</v>
      </c>
      <c r="AZ14" s="121">
        <v>21668</v>
      </c>
      <c r="BA14" s="123">
        <v>6575</v>
      </c>
      <c r="BB14" s="121">
        <v>42603</v>
      </c>
      <c r="BC14" s="121">
        <v>60117</v>
      </c>
      <c r="BD14" s="121">
        <v>1369048</v>
      </c>
      <c r="BE14" s="121">
        <v>88250</v>
      </c>
      <c r="BF14" s="121">
        <v>622138</v>
      </c>
      <c r="BG14" s="121">
        <v>5742</v>
      </c>
      <c r="BH14" s="121">
        <v>86213</v>
      </c>
      <c r="BI14" s="121">
        <v>227321</v>
      </c>
      <c r="BJ14" s="121">
        <v>492617</v>
      </c>
      <c r="BK14" s="121">
        <v>245298</v>
      </c>
      <c r="BL14" s="121">
        <v>11377</v>
      </c>
      <c r="BM14" s="121">
        <v>0</v>
      </c>
      <c r="BN14" s="123">
        <v>39</v>
      </c>
      <c r="BO14" s="123">
        <v>25621</v>
      </c>
      <c r="BP14" s="121">
        <v>81900726</v>
      </c>
      <c r="BQ14" s="121">
        <v>2247733</v>
      </c>
      <c r="BR14" s="121">
        <v>14832123</v>
      </c>
      <c r="BS14" s="121">
        <v>82559298</v>
      </c>
      <c r="BT14" s="121">
        <v>0</v>
      </c>
      <c r="BU14" s="121">
        <v>46290061</v>
      </c>
      <c r="BV14" s="121">
        <v>10339</v>
      </c>
      <c r="BW14" s="124">
        <v>4657357</v>
      </c>
    </row>
    <row r="15" spans="1:76" ht="15.75" customHeight="1">
      <c r="A15" s="120" t="s">
        <v>186</v>
      </c>
      <c r="B15" s="121">
        <v>10168630</v>
      </c>
      <c r="C15" s="121">
        <v>227943527</v>
      </c>
      <c r="D15" s="121">
        <v>231267495</v>
      </c>
      <c r="E15" s="121">
        <f t="shared" si="0"/>
        <v>8752578</v>
      </c>
      <c r="F15" s="122">
        <v>177687668</v>
      </c>
      <c r="G15" s="121">
        <v>1692309</v>
      </c>
      <c r="H15" s="121">
        <v>825617</v>
      </c>
      <c r="I15" s="121">
        <v>3515791</v>
      </c>
      <c r="J15" s="121">
        <v>2464347</v>
      </c>
      <c r="K15" s="117">
        <f t="shared" si="1"/>
        <v>5208100</v>
      </c>
      <c r="L15" s="121">
        <v>161101</v>
      </c>
      <c r="M15" s="121">
        <v>398601</v>
      </c>
      <c r="N15" s="121">
        <v>330245</v>
      </c>
      <c r="O15" s="121">
        <v>945227</v>
      </c>
      <c r="P15" s="121">
        <v>1822512</v>
      </c>
      <c r="Q15" s="121">
        <v>636327</v>
      </c>
      <c r="R15" s="121">
        <v>13185914</v>
      </c>
      <c r="S15" s="121">
        <v>2570026</v>
      </c>
      <c r="T15" s="122">
        <f t="shared" si="2"/>
        <v>11187091</v>
      </c>
      <c r="U15" s="121">
        <v>64016</v>
      </c>
      <c r="V15" s="121">
        <v>1432750</v>
      </c>
      <c r="W15" s="121">
        <v>788896</v>
      </c>
      <c r="X15" s="122">
        <f t="shared" si="3"/>
        <v>707870</v>
      </c>
      <c r="Y15" s="121">
        <v>146827</v>
      </c>
      <c r="Z15" s="121">
        <v>445664</v>
      </c>
      <c r="AA15" s="121">
        <v>5181276</v>
      </c>
      <c r="AB15" s="121">
        <v>25916361</v>
      </c>
      <c r="AC15" s="121">
        <v>19963166</v>
      </c>
      <c r="AD15" s="121">
        <v>33270816</v>
      </c>
      <c r="AE15" s="121">
        <v>2579746</v>
      </c>
      <c r="AF15" s="117">
        <f t="shared" si="4"/>
        <v>27724188</v>
      </c>
      <c r="AG15" s="121">
        <v>1350086</v>
      </c>
      <c r="AH15" s="121">
        <v>1050768</v>
      </c>
      <c r="AI15" s="121">
        <v>174326</v>
      </c>
      <c r="AJ15" s="123">
        <v>17826</v>
      </c>
      <c r="AK15" s="121">
        <v>78105</v>
      </c>
      <c r="AL15" s="123">
        <v>18565</v>
      </c>
      <c r="AM15" s="121">
        <v>1584798</v>
      </c>
      <c r="AN15" s="121">
        <v>1153069</v>
      </c>
      <c r="AO15" s="121">
        <v>89104</v>
      </c>
      <c r="AP15" s="123">
        <v>23</v>
      </c>
      <c r="AQ15" s="121">
        <v>7916670</v>
      </c>
      <c r="AR15" s="121">
        <v>600604</v>
      </c>
      <c r="AS15" s="121">
        <v>837887</v>
      </c>
      <c r="AT15" s="121">
        <v>72044</v>
      </c>
      <c r="AU15" s="121">
        <v>792208</v>
      </c>
      <c r="AV15" s="121">
        <v>418633</v>
      </c>
      <c r="AW15" s="121">
        <v>258967</v>
      </c>
      <c r="AX15" s="123">
        <v>3602</v>
      </c>
      <c r="AY15" s="121">
        <v>3323968</v>
      </c>
      <c r="AZ15" s="121">
        <v>20355</v>
      </c>
      <c r="BA15" s="121">
        <v>22897</v>
      </c>
      <c r="BB15" s="121">
        <v>59377</v>
      </c>
      <c r="BC15" s="121">
        <v>148184</v>
      </c>
      <c r="BD15" s="121">
        <v>1029671</v>
      </c>
      <c r="BE15" s="121">
        <v>32871</v>
      </c>
      <c r="BF15" s="121">
        <v>671777</v>
      </c>
      <c r="BG15" s="121">
        <v>4880</v>
      </c>
      <c r="BH15" s="121">
        <v>109323</v>
      </c>
      <c r="BI15" s="121">
        <v>321950</v>
      </c>
      <c r="BJ15" s="121">
        <v>608417</v>
      </c>
      <c r="BK15" s="121">
        <v>218646</v>
      </c>
      <c r="BL15" s="121">
        <v>37870</v>
      </c>
      <c r="BM15" s="121">
        <v>0</v>
      </c>
      <c r="BN15" s="125">
        <v>108</v>
      </c>
      <c r="BO15" s="125">
        <v>53539</v>
      </c>
      <c r="BP15" s="121">
        <v>72099050</v>
      </c>
      <c r="BQ15" s="121">
        <v>2070678</v>
      </c>
      <c r="BR15" s="121">
        <v>17065870</v>
      </c>
      <c r="BS15" s="121">
        <v>74705611</v>
      </c>
      <c r="BT15" s="121">
        <v>0</v>
      </c>
      <c r="BU15" s="121">
        <v>72371843</v>
      </c>
      <c r="BV15" s="121">
        <v>12072</v>
      </c>
      <c r="BW15" s="124">
        <v>8007142</v>
      </c>
    </row>
    <row r="16" spans="1:76" ht="15.75" customHeight="1">
      <c r="A16" s="120" t="s">
        <v>187</v>
      </c>
      <c r="B16" s="121">
        <v>8734480</v>
      </c>
      <c r="C16" s="121">
        <v>239643702</v>
      </c>
      <c r="D16" s="121">
        <v>242933980</v>
      </c>
      <c r="E16" s="121">
        <f t="shared" si="0"/>
        <v>6591546</v>
      </c>
      <c r="F16" s="122">
        <v>193890034</v>
      </c>
      <c r="G16" s="121">
        <v>1650647</v>
      </c>
      <c r="H16" s="121">
        <v>832049</v>
      </c>
      <c r="I16" s="121">
        <v>2309114</v>
      </c>
      <c r="J16" s="121">
        <v>1489848</v>
      </c>
      <c r="K16" s="117">
        <f t="shared" si="1"/>
        <v>3959761</v>
      </c>
      <c r="L16" s="121">
        <v>279161</v>
      </c>
      <c r="M16" s="121">
        <v>476564</v>
      </c>
      <c r="N16" s="121">
        <v>363970</v>
      </c>
      <c r="O16" s="121">
        <v>519121</v>
      </c>
      <c r="P16" s="121">
        <v>1832759</v>
      </c>
      <c r="Q16" s="121">
        <v>846799</v>
      </c>
      <c r="R16" s="121">
        <v>10202692</v>
      </c>
      <c r="S16" s="121">
        <v>2247208</v>
      </c>
      <c r="T16" s="122">
        <f t="shared" si="2"/>
        <v>8786293</v>
      </c>
      <c r="U16" s="121">
        <v>45737</v>
      </c>
      <c r="V16" s="121">
        <v>1100583</v>
      </c>
      <c r="W16" s="121">
        <v>707355</v>
      </c>
      <c r="X16" s="122">
        <f t="shared" si="3"/>
        <v>438965</v>
      </c>
      <c r="Y16" s="121">
        <v>161914</v>
      </c>
      <c r="Z16" s="121">
        <v>241733</v>
      </c>
      <c r="AA16" s="121">
        <v>5306002</v>
      </c>
      <c r="AB16" s="121">
        <v>24573517</v>
      </c>
      <c r="AC16" s="121">
        <v>19677284</v>
      </c>
      <c r="AD16" s="121">
        <v>27120843</v>
      </c>
      <c r="AE16" s="121">
        <v>4284095</v>
      </c>
      <c r="AF16" s="117">
        <f t="shared" si="4"/>
        <v>29267381</v>
      </c>
      <c r="AG16" s="121">
        <v>1223254</v>
      </c>
      <c r="AH16" s="121">
        <v>1357967</v>
      </c>
      <c r="AI16" s="121">
        <v>167508</v>
      </c>
      <c r="AJ16" s="123">
        <v>3799</v>
      </c>
      <c r="AK16" s="121">
        <v>93996</v>
      </c>
      <c r="AL16" s="123">
        <v>7256</v>
      </c>
      <c r="AM16" s="121">
        <v>1455061</v>
      </c>
      <c r="AN16" s="121">
        <v>1346607</v>
      </c>
      <c r="AO16" s="121">
        <v>90184</v>
      </c>
      <c r="AP16" s="123">
        <v>26441</v>
      </c>
      <c r="AQ16" s="121">
        <v>5923789</v>
      </c>
      <c r="AR16" s="121">
        <v>1147383</v>
      </c>
      <c r="AS16" s="121">
        <v>923706</v>
      </c>
      <c r="AT16" s="121">
        <v>132169</v>
      </c>
      <c r="AU16" s="121">
        <v>532334</v>
      </c>
      <c r="AV16" s="121">
        <v>473685</v>
      </c>
      <c r="AW16" s="121">
        <v>223210</v>
      </c>
      <c r="AX16" s="121">
        <v>10940</v>
      </c>
      <c r="AY16" s="121">
        <v>3290278</v>
      </c>
      <c r="AZ16" s="121">
        <v>22494</v>
      </c>
      <c r="BA16" s="123">
        <v>22184</v>
      </c>
      <c r="BB16" s="121">
        <v>58844</v>
      </c>
      <c r="BC16" s="121">
        <v>196301</v>
      </c>
      <c r="BD16" s="121">
        <v>825891</v>
      </c>
      <c r="BE16" s="121">
        <v>43239</v>
      </c>
      <c r="BF16" s="121">
        <v>635754</v>
      </c>
      <c r="BG16" s="121">
        <v>14455</v>
      </c>
      <c r="BH16" s="121">
        <v>131644</v>
      </c>
      <c r="BI16" s="121">
        <v>474275</v>
      </c>
      <c r="BJ16" s="121">
        <v>667608</v>
      </c>
      <c r="BK16" s="121">
        <v>158658</v>
      </c>
      <c r="BL16" s="121">
        <v>23032</v>
      </c>
      <c r="BM16" s="121">
        <v>0</v>
      </c>
      <c r="BN16" s="125">
        <v>0</v>
      </c>
      <c r="BO16" s="125">
        <v>0</v>
      </c>
      <c r="BP16" s="121">
        <v>59724012</v>
      </c>
      <c r="BQ16" s="121">
        <v>1484921</v>
      </c>
      <c r="BR16" s="121">
        <v>20259536</v>
      </c>
      <c r="BS16" s="121">
        <v>66183281</v>
      </c>
      <c r="BT16" s="121">
        <v>0</v>
      </c>
      <c r="BU16" s="121">
        <v>96914012</v>
      </c>
      <c r="BV16" s="121">
        <v>11933</v>
      </c>
      <c r="BW16" s="124">
        <v>11274793</v>
      </c>
    </row>
    <row r="17" spans="1:76" ht="15.75" customHeight="1">
      <c r="A17" s="120" t="s">
        <v>188</v>
      </c>
      <c r="B17" s="121">
        <v>14451152</v>
      </c>
      <c r="C17" s="121">
        <v>502650975</v>
      </c>
      <c r="D17" s="121">
        <v>509167382</v>
      </c>
      <c r="E17" s="121">
        <f t="shared" si="0"/>
        <v>10875096</v>
      </c>
      <c r="F17" s="122">
        <v>408353008</v>
      </c>
      <c r="G17" s="121">
        <v>3099336</v>
      </c>
      <c r="H17" s="121">
        <v>1551565</v>
      </c>
      <c r="I17" s="121">
        <v>4694329</v>
      </c>
      <c r="J17" s="121">
        <v>3080551</v>
      </c>
      <c r="K17" s="117">
        <f t="shared" si="1"/>
        <v>7793665</v>
      </c>
      <c r="L17" s="121">
        <v>784978</v>
      </c>
      <c r="M17" s="121">
        <v>830623</v>
      </c>
      <c r="N17" s="121">
        <v>544689</v>
      </c>
      <c r="O17" s="121">
        <v>1251049</v>
      </c>
      <c r="P17" s="121">
        <v>3918114</v>
      </c>
      <c r="Q17" s="121">
        <v>1748591</v>
      </c>
      <c r="R17" s="121">
        <v>18911478</v>
      </c>
      <c r="S17" s="121">
        <v>3580427</v>
      </c>
      <c r="T17" s="122">
        <f t="shared" si="2"/>
        <v>16794214</v>
      </c>
      <c r="U17" s="121">
        <v>130635</v>
      </c>
      <c r="V17" s="121">
        <v>2512381</v>
      </c>
      <c r="W17" s="121">
        <v>1352215</v>
      </c>
      <c r="X17" s="122">
        <f t="shared" si="3"/>
        <v>1290801</v>
      </c>
      <c r="Y17" s="121">
        <v>283073</v>
      </c>
      <c r="Z17" s="121">
        <v>647992</v>
      </c>
      <c r="AA17" s="121">
        <v>9967719</v>
      </c>
      <c r="AB17" s="121">
        <v>54466941</v>
      </c>
      <c r="AC17" s="121">
        <v>41762823</v>
      </c>
      <c r="AD17" s="121">
        <v>43378647</v>
      </c>
      <c r="AE17" s="121">
        <v>12330056</v>
      </c>
      <c r="AF17" s="117">
        <f t="shared" si="4"/>
        <v>64060598</v>
      </c>
      <c r="AG17" s="121">
        <v>2316936</v>
      </c>
      <c r="AH17" s="121">
        <v>3100007</v>
      </c>
      <c r="AI17" s="121">
        <v>310301</v>
      </c>
      <c r="AJ17" s="121">
        <v>18931</v>
      </c>
      <c r="AK17" s="121">
        <v>204997</v>
      </c>
      <c r="AL17" s="125">
        <v>45296</v>
      </c>
      <c r="AM17" s="121">
        <v>2725112</v>
      </c>
      <c r="AN17" s="121">
        <v>2860503</v>
      </c>
      <c r="AO17" s="121">
        <v>168031</v>
      </c>
      <c r="AP17" s="121">
        <v>10378</v>
      </c>
      <c r="AQ17" s="121">
        <v>8196138</v>
      </c>
      <c r="AR17" s="121">
        <v>706372</v>
      </c>
      <c r="AS17" s="121">
        <v>1416020</v>
      </c>
      <c r="AT17" s="121">
        <v>165157</v>
      </c>
      <c r="AU17" s="121">
        <v>655674</v>
      </c>
      <c r="AV17" s="121">
        <v>871092</v>
      </c>
      <c r="AW17" s="121">
        <v>600778</v>
      </c>
      <c r="AX17" s="121">
        <v>45327</v>
      </c>
      <c r="AY17" s="121">
        <v>6516406</v>
      </c>
      <c r="AZ17" s="121">
        <v>74018</v>
      </c>
      <c r="BA17" s="121">
        <v>36670</v>
      </c>
      <c r="BB17" s="121">
        <v>94793</v>
      </c>
      <c r="BC17" s="121">
        <v>289644</v>
      </c>
      <c r="BD17" s="121">
        <v>1530863</v>
      </c>
      <c r="BE17" s="121">
        <v>70055</v>
      </c>
      <c r="BF17" s="121">
        <v>1273237</v>
      </c>
      <c r="BG17" s="121">
        <v>68963</v>
      </c>
      <c r="BH17" s="121">
        <v>227764</v>
      </c>
      <c r="BI17" s="121">
        <v>953095</v>
      </c>
      <c r="BJ17" s="121">
        <v>1483560</v>
      </c>
      <c r="BK17" s="121">
        <v>297906</v>
      </c>
      <c r="BL17" s="121">
        <v>55889</v>
      </c>
      <c r="BM17" s="121">
        <v>0</v>
      </c>
      <c r="BN17" s="121">
        <v>0</v>
      </c>
      <c r="BO17" s="121">
        <v>59949</v>
      </c>
      <c r="BP17" s="121">
        <v>93753879</v>
      </c>
      <c r="BQ17" s="121">
        <v>2428614</v>
      </c>
      <c r="BR17" s="121">
        <v>49009021</v>
      </c>
      <c r="BS17" s="121">
        <v>110989646</v>
      </c>
      <c r="BT17" s="121">
        <v>0</v>
      </c>
      <c r="BU17" s="121">
        <v>250562904</v>
      </c>
      <c r="BV17" s="125">
        <v>40485</v>
      </c>
      <c r="BW17" s="124">
        <v>30369944</v>
      </c>
    </row>
    <row r="18" spans="1:76" ht="15.75" customHeight="1">
      <c r="A18" s="120" t="s">
        <v>189</v>
      </c>
      <c r="B18" s="121">
        <v>10873672</v>
      </c>
      <c r="C18" s="121">
        <v>486762494</v>
      </c>
      <c r="D18" s="121">
        <v>493283624</v>
      </c>
      <c r="E18" s="121">
        <f t="shared" si="0"/>
        <v>7858467</v>
      </c>
      <c r="F18" s="122">
        <v>391349650</v>
      </c>
      <c r="G18" s="121">
        <v>3213452</v>
      </c>
      <c r="H18" s="121">
        <v>1999360</v>
      </c>
      <c r="I18" s="121">
        <v>4971785</v>
      </c>
      <c r="J18" s="121">
        <v>3163634</v>
      </c>
      <c r="K18" s="117">
        <f t="shared" si="1"/>
        <v>8185237</v>
      </c>
      <c r="L18" s="121">
        <v>996999</v>
      </c>
      <c r="M18" s="121">
        <v>778131</v>
      </c>
      <c r="N18" s="121">
        <v>728577</v>
      </c>
      <c r="O18" s="121">
        <v>1181409</v>
      </c>
      <c r="P18" s="121">
        <v>4367405</v>
      </c>
      <c r="Q18" s="121">
        <v>2038297</v>
      </c>
      <c r="R18" s="121">
        <v>15568375</v>
      </c>
      <c r="S18" s="121">
        <v>2694193</v>
      </c>
      <c r="T18" s="122">
        <f t="shared" si="2"/>
        <v>14750458</v>
      </c>
      <c r="U18" s="121">
        <v>105962</v>
      </c>
      <c r="V18" s="121">
        <v>3081809</v>
      </c>
      <c r="W18" s="121">
        <v>1278055</v>
      </c>
      <c r="X18" s="122">
        <f t="shared" si="3"/>
        <v>1909716</v>
      </c>
      <c r="Y18" s="121">
        <v>353513</v>
      </c>
      <c r="Z18" s="121">
        <v>494758</v>
      </c>
      <c r="AA18" s="121">
        <v>9652219</v>
      </c>
      <c r="AB18" s="121">
        <v>57471243</v>
      </c>
      <c r="AC18" s="121">
        <v>42779490</v>
      </c>
      <c r="AD18" s="121">
        <v>34592703</v>
      </c>
      <c r="AE18" s="121">
        <v>16798387</v>
      </c>
      <c r="AF18" s="117">
        <f t="shared" si="4"/>
        <v>69230096</v>
      </c>
      <c r="AG18" s="121">
        <v>2500620</v>
      </c>
      <c r="AH18" s="121">
        <v>3202117</v>
      </c>
      <c r="AI18" s="121">
        <v>276438</v>
      </c>
      <c r="AJ18" s="123">
        <v>33</v>
      </c>
      <c r="AK18" s="121">
        <v>204912</v>
      </c>
      <c r="AL18" s="125">
        <v>0</v>
      </c>
      <c r="AM18" s="121">
        <v>2933643</v>
      </c>
      <c r="AN18" s="121">
        <v>3253515</v>
      </c>
      <c r="AO18" s="121">
        <v>352127</v>
      </c>
      <c r="AP18" s="121">
        <v>14483</v>
      </c>
      <c r="AQ18" s="121">
        <v>5714693</v>
      </c>
      <c r="AR18" s="121">
        <v>1389398</v>
      </c>
      <c r="AS18" s="121">
        <v>1424524</v>
      </c>
      <c r="AT18" s="121">
        <v>259700</v>
      </c>
      <c r="AU18" s="121">
        <v>585595</v>
      </c>
      <c r="AV18" s="121">
        <v>836872</v>
      </c>
      <c r="AW18" s="121">
        <v>451691</v>
      </c>
      <c r="AX18" s="121">
        <v>13723</v>
      </c>
      <c r="AY18" s="121">
        <v>6521129</v>
      </c>
      <c r="AZ18" s="121">
        <v>87448</v>
      </c>
      <c r="BA18" s="121">
        <v>37697</v>
      </c>
      <c r="BB18" s="121">
        <v>161155</v>
      </c>
      <c r="BC18" s="121">
        <v>316031</v>
      </c>
      <c r="BD18" s="121">
        <v>1341265</v>
      </c>
      <c r="BE18" s="121">
        <v>140874</v>
      </c>
      <c r="BF18" s="121">
        <v>1233603</v>
      </c>
      <c r="BG18" s="121">
        <v>12718</v>
      </c>
      <c r="BH18" s="121">
        <v>466335</v>
      </c>
      <c r="BI18" s="121">
        <v>1040681</v>
      </c>
      <c r="BJ18" s="121">
        <v>1335415</v>
      </c>
      <c r="BK18" s="121">
        <v>212902</v>
      </c>
      <c r="BL18" s="121">
        <v>51472</v>
      </c>
      <c r="BM18" s="121">
        <v>0</v>
      </c>
      <c r="BN18" s="123">
        <v>5804</v>
      </c>
      <c r="BO18" s="121">
        <v>77730</v>
      </c>
      <c r="BP18" s="121">
        <v>64197034</v>
      </c>
      <c r="BQ18" s="121">
        <v>1762384</v>
      </c>
      <c r="BR18" s="121">
        <v>56019162</v>
      </c>
      <c r="BS18" s="121">
        <v>84403268</v>
      </c>
      <c r="BT18" s="121">
        <v>0</v>
      </c>
      <c r="BU18" s="121">
        <v>282157579</v>
      </c>
      <c r="BV18" s="125">
        <v>0</v>
      </c>
      <c r="BW18" s="124">
        <v>35843929</v>
      </c>
    </row>
    <row r="19" spans="1:76" ht="15.75" customHeight="1">
      <c r="A19" s="120" t="s">
        <v>190</v>
      </c>
      <c r="B19" s="121">
        <v>18985371</v>
      </c>
      <c r="C19" s="121">
        <v>1168608366</v>
      </c>
      <c r="D19" s="121">
        <v>1183388212</v>
      </c>
      <c r="E19" s="121">
        <f t="shared" si="0"/>
        <v>19357952</v>
      </c>
      <c r="F19" s="122">
        <v>902783183</v>
      </c>
      <c r="G19" s="121">
        <v>8207663</v>
      </c>
      <c r="H19" s="121">
        <v>4658954</v>
      </c>
      <c r="I19" s="121">
        <v>13775830</v>
      </c>
      <c r="J19" s="121">
        <v>9196721</v>
      </c>
      <c r="K19" s="117">
        <f t="shared" si="1"/>
        <v>21983493</v>
      </c>
      <c r="L19" s="121">
        <v>3440929</v>
      </c>
      <c r="M19" s="121">
        <v>1857454</v>
      </c>
      <c r="N19" s="121">
        <v>1871728</v>
      </c>
      <c r="O19" s="121">
        <v>2757760</v>
      </c>
      <c r="P19" s="121">
        <v>14130577</v>
      </c>
      <c r="Q19" s="121">
        <v>3734465</v>
      </c>
      <c r="R19" s="121">
        <v>33603542</v>
      </c>
      <c r="S19" s="121">
        <v>5373609</v>
      </c>
      <c r="T19" s="122">
        <f t="shared" si="2"/>
        <v>37740013</v>
      </c>
      <c r="U19" s="121">
        <v>437648</v>
      </c>
      <c r="V19" s="121">
        <v>8891564</v>
      </c>
      <c r="W19" s="121">
        <v>3050597</v>
      </c>
      <c r="X19" s="122">
        <f t="shared" si="3"/>
        <v>6278615</v>
      </c>
      <c r="Y19" s="121">
        <v>891390</v>
      </c>
      <c r="Z19" s="121">
        <v>1736230</v>
      </c>
      <c r="AA19" s="121">
        <v>29798461</v>
      </c>
      <c r="AB19" s="121">
        <v>150995280</v>
      </c>
      <c r="AC19" s="121">
        <v>110364786</v>
      </c>
      <c r="AD19" s="121">
        <v>75987725</v>
      </c>
      <c r="AE19" s="121">
        <v>55081709</v>
      </c>
      <c r="AF19" s="117">
        <f t="shared" si="4"/>
        <v>195244956</v>
      </c>
      <c r="AG19" s="121">
        <v>7233432</v>
      </c>
      <c r="AH19" s="121">
        <v>7405787</v>
      </c>
      <c r="AI19" s="121">
        <v>1148482</v>
      </c>
      <c r="AJ19" s="121">
        <v>65234</v>
      </c>
      <c r="AK19" s="121">
        <v>861828</v>
      </c>
      <c r="AL19" s="121">
        <v>109407</v>
      </c>
      <c r="AM19" s="121">
        <v>9058671</v>
      </c>
      <c r="AN19" s="121">
        <v>7327074</v>
      </c>
      <c r="AO19" s="121">
        <v>1099226</v>
      </c>
      <c r="AP19" s="121">
        <v>39284</v>
      </c>
      <c r="AQ19" s="121">
        <v>10182494</v>
      </c>
      <c r="AR19" s="121">
        <v>2764147</v>
      </c>
      <c r="AS19" s="121">
        <v>3291807</v>
      </c>
      <c r="AT19" s="121">
        <v>208885</v>
      </c>
      <c r="AU19" s="121">
        <v>1480784</v>
      </c>
      <c r="AV19" s="121">
        <v>1807387</v>
      </c>
      <c r="AW19" s="121">
        <v>1243050</v>
      </c>
      <c r="AX19" s="121">
        <v>41948</v>
      </c>
      <c r="AY19" s="121">
        <v>14779846</v>
      </c>
      <c r="AZ19" s="121">
        <v>201427</v>
      </c>
      <c r="BA19" s="121">
        <v>131396</v>
      </c>
      <c r="BB19" s="121">
        <v>366904</v>
      </c>
      <c r="BC19" s="121">
        <v>444083</v>
      </c>
      <c r="BD19" s="121">
        <v>2891191</v>
      </c>
      <c r="BE19" s="121">
        <v>692502</v>
      </c>
      <c r="BF19" s="121">
        <v>2831347</v>
      </c>
      <c r="BG19" s="121">
        <v>94887</v>
      </c>
      <c r="BH19" s="121">
        <v>1275542</v>
      </c>
      <c r="BI19" s="121">
        <v>2606500</v>
      </c>
      <c r="BJ19" s="121">
        <v>2204385</v>
      </c>
      <c r="BK19" s="121">
        <v>562867</v>
      </c>
      <c r="BL19" s="121">
        <v>215547</v>
      </c>
      <c r="BM19" s="123">
        <v>1966</v>
      </c>
      <c r="BN19" s="121">
        <v>18968</v>
      </c>
      <c r="BO19" s="121">
        <v>240335</v>
      </c>
      <c r="BP19" s="121">
        <v>101178455</v>
      </c>
      <c r="BQ19" s="121">
        <v>3217100</v>
      </c>
      <c r="BR19" s="121">
        <v>153913453</v>
      </c>
      <c r="BS19" s="121">
        <v>159739029</v>
      </c>
      <c r="BT19" s="121">
        <v>0</v>
      </c>
      <c r="BU19" s="121">
        <v>753666074</v>
      </c>
      <c r="BV19" s="121">
        <v>50505</v>
      </c>
      <c r="BW19" s="124">
        <v>106797612</v>
      </c>
    </row>
    <row r="20" spans="1:76" ht="15.75" customHeight="1">
      <c r="A20" s="120" t="s">
        <v>191</v>
      </c>
      <c r="B20" s="121">
        <v>12103891</v>
      </c>
      <c r="C20" s="121">
        <v>1046406104</v>
      </c>
      <c r="D20" s="121">
        <v>1057939972</v>
      </c>
      <c r="E20" s="121">
        <f t="shared" si="0"/>
        <v>16763698</v>
      </c>
      <c r="F20" s="122">
        <v>798324358</v>
      </c>
      <c r="G20" s="121">
        <v>7258960</v>
      </c>
      <c r="H20" s="121">
        <v>4217905</v>
      </c>
      <c r="I20" s="121">
        <v>13987364</v>
      </c>
      <c r="J20" s="121">
        <v>9761605</v>
      </c>
      <c r="K20" s="117">
        <f t="shared" si="1"/>
        <v>21246324</v>
      </c>
      <c r="L20" s="121">
        <v>3858236</v>
      </c>
      <c r="M20" s="121">
        <v>924382</v>
      </c>
      <c r="N20" s="121">
        <v>2008308</v>
      </c>
      <c r="O20" s="121">
        <v>1975123</v>
      </c>
      <c r="P20" s="121">
        <v>14382161</v>
      </c>
      <c r="Q20" s="121">
        <v>3195117</v>
      </c>
      <c r="R20" s="121">
        <v>28665423</v>
      </c>
      <c r="S20" s="121">
        <v>3703612</v>
      </c>
      <c r="T20" s="122">
        <f t="shared" si="2"/>
        <v>36182040</v>
      </c>
      <c r="U20" s="121">
        <v>317227</v>
      </c>
      <c r="V20" s="121">
        <v>10748796</v>
      </c>
      <c r="W20" s="121">
        <v>2780738</v>
      </c>
      <c r="X20" s="122">
        <f t="shared" si="3"/>
        <v>8285285</v>
      </c>
      <c r="Y20" s="121">
        <v>756534</v>
      </c>
      <c r="Z20" s="121">
        <v>954587</v>
      </c>
      <c r="AA20" s="121">
        <v>29482039</v>
      </c>
      <c r="AB20" s="121">
        <v>144668415</v>
      </c>
      <c r="AC20" s="121">
        <v>99246109</v>
      </c>
      <c r="AD20" s="121">
        <v>57779426</v>
      </c>
      <c r="AE20" s="121">
        <v>48410119</v>
      </c>
      <c r="AF20" s="117">
        <f t="shared" si="4"/>
        <v>177138267</v>
      </c>
      <c r="AG20" s="121">
        <v>6494351</v>
      </c>
      <c r="AH20" s="121">
        <v>6048358</v>
      </c>
      <c r="AI20" s="121">
        <v>1296552</v>
      </c>
      <c r="AJ20" s="121">
        <v>31345</v>
      </c>
      <c r="AK20" s="121">
        <v>657878</v>
      </c>
      <c r="AL20" s="121">
        <v>64140</v>
      </c>
      <c r="AM20" s="121">
        <v>8294672</v>
      </c>
      <c r="AN20" s="121">
        <v>6057151</v>
      </c>
      <c r="AO20" s="121">
        <v>633221</v>
      </c>
      <c r="AP20" s="121">
        <v>2653</v>
      </c>
      <c r="AQ20" s="121">
        <v>6369005</v>
      </c>
      <c r="AR20" s="121">
        <v>2166743</v>
      </c>
      <c r="AS20" s="121">
        <v>2802060</v>
      </c>
      <c r="AT20" s="121">
        <v>228416</v>
      </c>
      <c r="AU20" s="121">
        <v>692688</v>
      </c>
      <c r="AV20" s="121">
        <v>2310024</v>
      </c>
      <c r="AW20" s="121">
        <v>877747</v>
      </c>
      <c r="AX20" s="121">
        <v>40053</v>
      </c>
      <c r="AY20" s="121">
        <v>11533868</v>
      </c>
      <c r="AZ20" s="121">
        <v>175653</v>
      </c>
      <c r="BA20" s="121">
        <v>30651</v>
      </c>
      <c r="BB20" s="121">
        <v>418881</v>
      </c>
      <c r="BC20" s="121">
        <v>338525</v>
      </c>
      <c r="BD20" s="121">
        <v>2474329</v>
      </c>
      <c r="BE20" s="121">
        <v>883376</v>
      </c>
      <c r="BF20" s="121">
        <v>2242366</v>
      </c>
      <c r="BG20" s="121">
        <v>20070</v>
      </c>
      <c r="BH20" s="121">
        <v>1016295</v>
      </c>
      <c r="BI20" s="121">
        <v>1696347</v>
      </c>
      <c r="BJ20" s="121">
        <v>1512626</v>
      </c>
      <c r="BK20" s="121">
        <v>244879</v>
      </c>
      <c r="BL20" s="121">
        <v>211833</v>
      </c>
      <c r="BM20" s="123">
        <v>721</v>
      </c>
      <c r="BN20" s="121">
        <v>304</v>
      </c>
      <c r="BO20" s="121">
        <v>267012</v>
      </c>
      <c r="BP20" s="121">
        <v>49071163</v>
      </c>
      <c r="BQ20" s="121">
        <v>1969403</v>
      </c>
      <c r="BR20" s="121">
        <v>154821733</v>
      </c>
      <c r="BS20" s="121">
        <v>115072966</v>
      </c>
      <c r="BT20" s="121">
        <v>0</v>
      </c>
      <c r="BU20" s="121">
        <v>726400946</v>
      </c>
      <c r="BV20" s="121">
        <v>142159</v>
      </c>
      <c r="BW20" s="124">
        <v>108229853</v>
      </c>
    </row>
    <row r="21" spans="1:76" ht="15.75" customHeight="1">
      <c r="A21" s="120" t="s">
        <v>192</v>
      </c>
      <c r="B21" s="121">
        <v>15646648</v>
      </c>
      <c r="C21" s="121">
        <v>2100003307</v>
      </c>
      <c r="D21" s="121">
        <v>2126905242</v>
      </c>
      <c r="E21" s="121">
        <f t="shared" si="0"/>
        <v>39649728</v>
      </c>
      <c r="F21" s="122">
        <v>1599743841</v>
      </c>
      <c r="G21" s="121">
        <v>14743049</v>
      </c>
      <c r="H21" s="121">
        <v>12014851</v>
      </c>
      <c r="I21" s="121">
        <v>35269567</v>
      </c>
      <c r="J21" s="121">
        <v>25511298</v>
      </c>
      <c r="K21" s="117">
        <f t="shared" si="1"/>
        <v>50012616</v>
      </c>
      <c r="L21" s="121">
        <v>8416082</v>
      </c>
      <c r="M21" s="121">
        <v>1733840</v>
      </c>
      <c r="N21" s="121">
        <v>4501088</v>
      </c>
      <c r="O21" s="121">
        <v>3684235</v>
      </c>
      <c r="P21" s="121">
        <v>60179187</v>
      </c>
      <c r="Q21" s="121">
        <v>7553018</v>
      </c>
      <c r="R21" s="121">
        <v>65629215</v>
      </c>
      <c r="S21" s="121">
        <v>6154756</v>
      </c>
      <c r="T21" s="122">
        <f t="shared" si="2"/>
        <v>112917481</v>
      </c>
      <c r="U21" s="121">
        <v>539115</v>
      </c>
      <c r="V21" s="121">
        <v>35335539</v>
      </c>
      <c r="W21" s="121">
        <v>5363662</v>
      </c>
      <c r="X21" s="122">
        <f t="shared" si="3"/>
        <v>30510992</v>
      </c>
      <c r="Y21" s="121">
        <v>1975632</v>
      </c>
      <c r="Z21" s="121">
        <v>2279133</v>
      </c>
      <c r="AA21" s="121">
        <v>64481259</v>
      </c>
      <c r="AB21" s="121">
        <v>277909306</v>
      </c>
      <c r="AC21" s="121">
        <v>168075509</v>
      </c>
      <c r="AD21" s="121">
        <v>72380405</v>
      </c>
      <c r="AE21" s="121">
        <v>61513816</v>
      </c>
      <c r="AF21" s="117">
        <f t="shared" si="4"/>
        <v>294070584</v>
      </c>
      <c r="AG21" s="121">
        <v>15744031</v>
      </c>
      <c r="AH21" s="121">
        <v>12755764</v>
      </c>
      <c r="AI21" s="121">
        <v>3808203</v>
      </c>
      <c r="AJ21" s="121">
        <v>26325</v>
      </c>
      <c r="AK21" s="121">
        <v>2094216</v>
      </c>
      <c r="AL21" s="121">
        <v>133025</v>
      </c>
      <c r="AM21" s="121">
        <v>21043012</v>
      </c>
      <c r="AN21" s="121">
        <v>8133742</v>
      </c>
      <c r="AO21" s="121">
        <v>3379027</v>
      </c>
      <c r="AP21" s="121">
        <v>73282</v>
      </c>
      <c r="AQ21" s="121">
        <v>6697406</v>
      </c>
      <c r="AR21" s="121">
        <v>3367003</v>
      </c>
      <c r="AS21" s="121">
        <v>7292324</v>
      </c>
      <c r="AT21" s="121">
        <v>931467</v>
      </c>
      <c r="AU21" s="121">
        <v>2081648</v>
      </c>
      <c r="AV21" s="121">
        <v>4196706</v>
      </c>
      <c r="AW21" s="121">
        <v>1726357</v>
      </c>
      <c r="AX21" s="121">
        <v>55617</v>
      </c>
      <c r="AY21" s="121">
        <v>26901935</v>
      </c>
      <c r="AZ21" s="121">
        <v>291871</v>
      </c>
      <c r="BA21" s="121">
        <v>111088</v>
      </c>
      <c r="BB21" s="121">
        <v>940089</v>
      </c>
      <c r="BC21" s="121">
        <v>657141</v>
      </c>
      <c r="BD21" s="121">
        <v>5371829</v>
      </c>
      <c r="BE21" s="121">
        <v>4259080</v>
      </c>
      <c r="BF21" s="121">
        <v>5809480</v>
      </c>
      <c r="BG21" s="121">
        <v>48546</v>
      </c>
      <c r="BH21" s="121">
        <v>2413749</v>
      </c>
      <c r="BI21" s="121">
        <v>3021587</v>
      </c>
      <c r="BJ21" s="121">
        <v>1641031</v>
      </c>
      <c r="BK21" s="121">
        <v>1105416</v>
      </c>
      <c r="BL21" s="121">
        <v>817833</v>
      </c>
      <c r="BM21" s="123">
        <v>2386</v>
      </c>
      <c r="BN21" s="121">
        <v>20396</v>
      </c>
      <c r="BO21" s="121">
        <v>390411</v>
      </c>
      <c r="BP21" s="121">
        <v>32645470</v>
      </c>
      <c r="BQ21" s="121">
        <v>1458658</v>
      </c>
      <c r="BR21" s="121">
        <v>334445855</v>
      </c>
      <c r="BS21" s="121">
        <v>164107390</v>
      </c>
      <c r="BT21" s="121">
        <v>0</v>
      </c>
      <c r="BU21" s="121">
        <v>1568729628</v>
      </c>
      <c r="BV21" s="121">
        <v>1498796</v>
      </c>
      <c r="BW21" s="124">
        <v>277714579</v>
      </c>
    </row>
    <row r="22" spans="1:76" ht="15.75" customHeight="1">
      <c r="A22" s="120" t="s">
        <v>193</v>
      </c>
      <c r="B22" s="121">
        <v>1806561</v>
      </c>
      <c r="C22" s="121">
        <v>401268048</v>
      </c>
      <c r="D22" s="121">
        <v>408048257</v>
      </c>
      <c r="E22" s="121">
        <f t="shared" si="0"/>
        <v>9954291</v>
      </c>
      <c r="F22" s="122">
        <v>290173207</v>
      </c>
      <c r="G22" s="121">
        <v>3926147</v>
      </c>
      <c r="H22" s="121">
        <v>3410911</v>
      </c>
      <c r="I22" s="121">
        <v>9710923</v>
      </c>
      <c r="J22" s="121">
        <v>7256870</v>
      </c>
      <c r="K22" s="117">
        <f t="shared" si="1"/>
        <v>13637070</v>
      </c>
      <c r="L22" s="121">
        <v>1360836</v>
      </c>
      <c r="M22" s="125">
        <v>1288376</v>
      </c>
      <c r="N22" s="121">
        <v>1333760</v>
      </c>
      <c r="O22" s="121">
        <v>831399</v>
      </c>
      <c r="P22" s="121">
        <v>26187374</v>
      </c>
      <c r="Q22" s="121">
        <v>2494940</v>
      </c>
      <c r="R22" s="121">
        <v>17395342</v>
      </c>
      <c r="S22" s="121">
        <v>1157679</v>
      </c>
      <c r="T22" s="122">
        <f t="shared" si="2"/>
        <v>40432458</v>
      </c>
      <c r="U22" s="121">
        <v>120646</v>
      </c>
      <c r="V22" s="121">
        <v>13267372</v>
      </c>
      <c r="W22" s="121">
        <v>1018670</v>
      </c>
      <c r="X22" s="122">
        <f t="shared" si="3"/>
        <v>12369348</v>
      </c>
      <c r="Y22" s="121">
        <v>603685</v>
      </c>
      <c r="Z22" s="121">
        <v>704189</v>
      </c>
      <c r="AA22" s="121">
        <v>11925053</v>
      </c>
      <c r="AB22" s="121">
        <v>47887023</v>
      </c>
      <c r="AC22" s="121">
        <v>22567817</v>
      </c>
      <c r="AD22" s="121">
        <v>8222838</v>
      </c>
      <c r="AE22" s="121">
        <v>6989013</v>
      </c>
      <c r="AF22" s="117">
        <f t="shared" si="4"/>
        <v>41481883</v>
      </c>
      <c r="AG22" s="121">
        <v>3924778</v>
      </c>
      <c r="AH22" s="121">
        <v>2711266</v>
      </c>
      <c r="AI22" s="121">
        <v>1159687</v>
      </c>
      <c r="AJ22" s="121">
        <v>1836</v>
      </c>
      <c r="AK22" s="121">
        <v>385420</v>
      </c>
      <c r="AL22" s="121">
        <v>4962</v>
      </c>
      <c r="AM22" s="121">
        <v>5302928</v>
      </c>
      <c r="AN22" s="121">
        <v>1035707</v>
      </c>
      <c r="AO22" s="121">
        <v>1251332</v>
      </c>
      <c r="AP22" s="121">
        <v>22534</v>
      </c>
      <c r="AQ22" s="121">
        <v>511980</v>
      </c>
      <c r="AR22" s="121">
        <v>893353</v>
      </c>
      <c r="AS22" s="121">
        <v>1958102</v>
      </c>
      <c r="AT22" s="121">
        <v>187636</v>
      </c>
      <c r="AU22" s="121">
        <v>591719</v>
      </c>
      <c r="AV22" s="121">
        <v>1483844</v>
      </c>
      <c r="AW22" s="121">
        <v>433014</v>
      </c>
      <c r="AX22" s="125">
        <v>23380</v>
      </c>
      <c r="AY22" s="121">
        <v>6780209</v>
      </c>
      <c r="AZ22" s="125">
        <v>40188</v>
      </c>
      <c r="BA22" s="121">
        <v>12309</v>
      </c>
      <c r="BB22" s="121">
        <v>241781</v>
      </c>
      <c r="BC22" s="121">
        <v>139297</v>
      </c>
      <c r="BD22" s="121">
        <v>1266299</v>
      </c>
      <c r="BE22" s="121">
        <v>2081433</v>
      </c>
      <c r="BF22" s="121">
        <v>1521930</v>
      </c>
      <c r="BG22" s="121">
        <v>2170</v>
      </c>
      <c r="BH22" s="121">
        <v>725834</v>
      </c>
      <c r="BI22" s="121">
        <v>340826</v>
      </c>
      <c r="BJ22" s="121">
        <v>0</v>
      </c>
      <c r="BK22" s="121">
        <v>0</v>
      </c>
      <c r="BL22" s="121">
        <v>273453</v>
      </c>
      <c r="BM22" s="123">
        <v>741</v>
      </c>
      <c r="BN22" s="125">
        <v>30729</v>
      </c>
      <c r="BO22" s="121">
        <v>141118</v>
      </c>
      <c r="BP22" s="121">
        <v>1373907</v>
      </c>
      <c r="BQ22" s="121">
        <v>69138</v>
      </c>
      <c r="BR22" s="121">
        <v>63700012</v>
      </c>
      <c r="BS22" s="121">
        <v>19816412</v>
      </c>
      <c r="BT22" s="125">
        <v>0</v>
      </c>
      <c r="BU22" s="121">
        <v>316757816</v>
      </c>
      <c r="BV22" s="121">
        <v>2196553</v>
      </c>
      <c r="BW22" s="124">
        <v>68413205</v>
      </c>
    </row>
    <row r="23" spans="1:76" ht="15.75" customHeight="1">
      <c r="A23" s="120" t="s">
        <v>194</v>
      </c>
      <c r="B23" s="121">
        <v>2347551</v>
      </c>
      <c r="C23" s="121">
        <v>785483208</v>
      </c>
      <c r="D23" s="121">
        <v>802081354</v>
      </c>
      <c r="E23" s="121">
        <f t="shared" si="0"/>
        <v>22983862</v>
      </c>
      <c r="F23" s="122">
        <v>516344861</v>
      </c>
      <c r="G23" s="121">
        <v>10033239</v>
      </c>
      <c r="H23" s="121">
        <v>9252336</v>
      </c>
      <c r="I23" s="121">
        <v>25156153</v>
      </c>
      <c r="J23" s="121">
        <v>19687999</v>
      </c>
      <c r="K23" s="117">
        <f t="shared" si="1"/>
        <v>35189392</v>
      </c>
      <c r="L23" s="121">
        <v>1848117</v>
      </c>
      <c r="M23" s="125">
        <v>0</v>
      </c>
      <c r="N23" s="121">
        <v>2674691</v>
      </c>
      <c r="O23" s="121">
        <v>1688061</v>
      </c>
      <c r="P23" s="121">
        <v>90540443</v>
      </c>
      <c r="Q23" s="121">
        <v>5733596</v>
      </c>
      <c r="R23" s="121">
        <v>42981029</v>
      </c>
      <c r="S23" s="121">
        <v>2029401</v>
      </c>
      <c r="T23" s="122">
        <f t="shared" si="2"/>
        <v>126745105</v>
      </c>
      <c r="U23" s="121">
        <v>160455</v>
      </c>
      <c r="V23" s="121">
        <v>45081406</v>
      </c>
      <c r="W23" s="121">
        <v>1725888</v>
      </c>
      <c r="X23" s="122">
        <f t="shared" si="3"/>
        <v>43515973</v>
      </c>
      <c r="Y23" s="121">
        <v>1538770</v>
      </c>
      <c r="Z23" s="121">
        <v>1214215</v>
      </c>
      <c r="AA23" s="121">
        <v>20240114</v>
      </c>
      <c r="AB23" s="121">
        <v>71334997</v>
      </c>
      <c r="AC23" s="121">
        <v>27842084</v>
      </c>
      <c r="AD23" s="121">
        <v>10853936</v>
      </c>
      <c r="AE23" s="121">
        <v>9219963</v>
      </c>
      <c r="AF23" s="117">
        <f t="shared" si="4"/>
        <v>57302161</v>
      </c>
      <c r="AG23" s="121">
        <v>9819601</v>
      </c>
      <c r="AH23" s="121">
        <v>5058983</v>
      </c>
      <c r="AI23" s="121">
        <v>3284926</v>
      </c>
      <c r="AJ23" s="121">
        <v>31473</v>
      </c>
      <c r="AK23" s="121">
        <v>736247</v>
      </c>
      <c r="AL23" s="121">
        <v>37792</v>
      </c>
      <c r="AM23" s="121">
        <v>13496336</v>
      </c>
      <c r="AN23" s="121">
        <v>2142352</v>
      </c>
      <c r="AO23" s="121">
        <v>3150916</v>
      </c>
      <c r="AP23" s="121">
        <v>77908</v>
      </c>
      <c r="AQ23" s="121">
        <v>573530</v>
      </c>
      <c r="AR23" s="121">
        <v>1849959</v>
      </c>
      <c r="AS23" s="121">
        <v>4495407</v>
      </c>
      <c r="AT23" s="121">
        <v>515159</v>
      </c>
      <c r="AU23" s="121">
        <v>1475039</v>
      </c>
      <c r="AV23" s="121">
        <v>4042468</v>
      </c>
      <c r="AW23" s="121">
        <v>593895</v>
      </c>
      <c r="AX23" s="125">
        <v>0</v>
      </c>
      <c r="AY23" s="121">
        <v>16598146</v>
      </c>
      <c r="AZ23" s="125">
        <v>0</v>
      </c>
      <c r="BA23" s="121">
        <v>13633</v>
      </c>
      <c r="BB23" s="121">
        <v>484201</v>
      </c>
      <c r="BC23" s="121">
        <v>168667</v>
      </c>
      <c r="BD23" s="121">
        <v>2834730</v>
      </c>
      <c r="BE23" s="121">
        <v>6183211</v>
      </c>
      <c r="BF23" s="121">
        <v>3432310</v>
      </c>
      <c r="BG23" s="121">
        <v>9321</v>
      </c>
      <c r="BH23" s="121">
        <v>1596352</v>
      </c>
      <c r="BI23" s="121">
        <v>534023</v>
      </c>
      <c r="BJ23" s="121">
        <v>0</v>
      </c>
      <c r="BK23" s="121">
        <v>0</v>
      </c>
      <c r="BL23" s="121">
        <v>1106849</v>
      </c>
      <c r="BM23" s="123">
        <v>936</v>
      </c>
      <c r="BN23" s="125">
        <v>0</v>
      </c>
      <c r="BO23" s="121">
        <v>205757</v>
      </c>
      <c r="BP23" s="121">
        <v>1159852</v>
      </c>
      <c r="BQ23" s="121">
        <v>66284</v>
      </c>
      <c r="BR23" s="121">
        <v>115833837</v>
      </c>
      <c r="BS23" s="121">
        <v>25737005</v>
      </c>
      <c r="BT23" s="125">
        <v>912</v>
      </c>
      <c r="BU23" s="121">
        <v>643201142</v>
      </c>
      <c r="BV23" s="121">
        <v>14798246</v>
      </c>
      <c r="BW23" s="124">
        <v>167805011</v>
      </c>
    </row>
    <row r="24" spans="1:76" ht="15.75" customHeight="1">
      <c r="A24" s="120" t="s">
        <v>195</v>
      </c>
      <c r="B24" s="121">
        <v>705029</v>
      </c>
      <c r="C24" s="121">
        <v>477502309</v>
      </c>
      <c r="D24" s="121">
        <v>487425815</v>
      </c>
      <c r="E24" s="121">
        <f t="shared" si="0"/>
        <v>14828368</v>
      </c>
      <c r="F24" s="122">
        <v>259165177</v>
      </c>
      <c r="G24" s="121">
        <v>7993170</v>
      </c>
      <c r="H24" s="121">
        <v>7760278</v>
      </c>
      <c r="I24" s="121">
        <v>21643659</v>
      </c>
      <c r="J24" s="121">
        <v>17559609</v>
      </c>
      <c r="K24" s="117">
        <f t="shared" si="1"/>
        <v>29636829</v>
      </c>
      <c r="L24" s="121">
        <v>965952</v>
      </c>
      <c r="M24" s="125">
        <v>0</v>
      </c>
      <c r="N24" s="121">
        <v>1367612</v>
      </c>
      <c r="O24" s="121">
        <v>878521</v>
      </c>
      <c r="P24" s="121">
        <v>97360994</v>
      </c>
      <c r="Q24" s="121">
        <v>4804792</v>
      </c>
      <c r="R24" s="121">
        <v>20955171</v>
      </c>
      <c r="S24" s="121">
        <v>1097005</v>
      </c>
      <c r="T24" s="122">
        <f t="shared" si="2"/>
        <v>112903459</v>
      </c>
      <c r="U24" s="121">
        <v>34526</v>
      </c>
      <c r="V24" s="121">
        <v>50833277</v>
      </c>
      <c r="W24" s="121">
        <v>648225</v>
      </c>
      <c r="X24" s="122">
        <f t="shared" si="3"/>
        <v>50219578</v>
      </c>
      <c r="Y24" s="121">
        <v>1310873</v>
      </c>
      <c r="Z24" s="121">
        <v>1165307</v>
      </c>
      <c r="AA24" s="121">
        <v>10610112</v>
      </c>
      <c r="AB24" s="121">
        <v>25450508</v>
      </c>
      <c r="AC24" s="121">
        <v>7005128</v>
      </c>
      <c r="AD24" s="121">
        <v>3597681</v>
      </c>
      <c r="AE24" s="121">
        <v>3057164</v>
      </c>
      <c r="AF24" s="117">
        <f t="shared" si="4"/>
        <v>20672404</v>
      </c>
      <c r="AG24" s="121">
        <v>6373309</v>
      </c>
      <c r="AH24" s="121">
        <v>2305038</v>
      </c>
      <c r="AI24" s="121">
        <v>3172879</v>
      </c>
      <c r="AJ24" s="121">
        <v>8740</v>
      </c>
      <c r="AK24" s="121">
        <v>371825</v>
      </c>
      <c r="AL24" s="121">
        <v>20080</v>
      </c>
      <c r="AM24" s="121">
        <v>9749520</v>
      </c>
      <c r="AN24" s="121">
        <v>1387679</v>
      </c>
      <c r="AO24" s="121">
        <v>2490906</v>
      </c>
      <c r="AP24" s="121">
        <v>196443</v>
      </c>
      <c r="AQ24" s="121">
        <v>91472</v>
      </c>
      <c r="AR24" s="121">
        <v>930975</v>
      </c>
      <c r="AS24" s="121">
        <v>3247002</v>
      </c>
      <c r="AT24" s="121">
        <v>438427</v>
      </c>
      <c r="AU24" s="121">
        <v>1301862</v>
      </c>
      <c r="AV24" s="121">
        <v>1858374</v>
      </c>
      <c r="AW24" s="121">
        <v>400994</v>
      </c>
      <c r="AX24" s="125">
        <v>0</v>
      </c>
      <c r="AY24" s="121">
        <v>9923506</v>
      </c>
      <c r="AZ24" s="125">
        <v>0</v>
      </c>
      <c r="BA24" s="123">
        <v>3601</v>
      </c>
      <c r="BB24" s="121">
        <v>249311</v>
      </c>
      <c r="BC24" s="125">
        <v>56069</v>
      </c>
      <c r="BD24" s="121">
        <v>1472420</v>
      </c>
      <c r="BE24" s="121">
        <v>3634545</v>
      </c>
      <c r="BF24" s="121">
        <v>1831543</v>
      </c>
      <c r="BG24" s="121">
        <v>15514</v>
      </c>
      <c r="BH24" s="121">
        <v>1050953</v>
      </c>
      <c r="BI24" s="121">
        <v>172583</v>
      </c>
      <c r="BJ24" s="121">
        <v>0</v>
      </c>
      <c r="BK24" s="121">
        <v>0</v>
      </c>
      <c r="BL24" s="121">
        <v>1305382</v>
      </c>
      <c r="BM24" s="121">
        <v>0</v>
      </c>
      <c r="BN24" s="125">
        <v>0</v>
      </c>
      <c r="BO24" s="125">
        <v>337423</v>
      </c>
      <c r="BP24" s="121">
        <v>276515</v>
      </c>
      <c r="BQ24" s="121">
        <v>13427</v>
      </c>
      <c r="BR24" s="121">
        <v>61939846</v>
      </c>
      <c r="BS24" s="121">
        <v>8020368</v>
      </c>
      <c r="BT24" s="123">
        <v>8151</v>
      </c>
      <c r="BU24" s="121">
        <v>407699527</v>
      </c>
      <c r="BV24" s="121">
        <v>6801209</v>
      </c>
      <c r="BW24" s="124">
        <v>117906140</v>
      </c>
    </row>
    <row r="25" spans="1:76" ht="15.75" customHeight="1">
      <c r="A25" s="120" t="s">
        <v>196</v>
      </c>
      <c r="B25" s="121">
        <v>169413</v>
      </c>
      <c r="C25" s="121">
        <v>204812273</v>
      </c>
      <c r="D25" s="121">
        <v>208303810</v>
      </c>
      <c r="E25" s="121">
        <f t="shared" si="0"/>
        <v>7815743</v>
      </c>
      <c r="F25" s="122">
        <v>91406824</v>
      </c>
      <c r="G25" s="121">
        <v>3891275</v>
      </c>
      <c r="H25" s="121">
        <v>3570314</v>
      </c>
      <c r="I25" s="121">
        <v>10597801</v>
      </c>
      <c r="J25" s="121">
        <v>8656669</v>
      </c>
      <c r="K25" s="117">
        <f t="shared" si="1"/>
        <v>14489076</v>
      </c>
      <c r="L25" s="121">
        <v>615971</v>
      </c>
      <c r="M25" s="125">
        <v>0</v>
      </c>
      <c r="N25" s="121">
        <v>428120</v>
      </c>
      <c r="O25" s="121">
        <v>304138</v>
      </c>
      <c r="P25" s="121">
        <v>52498821</v>
      </c>
      <c r="Q25" s="121">
        <v>2627919</v>
      </c>
      <c r="R25" s="121">
        <v>6763276</v>
      </c>
      <c r="S25" s="121">
        <v>513537</v>
      </c>
      <c r="T25" s="122">
        <f t="shared" si="2"/>
        <v>56244623</v>
      </c>
      <c r="U25" s="121">
        <v>10960</v>
      </c>
      <c r="V25" s="121">
        <v>31555733</v>
      </c>
      <c r="W25" s="121">
        <v>159467</v>
      </c>
      <c r="X25" s="122">
        <f t="shared" si="3"/>
        <v>31407226</v>
      </c>
      <c r="Y25" s="121">
        <v>791051</v>
      </c>
      <c r="Z25" s="121">
        <v>596933</v>
      </c>
      <c r="AA25" s="121">
        <v>4130344</v>
      </c>
      <c r="AB25" s="121">
        <v>7389458</v>
      </c>
      <c r="AC25" s="121">
        <v>2023158</v>
      </c>
      <c r="AD25" s="121">
        <v>925966</v>
      </c>
      <c r="AE25" s="121">
        <v>786816</v>
      </c>
      <c r="AF25" s="117">
        <f t="shared" si="4"/>
        <v>6940318</v>
      </c>
      <c r="AG25" s="121">
        <v>2259922</v>
      </c>
      <c r="AH25" s="121">
        <v>781878</v>
      </c>
      <c r="AI25" s="121">
        <v>1598681</v>
      </c>
      <c r="AJ25" s="121">
        <v>11383</v>
      </c>
      <c r="AK25" s="121">
        <v>87789</v>
      </c>
      <c r="AL25" s="121">
        <v>8239</v>
      </c>
      <c r="AM25" s="121">
        <v>3872378</v>
      </c>
      <c r="AN25" s="121">
        <v>507228</v>
      </c>
      <c r="AO25" s="121">
        <v>1609282</v>
      </c>
      <c r="AP25" s="121">
        <v>95013</v>
      </c>
      <c r="AQ25" s="121">
        <v>15490</v>
      </c>
      <c r="AR25" s="121">
        <v>217762</v>
      </c>
      <c r="AS25" s="121">
        <v>1554825</v>
      </c>
      <c r="AT25" s="121">
        <v>142357</v>
      </c>
      <c r="AU25" s="121">
        <v>796996</v>
      </c>
      <c r="AV25" s="121">
        <v>1557455</v>
      </c>
      <c r="AW25" s="121">
        <v>144655</v>
      </c>
      <c r="AX25" s="125">
        <v>0</v>
      </c>
      <c r="AY25" s="121">
        <v>3491537</v>
      </c>
      <c r="AZ25" s="121">
        <v>232</v>
      </c>
      <c r="BA25" s="123">
        <v>619</v>
      </c>
      <c r="BB25" s="121">
        <v>61396</v>
      </c>
      <c r="BC25" s="125">
        <v>0</v>
      </c>
      <c r="BD25" s="121">
        <v>520230</v>
      </c>
      <c r="BE25" s="121">
        <v>1054239</v>
      </c>
      <c r="BF25" s="121">
        <v>565863</v>
      </c>
      <c r="BG25" s="121">
        <v>2068</v>
      </c>
      <c r="BH25" s="121">
        <v>379438</v>
      </c>
      <c r="BI25" s="121">
        <v>44933</v>
      </c>
      <c r="BJ25" s="121">
        <v>0</v>
      </c>
      <c r="BK25" s="121">
        <v>0</v>
      </c>
      <c r="BL25" s="121">
        <v>831343</v>
      </c>
      <c r="BM25" s="125">
        <v>112</v>
      </c>
      <c r="BN25" s="125">
        <v>19289</v>
      </c>
      <c r="BO25" s="125">
        <v>0</v>
      </c>
      <c r="BP25" s="121">
        <v>51181</v>
      </c>
      <c r="BQ25" s="121">
        <v>2484</v>
      </c>
      <c r="BR25" s="121">
        <v>24567573</v>
      </c>
      <c r="BS25" s="121">
        <v>1914055</v>
      </c>
      <c r="BT25" s="123">
        <v>3249</v>
      </c>
      <c r="BU25" s="121">
        <v>178419553</v>
      </c>
      <c r="BV25" s="121">
        <v>1316908</v>
      </c>
      <c r="BW25" s="124">
        <v>52014773</v>
      </c>
    </row>
    <row r="26" spans="1:76" ht="15.75" customHeight="1">
      <c r="A26" s="120" t="s">
        <v>197</v>
      </c>
      <c r="B26" s="121">
        <v>71874</v>
      </c>
      <c r="C26" s="121">
        <v>123673838</v>
      </c>
      <c r="D26" s="121">
        <v>125576432</v>
      </c>
      <c r="E26" s="121">
        <f t="shared" si="0"/>
        <v>4918599</v>
      </c>
      <c r="F26" s="122">
        <v>49076440</v>
      </c>
      <c r="G26" s="121">
        <v>2709135</v>
      </c>
      <c r="H26" s="121">
        <v>2451579</v>
      </c>
      <c r="I26" s="121">
        <v>7887129</v>
      </c>
      <c r="J26" s="121">
        <v>6539452</v>
      </c>
      <c r="K26" s="117">
        <f t="shared" si="1"/>
        <v>10596264</v>
      </c>
      <c r="L26" s="121">
        <v>452356</v>
      </c>
      <c r="M26" s="125">
        <v>0</v>
      </c>
      <c r="N26" s="121">
        <v>265010</v>
      </c>
      <c r="O26" s="121">
        <v>204097</v>
      </c>
      <c r="P26" s="121">
        <v>32948511</v>
      </c>
      <c r="Q26" s="121">
        <v>1885324</v>
      </c>
      <c r="R26" s="121">
        <v>3706800</v>
      </c>
      <c r="S26" s="121">
        <v>325523</v>
      </c>
      <c r="T26" s="122">
        <f t="shared" si="2"/>
        <v>34505377</v>
      </c>
      <c r="U26" s="121">
        <v>3970</v>
      </c>
      <c r="V26" s="121">
        <v>22251623</v>
      </c>
      <c r="W26" s="121">
        <v>67385</v>
      </c>
      <c r="X26" s="122">
        <f t="shared" si="3"/>
        <v>22188208</v>
      </c>
      <c r="Y26" s="121">
        <v>564044</v>
      </c>
      <c r="Z26" s="121">
        <v>308199</v>
      </c>
      <c r="AA26" s="121">
        <v>2932699</v>
      </c>
      <c r="AB26" s="121">
        <v>3685738</v>
      </c>
      <c r="AC26" s="121">
        <v>997078</v>
      </c>
      <c r="AD26" s="121">
        <v>425684</v>
      </c>
      <c r="AE26" s="121">
        <v>361767</v>
      </c>
      <c r="AF26" s="117">
        <f t="shared" si="4"/>
        <v>4291544</v>
      </c>
      <c r="AG26" s="121">
        <v>1383082</v>
      </c>
      <c r="AH26" s="121">
        <v>421207</v>
      </c>
      <c r="AI26" s="121">
        <v>968736</v>
      </c>
      <c r="AJ26" s="121">
        <v>8053</v>
      </c>
      <c r="AK26" s="121">
        <v>77938</v>
      </c>
      <c r="AL26" s="121">
        <v>1315</v>
      </c>
      <c r="AM26" s="121">
        <v>2393120</v>
      </c>
      <c r="AN26" s="121">
        <v>271593</v>
      </c>
      <c r="AO26" s="121">
        <v>961976</v>
      </c>
      <c r="AP26" s="121">
        <v>36667</v>
      </c>
      <c r="AQ26" s="121">
        <v>6268</v>
      </c>
      <c r="AR26" s="121">
        <v>94581</v>
      </c>
      <c r="AS26" s="121">
        <v>1069253</v>
      </c>
      <c r="AT26" s="121">
        <v>68748</v>
      </c>
      <c r="AU26" s="121">
        <v>550453</v>
      </c>
      <c r="AV26" s="121">
        <v>685200</v>
      </c>
      <c r="AW26" s="121">
        <v>75486</v>
      </c>
      <c r="AX26" s="125">
        <v>0</v>
      </c>
      <c r="AY26" s="121">
        <v>1902594</v>
      </c>
      <c r="AZ26" s="121">
        <v>135</v>
      </c>
      <c r="BA26" s="123">
        <v>122</v>
      </c>
      <c r="BB26" s="121">
        <v>24320</v>
      </c>
      <c r="BC26" s="125">
        <v>0</v>
      </c>
      <c r="BD26" s="121">
        <v>271718</v>
      </c>
      <c r="BE26" s="121">
        <v>516347</v>
      </c>
      <c r="BF26" s="121">
        <v>252871</v>
      </c>
      <c r="BG26" s="121">
        <v>891</v>
      </c>
      <c r="BH26" s="121">
        <v>217770</v>
      </c>
      <c r="BI26" s="121">
        <v>19062</v>
      </c>
      <c r="BJ26" s="121">
        <v>0</v>
      </c>
      <c r="BK26" s="121">
        <v>0</v>
      </c>
      <c r="BL26" s="121">
        <v>568764</v>
      </c>
      <c r="BM26" s="125">
        <v>0</v>
      </c>
      <c r="BN26" s="125">
        <v>0</v>
      </c>
      <c r="BO26" s="125">
        <v>0</v>
      </c>
      <c r="BP26" s="121">
        <v>15897</v>
      </c>
      <c r="BQ26" s="121">
        <v>723</v>
      </c>
      <c r="BR26" s="121">
        <v>15114599</v>
      </c>
      <c r="BS26" s="121">
        <v>802231</v>
      </c>
      <c r="BT26" s="123">
        <v>17705</v>
      </c>
      <c r="BU26" s="121">
        <v>107859899</v>
      </c>
      <c r="BV26" s="121">
        <v>702119</v>
      </c>
      <c r="BW26" s="124">
        <v>31437165</v>
      </c>
    </row>
    <row r="27" spans="1:76" ht="15.75" customHeight="1">
      <c r="A27" s="120" t="s">
        <v>198</v>
      </c>
      <c r="B27" s="121">
        <v>106711</v>
      </c>
      <c r="C27" s="121">
        <v>317872956</v>
      </c>
      <c r="D27" s="121">
        <v>321815843</v>
      </c>
      <c r="E27" s="121">
        <f t="shared" si="0"/>
        <v>12659838</v>
      </c>
      <c r="F27" s="122">
        <v>106623251</v>
      </c>
      <c r="G27" s="121">
        <v>7552710</v>
      </c>
      <c r="H27" s="121">
        <v>5620490</v>
      </c>
      <c r="I27" s="121">
        <v>21746105</v>
      </c>
      <c r="J27" s="121">
        <v>18101293</v>
      </c>
      <c r="K27" s="117">
        <f t="shared" si="1"/>
        <v>29298815</v>
      </c>
      <c r="L27" s="121">
        <v>1241947</v>
      </c>
      <c r="M27" s="125">
        <v>0</v>
      </c>
      <c r="N27" s="121">
        <v>432151</v>
      </c>
      <c r="O27" s="121">
        <v>404869</v>
      </c>
      <c r="P27" s="121">
        <v>87252113</v>
      </c>
      <c r="Q27" s="121">
        <v>5031061</v>
      </c>
      <c r="R27" s="121">
        <v>7356405</v>
      </c>
      <c r="S27" s="121">
        <v>782217</v>
      </c>
      <c r="T27" s="122">
        <f t="shared" si="2"/>
        <v>88822522</v>
      </c>
      <c r="U27" s="121">
        <v>5365</v>
      </c>
      <c r="V27" s="121">
        <v>75234491</v>
      </c>
      <c r="W27" s="121">
        <v>92099</v>
      </c>
      <c r="X27" s="122">
        <f t="shared" si="3"/>
        <v>75147757</v>
      </c>
      <c r="Y27" s="121">
        <v>1650389</v>
      </c>
      <c r="Z27" s="121">
        <v>846128</v>
      </c>
      <c r="AA27" s="121">
        <v>6778287</v>
      </c>
      <c r="AB27" s="121">
        <v>6480748</v>
      </c>
      <c r="AC27" s="121">
        <v>1912086</v>
      </c>
      <c r="AD27" s="121">
        <v>674483</v>
      </c>
      <c r="AE27" s="121">
        <v>573287</v>
      </c>
      <c r="AF27" s="117">
        <f t="shared" si="4"/>
        <v>9263660</v>
      </c>
      <c r="AG27" s="121">
        <v>2775679</v>
      </c>
      <c r="AH27" s="121">
        <v>705345</v>
      </c>
      <c r="AI27" s="121">
        <v>2139749</v>
      </c>
      <c r="AJ27" s="121">
        <v>25972</v>
      </c>
      <c r="AK27" s="125">
        <v>132282</v>
      </c>
      <c r="AL27" s="125">
        <v>11428</v>
      </c>
      <c r="AM27" s="121">
        <v>4954512</v>
      </c>
      <c r="AN27" s="121">
        <v>579577</v>
      </c>
      <c r="AO27" s="121">
        <v>3056410</v>
      </c>
      <c r="AP27" s="121">
        <v>190080</v>
      </c>
      <c r="AQ27" s="121">
        <v>7825</v>
      </c>
      <c r="AR27" s="121">
        <v>157637</v>
      </c>
      <c r="AS27" s="121">
        <v>2642800</v>
      </c>
      <c r="AT27" s="121">
        <v>188785</v>
      </c>
      <c r="AU27" s="121">
        <v>1639351</v>
      </c>
      <c r="AV27" s="121">
        <v>2332726</v>
      </c>
      <c r="AW27" s="121">
        <v>327314</v>
      </c>
      <c r="AX27" s="125">
        <v>0</v>
      </c>
      <c r="AY27" s="121">
        <v>3942886</v>
      </c>
      <c r="AZ27" s="121">
        <v>99</v>
      </c>
      <c r="BA27" s="123">
        <v>20</v>
      </c>
      <c r="BB27" s="121">
        <v>29458</v>
      </c>
      <c r="BC27" s="125">
        <v>0</v>
      </c>
      <c r="BD27" s="121">
        <v>536968</v>
      </c>
      <c r="BE27" s="121">
        <v>746694</v>
      </c>
      <c r="BF27" s="121">
        <v>405633</v>
      </c>
      <c r="BG27" s="121">
        <v>879</v>
      </c>
      <c r="BH27" s="121">
        <v>348294</v>
      </c>
      <c r="BI27" s="121">
        <v>26803</v>
      </c>
      <c r="BJ27" s="121">
        <v>0</v>
      </c>
      <c r="BK27" s="121">
        <v>0</v>
      </c>
      <c r="BL27" s="121">
        <v>1782696</v>
      </c>
      <c r="BM27" s="123">
        <v>6</v>
      </c>
      <c r="BN27" s="121">
        <v>8191</v>
      </c>
      <c r="BO27" s="125">
        <v>0</v>
      </c>
      <c r="BP27" s="121">
        <v>22172</v>
      </c>
      <c r="BQ27" s="121">
        <v>1093</v>
      </c>
      <c r="BR27" s="121">
        <v>37569828</v>
      </c>
      <c r="BS27" s="121">
        <v>1167909</v>
      </c>
      <c r="BT27" s="123">
        <v>13280</v>
      </c>
      <c r="BU27" s="121">
        <v>279261944</v>
      </c>
      <c r="BV27" s="121">
        <v>1610429</v>
      </c>
      <c r="BW27" s="124">
        <v>80076469</v>
      </c>
    </row>
    <row r="28" spans="1:76" ht="15.75" customHeight="1">
      <c r="A28" s="120" t="s">
        <v>199</v>
      </c>
      <c r="B28" s="121">
        <v>27167</v>
      </c>
      <c r="C28" s="121">
        <v>185813467</v>
      </c>
      <c r="D28" s="121">
        <v>187544299</v>
      </c>
      <c r="E28" s="121">
        <f t="shared" si="0"/>
        <v>7736815</v>
      </c>
      <c r="F28" s="122">
        <v>52781479</v>
      </c>
      <c r="G28" s="121">
        <v>5421035</v>
      </c>
      <c r="H28" s="121">
        <v>2990600</v>
      </c>
      <c r="I28" s="121">
        <v>14765229</v>
      </c>
      <c r="J28" s="121">
        <v>12597205</v>
      </c>
      <c r="K28" s="117">
        <f t="shared" si="1"/>
        <v>20186264</v>
      </c>
      <c r="L28" s="121">
        <v>715976</v>
      </c>
      <c r="M28" s="125">
        <v>0</v>
      </c>
      <c r="N28" s="121">
        <v>121034</v>
      </c>
      <c r="O28" s="121">
        <v>200875</v>
      </c>
      <c r="P28" s="121">
        <v>45235066</v>
      </c>
      <c r="Q28" s="121">
        <v>4652973</v>
      </c>
      <c r="R28" s="121">
        <v>2942774</v>
      </c>
      <c r="S28" s="121">
        <v>565719</v>
      </c>
      <c r="T28" s="122">
        <f t="shared" si="2"/>
        <v>42879307</v>
      </c>
      <c r="U28" s="121">
        <v>1422</v>
      </c>
      <c r="V28" s="121">
        <v>60547450</v>
      </c>
      <c r="W28" s="121">
        <v>19583</v>
      </c>
      <c r="X28" s="122">
        <f t="shared" si="3"/>
        <v>60529289</v>
      </c>
      <c r="Y28" s="121">
        <v>1057826</v>
      </c>
      <c r="Z28" s="121">
        <v>363380</v>
      </c>
      <c r="AA28" s="121">
        <v>2509355</v>
      </c>
      <c r="AB28" s="121">
        <v>2187684</v>
      </c>
      <c r="AC28" s="121">
        <v>765969</v>
      </c>
      <c r="AD28" s="121">
        <v>183322</v>
      </c>
      <c r="AE28" s="121">
        <v>155821</v>
      </c>
      <c r="AF28" s="117">
        <f t="shared" si="4"/>
        <v>3431145</v>
      </c>
      <c r="AG28" s="121">
        <v>1178430</v>
      </c>
      <c r="AH28" s="121">
        <v>292798</v>
      </c>
      <c r="AI28" s="121">
        <v>1464963</v>
      </c>
      <c r="AJ28" s="121">
        <v>7324</v>
      </c>
      <c r="AK28" s="125">
        <v>0</v>
      </c>
      <c r="AL28" s="125">
        <v>0</v>
      </c>
      <c r="AM28" s="121">
        <v>2644330</v>
      </c>
      <c r="AN28" s="121">
        <v>232853</v>
      </c>
      <c r="AO28" s="121">
        <v>2184120</v>
      </c>
      <c r="AP28" s="121">
        <v>120526</v>
      </c>
      <c r="AQ28" s="121">
        <v>892</v>
      </c>
      <c r="AR28" s="121">
        <v>28796</v>
      </c>
      <c r="AS28" s="121">
        <v>1467657</v>
      </c>
      <c r="AT28" s="121">
        <v>79424</v>
      </c>
      <c r="AU28" s="121">
        <v>942035</v>
      </c>
      <c r="AV28" s="121">
        <v>1160618</v>
      </c>
      <c r="AW28" s="121">
        <v>245342</v>
      </c>
      <c r="AX28" s="125">
        <v>0</v>
      </c>
      <c r="AY28" s="121">
        <v>1730833</v>
      </c>
      <c r="AZ28" s="121">
        <v>21</v>
      </c>
      <c r="BA28" s="125">
        <v>2033</v>
      </c>
      <c r="BB28" s="121">
        <v>6017</v>
      </c>
      <c r="BC28" s="125">
        <v>0</v>
      </c>
      <c r="BD28" s="121">
        <v>193770</v>
      </c>
      <c r="BE28" s="121">
        <v>145312</v>
      </c>
      <c r="BF28" s="121">
        <v>101496</v>
      </c>
      <c r="BG28" s="121">
        <v>787</v>
      </c>
      <c r="BH28" s="121">
        <v>179743</v>
      </c>
      <c r="BI28" s="121">
        <v>5552</v>
      </c>
      <c r="BJ28" s="121">
        <v>0</v>
      </c>
      <c r="BK28" s="121">
        <v>0</v>
      </c>
      <c r="BL28" s="121">
        <v>1083457</v>
      </c>
      <c r="BM28" s="125">
        <v>24</v>
      </c>
      <c r="BN28" s="121">
        <v>1017</v>
      </c>
      <c r="BO28" s="125">
        <v>0</v>
      </c>
      <c r="BP28" s="121">
        <v>3649</v>
      </c>
      <c r="BQ28" s="121">
        <v>159</v>
      </c>
      <c r="BR28" s="121">
        <v>21309722</v>
      </c>
      <c r="BS28" s="121">
        <v>291630</v>
      </c>
      <c r="BT28" s="123">
        <v>11015</v>
      </c>
      <c r="BU28" s="121">
        <v>164348456</v>
      </c>
      <c r="BV28" s="121">
        <v>874367</v>
      </c>
      <c r="BW28" s="124">
        <v>44855141</v>
      </c>
    </row>
    <row r="29" spans="1:76" ht="15.75" customHeight="1">
      <c r="A29" s="120" t="s">
        <v>200</v>
      </c>
      <c r="B29" s="121">
        <v>17685</v>
      </c>
      <c r="C29" s="121">
        <v>546666931</v>
      </c>
      <c r="D29" s="121">
        <v>549902190</v>
      </c>
      <c r="E29" s="121">
        <f t="shared" si="0"/>
        <v>22026735</v>
      </c>
      <c r="F29" s="122">
        <v>87915690</v>
      </c>
      <c r="G29" s="121">
        <v>19250383</v>
      </c>
      <c r="H29" s="121">
        <v>5374379</v>
      </c>
      <c r="I29" s="121">
        <v>58268862</v>
      </c>
      <c r="J29" s="121">
        <v>51788931</v>
      </c>
      <c r="K29" s="117">
        <f t="shared" si="1"/>
        <v>77519245</v>
      </c>
      <c r="L29" s="121">
        <v>1779716</v>
      </c>
      <c r="M29" s="125">
        <v>0</v>
      </c>
      <c r="N29" s="121">
        <v>149695</v>
      </c>
      <c r="O29" s="121">
        <v>290260</v>
      </c>
      <c r="P29" s="121">
        <v>105458765</v>
      </c>
      <c r="Q29" s="121">
        <v>15776063</v>
      </c>
      <c r="R29" s="121">
        <v>5236348</v>
      </c>
      <c r="S29" s="121">
        <v>1274050</v>
      </c>
      <c r="T29" s="122">
        <f t="shared" si="2"/>
        <v>93504435</v>
      </c>
      <c r="U29" s="121">
        <v>241</v>
      </c>
      <c r="V29" s="121">
        <v>265295090</v>
      </c>
      <c r="W29" s="121">
        <v>9497</v>
      </c>
      <c r="X29" s="122">
        <f t="shared" si="3"/>
        <v>265285834</v>
      </c>
      <c r="Y29" s="121">
        <v>5922417</v>
      </c>
      <c r="Z29" s="121">
        <v>838543</v>
      </c>
      <c r="AA29" s="121">
        <v>2863653</v>
      </c>
      <c r="AB29" s="121">
        <v>1910726</v>
      </c>
      <c r="AC29" s="121">
        <v>684467</v>
      </c>
      <c r="AD29" s="121">
        <v>120155</v>
      </c>
      <c r="AE29" s="121">
        <v>102131</v>
      </c>
      <c r="AF29" s="117">
        <f t="shared" si="4"/>
        <v>3650251</v>
      </c>
      <c r="AG29" s="121">
        <v>1267143</v>
      </c>
      <c r="AH29" s="121">
        <v>373648</v>
      </c>
      <c r="AI29" s="121">
        <v>2476414</v>
      </c>
      <c r="AJ29" s="121">
        <v>25787</v>
      </c>
      <c r="AK29" s="121">
        <v>30815</v>
      </c>
      <c r="AL29" s="121">
        <v>5488</v>
      </c>
      <c r="AM29" s="121">
        <v>3775103</v>
      </c>
      <c r="AN29" s="121">
        <v>302152</v>
      </c>
      <c r="AO29" s="121">
        <v>6581504</v>
      </c>
      <c r="AP29" s="121">
        <v>809537</v>
      </c>
      <c r="AQ29" s="121">
        <v>332</v>
      </c>
      <c r="AR29" s="121">
        <v>18371</v>
      </c>
      <c r="AS29" s="121">
        <v>4295882</v>
      </c>
      <c r="AT29" s="121">
        <v>208742</v>
      </c>
      <c r="AU29" s="121">
        <v>2297043</v>
      </c>
      <c r="AV29" s="121">
        <v>3797299</v>
      </c>
      <c r="AW29" s="121">
        <v>300446</v>
      </c>
      <c r="AX29" s="125">
        <v>0</v>
      </c>
      <c r="AY29" s="121">
        <v>3235259</v>
      </c>
      <c r="AZ29" s="121">
        <v>6</v>
      </c>
      <c r="BA29" s="125">
        <v>0</v>
      </c>
      <c r="BB29" s="121">
        <v>3182</v>
      </c>
      <c r="BC29" s="125">
        <v>0</v>
      </c>
      <c r="BD29" s="121">
        <v>296724</v>
      </c>
      <c r="BE29" s="121">
        <v>94202</v>
      </c>
      <c r="BF29" s="121">
        <v>73162</v>
      </c>
      <c r="BG29" s="121">
        <v>428</v>
      </c>
      <c r="BH29" s="121">
        <v>179334</v>
      </c>
      <c r="BI29" s="121">
        <v>2227</v>
      </c>
      <c r="BJ29" s="121">
        <v>0</v>
      </c>
      <c r="BK29" s="121">
        <v>0</v>
      </c>
      <c r="BL29" s="121">
        <v>2480717</v>
      </c>
      <c r="BM29" s="125">
        <v>0</v>
      </c>
      <c r="BN29" s="121">
        <v>818</v>
      </c>
      <c r="BO29" s="125">
        <v>0</v>
      </c>
      <c r="BP29" s="121">
        <v>1317</v>
      </c>
      <c r="BQ29" s="121">
        <v>61</v>
      </c>
      <c r="BR29" s="121">
        <v>71928935</v>
      </c>
      <c r="BS29" s="121">
        <v>193551</v>
      </c>
      <c r="BT29" s="123">
        <v>54528</v>
      </c>
      <c r="BU29" s="121">
        <v>474555944</v>
      </c>
      <c r="BV29" s="121">
        <v>2504106</v>
      </c>
      <c r="BW29" s="124">
        <v>112825803</v>
      </c>
    </row>
    <row r="30" spans="1:76" ht="11" customHeight="1">
      <c r="J30" s="127"/>
      <c r="K30" s="130"/>
    </row>
    <row r="32" spans="1:76" ht="11" customHeight="1">
      <c r="B32" s="132"/>
      <c r="C32" s="132"/>
      <c r="D32" s="132"/>
      <c r="E32" s="132"/>
      <c r="F32" s="133"/>
      <c r="G32" s="132"/>
      <c r="H32" s="132"/>
      <c r="I32" s="132"/>
      <c r="J32" s="132"/>
      <c r="K32" s="133"/>
      <c r="L32" s="132"/>
      <c r="M32" s="132"/>
      <c r="N32" s="132"/>
      <c r="O32" s="132"/>
      <c r="P32" s="132"/>
      <c r="Q32" s="132"/>
      <c r="R32" s="132"/>
      <c r="S32" s="132"/>
      <c r="T32" s="133"/>
      <c r="U32" s="132"/>
      <c r="V32" s="132"/>
      <c r="W32" s="132"/>
      <c r="X32" s="133"/>
      <c r="Y32" s="132"/>
      <c r="Z32" s="132"/>
      <c r="AA32" s="132"/>
      <c r="AB32" s="132"/>
      <c r="AC32" s="132"/>
      <c r="AD32" s="132"/>
      <c r="AE32" s="132"/>
      <c r="AF32" s="133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</row>
    <row r="34" spans="1:76" ht="11" customHeight="1">
      <c r="BV34" s="134"/>
    </row>
    <row r="35" spans="1:76" ht="11" customHeight="1">
      <c r="K35" s="128"/>
    </row>
    <row r="36" spans="1:76" ht="11" customHeight="1">
      <c r="B36" s="135" t="s">
        <v>71</v>
      </c>
      <c r="C36" s="135" t="s">
        <v>201</v>
      </c>
      <c r="D36" s="135" t="s">
        <v>118</v>
      </c>
      <c r="E36" s="135" t="s">
        <v>202</v>
      </c>
      <c r="F36" s="135" t="s">
        <v>203</v>
      </c>
      <c r="G36" s="135" t="s">
        <v>132</v>
      </c>
      <c r="J36" s="135" t="s">
        <v>201</v>
      </c>
      <c r="K36" s="135" t="s">
        <v>118</v>
      </c>
      <c r="L36" s="135" t="s">
        <v>71</v>
      </c>
      <c r="M36" s="135" t="s">
        <v>132</v>
      </c>
      <c r="N36" s="135" t="s">
        <v>202</v>
      </c>
      <c r="O36" s="135" t="s">
        <v>203</v>
      </c>
      <c r="P36" s="132"/>
      <c r="Q36" s="132"/>
      <c r="R36" s="132"/>
      <c r="T36" s="135" t="s">
        <v>201</v>
      </c>
      <c r="U36" s="135" t="s">
        <v>118</v>
      </c>
      <c r="V36" s="135" t="s">
        <v>71</v>
      </c>
      <c r="W36" s="135" t="s">
        <v>132</v>
      </c>
      <c r="X36" s="135" t="s">
        <v>202</v>
      </c>
      <c r="Y36" s="135" t="s">
        <v>203</v>
      </c>
      <c r="Z36" s="132"/>
      <c r="AA36" s="132"/>
      <c r="AB36" s="132"/>
      <c r="AC36" s="132"/>
      <c r="AD36" s="132"/>
      <c r="AE36" s="132"/>
      <c r="AF36" s="133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</row>
    <row r="37" spans="1:76" ht="11" customHeight="1">
      <c r="A37" s="120" t="s">
        <v>182</v>
      </c>
      <c r="B37" s="136">
        <v>-4441801</v>
      </c>
      <c r="C37" s="136">
        <v>26219125</v>
      </c>
      <c r="D37" s="137">
        <v>2116199</v>
      </c>
      <c r="E37" s="136">
        <v>2316032</v>
      </c>
      <c r="F37" s="136">
        <v>-257572</v>
      </c>
      <c r="G37" s="137">
        <v>2928312</v>
      </c>
      <c r="I37" s="128" t="s">
        <v>204</v>
      </c>
      <c r="J37" s="132">
        <f>SUM(C37:C41)</f>
        <v>532981157</v>
      </c>
      <c r="K37" s="132">
        <f>SUM(D37:D41)</f>
        <v>18408678</v>
      </c>
      <c r="L37" s="132">
        <f>SUM(B37:B41)</f>
        <v>21700352</v>
      </c>
      <c r="M37" s="138">
        <f>SUM(G37:G41)</f>
        <v>84654869</v>
      </c>
      <c r="N37" s="138">
        <f>SUM(E37:E41)</f>
        <v>62433325</v>
      </c>
      <c r="O37" s="138">
        <f>SUM(F37:F41)</f>
        <v>770549</v>
      </c>
      <c r="S37" s="61" t="s">
        <v>204</v>
      </c>
      <c r="T37" s="138">
        <f>SUM(C37:C41)</f>
        <v>532981157</v>
      </c>
      <c r="U37" s="138">
        <f>SUM(D37:D41)</f>
        <v>18408678</v>
      </c>
      <c r="V37" s="138">
        <f>SUM(B37:B41)</f>
        <v>21700352</v>
      </c>
      <c r="W37" s="138">
        <f>SUM(G37:G41)</f>
        <v>84654869</v>
      </c>
      <c r="X37" s="138">
        <f>SUM(E37:E41)</f>
        <v>62433325</v>
      </c>
      <c r="Y37" s="138">
        <f>SUM(F37:F41)</f>
        <v>770549</v>
      </c>
    </row>
    <row r="38" spans="1:76" ht="11" customHeight="1">
      <c r="A38" s="120" t="s">
        <v>183</v>
      </c>
      <c r="B38" s="136">
        <v>2003973</v>
      </c>
      <c r="C38" s="136">
        <v>66889682</v>
      </c>
      <c r="D38" s="137">
        <v>2936028</v>
      </c>
      <c r="E38" s="136">
        <v>12623940</v>
      </c>
      <c r="F38" s="136">
        <v>-178912</v>
      </c>
      <c r="G38" s="137">
        <v>9411100</v>
      </c>
      <c r="I38" s="128" t="s">
        <v>205</v>
      </c>
      <c r="J38" s="132">
        <f>SUM(C42:C44)</f>
        <v>993592692</v>
      </c>
      <c r="K38" s="132">
        <f>SUM(D42:D44)</f>
        <v>19938663</v>
      </c>
      <c r="L38" s="138">
        <f>SUM(B42:B44)</f>
        <v>25325109</v>
      </c>
      <c r="M38" s="138">
        <f>SUM(G42:G44)</f>
        <v>162558075</v>
      </c>
      <c r="N38" s="138">
        <f>SUM(E42:E44)</f>
        <v>40330965</v>
      </c>
      <c r="O38" s="138">
        <f>SUM(F42:F44)</f>
        <v>3639482</v>
      </c>
      <c r="S38" s="61" t="s">
        <v>205</v>
      </c>
      <c r="T38" s="138">
        <f>SUM(C42:C44)</f>
        <v>993592692</v>
      </c>
      <c r="U38" s="138">
        <f>SUM(D42:D44)</f>
        <v>19938663</v>
      </c>
      <c r="V38" s="138">
        <f>SUM(B42:B44)</f>
        <v>25325109</v>
      </c>
      <c r="W38" s="138">
        <f>SUM(G42:G44)</f>
        <v>162558075</v>
      </c>
      <c r="X38" s="138">
        <f>SUM(E42:E44)</f>
        <v>40330965</v>
      </c>
      <c r="Y38" s="138">
        <f>SUM(F42:F44)</f>
        <v>3639482</v>
      </c>
    </row>
    <row r="39" spans="1:76" ht="11" customHeight="1">
      <c r="A39" s="120" t="s">
        <v>184</v>
      </c>
      <c r="B39" s="136">
        <v>7003252</v>
      </c>
      <c r="C39" s="136">
        <v>109871302</v>
      </c>
      <c r="D39" s="137">
        <v>4282305</v>
      </c>
      <c r="E39" s="136">
        <v>20067571</v>
      </c>
      <c r="F39" s="136">
        <v>-98394</v>
      </c>
      <c r="G39" s="137">
        <v>20174544</v>
      </c>
      <c r="I39" s="128" t="s">
        <v>206</v>
      </c>
      <c r="J39" s="132">
        <f>SUM(C45:C46)</f>
        <v>1701107541</v>
      </c>
      <c r="K39" s="132">
        <f>SUM(D45:D46)</f>
        <v>43229817</v>
      </c>
      <c r="L39" s="132">
        <f>SUM(B45:B46)</f>
        <v>36121650</v>
      </c>
      <c r="M39" s="132">
        <f>SUM(G45:G46)</f>
        <v>372383223</v>
      </c>
      <c r="N39" s="132">
        <f>SUM(E45:E46)</f>
        <v>73922053</v>
      </c>
      <c r="O39" s="132">
        <f>SUM(F45:F46)</f>
        <v>14563900</v>
      </c>
      <c r="S39" s="61" t="s">
        <v>190</v>
      </c>
      <c r="T39" s="138">
        <f t="shared" ref="T39:U41" si="5">C45</f>
        <v>902783183</v>
      </c>
      <c r="U39" s="138">
        <f t="shared" si="5"/>
        <v>21983493</v>
      </c>
      <c r="V39" s="138">
        <f>B45</f>
        <v>19357952</v>
      </c>
      <c r="W39" s="138">
        <f>G45</f>
        <v>195244956</v>
      </c>
      <c r="X39" s="138">
        <f t="shared" ref="X39:Y41" si="6">E45</f>
        <v>37740013</v>
      </c>
      <c r="Y39" s="138">
        <f t="shared" si="6"/>
        <v>6278615</v>
      </c>
    </row>
    <row r="40" spans="1:76" ht="11" customHeight="1">
      <c r="A40" s="120" t="s">
        <v>185</v>
      </c>
      <c r="B40" s="136">
        <v>8382350</v>
      </c>
      <c r="C40" s="136">
        <v>152313380</v>
      </c>
      <c r="D40" s="137">
        <v>3866046</v>
      </c>
      <c r="E40" s="136">
        <v>16238691</v>
      </c>
      <c r="F40" s="136">
        <v>597557</v>
      </c>
      <c r="G40" s="137">
        <v>24416725</v>
      </c>
      <c r="I40" s="128" t="s">
        <v>207</v>
      </c>
      <c r="J40" s="132">
        <f>SUM(C47:C49)</f>
        <v>2406261909</v>
      </c>
      <c r="K40" s="132">
        <f>SUM(D47:D49)</f>
        <v>98839078</v>
      </c>
      <c r="L40" s="132">
        <f>SUM(B47:B49)</f>
        <v>72587881</v>
      </c>
      <c r="M40" s="132">
        <f>SUM(G47:G49)</f>
        <v>392854628</v>
      </c>
      <c r="N40" s="132">
        <f>SUM(E47:E49)</f>
        <v>280095044</v>
      </c>
      <c r="O40" s="132">
        <f>SUM(F47:F49)</f>
        <v>86396313</v>
      </c>
      <c r="S40" s="61" t="s">
        <v>191</v>
      </c>
      <c r="T40" s="138">
        <f t="shared" si="5"/>
        <v>798324358</v>
      </c>
      <c r="U40" s="138">
        <f t="shared" si="5"/>
        <v>21246324</v>
      </c>
      <c r="V40" s="138">
        <f>B46</f>
        <v>16763698</v>
      </c>
      <c r="W40" s="138">
        <f>G46</f>
        <v>177138267</v>
      </c>
      <c r="X40" s="138">
        <f t="shared" si="6"/>
        <v>36182040</v>
      </c>
      <c r="Y40" s="138">
        <f t="shared" si="6"/>
        <v>8285285</v>
      </c>
    </row>
    <row r="41" spans="1:76" ht="11" customHeight="1">
      <c r="A41" s="120" t="s">
        <v>186</v>
      </c>
      <c r="B41" s="136">
        <v>8752578</v>
      </c>
      <c r="C41" s="136">
        <v>177687668</v>
      </c>
      <c r="D41" s="137">
        <v>5208100</v>
      </c>
      <c r="E41" s="136">
        <v>11187091</v>
      </c>
      <c r="F41" s="136">
        <v>707870</v>
      </c>
      <c r="G41" s="137">
        <v>27724188</v>
      </c>
      <c r="I41" s="128" t="s">
        <v>195</v>
      </c>
      <c r="J41" s="132">
        <f>C50</f>
        <v>259165177</v>
      </c>
      <c r="K41" s="132">
        <f>D50</f>
        <v>29636829</v>
      </c>
      <c r="L41" s="138">
        <f>B50</f>
        <v>14828368</v>
      </c>
      <c r="M41" s="138">
        <f>G50</f>
        <v>20672404</v>
      </c>
      <c r="N41" s="138">
        <f>E50</f>
        <v>112903459</v>
      </c>
      <c r="O41" s="138">
        <f>F50</f>
        <v>50219578</v>
      </c>
      <c r="S41" s="61" t="s">
        <v>192</v>
      </c>
      <c r="T41" s="138">
        <f t="shared" si="5"/>
        <v>1599743841</v>
      </c>
      <c r="U41" s="138">
        <f t="shared" si="5"/>
        <v>50012616</v>
      </c>
      <c r="V41" s="138">
        <f>B47</f>
        <v>39649728</v>
      </c>
      <c r="W41" s="138">
        <f>G47</f>
        <v>294070584</v>
      </c>
      <c r="X41" s="138">
        <f t="shared" si="6"/>
        <v>112917481</v>
      </c>
      <c r="Y41" s="138">
        <f t="shared" si="6"/>
        <v>30510992</v>
      </c>
    </row>
    <row r="42" spans="1:76" ht="11" customHeight="1">
      <c r="A42" s="120" t="s">
        <v>187</v>
      </c>
      <c r="B42" s="136">
        <v>6591546</v>
      </c>
      <c r="C42" s="136">
        <v>193890034</v>
      </c>
      <c r="D42" s="137">
        <v>3959761</v>
      </c>
      <c r="E42" s="136">
        <v>8786293</v>
      </c>
      <c r="F42" s="136">
        <v>438965</v>
      </c>
      <c r="G42" s="137">
        <v>29267381</v>
      </c>
      <c r="I42" s="128" t="s">
        <v>208</v>
      </c>
      <c r="J42" s="132">
        <f>SUM(C51:C53)</f>
        <v>247106515</v>
      </c>
      <c r="K42" s="132">
        <f>SUM(D51:D53)</f>
        <v>54384155</v>
      </c>
      <c r="L42" s="132">
        <f>SUM(B51:B53)</f>
        <v>25394180</v>
      </c>
      <c r="M42" s="132">
        <f>SUM(G51:G53)</f>
        <v>20495522</v>
      </c>
      <c r="N42" s="132">
        <f>SUM(E51:E53)</f>
        <v>179572522</v>
      </c>
      <c r="O42" s="132">
        <f>SUM(F51:F53)</f>
        <v>128743191</v>
      </c>
      <c r="S42" s="61" t="s">
        <v>209</v>
      </c>
      <c r="T42" s="138">
        <f>SUM(C48:C49)</f>
        <v>806518068</v>
      </c>
      <c r="U42" s="138">
        <f>SUM(D48:D49)</f>
        <v>48826462</v>
      </c>
      <c r="V42" s="138">
        <f>SUM(B48:B49)</f>
        <v>32938153</v>
      </c>
      <c r="W42" s="138">
        <f>SUM(G48:G49)</f>
        <v>98784044</v>
      </c>
      <c r="X42" s="138">
        <f>SUM(E48:E49)</f>
        <v>167177563</v>
      </c>
      <c r="Y42" s="138">
        <f>SUM(F48:F49)</f>
        <v>55885321</v>
      </c>
    </row>
    <row r="43" spans="1:76" ht="11" customHeight="1">
      <c r="A43" s="120" t="s">
        <v>188</v>
      </c>
      <c r="B43" s="136">
        <v>10875096</v>
      </c>
      <c r="C43" s="136">
        <v>408353008</v>
      </c>
      <c r="D43" s="137">
        <v>7793665</v>
      </c>
      <c r="E43" s="136">
        <v>16794214</v>
      </c>
      <c r="F43" s="136">
        <v>1290801</v>
      </c>
      <c r="G43" s="137">
        <v>64060598</v>
      </c>
      <c r="I43" s="128" t="s">
        <v>199</v>
      </c>
      <c r="J43" s="132">
        <f>SUM(C54:C55)</f>
        <v>140697169</v>
      </c>
      <c r="K43" s="132">
        <f>SUM(D54:D55)</f>
        <v>97705509</v>
      </c>
      <c r="L43" s="132">
        <f>SUM(B54:B55)</f>
        <v>29763550</v>
      </c>
      <c r="M43" s="132">
        <f>SUM(G54:G55)</f>
        <v>7081396</v>
      </c>
      <c r="N43" s="132">
        <f>SUM(E54:E55)</f>
        <v>136383742</v>
      </c>
      <c r="O43" s="132">
        <f>SUM(F54:F55)</f>
        <v>325815123</v>
      </c>
      <c r="S43" s="61" t="s">
        <v>195</v>
      </c>
      <c r="T43" s="138">
        <f t="shared" ref="T43:U48" si="7">C50</f>
        <v>259165177</v>
      </c>
      <c r="U43" s="138">
        <f t="shared" si="7"/>
        <v>29636829</v>
      </c>
      <c r="V43" s="138">
        <f t="shared" ref="V43:V48" si="8">B50</f>
        <v>14828368</v>
      </c>
      <c r="W43" s="138">
        <f t="shared" ref="W43:W48" si="9">G50</f>
        <v>20672404</v>
      </c>
      <c r="X43" s="138">
        <f t="shared" ref="X43:Y48" si="10">E50</f>
        <v>112903459</v>
      </c>
      <c r="Y43" s="138">
        <f t="shared" si="10"/>
        <v>50219578</v>
      </c>
    </row>
    <row r="44" spans="1:76" ht="11" customHeight="1">
      <c r="A44" s="120" t="s">
        <v>189</v>
      </c>
      <c r="B44" s="136">
        <v>7858467</v>
      </c>
      <c r="C44" s="136">
        <v>391349650</v>
      </c>
      <c r="D44" s="137">
        <v>8185237</v>
      </c>
      <c r="E44" s="136">
        <v>14750458</v>
      </c>
      <c r="F44" s="136">
        <v>1909716</v>
      </c>
      <c r="G44" s="137">
        <v>69230096</v>
      </c>
      <c r="I44" s="128" t="s">
        <v>200</v>
      </c>
      <c r="J44" s="132">
        <f>C78</f>
        <v>87915690</v>
      </c>
      <c r="K44" s="132">
        <f>D78</f>
        <v>77519245</v>
      </c>
      <c r="L44" s="132">
        <f>B78</f>
        <v>22026735</v>
      </c>
      <c r="M44" s="132">
        <f>G78</f>
        <v>3650251</v>
      </c>
      <c r="N44" s="132">
        <f>E78</f>
        <v>93504435</v>
      </c>
      <c r="O44" s="132">
        <f>F78</f>
        <v>265285834</v>
      </c>
      <c r="S44" s="61" t="s">
        <v>196</v>
      </c>
      <c r="T44" s="138">
        <f t="shared" si="7"/>
        <v>91406824</v>
      </c>
      <c r="U44" s="138">
        <f t="shared" si="7"/>
        <v>14489076</v>
      </c>
      <c r="V44" s="138">
        <f t="shared" si="8"/>
        <v>7815743</v>
      </c>
      <c r="W44" s="138">
        <f t="shared" si="9"/>
        <v>6940318</v>
      </c>
      <c r="X44" s="138">
        <f t="shared" si="10"/>
        <v>56244623</v>
      </c>
      <c r="Y44" s="138">
        <f t="shared" si="10"/>
        <v>31407226</v>
      </c>
    </row>
    <row r="45" spans="1:76" ht="11" customHeight="1">
      <c r="A45" s="120" t="s">
        <v>190</v>
      </c>
      <c r="B45" s="136">
        <v>19357952</v>
      </c>
      <c r="C45" s="136">
        <v>902783183</v>
      </c>
      <c r="D45" s="137">
        <v>21983493</v>
      </c>
      <c r="E45" s="136">
        <v>37740013</v>
      </c>
      <c r="F45" s="136">
        <v>6278615</v>
      </c>
      <c r="G45" s="137">
        <v>195244956</v>
      </c>
      <c r="K45" s="128"/>
      <c r="P45" s="61" t="s">
        <v>210</v>
      </c>
      <c r="Q45" s="61" t="s">
        <v>211</v>
      </c>
      <c r="S45" s="61" t="s">
        <v>197</v>
      </c>
      <c r="T45" s="138">
        <f t="shared" si="7"/>
        <v>49076440</v>
      </c>
      <c r="U45" s="138">
        <f t="shared" si="7"/>
        <v>10596264</v>
      </c>
      <c r="V45" s="138">
        <f t="shared" si="8"/>
        <v>4918599</v>
      </c>
      <c r="W45" s="138">
        <f t="shared" si="9"/>
        <v>4291544</v>
      </c>
      <c r="X45" s="138">
        <f t="shared" si="10"/>
        <v>34505377</v>
      </c>
      <c r="Y45" s="138">
        <f t="shared" si="10"/>
        <v>22188208</v>
      </c>
    </row>
    <row r="46" spans="1:76" ht="11" customHeight="1">
      <c r="A46" s="120" t="s">
        <v>191</v>
      </c>
      <c r="B46" s="136">
        <v>16763698</v>
      </c>
      <c r="C46" s="136">
        <v>798324358</v>
      </c>
      <c r="D46" s="137">
        <v>21246324</v>
      </c>
      <c r="E46" s="136">
        <v>36182040</v>
      </c>
      <c r="F46" s="136">
        <v>8285285</v>
      </c>
      <c r="G46" s="137">
        <v>177138267</v>
      </c>
      <c r="I46" s="128" t="s">
        <v>212</v>
      </c>
      <c r="J46" s="132">
        <v>5186067</v>
      </c>
      <c r="K46" s="138">
        <v>20202729</v>
      </c>
      <c r="L46" s="138">
        <f>P46-SUM(M46:O46,J46:K46)</f>
        <v>6498874</v>
      </c>
      <c r="M46" s="61">
        <v>0</v>
      </c>
      <c r="N46" s="138">
        <v>15232961</v>
      </c>
      <c r="O46" s="138">
        <v>58934329</v>
      </c>
      <c r="P46" s="138">
        <v>106054960</v>
      </c>
      <c r="Q46" s="61">
        <v>1.052913</v>
      </c>
      <c r="S46" s="61" t="s">
        <v>198</v>
      </c>
      <c r="T46" s="138">
        <f t="shared" si="7"/>
        <v>106623251</v>
      </c>
      <c r="U46" s="138">
        <f t="shared" si="7"/>
        <v>29298815</v>
      </c>
      <c r="V46" s="138">
        <f t="shared" si="8"/>
        <v>12659838</v>
      </c>
      <c r="W46" s="138">
        <f t="shared" si="9"/>
        <v>9263660</v>
      </c>
      <c r="X46" s="138">
        <f t="shared" si="10"/>
        <v>88822522</v>
      </c>
      <c r="Y46" s="138">
        <f t="shared" si="10"/>
        <v>75147757</v>
      </c>
    </row>
    <row r="47" spans="1:76" ht="11" customHeight="1">
      <c r="A47" s="120" t="s">
        <v>192</v>
      </c>
      <c r="B47" s="136">
        <v>39649728</v>
      </c>
      <c r="C47" s="136">
        <v>1599743841</v>
      </c>
      <c r="D47" s="137">
        <v>50012616</v>
      </c>
      <c r="E47" s="136">
        <v>112917481</v>
      </c>
      <c r="F47" s="136">
        <v>30510992</v>
      </c>
      <c r="G47" s="137">
        <v>294070584</v>
      </c>
      <c r="I47" s="128" t="s">
        <v>213</v>
      </c>
      <c r="J47" s="132">
        <f>J46*Q46</f>
        <v>5460477.363171</v>
      </c>
      <c r="K47" s="138">
        <f>K46*Q46</f>
        <v>21271715.999577001</v>
      </c>
      <c r="L47" s="138">
        <f>P47-SUM(M47:O47,J47:K47)</f>
        <v>6842748.9199620038</v>
      </c>
      <c r="M47" s="61">
        <v>0</v>
      </c>
      <c r="N47" s="138">
        <f>N46*Q46</f>
        <v>16038982.665393</v>
      </c>
      <c r="O47" s="138">
        <f>O46*Q46</f>
        <v>62052721.150376998</v>
      </c>
      <c r="P47" s="138">
        <f>P46*Q46</f>
        <v>111666646.09848</v>
      </c>
      <c r="S47" s="61" t="s">
        <v>199</v>
      </c>
      <c r="T47" s="138">
        <f t="shared" si="7"/>
        <v>52781479</v>
      </c>
      <c r="U47" s="138">
        <f t="shared" si="7"/>
        <v>20186264</v>
      </c>
      <c r="V47" s="138">
        <f t="shared" si="8"/>
        <v>7736815</v>
      </c>
      <c r="W47" s="138">
        <f t="shared" si="9"/>
        <v>3431145</v>
      </c>
      <c r="X47" s="138">
        <f t="shared" si="10"/>
        <v>42879307</v>
      </c>
      <c r="Y47" s="138">
        <f t="shared" si="10"/>
        <v>60529289</v>
      </c>
    </row>
    <row r="48" spans="1:76" ht="11" customHeight="1">
      <c r="A48" s="120" t="s">
        <v>193</v>
      </c>
      <c r="B48" s="136">
        <v>9954291</v>
      </c>
      <c r="C48" s="136">
        <v>290173207</v>
      </c>
      <c r="D48" s="137">
        <v>13637070</v>
      </c>
      <c r="E48" s="136">
        <v>40432458</v>
      </c>
      <c r="F48" s="136">
        <v>12369348</v>
      </c>
      <c r="G48" s="137">
        <v>41481883</v>
      </c>
      <c r="K48" s="61"/>
      <c r="S48" s="61" t="s">
        <v>200</v>
      </c>
      <c r="T48" s="138">
        <f t="shared" si="7"/>
        <v>87915690</v>
      </c>
      <c r="U48" s="138">
        <f t="shared" si="7"/>
        <v>77519245</v>
      </c>
      <c r="V48" s="138">
        <f t="shared" si="8"/>
        <v>22026735</v>
      </c>
      <c r="W48" s="138">
        <f t="shared" si="9"/>
        <v>3650251</v>
      </c>
      <c r="X48" s="138">
        <f t="shared" si="10"/>
        <v>93504435</v>
      </c>
      <c r="Y48" s="138">
        <f t="shared" si="10"/>
        <v>265285834</v>
      </c>
    </row>
    <row r="49" spans="1:24" ht="11" customHeight="1">
      <c r="A49" s="120" t="s">
        <v>194</v>
      </c>
      <c r="B49" s="136">
        <v>22983862</v>
      </c>
      <c r="C49" s="136">
        <v>516344861</v>
      </c>
      <c r="D49" s="137">
        <v>35189392</v>
      </c>
      <c r="E49" s="136">
        <v>126745105</v>
      </c>
      <c r="F49" s="136">
        <v>43515973</v>
      </c>
      <c r="G49" s="137">
        <v>57302161</v>
      </c>
      <c r="K49" s="61"/>
      <c r="T49" s="61"/>
      <c r="X49" s="61"/>
    </row>
    <row r="50" spans="1:24" ht="11" customHeight="1">
      <c r="A50" s="120" t="s">
        <v>195</v>
      </c>
      <c r="B50" s="136">
        <v>14828368</v>
      </c>
      <c r="C50" s="136">
        <v>259165177</v>
      </c>
      <c r="D50" s="137">
        <v>29636829</v>
      </c>
      <c r="E50" s="136">
        <v>112903459</v>
      </c>
      <c r="F50" s="136">
        <v>50219578</v>
      </c>
      <c r="G50" s="137">
        <v>20672404</v>
      </c>
      <c r="K50" s="61"/>
      <c r="T50" s="61"/>
      <c r="X50" s="61"/>
    </row>
    <row r="51" spans="1:24" ht="11" customHeight="1">
      <c r="A51" s="120" t="s">
        <v>196</v>
      </c>
      <c r="B51" s="136">
        <v>7815743</v>
      </c>
      <c r="C51" s="136">
        <v>91406824</v>
      </c>
      <c r="D51" s="137">
        <v>14489076</v>
      </c>
      <c r="E51" s="136">
        <v>56244623</v>
      </c>
      <c r="F51" s="136">
        <v>31407226</v>
      </c>
      <c r="G51" s="137">
        <v>6940318</v>
      </c>
      <c r="J51" s="135" t="s">
        <v>201</v>
      </c>
      <c r="K51" s="135" t="s">
        <v>118</v>
      </c>
      <c r="L51" s="135" t="s">
        <v>71</v>
      </c>
      <c r="M51" s="135" t="s">
        <v>132</v>
      </c>
      <c r="N51" s="135" t="s">
        <v>202</v>
      </c>
      <c r="O51" s="135" t="s">
        <v>203</v>
      </c>
      <c r="T51" s="61"/>
      <c r="X51" s="61"/>
    </row>
    <row r="52" spans="1:24" ht="11" customHeight="1">
      <c r="A52" s="120" t="s">
        <v>197</v>
      </c>
      <c r="B52" s="136">
        <v>4918599</v>
      </c>
      <c r="C52" s="136">
        <v>49076440</v>
      </c>
      <c r="D52" s="137">
        <v>10596264</v>
      </c>
      <c r="E52" s="136">
        <v>34505377</v>
      </c>
      <c r="F52" s="136">
        <v>22188208</v>
      </c>
      <c r="G52" s="137">
        <v>4291544</v>
      </c>
      <c r="I52" s="128" t="s">
        <v>204</v>
      </c>
      <c r="J52" s="128">
        <f t="shared" ref="J52:O59" si="11">J37/(SUM($J37:$O37))</f>
        <v>0.73927727030540147</v>
      </c>
      <c r="K52" s="128">
        <f t="shared" si="11"/>
        <v>2.5533955643709742E-2</v>
      </c>
      <c r="L52" s="128">
        <f t="shared" si="11"/>
        <v>3.0099707617292672E-2</v>
      </c>
      <c r="M52" s="128">
        <f t="shared" si="11"/>
        <v>0.11742145036542324</v>
      </c>
      <c r="N52" s="128">
        <f t="shared" si="11"/>
        <v>8.6598817755371385E-2</v>
      </c>
      <c r="O52" s="128">
        <f t="shared" si="11"/>
        <v>1.0687983128014353E-3</v>
      </c>
      <c r="T52" s="61"/>
      <c r="X52" s="61"/>
    </row>
    <row r="53" spans="1:24" ht="11" customHeight="1">
      <c r="A53" s="120" t="s">
        <v>198</v>
      </c>
      <c r="B53" s="136">
        <v>12659838</v>
      </c>
      <c r="C53" s="136">
        <v>106623251</v>
      </c>
      <c r="D53" s="137">
        <v>29298815</v>
      </c>
      <c r="E53" s="136">
        <v>88822522</v>
      </c>
      <c r="F53" s="136">
        <v>75147757</v>
      </c>
      <c r="G53" s="137">
        <v>9263660</v>
      </c>
      <c r="I53" s="128" t="s">
        <v>205</v>
      </c>
      <c r="J53" s="128">
        <f t="shared" si="11"/>
        <v>0.79781971291566545</v>
      </c>
      <c r="K53" s="128">
        <f t="shared" si="11"/>
        <v>1.6010039645684312E-2</v>
      </c>
      <c r="L53" s="128">
        <f t="shared" si="11"/>
        <v>2.033516485640369E-2</v>
      </c>
      <c r="M53" s="128">
        <f t="shared" si="11"/>
        <v>0.13052837221212493</v>
      </c>
      <c r="N53" s="128">
        <f t="shared" si="11"/>
        <v>3.2384335328738259E-2</v>
      </c>
      <c r="O53" s="128">
        <f t="shared" si="11"/>
        <v>2.9223750413833881E-3</v>
      </c>
      <c r="T53" s="61"/>
      <c r="X53" s="61"/>
    </row>
    <row r="54" spans="1:24" ht="11" customHeight="1">
      <c r="A54" s="120" t="s">
        <v>199</v>
      </c>
      <c r="B54" s="136">
        <v>7736815</v>
      </c>
      <c r="C54" s="136">
        <v>52781479</v>
      </c>
      <c r="D54" s="137">
        <v>20186264</v>
      </c>
      <c r="E54" s="136">
        <v>42879307</v>
      </c>
      <c r="F54" s="136">
        <v>60529289</v>
      </c>
      <c r="G54" s="137">
        <v>3431145</v>
      </c>
      <c r="I54" s="128" t="s">
        <v>206</v>
      </c>
      <c r="J54" s="128">
        <f t="shared" si="11"/>
        <v>0.75897298447570849</v>
      </c>
      <c r="K54" s="128">
        <f t="shared" si="11"/>
        <v>1.9287589077138022E-2</v>
      </c>
      <c r="L54" s="128">
        <f t="shared" si="11"/>
        <v>1.6116180690475806E-2</v>
      </c>
      <c r="M54" s="128">
        <f t="shared" si="11"/>
        <v>0.16614399696497101</v>
      </c>
      <c r="N54" s="128">
        <f t="shared" si="11"/>
        <v>3.2981360573476823E-2</v>
      </c>
      <c r="O54" s="128">
        <f t="shared" si="11"/>
        <v>6.4978882182298026E-3</v>
      </c>
      <c r="T54" s="61"/>
      <c r="X54" s="61"/>
    </row>
    <row r="55" spans="1:24" ht="11" customHeight="1">
      <c r="A55" s="120" t="s">
        <v>200</v>
      </c>
      <c r="B55" s="136">
        <v>22026735</v>
      </c>
      <c r="C55" s="136">
        <v>87915690</v>
      </c>
      <c r="D55" s="137">
        <v>77519245</v>
      </c>
      <c r="E55" s="136">
        <v>93504435</v>
      </c>
      <c r="F55" s="136">
        <v>265285834</v>
      </c>
      <c r="G55" s="137">
        <v>3650251</v>
      </c>
      <c r="I55" s="128" t="s">
        <v>207</v>
      </c>
      <c r="J55" s="128">
        <f t="shared" si="11"/>
        <v>0.72107784754982895</v>
      </c>
      <c r="K55" s="128">
        <f t="shared" si="11"/>
        <v>2.961883299215275E-2</v>
      </c>
      <c r="L55" s="128">
        <f t="shared" si="11"/>
        <v>2.1752209430699644E-2</v>
      </c>
      <c r="M55" s="128">
        <f t="shared" si="11"/>
        <v>0.11772565924710766</v>
      </c>
      <c r="N55" s="128">
        <f t="shared" si="11"/>
        <v>8.3935306743408475E-2</v>
      </c>
      <c r="O55" s="128">
        <f t="shared" si="11"/>
        <v>2.5890144036802482E-2</v>
      </c>
      <c r="T55" s="61"/>
      <c r="X55" s="61"/>
    </row>
    <row r="56" spans="1:24" ht="11" customHeight="1">
      <c r="B56" s="61"/>
      <c r="C56" s="61"/>
      <c r="D56" s="61"/>
      <c r="E56" s="61"/>
      <c r="F56" s="131"/>
      <c r="G56" s="61"/>
      <c r="H56" s="77"/>
      <c r="I56" s="128" t="s">
        <v>195</v>
      </c>
      <c r="J56" s="128">
        <f t="shared" si="11"/>
        <v>0.5317017872760802</v>
      </c>
      <c r="K56" s="128">
        <f t="shared" si="11"/>
        <v>6.0802748003816742E-2</v>
      </c>
      <c r="L56" s="128">
        <f t="shared" si="11"/>
        <v>3.0421794545288906E-2</v>
      </c>
      <c r="M56" s="128">
        <f t="shared" si="11"/>
        <v>4.2411385207408434E-2</v>
      </c>
      <c r="N56" s="128">
        <f t="shared" si="11"/>
        <v>0.23163208743878286</v>
      </c>
      <c r="O56" s="128">
        <f t="shared" si="11"/>
        <v>0.1030301975286229</v>
      </c>
      <c r="T56" s="61"/>
      <c r="X56" s="61"/>
    </row>
    <row r="57" spans="1:24" ht="11" customHeight="1">
      <c r="B57" s="61"/>
      <c r="C57" s="61"/>
      <c r="D57" s="61"/>
      <c r="E57" s="61"/>
      <c r="F57" s="131"/>
      <c r="G57" s="61"/>
      <c r="H57" s="61"/>
      <c r="I57" s="128" t="s">
        <v>208</v>
      </c>
      <c r="J57" s="128">
        <f t="shared" si="11"/>
        <v>0.3768613549065189</v>
      </c>
      <c r="K57" s="128">
        <f t="shared" si="11"/>
        <v>8.2941100677762933E-2</v>
      </c>
      <c r="L57" s="128">
        <f t="shared" si="11"/>
        <v>3.8728582617661961E-2</v>
      </c>
      <c r="M57" s="128">
        <f t="shared" si="11"/>
        <v>3.1257654985083524E-2</v>
      </c>
      <c r="N57" s="128">
        <f t="shared" si="11"/>
        <v>0.27386547839461328</v>
      </c>
      <c r="O57" s="128">
        <f t="shared" si="11"/>
        <v>0.1963458284183594</v>
      </c>
      <c r="T57" s="61"/>
      <c r="X57" s="61"/>
    </row>
    <row r="58" spans="1:24" ht="11" customHeight="1">
      <c r="B58" s="61"/>
      <c r="C58" s="61"/>
      <c r="D58" s="61"/>
      <c r="E58" s="61"/>
      <c r="F58" s="131"/>
      <c r="G58" s="61"/>
      <c r="H58" s="61"/>
      <c r="I58" s="128" t="s">
        <v>199</v>
      </c>
      <c r="J58" s="128">
        <f t="shared" si="11"/>
        <v>0.19078966555361823</v>
      </c>
      <c r="K58" s="128">
        <f t="shared" si="11"/>
        <v>0.132491659337197</v>
      </c>
      <c r="L58" s="128">
        <f t="shared" si="11"/>
        <v>4.0360284364985295E-2</v>
      </c>
      <c r="M58" s="128">
        <f t="shared" si="11"/>
        <v>9.6025896192177811E-3</v>
      </c>
      <c r="N58" s="128">
        <f t="shared" si="11"/>
        <v>0.18494052657968515</v>
      </c>
      <c r="O58" s="128">
        <f t="shared" si="11"/>
        <v>0.44181527454529651</v>
      </c>
      <c r="T58" s="61"/>
      <c r="X58" s="61"/>
    </row>
    <row r="59" spans="1:24" ht="11" customHeight="1">
      <c r="B59" s="61" t="s">
        <v>71</v>
      </c>
      <c r="C59" s="61" t="s">
        <v>201</v>
      </c>
      <c r="D59" s="61" t="s">
        <v>118</v>
      </c>
      <c r="E59" s="61" t="s">
        <v>202</v>
      </c>
      <c r="F59" s="131" t="s">
        <v>203</v>
      </c>
      <c r="G59" s="61" t="s">
        <v>132</v>
      </c>
      <c r="H59" s="61"/>
      <c r="I59" s="128" t="s">
        <v>200</v>
      </c>
      <c r="J59" s="128">
        <f t="shared" si="11"/>
        <v>0.15987514070456785</v>
      </c>
      <c r="K59" s="128">
        <f t="shared" si="11"/>
        <v>0.14096915125942669</v>
      </c>
      <c r="L59" s="128">
        <f t="shared" si="11"/>
        <v>4.0055732456711984E-2</v>
      </c>
      <c r="M59" s="128">
        <f t="shared" si="11"/>
        <v>6.6380004778668006E-3</v>
      </c>
      <c r="N59" s="128">
        <f t="shared" si="11"/>
        <v>0.17003830262978223</v>
      </c>
      <c r="O59" s="128">
        <f t="shared" si="11"/>
        <v>0.48242367247164447</v>
      </c>
      <c r="T59" s="61"/>
      <c r="X59" s="61"/>
    </row>
    <row r="60" spans="1:24" ht="11" customHeight="1">
      <c r="A60" s="127" t="s">
        <v>182</v>
      </c>
      <c r="B60" s="61">
        <v>0</v>
      </c>
      <c r="C60" s="61">
        <v>26219125</v>
      </c>
      <c r="D60" s="61">
        <v>2116199</v>
      </c>
      <c r="E60" s="61">
        <v>2316032</v>
      </c>
      <c r="F60" s="131">
        <v>0</v>
      </c>
      <c r="G60" s="61">
        <v>2928312</v>
      </c>
      <c r="H60" s="61"/>
      <c r="I60" s="61"/>
      <c r="J60" s="61"/>
      <c r="K60" s="131"/>
      <c r="T60" s="61"/>
      <c r="X60" s="61"/>
    </row>
    <row r="61" spans="1:24" ht="11" customHeight="1">
      <c r="A61" s="127" t="s">
        <v>183</v>
      </c>
      <c r="B61" s="61">
        <v>2003973</v>
      </c>
      <c r="C61" s="61">
        <v>66889682</v>
      </c>
      <c r="D61" s="61">
        <v>2936028</v>
      </c>
      <c r="E61" s="61">
        <v>12623940</v>
      </c>
      <c r="F61" s="131">
        <v>0</v>
      </c>
      <c r="G61" s="61">
        <v>9411100</v>
      </c>
      <c r="H61" s="61"/>
      <c r="I61" s="61"/>
      <c r="J61" s="61"/>
      <c r="K61" s="131"/>
      <c r="T61" s="61"/>
      <c r="X61" s="61"/>
    </row>
    <row r="62" spans="1:24" ht="11" customHeight="1">
      <c r="A62" s="127" t="s">
        <v>184</v>
      </c>
      <c r="B62" s="61">
        <v>7003252</v>
      </c>
      <c r="C62" s="61">
        <v>109871302</v>
      </c>
      <c r="D62" s="61">
        <v>4282305</v>
      </c>
      <c r="E62" s="61">
        <v>20067571</v>
      </c>
      <c r="F62" s="131">
        <v>0</v>
      </c>
      <c r="G62" s="61">
        <v>20174544</v>
      </c>
      <c r="H62" s="61"/>
      <c r="I62" s="61"/>
      <c r="J62" s="61"/>
      <c r="K62" s="131"/>
      <c r="T62" s="61"/>
      <c r="X62" s="61"/>
    </row>
    <row r="63" spans="1:24" ht="11" customHeight="1">
      <c r="A63" s="127" t="s">
        <v>185</v>
      </c>
      <c r="B63" s="61">
        <v>8382350</v>
      </c>
      <c r="C63" s="61">
        <v>152313380</v>
      </c>
      <c r="D63" s="61">
        <v>3866046</v>
      </c>
      <c r="E63" s="61">
        <v>16238691</v>
      </c>
      <c r="F63" s="131">
        <v>597557</v>
      </c>
      <c r="G63" s="61">
        <v>24416725</v>
      </c>
      <c r="H63" s="61"/>
      <c r="I63" s="61"/>
      <c r="J63" s="61"/>
      <c r="K63" s="131"/>
      <c r="T63" s="61"/>
      <c r="X63" s="61"/>
    </row>
    <row r="64" spans="1:24" ht="11" customHeight="1">
      <c r="A64" s="127" t="s">
        <v>186</v>
      </c>
      <c r="B64" s="61">
        <v>8752578</v>
      </c>
      <c r="C64" s="61">
        <v>177687668</v>
      </c>
      <c r="D64" s="61">
        <v>5208100</v>
      </c>
      <c r="E64" s="61">
        <v>11187091</v>
      </c>
      <c r="F64" s="131">
        <v>707870</v>
      </c>
      <c r="G64" s="61">
        <v>27724188</v>
      </c>
      <c r="H64" s="61"/>
      <c r="I64" s="61"/>
      <c r="J64" s="61"/>
      <c r="K64" s="131"/>
      <c r="T64" s="61"/>
      <c r="X64" s="61"/>
    </row>
    <row r="65" spans="1:24" ht="11" customHeight="1">
      <c r="A65" s="127" t="s">
        <v>187</v>
      </c>
      <c r="B65" s="61">
        <v>6591546</v>
      </c>
      <c r="C65" s="61">
        <v>193890034</v>
      </c>
      <c r="D65" s="61">
        <v>3959761</v>
      </c>
      <c r="E65" s="61">
        <v>8786293</v>
      </c>
      <c r="F65" s="131">
        <v>438965</v>
      </c>
      <c r="G65" s="61">
        <v>29267381</v>
      </c>
      <c r="H65" s="61"/>
      <c r="I65" s="61"/>
      <c r="J65" s="61"/>
      <c r="K65" s="131"/>
      <c r="T65" s="61"/>
      <c r="X65" s="61"/>
    </row>
    <row r="66" spans="1:24" ht="11" customHeight="1">
      <c r="A66" s="127" t="s">
        <v>188</v>
      </c>
      <c r="B66" s="61">
        <v>10875096</v>
      </c>
      <c r="C66" s="61">
        <v>408353008</v>
      </c>
      <c r="D66" s="61">
        <v>7793665</v>
      </c>
      <c r="E66" s="61">
        <v>16794214</v>
      </c>
      <c r="F66" s="131">
        <v>1290801</v>
      </c>
      <c r="G66" s="61">
        <v>64060598</v>
      </c>
      <c r="H66" s="61"/>
      <c r="I66" s="61"/>
      <c r="J66" s="61"/>
      <c r="K66" s="131"/>
      <c r="T66" s="61"/>
      <c r="X66" s="61"/>
    </row>
    <row r="67" spans="1:24" ht="11" customHeight="1">
      <c r="A67" s="127" t="s">
        <v>189</v>
      </c>
      <c r="B67" s="61">
        <v>7858467</v>
      </c>
      <c r="C67" s="61">
        <v>391349650</v>
      </c>
      <c r="D67" s="61">
        <v>8185237</v>
      </c>
      <c r="E67" s="61">
        <v>14750458</v>
      </c>
      <c r="F67" s="131">
        <v>1909716</v>
      </c>
      <c r="G67" s="61">
        <v>69230096</v>
      </c>
      <c r="H67" s="61"/>
      <c r="I67" s="61"/>
      <c r="J67" s="61"/>
      <c r="K67" s="131"/>
      <c r="T67" s="61"/>
      <c r="X67" s="61"/>
    </row>
    <row r="68" spans="1:24" ht="11" customHeight="1">
      <c r="A68" s="127" t="s">
        <v>190</v>
      </c>
      <c r="B68" s="61">
        <v>19357952</v>
      </c>
      <c r="C68" s="61">
        <v>902783183</v>
      </c>
      <c r="D68" s="61">
        <v>21983493</v>
      </c>
      <c r="E68" s="61">
        <v>37740013</v>
      </c>
      <c r="F68" s="131">
        <v>6278615</v>
      </c>
      <c r="G68" s="61">
        <v>195244956</v>
      </c>
      <c r="H68" s="61"/>
      <c r="I68" s="61"/>
      <c r="J68" s="61"/>
      <c r="K68" s="131"/>
      <c r="T68" s="61"/>
      <c r="X68" s="61"/>
    </row>
    <row r="69" spans="1:24" ht="11" customHeight="1">
      <c r="A69" s="127" t="s">
        <v>191</v>
      </c>
      <c r="B69" s="61">
        <v>16763698</v>
      </c>
      <c r="C69" s="61">
        <v>798324358</v>
      </c>
      <c r="D69" s="61">
        <v>21246324</v>
      </c>
      <c r="E69" s="61">
        <v>36182040</v>
      </c>
      <c r="F69" s="131">
        <v>8285285</v>
      </c>
      <c r="G69" s="61">
        <v>177138267</v>
      </c>
      <c r="H69" s="61"/>
      <c r="I69" s="61"/>
      <c r="J69" s="61"/>
      <c r="K69" s="131"/>
      <c r="T69" s="61"/>
      <c r="X69" s="61"/>
    </row>
    <row r="70" spans="1:24" ht="11" customHeight="1">
      <c r="A70" s="127" t="s">
        <v>192</v>
      </c>
      <c r="B70" s="61">
        <v>39649728</v>
      </c>
      <c r="C70" s="61">
        <v>1599743841</v>
      </c>
      <c r="D70" s="61">
        <v>50012616</v>
      </c>
      <c r="E70" s="61">
        <v>112917481</v>
      </c>
      <c r="F70" s="131">
        <v>30510992</v>
      </c>
      <c r="G70" s="61">
        <v>294070584</v>
      </c>
      <c r="H70" s="61"/>
      <c r="I70" s="61"/>
      <c r="J70" s="61"/>
      <c r="K70" s="131"/>
      <c r="T70" s="61"/>
      <c r="X70" s="61"/>
    </row>
    <row r="71" spans="1:24" ht="11" customHeight="1">
      <c r="A71" s="127" t="s">
        <v>193</v>
      </c>
      <c r="B71" s="61">
        <v>9954291</v>
      </c>
      <c r="C71" s="61">
        <v>290173207</v>
      </c>
      <c r="D71" s="61">
        <v>13637070</v>
      </c>
      <c r="E71" s="61">
        <v>40432458</v>
      </c>
      <c r="F71" s="131">
        <v>12369348</v>
      </c>
      <c r="G71" s="61">
        <v>41481883</v>
      </c>
      <c r="H71" s="61"/>
      <c r="I71" s="61"/>
      <c r="J71" s="61"/>
      <c r="K71" s="131"/>
      <c r="T71" s="61"/>
      <c r="X71" s="61"/>
    </row>
    <row r="72" spans="1:24" ht="11" customHeight="1">
      <c r="A72" s="127" t="s">
        <v>194</v>
      </c>
      <c r="B72" s="61">
        <v>22983862</v>
      </c>
      <c r="C72" s="61">
        <v>516344861</v>
      </c>
      <c r="D72" s="61">
        <v>35189392</v>
      </c>
      <c r="E72" s="61">
        <v>126745105</v>
      </c>
      <c r="F72" s="131">
        <v>43515973</v>
      </c>
      <c r="G72" s="61">
        <v>57302161</v>
      </c>
      <c r="H72" s="61"/>
      <c r="I72" s="61"/>
      <c r="J72" s="61"/>
      <c r="K72" s="131"/>
      <c r="T72" s="61"/>
      <c r="X72" s="61"/>
    </row>
    <row r="73" spans="1:24" ht="11" customHeight="1">
      <c r="A73" s="127" t="s">
        <v>195</v>
      </c>
      <c r="B73" s="61">
        <v>14828368</v>
      </c>
      <c r="C73" s="61">
        <v>259165177</v>
      </c>
      <c r="D73" s="61">
        <v>29636829</v>
      </c>
      <c r="E73" s="61">
        <v>112903459</v>
      </c>
      <c r="F73" s="131">
        <v>50219578</v>
      </c>
      <c r="G73" s="61">
        <v>20672404</v>
      </c>
      <c r="H73" s="61"/>
      <c r="I73" s="61"/>
      <c r="J73" s="61"/>
      <c r="K73" s="131"/>
    </row>
    <row r="74" spans="1:24" ht="11" customHeight="1">
      <c r="A74" s="127" t="s">
        <v>196</v>
      </c>
      <c r="B74" s="61">
        <v>7815743</v>
      </c>
      <c r="C74" s="61">
        <v>91406824</v>
      </c>
      <c r="D74" s="61">
        <v>14489076</v>
      </c>
      <c r="E74" s="61">
        <v>56244623</v>
      </c>
      <c r="F74" s="131">
        <v>31407226</v>
      </c>
      <c r="G74" s="61">
        <v>6940318</v>
      </c>
      <c r="H74" s="61"/>
      <c r="I74" s="61"/>
      <c r="J74" s="61"/>
      <c r="K74" s="131"/>
    </row>
    <row r="75" spans="1:24" ht="11" customHeight="1">
      <c r="A75" s="127" t="s">
        <v>197</v>
      </c>
      <c r="B75" s="61">
        <v>4918599</v>
      </c>
      <c r="C75" s="61">
        <v>49076440</v>
      </c>
      <c r="D75" s="61">
        <v>10596264</v>
      </c>
      <c r="E75" s="61">
        <v>34505377</v>
      </c>
      <c r="F75" s="131">
        <v>22188208</v>
      </c>
      <c r="G75" s="61">
        <v>4291544</v>
      </c>
      <c r="H75" s="61"/>
      <c r="I75" s="61"/>
      <c r="J75" s="61"/>
      <c r="K75" s="131"/>
    </row>
    <row r="76" spans="1:24" ht="11" customHeight="1">
      <c r="A76" s="127" t="s">
        <v>198</v>
      </c>
      <c r="B76" s="61">
        <v>12659838</v>
      </c>
      <c r="C76" s="61">
        <v>106623251</v>
      </c>
      <c r="D76" s="61">
        <v>29298815</v>
      </c>
      <c r="E76" s="61">
        <v>88822522</v>
      </c>
      <c r="F76" s="131">
        <v>75147757</v>
      </c>
      <c r="G76" s="61">
        <v>9263660</v>
      </c>
      <c r="H76" s="61"/>
      <c r="I76" s="61"/>
      <c r="J76" s="61"/>
      <c r="K76" s="131"/>
    </row>
    <row r="77" spans="1:24" ht="11" customHeight="1">
      <c r="A77" s="127" t="s">
        <v>199</v>
      </c>
      <c r="B77" s="61">
        <v>7736815</v>
      </c>
      <c r="C77" s="61">
        <v>52781479</v>
      </c>
      <c r="D77" s="61">
        <v>20186264</v>
      </c>
      <c r="E77" s="61">
        <v>42879307</v>
      </c>
      <c r="F77" s="131">
        <v>60529289</v>
      </c>
      <c r="G77" s="61">
        <v>3431145</v>
      </c>
      <c r="H77" s="61"/>
      <c r="I77" s="61"/>
      <c r="J77" s="61"/>
      <c r="K77" s="131"/>
    </row>
    <row r="78" spans="1:24" ht="11" customHeight="1">
      <c r="A78" s="127" t="s">
        <v>200</v>
      </c>
      <c r="B78" s="61">
        <v>22026735</v>
      </c>
      <c r="C78" s="61">
        <v>87915690</v>
      </c>
      <c r="D78" s="61">
        <v>77519245</v>
      </c>
      <c r="E78" s="61">
        <v>93504435</v>
      </c>
      <c r="F78" s="131">
        <v>265285834</v>
      </c>
      <c r="G78" s="61">
        <v>3650251</v>
      </c>
      <c r="H78" s="61"/>
      <c r="I78" s="61"/>
      <c r="J78" s="61"/>
      <c r="K78" s="131"/>
    </row>
    <row r="79" spans="1:24" ht="11" customHeight="1">
      <c r="B79" s="61"/>
      <c r="C79" s="61"/>
      <c r="D79" s="61"/>
      <c r="E79" s="61"/>
      <c r="F79" s="131"/>
      <c r="G79" s="61"/>
      <c r="H79" s="61"/>
      <c r="I79" s="61"/>
      <c r="J79" s="61"/>
      <c r="K79" s="131"/>
    </row>
    <row r="80" spans="1:24" ht="11" customHeight="1">
      <c r="B80" s="61"/>
      <c r="C80" s="61"/>
      <c r="D80" s="61"/>
      <c r="E80" s="61"/>
      <c r="F80" s="131"/>
      <c r="G80" s="61"/>
      <c r="H80" s="61"/>
      <c r="I80" s="61"/>
      <c r="J80" s="61"/>
      <c r="K80" s="131"/>
    </row>
    <row r="81" spans="2:11" ht="11" customHeight="1">
      <c r="B81" s="61"/>
      <c r="C81" s="61"/>
      <c r="D81" s="61"/>
      <c r="E81" s="61"/>
      <c r="F81" s="131"/>
      <c r="G81" s="61"/>
      <c r="H81" s="61"/>
      <c r="I81" s="61"/>
      <c r="J81" s="61"/>
      <c r="K81" s="131"/>
    </row>
    <row r="82" spans="2:11" ht="11" customHeight="1">
      <c r="B82" s="61"/>
      <c r="C82" s="61"/>
      <c r="D82" s="61"/>
      <c r="E82" s="61"/>
      <c r="F82" s="131"/>
      <c r="G82" s="61"/>
      <c r="H82" s="61"/>
      <c r="I82" s="61"/>
      <c r="J82" s="61"/>
      <c r="K82" s="131"/>
    </row>
    <row r="83" spans="2:11" ht="11" customHeight="1">
      <c r="B83" s="61"/>
      <c r="C83" s="61"/>
      <c r="D83" s="61"/>
      <c r="E83" s="61"/>
      <c r="F83" s="131"/>
      <c r="G83" s="61"/>
      <c r="H83" s="61"/>
      <c r="I83" s="61"/>
      <c r="J83" s="61"/>
      <c r="K83" s="131"/>
    </row>
    <row r="84" spans="2:11" ht="11" customHeight="1">
      <c r="B84" s="61"/>
      <c r="C84" s="61"/>
      <c r="D84" s="61"/>
      <c r="E84" s="61"/>
      <c r="F84" s="131"/>
      <c r="G84" s="61"/>
      <c r="H84" s="61"/>
      <c r="I84" s="61"/>
      <c r="J84" s="61"/>
      <c r="K84" s="131"/>
    </row>
    <row r="85" spans="2:11" ht="11" customHeight="1">
      <c r="B85" s="61"/>
      <c r="C85" s="61"/>
      <c r="D85" s="61"/>
      <c r="E85" s="61"/>
      <c r="F85" s="131"/>
      <c r="G85" s="61"/>
      <c r="H85" s="61"/>
      <c r="I85" s="61"/>
      <c r="J85" s="61"/>
      <c r="K85" s="131"/>
    </row>
    <row r="86" spans="2:11" ht="11" customHeight="1">
      <c r="B86" s="61"/>
      <c r="C86" s="61"/>
      <c r="D86" s="61"/>
      <c r="E86" s="61"/>
      <c r="F86" s="131"/>
      <c r="G86" s="61"/>
      <c r="H86" s="61"/>
      <c r="I86" s="61"/>
      <c r="J86" s="61"/>
      <c r="K86" s="131"/>
    </row>
    <row r="87" spans="2:11" ht="11" customHeight="1">
      <c r="B87" s="61"/>
      <c r="C87" s="61"/>
      <c r="D87" s="61"/>
      <c r="E87" s="61"/>
      <c r="F87" s="131"/>
      <c r="G87" s="61"/>
      <c r="H87" s="61"/>
      <c r="I87" s="61"/>
      <c r="J87" s="61"/>
      <c r="K87" s="131"/>
    </row>
    <row r="88" spans="2:11" ht="11" customHeight="1">
      <c r="B88" s="61"/>
      <c r="C88" s="61"/>
      <c r="D88" s="61"/>
      <c r="E88" s="61"/>
      <c r="F88" s="131"/>
      <c r="G88" s="61"/>
      <c r="H88" s="61"/>
      <c r="I88" s="61"/>
      <c r="J88" s="61"/>
      <c r="K88" s="131"/>
    </row>
    <row r="89" spans="2:11" ht="11" customHeight="1">
      <c r="B89" s="61"/>
      <c r="C89" s="61"/>
      <c r="D89" s="61"/>
      <c r="E89" s="61"/>
      <c r="F89" s="131"/>
      <c r="G89" s="61"/>
      <c r="H89" s="61"/>
      <c r="I89" s="61"/>
      <c r="J89" s="61"/>
      <c r="K89" s="131"/>
    </row>
    <row r="90" spans="2:11" ht="11" customHeight="1">
      <c r="B90" s="61"/>
      <c r="C90" s="61"/>
      <c r="D90" s="61"/>
      <c r="E90" s="61"/>
      <c r="F90" s="131"/>
      <c r="G90" s="61"/>
      <c r="H90" s="61"/>
      <c r="I90" s="61"/>
      <c r="J90" s="61"/>
      <c r="K90" s="131"/>
    </row>
    <row r="91" spans="2:11" ht="11" customHeight="1">
      <c r="B91" s="61"/>
      <c r="C91" s="61"/>
      <c r="D91" s="61"/>
      <c r="E91" s="61"/>
      <c r="F91" s="131"/>
      <c r="G91" s="61"/>
      <c r="H91" s="61"/>
      <c r="I91" s="61"/>
      <c r="J91" s="61"/>
      <c r="K91" s="131"/>
    </row>
    <row r="92" spans="2:11" ht="11" customHeight="1">
      <c r="B92" s="61"/>
      <c r="C92" s="61"/>
      <c r="D92" s="61"/>
      <c r="E92" s="61"/>
      <c r="F92" s="131"/>
      <c r="G92" s="61"/>
      <c r="H92" s="61"/>
      <c r="I92" s="61"/>
      <c r="J92" s="61"/>
      <c r="K92" s="131"/>
    </row>
    <row r="93" spans="2:11" ht="11" customHeight="1">
      <c r="B93" s="61"/>
      <c r="C93" s="61"/>
      <c r="D93" s="61"/>
      <c r="E93" s="61"/>
      <c r="F93" s="131"/>
      <c r="G93" s="61"/>
      <c r="H93" s="61"/>
      <c r="I93" s="61"/>
      <c r="J93" s="61"/>
      <c r="K93" s="131"/>
    </row>
    <row r="94" spans="2:11" ht="11" customHeight="1">
      <c r="B94" s="61"/>
      <c r="C94" s="61"/>
      <c r="D94" s="61"/>
      <c r="E94" s="61"/>
      <c r="F94" s="131"/>
      <c r="G94" s="61"/>
      <c r="H94" s="61"/>
      <c r="I94" s="61"/>
      <c r="J94" s="61"/>
      <c r="K94" s="131"/>
    </row>
    <row r="95" spans="2:11" ht="11" customHeight="1">
      <c r="B95" s="61"/>
      <c r="C95" s="61"/>
      <c r="D95" s="61"/>
      <c r="E95" s="61"/>
      <c r="F95" s="131"/>
      <c r="G95" s="61"/>
      <c r="H95" s="61"/>
      <c r="I95" s="61"/>
      <c r="J95" s="61"/>
      <c r="K95" s="131"/>
    </row>
    <row r="96" spans="2:11" ht="11" customHeight="1">
      <c r="B96" s="61"/>
      <c r="C96" s="61"/>
      <c r="D96" s="61"/>
      <c r="E96" s="61"/>
      <c r="F96" s="131"/>
      <c r="G96" s="61"/>
      <c r="H96" s="61"/>
      <c r="I96" s="61"/>
      <c r="J96" s="61"/>
      <c r="K96" s="131"/>
    </row>
    <row r="97" spans="2:11" ht="11" customHeight="1">
      <c r="B97" s="61"/>
      <c r="C97" s="61"/>
      <c r="D97" s="61"/>
      <c r="E97" s="61"/>
      <c r="F97" s="131"/>
      <c r="G97" s="61"/>
      <c r="H97" s="61"/>
      <c r="I97" s="61"/>
      <c r="J97" s="61"/>
      <c r="K97" s="131"/>
    </row>
    <row r="98" spans="2:11" ht="11" customHeight="1">
      <c r="B98" s="61"/>
      <c r="C98" s="61"/>
      <c r="D98" s="61"/>
      <c r="E98" s="61"/>
      <c r="F98" s="131"/>
      <c r="G98" s="61"/>
      <c r="H98" s="61"/>
      <c r="I98" s="61"/>
      <c r="J98" s="61"/>
      <c r="K98" s="131"/>
    </row>
    <row r="99" spans="2:11" ht="11" customHeight="1">
      <c r="B99" s="61"/>
      <c r="C99" s="61"/>
      <c r="D99" s="61"/>
      <c r="E99" s="61"/>
      <c r="F99" s="131"/>
      <c r="G99" s="61"/>
      <c r="H99" s="61"/>
      <c r="I99" s="61"/>
      <c r="J99" s="61"/>
      <c r="K99" s="131"/>
    </row>
    <row r="100" spans="2:11" ht="11" customHeight="1">
      <c r="B100" s="61"/>
      <c r="C100" s="61"/>
      <c r="D100" s="61"/>
      <c r="E100" s="61"/>
      <c r="F100" s="131"/>
      <c r="G100" s="61"/>
      <c r="H100" s="61"/>
      <c r="I100" s="61"/>
      <c r="J100" s="61"/>
      <c r="K100" s="131"/>
    </row>
    <row r="101" spans="2:11" ht="11" customHeight="1">
      <c r="B101" s="61"/>
      <c r="C101" s="61"/>
      <c r="D101" s="61"/>
      <c r="E101" s="61"/>
      <c r="F101" s="131"/>
      <c r="G101" s="61"/>
      <c r="H101" s="61"/>
      <c r="I101" s="61"/>
      <c r="J101" s="61"/>
      <c r="K101" s="131"/>
    </row>
    <row r="102" spans="2:11" ht="11" customHeight="1">
      <c r="B102" s="61"/>
      <c r="C102" s="61"/>
      <c r="D102" s="61"/>
      <c r="E102" s="61"/>
      <c r="F102" s="131"/>
      <c r="G102" s="61"/>
      <c r="H102" s="61"/>
      <c r="I102" s="61"/>
      <c r="J102" s="61"/>
      <c r="K102" s="131"/>
    </row>
    <row r="103" spans="2:11" ht="11" customHeight="1">
      <c r="B103" s="61"/>
      <c r="C103" s="61"/>
      <c r="D103" s="61"/>
      <c r="E103" s="61"/>
      <c r="F103" s="131"/>
      <c r="G103" s="61"/>
      <c r="H103" s="61"/>
      <c r="I103" s="61"/>
      <c r="J103" s="61"/>
      <c r="K103" s="131"/>
    </row>
    <row r="104" spans="2:11" ht="11" customHeight="1">
      <c r="B104" s="61"/>
      <c r="C104" s="61"/>
      <c r="D104" s="61"/>
      <c r="E104" s="61"/>
      <c r="F104" s="131"/>
      <c r="G104" s="61"/>
      <c r="H104" s="61"/>
      <c r="I104" s="61"/>
      <c r="J104" s="61"/>
      <c r="K104" s="131"/>
    </row>
    <row r="105" spans="2:11" ht="11" customHeight="1">
      <c r="B105" s="61"/>
      <c r="C105" s="61"/>
      <c r="D105" s="61"/>
      <c r="E105" s="61"/>
      <c r="F105" s="131"/>
      <c r="G105" s="61"/>
      <c r="H105" s="61"/>
      <c r="I105" s="61"/>
      <c r="J105" s="61"/>
      <c r="K105" s="131"/>
    </row>
    <row r="106" spans="2:11" ht="11" customHeight="1">
      <c r="B106" s="61"/>
      <c r="C106" s="61"/>
      <c r="D106" s="61"/>
      <c r="E106" s="61"/>
      <c r="F106" s="131"/>
      <c r="G106" s="61"/>
      <c r="H106" s="61"/>
      <c r="I106" s="61"/>
      <c r="J106" s="61"/>
      <c r="K106" s="131"/>
    </row>
    <row r="107" spans="2:11" ht="11" customHeight="1">
      <c r="B107" s="61"/>
      <c r="C107" s="61"/>
      <c r="D107" s="61"/>
      <c r="E107" s="61"/>
      <c r="F107" s="131"/>
      <c r="G107" s="61"/>
      <c r="H107" s="61"/>
      <c r="I107" s="61"/>
      <c r="J107" s="61"/>
      <c r="K107" s="131"/>
    </row>
    <row r="108" spans="2:11" ht="11" customHeight="1">
      <c r="B108" s="61"/>
      <c r="C108" s="61"/>
      <c r="D108" s="61"/>
      <c r="E108" s="61"/>
      <c r="F108" s="131"/>
      <c r="G108" s="61"/>
      <c r="H108" s="61"/>
      <c r="I108" s="61"/>
      <c r="J108" s="61"/>
      <c r="K108" s="131"/>
    </row>
    <row r="109" spans="2:11" ht="11" customHeight="1">
      <c r="B109" s="61"/>
      <c r="C109" s="61"/>
      <c r="D109" s="61"/>
      <c r="E109" s="61"/>
      <c r="F109" s="131"/>
      <c r="G109" s="61"/>
      <c r="H109" s="61"/>
      <c r="I109" s="61"/>
      <c r="J109" s="61"/>
      <c r="K109" s="131"/>
    </row>
    <row r="110" spans="2:11" ht="11" customHeight="1">
      <c r="B110" s="61"/>
      <c r="C110" s="61"/>
      <c r="D110" s="61"/>
      <c r="E110" s="61"/>
      <c r="F110" s="131"/>
      <c r="G110" s="61"/>
      <c r="H110" s="61"/>
      <c r="I110" s="61"/>
      <c r="J110" s="61"/>
      <c r="K110" s="131"/>
    </row>
    <row r="111" spans="2:11" ht="11" customHeight="1">
      <c r="B111" s="61"/>
      <c r="C111" s="61"/>
      <c r="D111" s="61"/>
      <c r="E111" s="61"/>
      <c r="F111" s="131"/>
      <c r="G111" s="61"/>
      <c r="H111" s="61"/>
      <c r="I111" s="61"/>
      <c r="J111" s="61"/>
      <c r="K111" s="131"/>
    </row>
    <row r="112" spans="2:11" ht="11" customHeight="1">
      <c r="B112" s="61"/>
      <c r="C112" s="61"/>
      <c r="D112" s="61"/>
      <c r="E112" s="61"/>
      <c r="F112" s="131"/>
      <c r="G112" s="61"/>
      <c r="H112" s="61"/>
      <c r="I112" s="61"/>
      <c r="J112" s="61"/>
      <c r="K112" s="131"/>
    </row>
    <row r="113" spans="2:11" ht="11" customHeight="1">
      <c r="B113" s="61"/>
      <c r="C113" s="61"/>
      <c r="D113" s="61"/>
      <c r="E113" s="61"/>
      <c r="F113" s="131"/>
      <c r="G113" s="61"/>
      <c r="H113" s="61"/>
      <c r="I113" s="61"/>
      <c r="J113" s="61"/>
      <c r="K113" s="131"/>
    </row>
    <row r="114" spans="2:11" ht="11" customHeight="1">
      <c r="B114" s="61"/>
      <c r="C114" s="61"/>
      <c r="D114" s="61"/>
      <c r="E114" s="61"/>
      <c r="F114" s="131"/>
      <c r="G114" s="61"/>
      <c r="H114" s="61"/>
      <c r="I114" s="61"/>
      <c r="J114" s="61"/>
      <c r="K114" s="131"/>
    </row>
    <row r="115" spans="2:11" ht="11" customHeight="1">
      <c r="B115" s="61"/>
      <c r="C115" s="61"/>
      <c r="D115" s="61"/>
      <c r="E115" s="61"/>
      <c r="F115" s="131"/>
      <c r="G115" s="61"/>
      <c r="H115" s="61"/>
      <c r="I115" s="61"/>
      <c r="J115" s="61"/>
      <c r="K115" s="131"/>
    </row>
    <row r="116" spans="2:11" ht="11" customHeight="1">
      <c r="B116" s="61"/>
      <c r="C116" s="61"/>
      <c r="D116" s="61"/>
      <c r="E116" s="61"/>
      <c r="F116" s="131"/>
      <c r="G116" s="61"/>
      <c r="H116" s="61"/>
      <c r="I116" s="61"/>
      <c r="J116" s="61"/>
      <c r="K116" s="131"/>
    </row>
    <row r="117" spans="2:11" ht="11" customHeight="1">
      <c r="B117" s="61"/>
      <c r="C117" s="61"/>
      <c r="D117" s="61"/>
      <c r="E117" s="61"/>
      <c r="F117" s="131"/>
      <c r="G117" s="61"/>
      <c r="H117" s="61"/>
      <c r="I117" s="61"/>
      <c r="J117" s="61"/>
      <c r="K117" s="131"/>
    </row>
    <row r="118" spans="2:11" ht="11" customHeight="1">
      <c r="B118" s="61"/>
      <c r="C118" s="61"/>
      <c r="D118" s="61"/>
      <c r="E118" s="61"/>
      <c r="F118" s="131"/>
      <c r="G118" s="61"/>
      <c r="H118" s="61"/>
      <c r="I118" s="61"/>
      <c r="J118" s="61"/>
      <c r="K118" s="131"/>
    </row>
    <row r="119" spans="2:11" ht="11" customHeight="1">
      <c r="B119" s="61"/>
      <c r="C119" s="61"/>
      <c r="D119" s="61"/>
      <c r="E119" s="61"/>
      <c r="F119" s="131"/>
      <c r="G119" s="61"/>
      <c r="H119" s="61"/>
      <c r="I119" s="61"/>
      <c r="J119" s="61"/>
      <c r="K119" s="131"/>
    </row>
    <row r="120" spans="2:11" ht="11" customHeight="1">
      <c r="B120" s="61"/>
      <c r="C120" s="61"/>
      <c r="D120" s="61"/>
      <c r="E120" s="61"/>
      <c r="F120" s="131"/>
      <c r="G120" s="61"/>
      <c r="H120" s="61"/>
      <c r="I120" s="61"/>
      <c r="J120" s="61"/>
      <c r="K120" s="131"/>
    </row>
    <row r="121" spans="2:11" ht="11" customHeight="1">
      <c r="B121" s="61"/>
      <c r="C121" s="61"/>
      <c r="D121" s="61"/>
      <c r="E121" s="61"/>
      <c r="F121" s="131"/>
      <c r="G121" s="61"/>
      <c r="H121" s="61"/>
      <c r="I121" s="61"/>
      <c r="J121" s="61"/>
      <c r="K121" s="131"/>
    </row>
    <row r="122" spans="2:11" ht="11" customHeight="1">
      <c r="B122" s="61"/>
      <c r="C122" s="61"/>
      <c r="D122" s="61"/>
      <c r="E122" s="61"/>
      <c r="F122" s="131"/>
      <c r="G122" s="61"/>
      <c r="H122" s="61"/>
      <c r="I122" s="61"/>
      <c r="J122" s="61"/>
      <c r="K122" s="131"/>
    </row>
    <row r="123" spans="2:11" ht="11" customHeight="1">
      <c r="B123" s="61"/>
      <c r="C123" s="61"/>
      <c r="D123" s="61"/>
      <c r="E123" s="61"/>
      <c r="F123" s="131"/>
      <c r="G123" s="61"/>
      <c r="H123" s="61"/>
      <c r="I123" s="61"/>
      <c r="J123" s="61"/>
      <c r="K123" s="131"/>
    </row>
    <row r="124" spans="2:11" ht="11" customHeight="1">
      <c r="B124" s="61"/>
      <c r="C124" s="61"/>
      <c r="D124" s="61"/>
      <c r="E124" s="61"/>
      <c r="F124" s="131"/>
      <c r="G124" s="61"/>
      <c r="H124" s="61"/>
      <c r="I124" s="61"/>
      <c r="J124" s="61"/>
      <c r="K124" s="131"/>
    </row>
    <row r="125" spans="2:11" ht="11" customHeight="1">
      <c r="B125" s="61"/>
      <c r="C125" s="61"/>
      <c r="D125" s="61"/>
      <c r="E125" s="61"/>
      <c r="F125" s="131"/>
      <c r="G125" s="61"/>
      <c r="H125" s="61"/>
      <c r="I125" s="61"/>
      <c r="J125" s="61"/>
      <c r="K125" s="131"/>
    </row>
    <row r="126" spans="2:11" ht="11" customHeight="1">
      <c r="B126" s="61"/>
      <c r="C126" s="61"/>
      <c r="D126" s="61"/>
      <c r="E126" s="61"/>
      <c r="F126" s="131"/>
      <c r="G126" s="61"/>
      <c r="H126" s="61"/>
      <c r="I126" s="61"/>
      <c r="J126" s="61"/>
      <c r="K126" s="131"/>
    </row>
    <row r="127" spans="2:11" ht="11" customHeight="1">
      <c r="B127" s="61"/>
      <c r="C127" s="61"/>
      <c r="D127" s="61"/>
      <c r="E127" s="61"/>
      <c r="F127" s="131"/>
      <c r="G127" s="61"/>
      <c r="H127" s="61"/>
      <c r="I127" s="61"/>
      <c r="J127" s="61"/>
      <c r="K127" s="131"/>
    </row>
    <row r="128" spans="2:11" ht="11" customHeight="1">
      <c r="B128" s="61"/>
      <c r="C128" s="61"/>
      <c r="D128" s="61"/>
      <c r="E128" s="61"/>
      <c r="F128" s="131"/>
      <c r="G128" s="61"/>
      <c r="H128" s="61"/>
      <c r="I128" s="61"/>
      <c r="J128" s="61"/>
      <c r="K128" s="131"/>
    </row>
    <row r="129" spans="2:11" ht="11" customHeight="1">
      <c r="B129" s="61"/>
      <c r="C129" s="61"/>
      <c r="D129" s="61"/>
      <c r="E129" s="61"/>
      <c r="F129" s="131"/>
      <c r="G129" s="61"/>
      <c r="H129" s="61"/>
      <c r="I129" s="61"/>
      <c r="J129" s="61"/>
      <c r="K129" s="131"/>
    </row>
    <row r="130" spans="2:11" ht="11" customHeight="1">
      <c r="B130" s="61"/>
      <c r="C130" s="61"/>
      <c r="D130" s="61"/>
      <c r="E130" s="61"/>
      <c r="F130" s="131"/>
      <c r="G130" s="61"/>
      <c r="H130" s="61"/>
      <c r="I130" s="61"/>
      <c r="J130" s="61"/>
      <c r="K130" s="131"/>
    </row>
    <row r="131" spans="2:11" ht="11" customHeight="1">
      <c r="B131" s="61"/>
      <c r="C131" s="61"/>
      <c r="D131" s="61"/>
      <c r="E131" s="61"/>
      <c r="F131" s="131"/>
      <c r="G131" s="61"/>
      <c r="H131" s="61"/>
      <c r="I131" s="61"/>
      <c r="J131" s="61"/>
      <c r="K131" s="131"/>
    </row>
    <row r="132" spans="2:11" ht="11" customHeight="1">
      <c r="B132" s="61"/>
      <c r="C132" s="61"/>
      <c r="D132" s="61"/>
      <c r="E132" s="61"/>
      <c r="F132" s="131"/>
      <c r="G132" s="61"/>
      <c r="H132" s="61"/>
      <c r="I132" s="61"/>
      <c r="J132" s="61"/>
      <c r="K132" s="131"/>
    </row>
    <row r="133" spans="2:11" ht="11" customHeight="1">
      <c r="B133" s="61"/>
      <c r="C133" s="61"/>
      <c r="D133" s="61"/>
      <c r="E133" s="61"/>
      <c r="F133" s="131"/>
      <c r="G133" s="61"/>
      <c r="H133" s="61"/>
      <c r="I133" s="61"/>
      <c r="J133" s="61"/>
      <c r="K133" s="131"/>
    </row>
    <row r="134" spans="2:11" ht="11" customHeight="1">
      <c r="B134" s="61"/>
      <c r="C134" s="61"/>
      <c r="D134" s="61"/>
      <c r="E134" s="61"/>
      <c r="F134" s="131"/>
      <c r="G134" s="61"/>
      <c r="H134" s="61"/>
      <c r="I134" s="61"/>
      <c r="J134" s="61"/>
      <c r="K134" s="131"/>
    </row>
    <row r="135" spans="2:11" ht="11" customHeight="1">
      <c r="B135" s="61"/>
      <c r="C135" s="61"/>
      <c r="D135" s="61"/>
      <c r="E135" s="61"/>
      <c r="F135" s="131"/>
      <c r="G135" s="61"/>
      <c r="H135" s="61"/>
      <c r="I135" s="61"/>
      <c r="J135" s="61"/>
      <c r="K135" s="131"/>
    </row>
    <row r="136" spans="2:11" ht="11" customHeight="1">
      <c r="B136" s="61"/>
      <c r="C136" s="61"/>
      <c r="D136" s="61"/>
      <c r="E136" s="61"/>
      <c r="F136" s="131"/>
      <c r="G136" s="61"/>
      <c r="H136" s="61"/>
      <c r="I136" s="61"/>
      <c r="J136" s="61"/>
      <c r="K136" s="131"/>
    </row>
    <row r="137" spans="2:11" ht="11" customHeight="1">
      <c r="B137" s="61"/>
      <c r="C137" s="61"/>
      <c r="D137" s="61"/>
      <c r="E137" s="61"/>
      <c r="F137" s="131"/>
      <c r="G137" s="61"/>
      <c r="H137" s="61"/>
      <c r="I137" s="61"/>
      <c r="J137" s="61"/>
      <c r="K137" s="131"/>
    </row>
    <row r="138" spans="2:11" ht="11" customHeight="1">
      <c r="B138" s="61"/>
      <c r="C138" s="61"/>
      <c r="D138" s="61"/>
      <c r="E138" s="61"/>
      <c r="F138" s="131"/>
      <c r="G138" s="61"/>
      <c r="H138" s="61"/>
      <c r="I138" s="61"/>
      <c r="J138" s="61"/>
      <c r="K138" s="131"/>
    </row>
    <row r="139" spans="2:11" ht="11" customHeight="1">
      <c r="B139" s="61"/>
      <c r="C139" s="61"/>
      <c r="D139" s="61"/>
      <c r="E139" s="61"/>
      <c r="F139" s="131"/>
      <c r="G139" s="61"/>
      <c r="H139" s="61"/>
      <c r="I139" s="61"/>
      <c r="J139" s="61"/>
      <c r="K139" s="131"/>
    </row>
    <row r="140" spans="2:11" ht="11" customHeight="1">
      <c r="B140" s="61"/>
      <c r="C140" s="61"/>
      <c r="D140" s="61"/>
      <c r="E140" s="61"/>
      <c r="F140" s="131"/>
      <c r="G140" s="61"/>
      <c r="H140" s="61"/>
      <c r="I140" s="61"/>
      <c r="J140" s="61"/>
      <c r="K140" s="131"/>
    </row>
    <row r="141" spans="2:11" ht="11" customHeight="1">
      <c r="B141" s="61"/>
      <c r="C141" s="61"/>
      <c r="D141" s="61"/>
      <c r="E141" s="61"/>
      <c r="F141" s="131"/>
      <c r="G141" s="61"/>
      <c r="H141" s="61"/>
      <c r="I141" s="61"/>
      <c r="J141" s="61"/>
      <c r="K141" s="131"/>
    </row>
    <row r="142" spans="2:11" ht="11" customHeight="1">
      <c r="B142" s="61"/>
      <c r="C142" s="61"/>
      <c r="D142" s="61"/>
      <c r="E142" s="61"/>
      <c r="F142" s="131"/>
      <c r="G142" s="61"/>
      <c r="H142" s="61"/>
      <c r="I142" s="61"/>
      <c r="J142" s="61"/>
      <c r="K142" s="131"/>
    </row>
    <row r="143" spans="2:11" ht="11" customHeight="1">
      <c r="B143" s="61"/>
      <c r="C143" s="61"/>
      <c r="D143" s="61"/>
      <c r="E143" s="61"/>
      <c r="F143" s="131"/>
      <c r="G143" s="61"/>
      <c r="H143" s="61"/>
      <c r="I143" s="61"/>
      <c r="J143" s="61"/>
      <c r="K143" s="131"/>
    </row>
    <row r="144" spans="2:11" ht="11" customHeight="1">
      <c r="B144" s="61"/>
      <c r="C144" s="61"/>
      <c r="D144" s="61"/>
      <c r="E144" s="61"/>
      <c r="F144" s="131"/>
      <c r="G144" s="61"/>
      <c r="H144" s="61"/>
      <c r="I144" s="61"/>
      <c r="J144" s="61"/>
      <c r="K144" s="131"/>
    </row>
    <row r="145" spans="2:11" ht="11" customHeight="1">
      <c r="B145" s="61"/>
      <c r="C145" s="61"/>
      <c r="D145" s="61"/>
      <c r="E145" s="61"/>
      <c r="F145" s="131"/>
      <c r="G145" s="61"/>
      <c r="H145" s="61"/>
      <c r="I145" s="61"/>
      <c r="J145" s="61"/>
      <c r="K145" s="131"/>
    </row>
    <row r="146" spans="2:11" ht="11" customHeight="1">
      <c r="B146" s="61"/>
      <c r="C146" s="61"/>
      <c r="D146" s="61"/>
      <c r="E146" s="61"/>
      <c r="F146" s="131"/>
      <c r="G146" s="61"/>
      <c r="H146" s="61"/>
      <c r="I146" s="61"/>
      <c r="J146" s="61"/>
      <c r="K146" s="131"/>
    </row>
    <row r="147" spans="2:11" ht="11" customHeight="1">
      <c r="B147" s="61"/>
      <c r="C147" s="61"/>
      <c r="D147" s="61"/>
      <c r="E147" s="61"/>
      <c r="F147" s="131"/>
      <c r="G147" s="61"/>
      <c r="H147" s="61"/>
      <c r="I147" s="61"/>
      <c r="J147" s="61"/>
      <c r="K147" s="131"/>
    </row>
    <row r="148" spans="2:11" ht="11" customHeight="1">
      <c r="B148" s="61"/>
      <c r="C148" s="61"/>
      <c r="D148" s="61"/>
      <c r="E148" s="61"/>
      <c r="F148" s="131"/>
      <c r="G148" s="61"/>
      <c r="H148" s="61"/>
      <c r="I148" s="61"/>
      <c r="J148" s="61"/>
      <c r="K148" s="131"/>
    </row>
    <row r="149" spans="2:11" ht="11" customHeight="1">
      <c r="B149" s="61"/>
      <c r="C149" s="61"/>
      <c r="D149" s="61"/>
      <c r="E149" s="61"/>
      <c r="F149" s="131"/>
      <c r="G149" s="61"/>
      <c r="H149" s="61"/>
      <c r="I149" s="61"/>
      <c r="J149" s="61"/>
      <c r="K149" s="131"/>
    </row>
    <row r="150" spans="2:11" ht="11" customHeight="1">
      <c r="B150" s="61"/>
      <c r="C150" s="61"/>
      <c r="D150" s="61"/>
      <c r="E150" s="61"/>
      <c r="F150" s="131"/>
      <c r="G150" s="61"/>
      <c r="H150" s="61"/>
      <c r="I150" s="61"/>
      <c r="J150" s="61"/>
      <c r="K150" s="131"/>
    </row>
    <row r="151" spans="2:11" ht="11" customHeight="1">
      <c r="B151" s="61"/>
      <c r="C151" s="61"/>
      <c r="D151" s="61"/>
      <c r="E151" s="61"/>
      <c r="F151" s="131"/>
      <c r="G151" s="61"/>
      <c r="H151" s="61"/>
      <c r="I151" s="61"/>
      <c r="J151" s="61"/>
      <c r="K151" s="131"/>
    </row>
    <row r="152" spans="2:11" ht="11" customHeight="1">
      <c r="B152" s="61"/>
      <c r="C152" s="61"/>
      <c r="D152" s="61"/>
      <c r="E152" s="61"/>
      <c r="F152" s="131"/>
      <c r="G152" s="61"/>
      <c r="H152" s="61"/>
      <c r="I152" s="61"/>
      <c r="J152" s="61"/>
      <c r="K152" s="131"/>
    </row>
    <row r="153" spans="2:11" ht="11" customHeight="1">
      <c r="B153" s="61"/>
      <c r="C153" s="61"/>
      <c r="D153" s="61"/>
      <c r="E153" s="61"/>
      <c r="F153" s="131"/>
      <c r="G153" s="61"/>
      <c r="H153" s="61"/>
      <c r="I153" s="61"/>
      <c r="J153" s="61"/>
      <c r="K153" s="131"/>
    </row>
    <row r="154" spans="2:11" ht="11" customHeight="1">
      <c r="B154" s="61"/>
      <c r="C154" s="61"/>
      <c r="D154" s="61"/>
      <c r="E154" s="61"/>
      <c r="F154" s="131"/>
      <c r="G154" s="61"/>
      <c r="H154" s="61"/>
      <c r="I154" s="61"/>
      <c r="J154" s="61"/>
      <c r="K154" s="131"/>
    </row>
    <row r="155" spans="2:11" ht="11" customHeight="1">
      <c r="B155" s="61"/>
      <c r="C155" s="61"/>
      <c r="D155" s="61"/>
      <c r="E155" s="61"/>
      <c r="F155" s="131"/>
      <c r="G155" s="61"/>
      <c r="H155" s="61"/>
      <c r="I155" s="61"/>
      <c r="J155" s="61"/>
      <c r="K155" s="131"/>
    </row>
    <row r="156" spans="2:11" ht="11" customHeight="1">
      <c r="B156" s="61"/>
      <c r="C156" s="61"/>
      <c r="D156" s="61"/>
      <c r="E156" s="61"/>
      <c r="F156" s="131"/>
      <c r="G156" s="61"/>
      <c r="H156" s="61"/>
      <c r="I156" s="61"/>
      <c r="J156" s="61"/>
      <c r="K156" s="131"/>
    </row>
    <row r="157" spans="2:11" ht="11" customHeight="1">
      <c r="B157" s="61"/>
      <c r="C157" s="61"/>
      <c r="D157" s="61"/>
      <c r="E157" s="61"/>
      <c r="F157" s="131"/>
      <c r="G157" s="61"/>
      <c r="H157" s="61"/>
      <c r="I157" s="61"/>
      <c r="J157" s="61"/>
      <c r="K157" s="131"/>
    </row>
    <row r="158" spans="2:11" ht="11" customHeight="1">
      <c r="B158" s="61"/>
      <c r="C158" s="61"/>
      <c r="D158" s="61"/>
      <c r="E158" s="61"/>
      <c r="F158" s="131"/>
      <c r="G158" s="61"/>
      <c r="H158" s="61"/>
      <c r="I158" s="61"/>
      <c r="J158" s="61"/>
      <c r="K158" s="131"/>
    </row>
    <row r="159" spans="2:11" ht="11" customHeight="1">
      <c r="B159" s="61"/>
      <c r="C159" s="61"/>
      <c r="D159" s="61"/>
      <c r="E159" s="61"/>
      <c r="F159" s="131"/>
      <c r="G159" s="61"/>
      <c r="H159" s="61"/>
      <c r="I159" s="61"/>
      <c r="J159" s="61"/>
      <c r="K159" s="131"/>
    </row>
    <row r="160" spans="2:11" ht="11" customHeight="1">
      <c r="B160" s="61"/>
      <c r="C160" s="61"/>
      <c r="D160" s="61"/>
      <c r="E160" s="61"/>
      <c r="F160" s="131"/>
      <c r="G160" s="61"/>
      <c r="H160" s="61"/>
      <c r="I160" s="61"/>
      <c r="J160" s="61"/>
      <c r="K160" s="131"/>
    </row>
    <row r="161" spans="2:11" ht="11" customHeight="1">
      <c r="B161" s="61"/>
      <c r="C161" s="61"/>
      <c r="D161" s="61"/>
      <c r="E161" s="61"/>
      <c r="F161" s="131"/>
      <c r="G161" s="61"/>
      <c r="H161" s="61"/>
      <c r="I161" s="61"/>
      <c r="J161" s="61"/>
      <c r="K161" s="131"/>
    </row>
    <row r="162" spans="2:11" ht="11" customHeight="1">
      <c r="B162" s="61"/>
      <c r="C162" s="61"/>
      <c r="D162" s="61"/>
      <c r="E162" s="61"/>
      <c r="F162" s="131"/>
      <c r="G162" s="61"/>
      <c r="H162" s="61"/>
      <c r="I162" s="61"/>
      <c r="J162" s="61"/>
      <c r="K162" s="131"/>
    </row>
    <row r="163" spans="2:11" ht="11" customHeight="1">
      <c r="B163" s="61"/>
      <c r="C163" s="61"/>
      <c r="D163" s="61"/>
      <c r="E163" s="61"/>
      <c r="F163" s="131"/>
      <c r="G163" s="61"/>
      <c r="H163" s="61"/>
      <c r="I163" s="61"/>
      <c r="J163" s="61"/>
      <c r="K163" s="131"/>
    </row>
    <row r="164" spans="2:11" ht="11" customHeight="1">
      <c r="B164" s="61"/>
      <c r="C164" s="61"/>
      <c r="D164" s="61"/>
      <c r="E164" s="61"/>
      <c r="F164" s="131"/>
      <c r="G164" s="61"/>
      <c r="H164" s="61"/>
      <c r="I164" s="61"/>
      <c r="J164" s="61"/>
      <c r="K164" s="131"/>
    </row>
    <row r="165" spans="2:11" ht="11" customHeight="1">
      <c r="B165" s="61"/>
      <c r="C165" s="61"/>
      <c r="D165" s="61"/>
      <c r="E165" s="61"/>
      <c r="F165" s="131"/>
      <c r="G165" s="61"/>
      <c r="H165" s="61"/>
      <c r="I165" s="61"/>
      <c r="J165" s="61"/>
      <c r="K165" s="131"/>
    </row>
    <row r="166" spans="2:11" ht="11" customHeight="1">
      <c r="B166" s="61"/>
      <c r="C166" s="61"/>
      <c r="D166" s="61"/>
      <c r="E166" s="61"/>
      <c r="F166" s="131"/>
      <c r="G166" s="61"/>
      <c r="H166" s="61"/>
      <c r="I166" s="61"/>
      <c r="J166" s="61"/>
      <c r="K166" s="131"/>
    </row>
    <row r="167" spans="2:11" ht="11" customHeight="1">
      <c r="B167" s="61"/>
      <c r="C167" s="61"/>
      <c r="D167" s="61"/>
      <c r="E167" s="61"/>
      <c r="F167" s="131"/>
      <c r="G167" s="61"/>
      <c r="H167" s="61"/>
      <c r="I167" s="61"/>
      <c r="J167" s="61"/>
      <c r="K167" s="131"/>
    </row>
    <row r="168" spans="2:11" ht="11" customHeight="1">
      <c r="B168" s="61"/>
      <c r="C168" s="61"/>
      <c r="D168" s="61"/>
      <c r="E168" s="61"/>
      <c r="F168" s="131"/>
      <c r="G168" s="61"/>
      <c r="H168" s="61"/>
      <c r="I168" s="61"/>
      <c r="J168" s="61"/>
      <c r="K168" s="131"/>
    </row>
    <row r="169" spans="2:11" ht="11" customHeight="1">
      <c r="B169" s="61"/>
      <c r="C169" s="61"/>
      <c r="D169" s="61"/>
      <c r="E169" s="61"/>
      <c r="F169" s="131"/>
      <c r="G169" s="61"/>
      <c r="H169" s="61"/>
      <c r="I169" s="61"/>
      <c r="J169" s="61"/>
      <c r="K169" s="131"/>
    </row>
    <row r="170" spans="2:11" ht="11" customHeight="1">
      <c r="B170" s="61"/>
      <c r="C170" s="61"/>
      <c r="D170" s="61"/>
      <c r="E170" s="61"/>
      <c r="F170" s="131"/>
      <c r="G170" s="61"/>
      <c r="H170" s="61"/>
      <c r="I170" s="61"/>
      <c r="J170" s="61"/>
      <c r="K170" s="131"/>
    </row>
    <row r="171" spans="2:11" ht="11" customHeight="1">
      <c r="B171" s="61"/>
      <c r="C171" s="61"/>
      <c r="D171" s="61"/>
      <c r="E171" s="61"/>
      <c r="F171" s="131"/>
      <c r="G171" s="61"/>
      <c r="H171" s="61"/>
      <c r="I171" s="61"/>
      <c r="J171" s="61"/>
      <c r="K171" s="131"/>
    </row>
    <row r="172" spans="2:11" ht="11" customHeight="1">
      <c r="B172" s="61"/>
      <c r="C172" s="61"/>
      <c r="D172" s="61"/>
      <c r="E172" s="61"/>
      <c r="F172" s="131"/>
      <c r="G172" s="61"/>
      <c r="H172" s="61"/>
      <c r="I172" s="61"/>
      <c r="J172" s="61"/>
      <c r="K172" s="131"/>
    </row>
    <row r="173" spans="2:11" ht="11" customHeight="1">
      <c r="B173" s="61"/>
      <c r="C173" s="61"/>
      <c r="D173" s="61"/>
      <c r="E173" s="61"/>
      <c r="F173" s="131"/>
      <c r="G173" s="61"/>
      <c r="H173" s="61"/>
      <c r="I173" s="61"/>
      <c r="J173" s="61"/>
      <c r="K173" s="131"/>
    </row>
    <row r="174" spans="2:11" ht="11" customHeight="1">
      <c r="B174" s="61"/>
      <c r="C174" s="61"/>
      <c r="D174" s="61"/>
      <c r="E174" s="61"/>
      <c r="F174" s="131"/>
      <c r="G174" s="61"/>
      <c r="H174" s="61"/>
      <c r="I174" s="61"/>
      <c r="J174" s="61"/>
      <c r="K174" s="131"/>
    </row>
    <row r="175" spans="2:11" ht="11" customHeight="1">
      <c r="B175" s="61"/>
      <c r="C175" s="61"/>
      <c r="D175" s="61"/>
      <c r="E175" s="61"/>
      <c r="F175" s="131"/>
      <c r="G175" s="61"/>
      <c r="H175" s="61"/>
      <c r="I175" s="61"/>
      <c r="J175" s="61"/>
      <c r="K175" s="131"/>
    </row>
    <row r="176" spans="2:11" ht="11" customHeight="1">
      <c r="B176" s="61"/>
      <c r="C176" s="61"/>
      <c r="D176" s="61"/>
      <c r="E176" s="61"/>
      <c r="F176" s="131"/>
      <c r="G176" s="61"/>
      <c r="H176" s="61"/>
      <c r="I176" s="61"/>
      <c r="J176" s="61"/>
      <c r="K176" s="131"/>
    </row>
    <row r="177" spans="2:11" ht="11" customHeight="1">
      <c r="B177" s="61"/>
      <c r="C177" s="61"/>
      <c r="D177" s="61"/>
      <c r="E177" s="61"/>
      <c r="F177" s="131"/>
      <c r="G177" s="61"/>
      <c r="H177" s="61"/>
      <c r="I177" s="61"/>
      <c r="J177" s="61"/>
      <c r="K177" s="131"/>
    </row>
    <row r="178" spans="2:11" ht="11" customHeight="1">
      <c r="B178" s="61"/>
      <c r="C178" s="61"/>
      <c r="D178" s="61"/>
      <c r="E178" s="61"/>
      <c r="F178" s="131"/>
      <c r="G178" s="61"/>
      <c r="H178" s="61"/>
      <c r="I178" s="61"/>
      <c r="J178" s="61"/>
      <c r="K178" s="131"/>
    </row>
    <row r="179" spans="2:11" ht="11" customHeight="1">
      <c r="B179" s="61"/>
      <c r="C179" s="61"/>
      <c r="D179" s="61"/>
      <c r="E179" s="61"/>
      <c r="F179" s="131"/>
      <c r="G179" s="61"/>
      <c r="H179" s="61"/>
      <c r="I179" s="61"/>
      <c r="J179" s="61"/>
      <c r="K179" s="131"/>
    </row>
    <row r="180" spans="2:11" ht="11" customHeight="1">
      <c r="B180" s="61"/>
      <c r="C180" s="61"/>
      <c r="D180" s="61"/>
      <c r="E180" s="61"/>
      <c r="F180" s="131"/>
      <c r="G180" s="61"/>
      <c r="H180" s="61"/>
      <c r="I180" s="61"/>
      <c r="J180" s="61"/>
      <c r="K180" s="131"/>
    </row>
    <row r="181" spans="2:11" ht="11" customHeight="1">
      <c r="B181" s="61"/>
      <c r="C181" s="61"/>
      <c r="D181" s="61"/>
      <c r="E181" s="61"/>
      <c r="F181" s="131"/>
      <c r="G181" s="61"/>
      <c r="H181" s="61"/>
      <c r="I181" s="61"/>
      <c r="J181" s="61"/>
      <c r="K181" s="131"/>
    </row>
    <row r="182" spans="2:11" ht="11" customHeight="1">
      <c r="B182" s="61"/>
      <c r="C182" s="61"/>
      <c r="D182" s="61"/>
      <c r="E182" s="61"/>
      <c r="F182" s="131"/>
      <c r="G182" s="61"/>
      <c r="H182" s="61"/>
      <c r="I182" s="61"/>
      <c r="J182" s="61"/>
      <c r="K182" s="131"/>
    </row>
    <row r="183" spans="2:11" ht="11" customHeight="1">
      <c r="B183" s="61"/>
      <c r="C183" s="61"/>
      <c r="D183" s="61"/>
      <c r="E183" s="61"/>
      <c r="F183" s="131"/>
      <c r="G183" s="61"/>
      <c r="H183" s="61"/>
      <c r="I183" s="61"/>
      <c r="J183" s="61"/>
      <c r="K183" s="131"/>
    </row>
    <row r="184" spans="2:11" ht="11" customHeight="1">
      <c r="B184" s="61"/>
      <c r="C184" s="61"/>
      <c r="D184" s="61"/>
      <c r="E184" s="61"/>
      <c r="F184" s="131"/>
      <c r="G184" s="61"/>
      <c r="H184" s="61"/>
      <c r="I184" s="61"/>
      <c r="J184" s="61"/>
      <c r="K184" s="131"/>
    </row>
    <row r="185" spans="2:11" ht="11" customHeight="1">
      <c r="B185" s="61"/>
      <c r="C185" s="61"/>
      <c r="D185" s="61"/>
      <c r="E185" s="61"/>
      <c r="F185" s="131"/>
      <c r="G185" s="61"/>
      <c r="H185" s="61"/>
      <c r="I185" s="61"/>
      <c r="J185" s="61"/>
      <c r="K185" s="131"/>
    </row>
    <row r="186" spans="2:11" ht="11" customHeight="1">
      <c r="B186" s="61"/>
      <c r="C186" s="61"/>
      <c r="D186" s="61"/>
      <c r="E186" s="61"/>
      <c r="F186" s="131"/>
      <c r="G186" s="61"/>
      <c r="H186" s="61"/>
      <c r="I186" s="61"/>
      <c r="J186" s="61"/>
      <c r="K186" s="131"/>
    </row>
    <row r="187" spans="2:11" ht="11" customHeight="1">
      <c r="B187" s="61"/>
      <c r="C187" s="61"/>
      <c r="D187" s="61"/>
      <c r="E187" s="61"/>
      <c r="F187" s="131"/>
      <c r="G187" s="61"/>
      <c r="H187" s="61"/>
      <c r="I187" s="61"/>
      <c r="J187" s="61"/>
      <c r="K187" s="131"/>
    </row>
    <row r="188" spans="2:11" ht="11" customHeight="1">
      <c r="B188" s="61"/>
      <c r="C188" s="61"/>
      <c r="D188" s="61"/>
      <c r="E188" s="61"/>
      <c r="F188" s="131"/>
      <c r="G188" s="61"/>
      <c r="H188" s="61"/>
      <c r="I188" s="61"/>
      <c r="J188" s="61"/>
      <c r="K188" s="131"/>
    </row>
    <row r="189" spans="2:11" ht="11" customHeight="1">
      <c r="B189" s="61"/>
      <c r="C189" s="61"/>
      <c r="D189" s="61"/>
      <c r="E189" s="61"/>
      <c r="F189" s="131"/>
      <c r="G189" s="61"/>
      <c r="H189" s="61"/>
      <c r="I189" s="61"/>
      <c r="J189" s="61"/>
      <c r="K189" s="131"/>
    </row>
    <row r="190" spans="2:11" ht="11" customHeight="1">
      <c r="B190" s="61"/>
      <c r="C190" s="61"/>
      <c r="D190" s="61"/>
      <c r="E190" s="61"/>
      <c r="F190" s="131"/>
      <c r="G190" s="61"/>
      <c r="H190" s="61"/>
      <c r="I190" s="61"/>
      <c r="J190" s="61"/>
      <c r="K190" s="131"/>
    </row>
    <row r="191" spans="2:11" ht="11" customHeight="1">
      <c r="B191" s="61"/>
      <c r="C191" s="61"/>
      <c r="D191" s="61"/>
      <c r="E191" s="61"/>
      <c r="F191" s="131"/>
      <c r="G191" s="61"/>
      <c r="H191" s="61"/>
      <c r="I191" s="61"/>
      <c r="J191" s="61"/>
      <c r="K191" s="131"/>
    </row>
    <row r="192" spans="2:11" ht="11" customHeight="1">
      <c r="B192" s="61"/>
      <c r="C192" s="61"/>
      <c r="D192" s="61"/>
      <c r="E192" s="61"/>
      <c r="F192" s="131"/>
      <c r="G192" s="61"/>
      <c r="H192" s="61"/>
      <c r="I192" s="61"/>
      <c r="J192" s="61"/>
      <c r="K192" s="131"/>
    </row>
    <row r="193" spans="2:11" ht="11" customHeight="1">
      <c r="B193" s="61"/>
      <c r="C193" s="61"/>
      <c r="D193" s="61"/>
      <c r="E193" s="61"/>
      <c r="F193" s="131"/>
      <c r="G193" s="61"/>
      <c r="H193" s="61"/>
      <c r="I193" s="61"/>
      <c r="J193" s="61"/>
      <c r="K193" s="131"/>
    </row>
    <row r="194" spans="2:11" ht="11" customHeight="1">
      <c r="B194" s="61"/>
      <c r="C194" s="61"/>
      <c r="D194" s="61"/>
      <c r="E194" s="61"/>
      <c r="F194" s="131"/>
      <c r="G194" s="61"/>
      <c r="H194" s="61"/>
      <c r="I194" s="61"/>
      <c r="J194" s="61"/>
      <c r="K194" s="131"/>
    </row>
    <row r="195" spans="2:11" ht="11" customHeight="1">
      <c r="B195" s="61"/>
      <c r="C195" s="61"/>
      <c r="D195" s="61"/>
      <c r="E195" s="61"/>
      <c r="F195" s="131"/>
      <c r="G195" s="61"/>
      <c r="H195" s="61"/>
      <c r="I195" s="61"/>
      <c r="J195" s="61"/>
      <c r="K195" s="131"/>
    </row>
    <row r="196" spans="2:11" ht="11" customHeight="1">
      <c r="B196" s="61"/>
      <c r="C196" s="61"/>
      <c r="D196" s="61"/>
      <c r="E196" s="61"/>
      <c r="F196" s="131"/>
      <c r="G196" s="61"/>
      <c r="H196" s="61"/>
      <c r="I196" s="61"/>
      <c r="J196" s="61"/>
      <c r="K196" s="131"/>
    </row>
    <row r="197" spans="2:11" ht="11" customHeight="1">
      <c r="B197" s="61"/>
      <c r="C197" s="61"/>
      <c r="D197" s="61"/>
      <c r="E197" s="61"/>
      <c r="F197" s="131"/>
      <c r="G197" s="61"/>
      <c r="H197" s="61"/>
      <c r="I197" s="61"/>
      <c r="J197" s="61"/>
      <c r="K197" s="131"/>
    </row>
    <row r="198" spans="2:11" ht="11" customHeight="1">
      <c r="B198" s="61"/>
      <c r="C198" s="61"/>
      <c r="D198" s="61"/>
      <c r="E198" s="61"/>
      <c r="F198" s="131"/>
      <c r="G198" s="61"/>
      <c r="H198" s="61"/>
      <c r="I198" s="61"/>
      <c r="J198" s="61"/>
      <c r="K198" s="131"/>
    </row>
    <row r="199" spans="2:11" ht="11" customHeight="1">
      <c r="B199" s="61"/>
      <c r="C199" s="61"/>
      <c r="D199" s="61"/>
      <c r="E199" s="61"/>
      <c r="F199" s="131"/>
      <c r="G199" s="61"/>
      <c r="H199" s="61"/>
      <c r="I199" s="61"/>
      <c r="J199" s="61"/>
      <c r="K199" s="131"/>
    </row>
    <row r="200" spans="2:11" ht="11" customHeight="1">
      <c r="B200" s="61"/>
      <c r="C200" s="61"/>
      <c r="D200" s="61"/>
      <c r="E200" s="61"/>
      <c r="F200" s="131"/>
      <c r="G200" s="61"/>
      <c r="H200" s="61"/>
      <c r="I200" s="61"/>
      <c r="J200" s="61"/>
      <c r="K200" s="131"/>
    </row>
    <row r="201" spans="2:11" ht="11" customHeight="1">
      <c r="B201" s="61"/>
      <c r="C201" s="61"/>
      <c r="D201" s="61"/>
      <c r="E201" s="61"/>
      <c r="F201" s="131"/>
      <c r="G201" s="61"/>
      <c r="H201" s="61"/>
      <c r="I201" s="61"/>
      <c r="J201" s="61"/>
      <c r="K201" s="131"/>
    </row>
    <row r="202" spans="2:11" ht="11" customHeight="1">
      <c r="B202" s="61"/>
      <c r="C202" s="61"/>
      <c r="D202" s="61"/>
      <c r="E202" s="61"/>
      <c r="F202" s="131"/>
      <c r="G202" s="61"/>
      <c r="H202" s="61"/>
      <c r="I202" s="61"/>
      <c r="J202" s="61"/>
      <c r="K202" s="131"/>
    </row>
    <row r="203" spans="2:11" ht="11" customHeight="1">
      <c r="B203" s="61"/>
      <c r="C203" s="61"/>
      <c r="D203" s="61"/>
      <c r="E203" s="61"/>
      <c r="F203" s="131"/>
      <c r="G203" s="61"/>
      <c r="H203" s="61"/>
      <c r="I203" s="61"/>
      <c r="J203" s="61"/>
      <c r="K203" s="131"/>
    </row>
    <row r="204" spans="2:11" ht="11" customHeight="1">
      <c r="B204" s="61"/>
      <c r="C204" s="61"/>
      <c r="D204" s="61"/>
      <c r="E204" s="61"/>
      <c r="F204" s="131"/>
      <c r="G204" s="61"/>
      <c r="H204" s="61"/>
      <c r="I204" s="61"/>
      <c r="J204" s="61"/>
      <c r="K204" s="131"/>
    </row>
    <row r="205" spans="2:11" ht="11" customHeight="1">
      <c r="B205" s="61"/>
      <c r="C205" s="61"/>
      <c r="D205" s="61"/>
      <c r="E205" s="61"/>
      <c r="F205" s="131"/>
      <c r="G205" s="61"/>
      <c r="H205" s="61"/>
      <c r="I205" s="61"/>
      <c r="J205" s="61"/>
      <c r="K205" s="131"/>
    </row>
    <row r="206" spans="2:11" ht="11" customHeight="1">
      <c r="B206" s="61"/>
      <c r="C206" s="61"/>
      <c r="D206" s="61"/>
      <c r="E206" s="61"/>
      <c r="F206" s="131"/>
      <c r="G206" s="61"/>
      <c r="H206" s="61"/>
      <c r="I206" s="61"/>
      <c r="J206" s="61"/>
      <c r="K206" s="131"/>
    </row>
    <row r="207" spans="2:11" ht="11" customHeight="1">
      <c r="B207" s="61"/>
      <c r="C207" s="61"/>
      <c r="D207" s="61"/>
      <c r="E207" s="61"/>
      <c r="F207" s="131"/>
      <c r="G207" s="61"/>
      <c r="H207" s="61"/>
      <c r="I207" s="61"/>
      <c r="J207" s="61"/>
      <c r="K207" s="131"/>
    </row>
    <row r="208" spans="2:11" ht="11" customHeight="1">
      <c r="B208" s="61"/>
      <c r="C208" s="61"/>
      <c r="D208" s="61"/>
      <c r="E208" s="61"/>
      <c r="F208" s="131"/>
      <c r="G208" s="61"/>
      <c r="H208" s="61"/>
      <c r="I208" s="61"/>
      <c r="J208" s="61"/>
      <c r="K208" s="131"/>
    </row>
    <row r="209" spans="2:11" ht="11" customHeight="1">
      <c r="B209" s="61"/>
      <c r="C209" s="61"/>
      <c r="D209" s="61"/>
      <c r="E209" s="61"/>
      <c r="F209" s="131"/>
      <c r="G209" s="61"/>
      <c r="H209" s="61"/>
      <c r="I209" s="61"/>
      <c r="J209" s="61"/>
      <c r="K209" s="131"/>
    </row>
    <row r="210" spans="2:11" ht="11" customHeight="1">
      <c r="B210" s="61"/>
      <c r="C210" s="61"/>
      <c r="D210" s="61"/>
      <c r="E210" s="61"/>
      <c r="F210" s="131"/>
      <c r="G210" s="61"/>
      <c r="H210" s="61"/>
      <c r="I210" s="61"/>
      <c r="J210" s="61"/>
      <c r="K210" s="131"/>
    </row>
    <row r="211" spans="2:11" ht="11" customHeight="1">
      <c r="B211" s="61"/>
      <c r="C211" s="61"/>
      <c r="D211" s="61"/>
      <c r="E211" s="61"/>
      <c r="F211" s="131"/>
      <c r="G211" s="61"/>
      <c r="H211" s="61"/>
      <c r="I211" s="61"/>
      <c r="J211" s="61"/>
      <c r="K211" s="131"/>
    </row>
    <row r="212" spans="2:11" ht="11" customHeight="1">
      <c r="B212" s="61"/>
      <c r="C212" s="61"/>
      <c r="D212" s="61"/>
      <c r="E212" s="61"/>
      <c r="F212" s="131"/>
      <c r="G212" s="61"/>
      <c r="H212" s="61"/>
      <c r="I212" s="61"/>
      <c r="J212" s="61"/>
      <c r="K212" s="131"/>
    </row>
    <row r="213" spans="2:11" ht="11" customHeight="1">
      <c r="B213" s="61"/>
      <c r="C213" s="61"/>
      <c r="D213" s="61"/>
      <c r="E213" s="61"/>
      <c r="F213" s="131"/>
      <c r="G213" s="61"/>
      <c r="H213" s="61"/>
      <c r="I213" s="61"/>
      <c r="J213" s="61"/>
      <c r="K213" s="131"/>
    </row>
    <row r="214" spans="2:11" ht="11" customHeight="1">
      <c r="B214" s="61"/>
      <c r="C214" s="61"/>
      <c r="D214" s="61"/>
      <c r="E214" s="61"/>
      <c r="F214" s="131"/>
      <c r="G214" s="61"/>
      <c r="H214" s="61"/>
      <c r="I214" s="61"/>
      <c r="J214" s="61"/>
      <c r="K214" s="131"/>
    </row>
    <row r="215" spans="2:11" ht="11" customHeight="1">
      <c r="B215" s="61"/>
      <c r="C215" s="61"/>
      <c r="D215" s="61"/>
      <c r="E215" s="61"/>
      <c r="F215" s="131"/>
      <c r="G215" s="61"/>
      <c r="H215" s="61"/>
      <c r="I215" s="61"/>
      <c r="J215" s="61"/>
      <c r="K215" s="131"/>
    </row>
    <row r="216" spans="2:11" ht="11" customHeight="1">
      <c r="B216" s="61"/>
      <c r="C216" s="61"/>
      <c r="D216" s="61"/>
      <c r="E216" s="61"/>
      <c r="F216" s="131"/>
      <c r="G216" s="61"/>
      <c r="H216" s="61"/>
      <c r="I216" s="61"/>
      <c r="J216" s="61"/>
      <c r="K216" s="131"/>
    </row>
    <row r="217" spans="2:11" ht="11" customHeight="1">
      <c r="B217" s="61"/>
      <c r="C217" s="61"/>
      <c r="D217" s="61"/>
      <c r="E217" s="61"/>
      <c r="F217" s="131"/>
      <c r="G217" s="61"/>
      <c r="H217" s="61"/>
      <c r="I217" s="61"/>
      <c r="J217" s="61"/>
      <c r="K217" s="131"/>
    </row>
    <row r="218" spans="2:11" ht="11" customHeight="1">
      <c r="B218" s="61"/>
      <c r="C218" s="61"/>
      <c r="D218" s="61"/>
      <c r="E218" s="61"/>
      <c r="F218" s="131"/>
      <c r="G218" s="61"/>
      <c r="H218" s="61"/>
      <c r="I218" s="61"/>
      <c r="J218" s="61"/>
      <c r="K218" s="131"/>
    </row>
    <row r="219" spans="2:11" ht="11" customHeight="1">
      <c r="B219" s="61"/>
      <c r="C219" s="61"/>
      <c r="D219" s="61"/>
      <c r="E219" s="61"/>
      <c r="F219" s="131"/>
      <c r="G219" s="61"/>
      <c r="H219" s="61"/>
      <c r="I219" s="61"/>
      <c r="J219" s="61"/>
      <c r="K219" s="131"/>
    </row>
    <row r="220" spans="2:11" ht="11" customHeight="1">
      <c r="B220" s="61"/>
      <c r="C220" s="61"/>
      <c r="D220" s="61"/>
      <c r="E220" s="61"/>
      <c r="F220" s="131"/>
      <c r="G220" s="61"/>
      <c r="H220" s="61"/>
      <c r="I220" s="61"/>
      <c r="J220" s="61"/>
      <c r="K220" s="131"/>
    </row>
    <row r="221" spans="2:11" ht="11" customHeight="1">
      <c r="B221" s="61"/>
      <c r="C221" s="61"/>
      <c r="D221" s="61"/>
      <c r="E221" s="61"/>
      <c r="F221" s="131"/>
      <c r="G221" s="61"/>
      <c r="H221" s="61"/>
      <c r="I221" s="61"/>
      <c r="J221" s="61"/>
      <c r="K221" s="131"/>
    </row>
    <row r="222" spans="2:11" ht="11" customHeight="1">
      <c r="B222" s="61"/>
      <c r="C222" s="61"/>
      <c r="D222" s="61"/>
      <c r="E222" s="61"/>
      <c r="F222" s="131"/>
      <c r="G222" s="61"/>
      <c r="H222" s="61"/>
      <c r="I222" s="61"/>
      <c r="J222" s="61"/>
      <c r="K222" s="131"/>
    </row>
    <row r="223" spans="2:11" ht="11" customHeight="1">
      <c r="B223" s="61"/>
      <c r="C223" s="61"/>
      <c r="D223" s="61"/>
      <c r="E223" s="61"/>
      <c r="F223" s="131"/>
      <c r="G223" s="61"/>
      <c r="H223" s="61"/>
      <c r="I223" s="61"/>
      <c r="J223" s="61"/>
      <c r="K223" s="131"/>
    </row>
    <row r="224" spans="2:11" ht="11" customHeight="1">
      <c r="B224" s="61"/>
      <c r="C224" s="61"/>
      <c r="D224" s="61"/>
      <c r="E224" s="61"/>
      <c r="F224" s="131"/>
      <c r="G224" s="61"/>
      <c r="H224" s="61"/>
      <c r="I224" s="61"/>
      <c r="J224" s="61"/>
      <c r="K224" s="131"/>
    </row>
    <row r="225" spans="2:11" ht="11" customHeight="1">
      <c r="B225" s="61"/>
      <c r="C225" s="61"/>
      <c r="D225" s="61"/>
      <c r="E225" s="61"/>
      <c r="F225" s="131"/>
      <c r="G225" s="61"/>
      <c r="H225" s="61"/>
      <c r="I225" s="61"/>
      <c r="J225" s="61"/>
      <c r="K225" s="131"/>
    </row>
    <row r="226" spans="2:11" ht="11" customHeight="1">
      <c r="B226" s="61"/>
      <c r="C226" s="61"/>
      <c r="D226" s="61"/>
      <c r="E226" s="61"/>
      <c r="F226" s="131"/>
      <c r="G226" s="61"/>
      <c r="H226" s="61"/>
      <c r="I226" s="61"/>
      <c r="J226" s="61"/>
      <c r="K226" s="131"/>
    </row>
    <row r="227" spans="2:11" ht="11" customHeight="1">
      <c r="B227" s="61"/>
      <c r="C227" s="61"/>
      <c r="D227" s="61"/>
      <c r="E227" s="61"/>
      <c r="F227" s="131"/>
      <c r="G227" s="61"/>
      <c r="H227" s="61"/>
      <c r="I227" s="61"/>
      <c r="J227" s="61"/>
      <c r="K227" s="131"/>
    </row>
    <row r="228" spans="2:11" ht="11" customHeight="1">
      <c r="B228" s="61"/>
      <c r="C228" s="61"/>
      <c r="D228" s="61"/>
      <c r="E228" s="61"/>
      <c r="F228" s="131"/>
      <c r="G228" s="61"/>
      <c r="H228" s="61"/>
      <c r="I228" s="61"/>
      <c r="J228" s="61"/>
      <c r="K228" s="131"/>
    </row>
    <row r="229" spans="2:11" ht="11" customHeight="1">
      <c r="B229" s="61"/>
      <c r="C229" s="61"/>
      <c r="D229" s="61"/>
      <c r="E229" s="61"/>
      <c r="F229" s="131"/>
      <c r="G229" s="61"/>
      <c r="H229" s="61"/>
      <c r="I229" s="61"/>
      <c r="J229" s="61"/>
      <c r="K229" s="131"/>
    </row>
    <row r="230" spans="2:11" ht="11" customHeight="1">
      <c r="B230" s="61"/>
      <c r="C230" s="61"/>
      <c r="D230" s="61"/>
      <c r="E230" s="61"/>
      <c r="F230" s="131"/>
      <c r="G230" s="61"/>
      <c r="H230" s="61"/>
      <c r="I230" s="61"/>
      <c r="J230" s="61"/>
      <c r="K230" s="131"/>
    </row>
    <row r="231" spans="2:11" ht="11" customHeight="1">
      <c r="B231" s="61"/>
      <c r="C231" s="61"/>
      <c r="D231" s="61"/>
      <c r="E231" s="61"/>
      <c r="F231" s="131"/>
      <c r="G231" s="61"/>
      <c r="H231" s="61"/>
      <c r="I231" s="61"/>
      <c r="J231" s="61"/>
      <c r="K231" s="131"/>
    </row>
    <row r="232" spans="2:11" ht="11" customHeight="1">
      <c r="B232" s="61"/>
      <c r="C232" s="61"/>
      <c r="D232" s="61"/>
      <c r="E232" s="61"/>
      <c r="F232" s="131"/>
      <c r="G232" s="61"/>
      <c r="H232" s="61"/>
      <c r="I232" s="61"/>
      <c r="J232" s="61"/>
      <c r="K232" s="131"/>
    </row>
    <row r="233" spans="2:11" ht="11" customHeight="1">
      <c r="B233" s="61"/>
      <c r="C233" s="61"/>
      <c r="D233" s="61"/>
      <c r="E233" s="61"/>
      <c r="F233" s="131"/>
      <c r="G233" s="61"/>
      <c r="H233" s="61"/>
      <c r="I233" s="61"/>
      <c r="J233" s="61"/>
      <c r="K233" s="131"/>
    </row>
    <row r="234" spans="2:11" ht="11" customHeight="1">
      <c r="B234" s="61"/>
      <c r="C234" s="61"/>
      <c r="D234" s="61"/>
      <c r="E234" s="61"/>
      <c r="F234" s="131"/>
      <c r="G234" s="61"/>
      <c r="H234" s="61"/>
      <c r="I234" s="61"/>
      <c r="J234" s="61"/>
      <c r="K234" s="131"/>
    </row>
    <row r="235" spans="2:11" ht="11" customHeight="1">
      <c r="B235" s="61"/>
      <c r="C235" s="61"/>
      <c r="D235" s="61"/>
      <c r="E235" s="61"/>
      <c r="F235" s="131"/>
      <c r="G235" s="61"/>
      <c r="H235" s="61"/>
      <c r="I235" s="61"/>
      <c r="J235" s="61"/>
      <c r="K235" s="131"/>
    </row>
    <row r="236" spans="2:11" ht="11" customHeight="1">
      <c r="B236" s="61"/>
      <c r="C236" s="61"/>
      <c r="D236" s="61"/>
      <c r="E236" s="61"/>
      <c r="F236" s="131"/>
      <c r="G236" s="61"/>
      <c r="H236" s="61"/>
      <c r="I236" s="61"/>
      <c r="J236" s="61"/>
      <c r="K236" s="131"/>
    </row>
    <row r="237" spans="2:11" ht="11" customHeight="1">
      <c r="B237" s="61"/>
      <c r="C237" s="61"/>
      <c r="D237" s="61"/>
      <c r="E237" s="61"/>
      <c r="F237" s="131"/>
      <c r="G237" s="61"/>
      <c r="H237" s="61"/>
      <c r="I237" s="61"/>
      <c r="J237" s="61"/>
      <c r="K237" s="131"/>
    </row>
    <row r="238" spans="2:11" ht="11" customHeight="1">
      <c r="B238" s="61"/>
      <c r="C238" s="61"/>
      <c r="D238" s="61"/>
      <c r="E238" s="61"/>
      <c r="F238" s="131"/>
      <c r="G238" s="61"/>
      <c r="H238" s="61"/>
      <c r="I238" s="61"/>
      <c r="J238" s="61"/>
      <c r="K238" s="131"/>
    </row>
    <row r="239" spans="2:11" ht="11" customHeight="1">
      <c r="B239" s="61"/>
      <c r="C239" s="61"/>
      <c r="D239" s="61"/>
      <c r="E239" s="61"/>
      <c r="F239" s="131"/>
      <c r="G239" s="61"/>
      <c r="H239" s="61"/>
      <c r="I239" s="61"/>
      <c r="J239" s="61"/>
      <c r="K239" s="131"/>
    </row>
    <row r="240" spans="2:11" ht="11" customHeight="1">
      <c r="B240" s="61"/>
      <c r="C240" s="61"/>
      <c r="D240" s="61"/>
      <c r="E240" s="61"/>
      <c r="F240" s="131"/>
      <c r="G240" s="61"/>
      <c r="H240" s="61"/>
      <c r="I240" s="61"/>
      <c r="J240" s="61"/>
      <c r="K240" s="131"/>
    </row>
    <row r="241" spans="2:11" ht="11" customHeight="1">
      <c r="B241" s="61"/>
      <c r="C241" s="61"/>
      <c r="D241" s="61"/>
      <c r="E241" s="61"/>
      <c r="F241" s="131"/>
      <c r="G241" s="61"/>
      <c r="H241" s="61"/>
      <c r="I241" s="61"/>
      <c r="J241" s="61"/>
      <c r="K241" s="131"/>
    </row>
    <row r="242" spans="2:11" ht="11" customHeight="1">
      <c r="B242" s="61"/>
      <c r="C242" s="61"/>
      <c r="D242" s="61"/>
      <c r="E242" s="61"/>
      <c r="F242" s="131"/>
      <c r="G242" s="61"/>
      <c r="H242" s="61"/>
      <c r="I242" s="61"/>
      <c r="J242" s="61"/>
      <c r="K242" s="131"/>
    </row>
    <row r="243" spans="2:11" ht="11" customHeight="1">
      <c r="B243" s="61"/>
      <c r="C243" s="61"/>
      <c r="D243" s="61"/>
      <c r="E243" s="61"/>
      <c r="F243" s="131"/>
      <c r="G243" s="61"/>
      <c r="H243" s="61"/>
      <c r="I243" s="61"/>
      <c r="J243" s="61"/>
      <c r="K243" s="131"/>
    </row>
    <row r="244" spans="2:11" ht="11" customHeight="1">
      <c r="B244" s="61"/>
      <c r="C244" s="61"/>
      <c r="D244" s="61"/>
      <c r="E244" s="61"/>
      <c r="F244" s="131"/>
      <c r="G244" s="61"/>
      <c r="H244" s="61"/>
      <c r="I244" s="61"/>
      <c r="J244" s="61"/>
      <c r="K244" s="131"/>
    </row>
    <row r="245" spans="2:11" ht="11" customHeight="1">
      <c r="B245" s="61"/>
      <c r="C245" s="61"/>
      <c r="D245" s="61"/>
      <c r="E245" s="61"/>
      <c r="F245" s="131"/>
      <c r="G245" s="61"/>
      <c r="H245" s="61"/>
      <c r="I245" s="61"/>
      <c r="J245" s="61"/>
      <c r="K245" s="131"/>
    </row>
    <row r="246" spans="2:11" ht="11" customHeight="1">
      <c r="B246" s="61"/>
      <c r="C246" s="61"/>
      <c r="D246" s="61"/>
      <c r="E246" s="61"/>
      <c r="F246" s="131"/>
      <c r="G246" s="61"/>
      <c r="H246" s="61"/>
      <c r="I246" s="61"/>
      <c r="J246" s="61"/>
      <c r="K246" s="131"/>
    </row>
    <row r="247" spans="2:11" ht="11" customHeight="1">
      <c r="B247" s="61"/>
      <c r="C247" s="61"/>
      <c r="D247" s="61"/>
      <c r="E247" s="61"/>
      <c r="F247" s="131"/>
      <c r="G247" s="61"/>
      <c r="H247" s="61"/>
      <c r="I247" s="61"/>
      <c r="J247" s="61"/>
      <c r="K247" s="131"/>
    </row>
    <row r="248" spans="2:11" ht="11" customHeight="1">
      <c r="B248" s="61"/>
      <c r="C248" s="61"/>
      <c r="D248" s="61"/>
      <c r="E248" s="61"/>
      <c r="F248" s="131"/>
      <c r="G248" s="61"/>
      <c r="H248" s="61"/>
      <c r="I248" s="61"/>
      <c r="J248" s="61"/>
      <c r="K248" s="131"/>
    </row>
    <row r="249" spans="2:11" ht="11" customHeight="1">
      <c r="B249" s="61"/>
      <c r="C249" s="61"/>
      <c r="D249" s="61"/>
      <c r="E249" s="61"/>
      <c r="F249" s="131"/>
      <c r="G249" s="61"/>
      <c r="H249" s="61"/>
      <c r="I249" s="61"/>
      <c r="J249" s="61"/>
      <c r="K249" s="131"/>
    </row>
    <row r="250" spans="2:11" ht="11" customHeight="1">
      <c r="B250" s="61"/>
      <c r="C250" s="61"/>
      <c r="D250" s="61"/>
      <c r="E250" s="61"/>
      <c r="F250" s="131"/>
      <c r="G250" s="61"/>
      <c r="H250" s="61"/>
      <c r="I250" s="61"/>
      <c r="J250" s="61"/>
      <c r="K250" s="131"/>
    </row>
    <row r="251" spans="2:11" ht="11" customHeight="1">
      <c r="B251" s="61"/>
      <c r="C251" s="61"/>
      <c r="D251" s="61"/>
      <c r="E251" s="61"/>
      <c r="F251" s="131"/>
      <c r="G251" s="61"/>
      <c r="H251" s="61"/>
      <c r="I251" s="61"/>
      <c r="J251" s="61"/>
      <c r="K251" s="131"/>
    </row>
    <row r="252" spans="2:11" ht="11" customHeight="1">
      <c r="B252" s="61"/>
      <c r="C252" s="61"/>
      <c r="D252" s="61"/>
      <c r="E252" s="61"/>
      <c r="F252" s="131"/>
      <c r="G252" s="61"/>
      <c r="H252" s="61"/>
      <c r="I252" s="61"/>
      <c r="J252" s="61"/>
      <c r="K252" s="131"/>
    </row>
    <row r="253" spans="2:11" ht="11" customHeight="1">
      <c r="B253" s="61"/>
      <c r="C253" s="61"/>
      <c r="D253" s="61"/>
      <c r="E253" s="61"/>
      <c r="F253" s="131"/>
      <c r="G253" s="61"/>
      <c r="H253" s="61"/>
      <c r="I253" s="61"/>
      <c r="J253" s="61"/>
      <c r="K253" s="131"/>
    </row>
    <row r="254" spans="2:11" ht="11" customHeight="1">
      <c r="B254" s="61"/>
      <c r="C254" s="61"/>
      <c r="D254" s="61"/>
      <c r="E254" s="61"/>
      <c r="F254" s="131"/>
      <c r="G254" s="61"/>
      <c r="H254" s="61"/>
      <c r="I254" s="61"/>
      <c r="J254" s="61"/>
      <c r="K254" s="131"/>
    </row>
    <row r="255" spans="2:11" ht="11" customHeight="1">
      <c r="B255" s="61"/>
      <c r="C255" s="61"/>
      <c r="D255" s="61"/>
      <c r="E255" s="61"/>
      <c r="F255" s="131"/>
      <c r="G255" s="61"/>
      <c r="H255" s="61"/>
      <c r="I255" s="61"/>
      <c r="J255" s="61"/>
      <c r="K255" s="131"/>
    </row>
    <row r="256" spans="2:11" ht="11" customHeight="1">
      <c r="B256" s="61"/>
      <c r="C256" s="61"/>
      <c r="D256" s="61"/>
      <c r="E256" s="61"/>
      <c r="F256" s="131"/>
      <c r="G256" s="61"/>
      <c r="H256" s="61"/>
      <c r="I256" s="61"/>
      <c r="J256" s="61"/>
      <c r="K256" s="131"/>
    </row>
    <row r="257" spans="2:11" ht="11" customHeight="1">
      <c r="B257" s="61"/>
      <c r="C257" s="61"/>
      <c r="D257" s="61"/>
      <c r="E257" s="61"/>
      <c r="F257" s="131"/>
      <c r="G257" s="61"/>
      <c r="H257" s="61"/>
      <c r="I257" s="61"/>
      <c r="J257" s="61"/>
      <c r="K257" s="131"/>
    </row>
    <row r="258" spans="2:11" ht="11" customHeight="1">
      <c r="B258" s="61"/>
      <c r="C258" s="61"/>
      <c r="D258" s="61"/>
      <c r="E258" s="61"/>
      <c r="F258" s="131"/>
      <c r="G258" s="61"/>
      <c r="H258" s="61"/>
      <c r="I258" s="61"/>
      <c r="J258" s="61"/>
      <c r="K258" s="131"/>
    </row>
    <row r="259" spans="2:11" ht="11" customHeight="1">
      <c r="B259" s="61"/>
      <c r="C259" s="61"/>
      <c r="D259" s="61"/>
      <c r="E259" s="61"/>
      <c r="F259" s="131"/>
      <c r="G259" s="61"/>
      <c r="H259" s="61"/>
      <c r="I259" s="61"/>
      <c r="J259" s="61"/>
      <c r="K259" s="131"/>
    </row>
    <row r="260" spans="2:11" ht="11" customHeight="1">
      <c r="B260" s="61"/>
      <c r="C260" s="61"/>
      <c r="D260" s="61"/>
      <c r="E260" s="61"/>
      <c r="F260" s="131"/>
      <c r="G260" s="61"/>
      <c r="H260" s="61"/>
      <c r="I260" s="61"/>
      <c r="J260" s="61"/>
      <c r="K260" s="131"/>
    </row>
    <row r="261" spans="2:11" ht="11" customHeight="1">
      <c r="B261" s="61"/>
      <c r="C261" s="61"/>
      <c r="D261" s="61"/>
      <c r="E261" s="61"/>
      <c r="F261" s="131"/>
      <c r="G261" s="61"/>
      <c r="H261" s="61"/>
      <c r="I261" s="61"/>
      <c r="J261" s="61"/>
      <c r="K261" s="131"/>
    </row>
    <row r="262" spans="2:11" ht="11" customHeight="1">
      <c r="B262" s="61"/>
      <c r="C262" s="61"/>
      <c r="D262" s="61"/>
      <c r="E262" s="61"/>
      <c r="F262" s="131"/>
      <c r="G262" s="61"/>
      <c r="H262" s="61"/>
      <c r="I262" s="61"/>
      <c r="J262" s="61"/>
      <c r="K262" s="131"/>
    </row>
    <row r="263" spans="2:11" ht="11" customHeight="1">
      <c r="B263" s="61"/>
      <c r="C263" s="61"/>
      <c r="D263" s="61"/>
      <c r="E263" s="61"/>
      <c r="F263" s="131"/>
      <c r="G263" s="61"/>
      <c r="H263" s="61"/>
      <c r="I263" s="61"/>
      <c r="J263" s="61"/>
      <c r="K263" s="131"/>
    </row>
    <row r="264" spans="2:11" ht="11" customHeight="1">
      <c r="B264" s="61"/>
      <c r="C264" s="61"/>
      <c r="D264" s="61"/>
      <c r="E264" s="61"/>
      <c r="F264" s="131"/>
      <c r="G264" s="61"/>
      <c r="H264" s="61"/>
      <c r="I264" s="61"/>
      <c r="J264" s="61"/>
      <c r="K264" s="131"/>
    </row>
    <row r="265" spans="2:11" ht="11" customHeight="1">
      <c r="B265" s="61"/>
      <c r="C265" s="61"/>
      <c r="D265" s="61"/>
      <c r="E265" s="61"/>
      <c r="F265" s="131"/>
      <c r="G265" s="61"/>
      <c r="H265" s="61"/>
      <c r="I265" s="61"/>
      <c r="J265" s="61"/>
      <c r="K265" s="131"/>
    </row>
    <row r="266" spans="2:11" ht="11" customHeight="1">
      <c r="B266" s="61"/>
      <c r="C266" s="61"/>
      <c r="D266" s="61"/>
      <c r="E266" s="61"/>
      <c r="F266" s="131"/>
      <c r="G266" s="61"/>
      <c r="H266" s="61"/>
      <c r="I266" s="61"/>
      <c r="J266" s="61"/>
      <c r="K266" s="131"/>
    </row>
    <row r="267" spans="2:11" ht="11" customHeight="1">
      <c r="B267" s="61"/>
      <c r="C267" s="61"/>
      <c r="D267" s="61"/>
      <c r="E267" s="61"/>
      <c r="F267" s="131"/>
      <c r="G267" s="61"/>
      <c r="H267" s="61"/>
      <c r="I267" s="61"/>
      <c r="J267" s="61"/>
      <c r="K267" s="131"/>
    </row>
    <row r="268" spans="2:11" ht="11" customHeight="1">
      <c r="B268" s="61"/>
      <c r="C268" s="61"/>
      <c r="D268" s="61"/>
      <c r="E268" s="61"/>
      <c r="F268" s="131"/>
      <c r="G268" s="61"/>
      <c r="H268" s="61"/>
      <c r="I268" s="61"/>
      <c r="J268" s="61"/>
      <c r="K268" s="131"/>
    </row>
    <row r="269" spans="2:11" ht="11" customHeight="1">
      <c r="B269" s="61"/>
      <c r="C269" s="61"/>
      <c r="D269" s="61"/>
      <c r="E269" s="61"/>
      <c r="F269" s="131"/>
      <c r="G269" s="61"/>
      <c r="H269" s="61"/>
      <c r="I269" s="61"/>
      <c r="J269" s="61"/>
      <c r="K269" s="131"/>
    </row>
    <row r="270" spans="2:11" ht="11" customHeight="1">
      <c r="B270" s="61"/>
      <c r="C270" s="61"/>
      <c r="D270" s="61"/>
      <c r="E270" s="61"/>
      <c r="F270" s="131"/>
      <c r="G270" s="61"/>
      <c r="H270" s="61"/>
      <c r="I270" s="61"/>
      <c r="J270" s="61"/>
      <c r="K270" s="131"/>
    </row>
    <row r="271" spans="2:11" ht="11" customHeight="1">
      <c r="B271" s="61"/>
      <c r="C271" s="61"/>
      <c r="D271" s="61"/>
      <c r="E271" s="61"/>
      <c r="F271" s="131"/>
      <c r="G271" s="61"/>
      <c r="H271" s="61"/>
      <c r="I271" s="61"/>
      <c r="J271" s="61"/>
      <c r="K271" s="131"/>
    </row>
    <row r="272" spans="2:11" ht="11" customHeight="1">
      <c r="B272" s="61"/>
      <c r="C272" s="61"/>
      <c r="D272" s="61"/>
      <c r="E272" s="61"/>
      <c r="F272" s="131"/>
      <c r="G272" s="61"/>
      <c r="H272" s="61"/>
      <c r="I272" s="61"/>
      <c r="J272" s="61"/>
      <c r="K272" s="131"/>
    </row>
    <row r="273" spans="2:11" ht="11" customHeight="1">
      <c r="B273" s="61"/>
      <c r="C273" s="61"/>
      <c r="D273" s="61"/>
      <c r="E273" s="61"/>
      <c r="F273" s="131"/>
      <c r="G273" s="61"/>
      <c r="H273" s="61"/>
      <c r="I273" s="61"/>
      <c r="J273" s="61"/>
      <c r="K273" s="131"/>
    </row>
    <row r="274" spans="2:11" ht="11" customHeight="1">
      <c r="B274" s="61"/>
      <c r="C274" s="61"/>
      <c r="D274" s="61"/>
      <c r="E274" s="61"/>
      <c r="F274" s="131"/>
      <c r="G274" s="61"/>
      <c r="H274" s="61"/>
      <c r="I274" s="61"/>
      <c r="J274" s="61"/>
      <c r="K274" s="131"/>
    </row>
    <row r="275" spans="2:11" ht="11" customHeight="1">
      <c r="B275" s="61"/>
      <c r="C275" s="61"/>
      <c r="D275" s="61"/>
      <c r="E275" s="61"/>
      <c r="F275" s="131"/>
      <c r="G275" s="61"/>
      <c r="H275" s="61"/>
      <c r="I275" s="61"/>
      <c r="J275" s="61"/>
      <c r="K275" s="131"/>
    </row>
    <row r="276" spans="2:11" ht="11" customHeight="1">
      <c r="H276" s="61"/>
      <c r="I276" s="61"/>
      <c r="J276" s="61"/>
      <c r="K276" s="131"/>
    </row>
  </sheetData>
  <mergeCells count="72">
    <mergeCell ref="BV6:BV7"/>
    <mergeCell ref="BW6:BW7"/>
    <mergeCell ref="BP6:BP7"/>
    <mergeCell ref="BQ6:BQ7"/>
    <mergeCell ref="BR6:BR7"/>
    <mergeCell ref="BS6:BS7"/>
    <mergeCell ref="BT6:BT7"/>
    <mergeCell ref="BU6:BU7"/>
    <mergeCell ref="BJ6:BJ7"/>
    <mergeCell ref="BK6:BK7"/>
    <mergeCell ref="BL6:BL7"/>
    <mergeCell ref="BM6:BM7"/>
    <mergeCell ref="BN6:BN7"/>
    <mergeCell ref="BO6:BO7"/>
    <mergeCell ref="BD6:BD7"/>
    <mergeCell ref="BE6:BE7"/>
    <mergeCell ref="BF6:BF7"/>
    <mergeCell ref="BG6:BG7"/>
    <mergeCell ref="BH6:BH7"/>
    <mergeCell ref="BI6:BI7"/>
    <mergeCell ref="AX6:AX7"/>
    <mergeCell ref="AY6:AY7"/>
    <mergeCell ref="AZ6:AZ7"/>
    <mergeCell ref="BA6:BA7"/>
    <mergeCell ref="BB6:BB7"/>
    <mergeCell ref="BC6:BC7"/>
    <mergeCell ref="AR6:AR7"/>
    <mergeCell ref="AS6:AS7"/>
    <mergeCell ref="AT6:AT7"/>
    <mergeCell ref="AU6:AU7"/>
    <mergeCell ref="AV6:AV7"/>
    <mergeCell ref="AW6:AW7"/>
    <mergeCell ref="AL6:AL7"/>
    <mergeCell ref="AM6:AM7"/>
    <mergeCell ref="AN6:AN7"/>
    <mergeCell ref="AO6:AO7"/>
    <mergeCell ref="AP6:AP7"/>
    <mergeCell ref="AQ6:AQ7"/>
    <mergeCell ref="AE6:AE7"/>
    <mergeCell ref="AG6:AG7"/>
    <mergeCell ref="AH6:AH7"/>
    <mergeCell ref="AI6:AI7"/>
    <mergeCell ref="AJ6:AJ7"/>
    <mergeCell ref="AK6:AK7"/>
    <mergeCell ref="Y6:Y7"/>
    <mergeCell ref="Z6:Z7"/>
    <mergeCell ref="AA6:AA7"/>
    <mergeCell ref="AB6:AB7"/>
    <mergeCell ref="AC6:AC7"/>
    <mergeCell ref="AD6:AD7"/>
    <mergeCell ref="Q6:Q7"/>
    <mergeCell ref="R6:R7"/>
    <mergeCell ref="S6:S7"/>
    <mergeCell ref="U6:U7"/>
    <mergeCell ref="V6:V7"/>
    <mergeCell ref="W6:W7"/>
    <mergeCell ref="J6:J7"/>
    <mergeCell ref="L6:L7"/>
    <mergeCell ref="M6:M7"/>
    <mergeCell ref="N6:N7"/>
    <mergeCell ref="O6:O7"/>
    <mergeCell ref="P6:P7"/>
    <mergeCell ref="A1:BX1"/>
    <mergeCell ref="A2:BX2"/>
    <mergeCell ref="A3:A7"/>
    <mergeCell ref="B3:B7"/>
    <mergeCell ref="C3:C7"/>
    <mergeCell ref="D6:D7"/>
    <mergeCell ref="F6:F7"/>
    <mergeCell ref="G6:G7"/>
    <mergeCell ref="H6:H7"/>
    <mergeCell ref="I6:I7"/>
  </mergeCells>
  <pageMargins left="0.25" right="0.25" top="0.19" bottom="0.34" header="0.5" footer="0.38"/>
  <pageSetup scale="62" orientation="landscape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65"/>
  <sheetViews>
    <sheetView defaultGridColor="0" topLeftCell="A2" colorId="22" workbookViewId="0">
      <selection activeCell="K37" sqref="K37"/>
    </sheetView>
  </sheetViews>
  <sheetFormatPr baseColWidth="10" defaultColWidth="9.1640625" defaultRowHeight="14" x14ac:dyDescent="0"/>
  <cols>
    <col min="1" max="1" width="19.33203125" style="140" customWidth="1"/>
    <col min="2" max="2" width="10.6640625" style="140" customWidth="1"/>
    <col min="3" max="3" width="34" style="140" customWidth="1"/>
    <col min="4" max="4" width="10.6640625" style="140" customWidth="1"/>
    <col min="5" max="5" width="13.5" style="140" customWidth="1"/>
    <col min="6" max="6" width="23.83203125" style="140" customWidth="1"/>
    <col min="7" max="8" width="14.5" style="140" customWidth="1"/>
    <col min="9" max="15" width="12.83203125" style="140" bestFit="1" customWidth="1"/>
    <col min="16" max="26" width="13.5" style="140" bestFit="1" customWidth="1"/>
    <col min="27" max="16384" width="9.1640625" style="140"/>
  </cols>
  <sheetData>
    <row r="1" spans="1:28">
      <c r="A1" s="139"/>
    </row>
    <row r="2" spans="1:28">
      <c r="A2" s="141" t="s">
        <v>222</v>
      </c>
    </row>
    <row r="3" spans="1:28">
      <c r="A3" s="139"/>
      <c r="B3" s="142" t="s">
        <v>223</v>
      </c>
    </row>
    <row r="5" spans="1:28" s="145" customFormat="1" ht="39">
      <c r="A5" s="143" t="s">
        <v>224</v>
      </c>
      <c r="B5" s="143" t="s">
        <v>225</v>
      </c>
      <c r="C5" s="143" t="s">
        <v>226</v>
      </c>
      <c r="D5" s="143" t="s">
        <v>227</v>
      </c>
      <c r="E5" s="143" t="s">
        <v>228</v>
      </c>
      <c r="F5" s="143" t="s">
        <v>229</v>
      </c>
      <c r="G5" s="143" t="s">
        <v>230</v>
      </c>
      <c r="H5" s="143" t="s">
        <v>231</v>
      </c>
      <c r="I5" s="143" t="s">
        <v>95</v>
      </c>
      <c r="J5" s="143" t="s">
        <v>96</v>
      </c>
      <c r="K5" s="143" t="s">
        <v>97</v>
      </c>
      <c r="L5" s="143" t="s">
        <v>98</v>
      </c>
      <c r="M5" s="143" t="s">
        <v>99</v>
      </c>
      <c r="N5" s="143" t="s">
        <v>100</v>
      </c>
      <c r="O5" s="143" t="s">
        <v>101</v>
      </c>
      <c r="P5" s="143" t="s">
        <v>102</v>
      </c>
      <c r="Q5" s="143" t="s">
        <v>103</v>
      </c>
      <c r="R5" s="143" t="s">
        <v>104</v>
      </c>
      <c r="S5" s="143" t="s">
        <v>232</v>
      </c>
      <c r="T5" s="143" t="s">
        <v>105</v>
      </c>
      <c r="U5" s="143" t="s">
        <v>106</v>
      </c>
      <c r="V5" s="143" t="s">
        <v>233</v>
      </c>
      <c r="W5" s="143" t="s">
        <v>234</v>
      </c>
      <c r="X5" s="143" t="s">
        <v>235</v>
      </c>
      <c r="Y5" s="143" t="s">
        <v>236</v>
      </c>
      <c r="Z5" s="144">
        <v>2015</v>
      </c>
    </row>
    <row r="6" spans="1:28" s="139" customFormat="1" ht="13">
      <c r="A6" s="146" t="s">
        <v>237</v>
      </c>
      <c r="B6" s="146" t="s">
        <v>238</v>
      </c>
      <c r="C6" s="146" t="s">
        <v>239</v>
      </c>
      <c r="D6" s="146" t="s">
        <v>240</v>
      </c>
      <c r="E6" s="146" t="s">
        <v>241</v>
      </c>
      <c r="F6" s="146" t="s">
        <v>242</v>
      </c>
      <c r="G6" s="146" t="s">
        <v>243</v>
      </c>
      <c r="H6" s="146" t="s">
        <v>244</v>
      </c>
      <c r="I6" s="147">
        <v>2964000</v>
      </c>
      <c r="J6" s="147">
        <v>3135000</v>
      </c>
      <c r="K6" s="147">
        <v>3341000</v>
      </c>
      <c r="L6" s="147">
        <v>3726000</v>
      </c>
      <c r="M6" s="147">
        <v>3825000</v>
      </c>
      <c r="N6" s="147">
        <v>3953000</v>
      </c>
      <c r="O6" s="147">
        <v>4068000</v>
      </c>
      <c r="P6" s="147">
        <v>4049000</v>
      </c>
      <c r="Q6" s="147">
        <v>4015000</v>
      </c>
      <c r="R6" s="147">
        <v>2138000</v>
      </c>
      <c r="S6" s="147">
        <v>2213000</v>
      </c>
      <c r="T6" s="147">
        <v>2293000</v>
      </c>
      <c r="U6" s="147">
        <v>2279000</v>
      </c>
      <c r="V6" s="147">
        <v>2293000</v>
      </c>
      <c r="W6" s="147">
        <v>2240000</v>
      </c>
      <c r="X6" s="147">
        <v>2136000</v>
      </c>
      <c r="Y6" s="147">
        <v>2157000</v>
      </c>
      <c r="Z6" s="148"/>
    </row>
    <row r="7" spans="1:28" s="139" customFormat="1" ht="13">
      <c r="A7" s="146" t="s">
        <v>237</v>
      </c>
      <c r="B7" s="146" t="s">
        <v>245</v>
      </c>
      <c r="C7" s="146" t="s">
        <v>246</v>
      </c>
      <c r="D7" s="146" t="s">
        <v>240</v>
      </c>
      <c r="E7" s="146" t="s">
        <v>247</v>
      </c>
      <c r="F7" s="146" t="s">
        <v>248</v>
      </c>
      <c r="G7" s="146" t="s">
        <v>243</v>
      </c>
      <c r="H7" s="146" t="s">
        <v>244</v>
      </c>
      <c r="I7" s="147">
        <v>372000</v>
      </c>
      <c r="J7" s="147">
        <v>367000</v>
      </c>
      <c r="K7" s="147">
        <v>379000</v>
      </c>
      <c r="L7" s="147">
        <v>346000</v>
      </c>
      <c r="M7" s="147">
        <v>429000</v>
      </c>
      <c r="N7" s="147">
        <v>458000</v>
      </c>
      <c r="O7" s="147">
        <v>739000</v>
      </c>
      <c r="P7" s="147">
        <v>474000</v>
      </c>
      <c r="Q7" s="147">
        <v>557000</v>
      </c>
      <c r="R7" s="147">
        <v>575000</v>
      </c>
      <c r="S7" s="147">
        <v>604000</v>
      </c>
      <c r="T7" s="147">
        <v>612000</v>
      </c>
      <c r="U7" s="147">
        <v>650000</v>
      </c>
      <c r="V7" s="147">
        <v>648000</v>
      </c>
      <c r="W7" s="147">
        <v>646000</v>
      </c>
      <c r="X7" s="147">
        <v>596000</v>
      </c>
      <c r="Y7" s="147">
        <v>613000</v>
      </c>
      <c r="Z7" s="149"/>
    </row>
    <row r="8" spans="1:28" s="139" customFormat="1" ht="13">
      <c r="A8" s="146" t="s">
        <v>237</v>
      </c>
      <c r="B8" s="146" t="s">
        <v>245</v>
      </c>
      <c r="C8" s="146" t="s">
        <v>246</v>
      </c>
      <c r="D8" s="146" t="s">
        <v>240</v>
      </c>
      <c r="E8" s="146" t="s">
        <v>241</v>
      </c>
      <c r="F8" s="146" t="s">
        <v>242</v>
      </c>
      <c r="G8" s="146" t="s">
        <v>243</v>
      </c>
      <c r="H8" s="146" t="s">
        <v>244</v>
      </c>
      <c r="I8" s="147">
        <v>2703000</v>
      </c>
      <c r="J8" s="147">
        <v>2758000</v>
      </c>
      <c r="K8" s="147">
        <v>2859000</v>
      </c>
      <c r="L8" s="147">
        <v>3055000</v>
      </c>
      <c r="M8" s="147">
        <v>3115000</v>
      </c>
      <c r="N8" s="147">
        <v>3423000</v>
      </c>
      <c r="O8" s="147">
        <v>3318000</v>
      </c>
      <c r="P8" s="147">
        <v>3890000</v>
      </c>
      <c r="Q8" s="147">
        <v>4111000</v>
      </c>
      <c r="R8" s="147">
        <v>4088000</v>
      </c>
      <c r="S8" s="147">
        <v>4176000</v>
      </c>
      <c r="T8" s="147">
        <v>4505000</v>
      </c>
      <c r="U8" s="147">
        <v>4854000</v>
      </c>
      <c r="V8" s="147">
        <v>4858000</v>
      </c>
      <c r="W8" s="147">
        <v>4656000</v>
      </c>
      <c r="X8" s="147">
        <v>4353000</v>
      </c>
      <c r="Y8" s="147">
        <v>4411000</v>
      </c>
      <c r="Z8" s="149"/>
    </row>
    <row r="9" spans="1:28" s="139" customFormat="1" ht="13">
      <c r="A9" s="146" t="s">
        <v>237</v>
      </c>
      <c r="B9" s="146" t="s">
        <v>249</v>
      </c>
      <c r="C9" s="146" t="s">
        <v>250</v>
      </c>
      <c r="D9" s="146" t="s">
        <v>240</v>
      </c>
      <c r="E9" s="146" t="s">
        <v>241</v>
      </c>
      <c r="F9" s="146" t="s">
        <v>242</v>
      </c>
      <c r="G9" s="146" t="s">
        <v>243</v>
      </c>
      <c r="H9" s="146" t="s">
        <v>244</v>
      </c>
      <c r="I9" s="147">
        <v>0</v>
      </c>
      <c r="J9" s="147">
        <v>0</v>
      </c>
      <c r="K9" s="147">
        <v>0</v>
      </c>
      <c r="L9" s="147">
        <v>0</v>
      </c>
      <c r="M9" s="147">
        <v>0</v>
      </c>
      <c r="N9" s="147">
        <v>0</v>
      </c>
      <c r="O9" s="147">
        <v>0</v>
      </c>
      <c r="P9" s="147">
        <v>0</v>
      </c>
      <c r="Q9" s="147">
        <v>0</v>
      </c>
      <c r="R9" s="147">
        <v>0</v>
      </c>
      <c r="S9" s="147">
        <v>0</v>
      </c>
      <c r="T9" s="147">
        <v>0</v>
      </c>
      <c r="U9" s="147">
        <v>0</v>
      </c>
      <c r="V9" s="147">
        <v>0</v>
      </c>
      <c r="W9" s="147">
        <v>0</v>
      </c>
      <c r="X9" s="147">
        <v>0</v>
      </c>
      <c r="Y9" s="147">
        <v>0</v>
      </c>
      <c r="Z9" s="149"/>
    </row>
    <row r="10" spans="1:28" s="139" customFormat="1" ht="13">
      <c r="A10" s="146" t="s">
        <v>237</v>
      </c>
      <c r="B10" s="146" t="s">
        <v>251</v>
      </c>
      <c r="C10" s="146" t="s">
        <v>252</v>
      </c>
      <c r="D10" s="146" t="s">
        <v>240</v>
      </c>
      <c r="E10" s="146" t="s">
        <v>241</v>
      </c>
      <c r="F10" s="146" t="s">
        <v>242</v>
      </c>
      <c r="G10" s="146" t="s">
        <v>243</v>
      </c>
      <c r="H10" s="146" t="s">
        <v>244</v>
      </c>
      <c r="I10" s="147">
        <v>138000</v>
      </c>
      <c r="J10" s="147">
        <v>143000</v>
      </c>
      <c r="K10" s="147">
        <v>144000</v>
      </c>
      <c r="L10" s="147">
        <v>145000</v>
      </c>
      <c r="M10" s="147">
        <v>146000</v>
      </c>
      <c r="N10" s="147">
        <v>0</v>
      </c>
      <c r="O10" s="147">
        <v>0</v>
      </c>
      <c r="P10" s="147">
        <v>0</v>
      </c>
      <c r="Q10" s="147">
        <v>0</v>
      </c>
      <c r="R10" s="147">
        <v>0</v>
      </c>
      <c r="S10" s="147">
        <v>0</v>
      </c>
      <c r="T10" s="147">
        <v>0</v>
      </c>
      <c r="U10" s="147">
        <v>0</v>
      </c>
      <c r="V10" s="147">
        <v>0</v>
      </c>
      <c r="W10" s="147">
        <v>0</v>
      </c>
      <c r="X10" s="147">
        <v>0</v>
      </c>
      <c r="Y10" s="147">
        <v>0</v>
      </c>
      <c r="Z10" s="149"/>
    </row>
    <row r="11" spans="1:28" s="139" customFormat="1" ht="13">
      <c r="A11" s="146" t="s">
        <v>237</v>
      </c>
      <c r="B11" s="146" t="s">
        <v>253</v>
      </c>
      <c r="C11" s="146" t="s">
        <v>254</v>
      </c>
      <c r="D11" s="146" t="s">
        <v>240</v>
      </c>
      <c r="E11" s="146" t="s">
        <v>241</v>
      </c>
      <c r="F11" s="146" t="s">
        <v>242</v>
      </c>
      <c r="G11" s="146" t="s">
        <v>243</v>
      </c>
      <c r="H11" s="146" t="s">
        <v>244</v>
      </c>
      <c r="I11" s="147">
        <v>1369000</v>
      </c>
      <c r="J11" s="147">
        <v>1812000</v>
      </c>
      <c r="K11" s="147">
        <v>1495000</v>
      </c>
      <c r="L11" s="147">
        <v>1569000</v>
      </c>
      <c r="M11" s="147">
        <v>1564000</v>
      </c>
      <c r="N11" s="147">
        <v>1577000</v>
      </c>
      <c r="O11" s="147">
        <v>1637000</v>
      </c>
      <c r="P11" s="147">
        <v>1585000</v>
      </c>
      <c r="Q11" s="147">
        <v>1655000</v>
      </c>
      <c r="R11" s="147">
        <v>3569000</v>
      </c>
      <c r="S11" s="147">
        <v>3837000</v>
      </c>
      <c r="T11" s="147">
        <v>3867000</v>
      </c>
      <c r="U11" s="147">
        <v>4084000</v>
      </c>
      <c r="V11" s="147">
        <v>4061000</v>
      </c>
      <c r="W11" s="147">
        <v>3998000</v>
      </c>
      <c r="X11" s="147">
        <v>3859000</v>
      </c>
      <c r="Y11" s="147">
        <v>3978000</v>
      </c>
      <c r="Z11" s="149"/>
    </row>
    <row r="12" spans="1:28" s="139" customFormat="1" ht="13">
      <c r="A12" s="146" t="s">
        <v>237</v>
      </c>
      <c r="B12" s="146" t="s">
        <v>255</v>
      </c>
      <c r="C12" s="146" t="s">
        <v>256</v>
      </c>
      <c r="D12" s="146" t="s">
        <v>240</v>
      </c>
      <c r="E12" s="146" t="s">
        <v>241</v>
      </c>
      <c r="F12" s="146" t="s">
        <v>242</v>
      </c>
      <c r="G12" s="146" t="s">
        <v>243</v>
      </c>
      <c r="H12" s="146" t="s">
        <v>244</v>
      </c>
      <c r="I12" s="147">
        <v>295000</v>
      </c>
      <c r="J12" s="147">
        <v>211000</v>
      </c>
      <c r="K12" s="147">
        <v>0</v>
      </c>
      <c r="L12" s="147">
        <v>166000</v>
      </c>
      <c r="M12" s="147">
        <v>406000</v>
      </c>
      <c r="N12" s="147">
        <v>364000</v>
      </c>
      <c r="O12" s="147">
        <v>388000</v>
      </c>
      <c r="P12" s="147">
        <v>203000</v>
      </c>
      <c r="Q12" s="147">
        <v>197000</v>
      </c>
      <c r="R12" s="147">
        <v>213000</v>
      </c>
      <c r="S12" s="147">
        <v>267000</v>
      </c>
      <c r="T12" s="147">
        <v>230000</v>
      </c>
      <c r="U12" s="147">
        <v>264000</v>
      </c>
      <c r="V12" s="147">
        <v>274000</v>
      </c>
      <c r="W12" s="147">
        <v>330000</v>
      </c>
      <c r="X12" s="147">
        <v>313000</v>
      </c>
      <c r="Y12" s="147">
        <v>313000</v>
      </c>
      <c r="Z12" s="149"/>
    </row>
    <row r="13" spans="1:28" s="139" customFormat="1" ht="13">
      <c r="A13" s="146" t="s">
        <v>237</v>
      </c>
      <c r="B13" s="146" t="s">
        <v>257</v>
      </c>
      <c r="C13" s="146" t="s">
        <v>258</v>
      </c>
      <c r="D13" s="146" t="s">
        <v>240</v>
      </c>
      <c r="E13" s="146" t="s">
        <v>241</v>
      </c>
      <c r="F13" s="146" t="s">
        <v>242</v>
      </c>
      <c r="G13" s="146" t="s">
        <v>243</v>
      </c>
      <c r="H13" s="146" t="s">
        <v>244</v>
      </c>
      <c r="I13" s="147">
        <v>0</v>
      </c>
      <c r="J13" s="147">
        <v>0</v>
      </c>
      <c r="K13" s="147">
        <v>0</v>
      </c>
      <c r="L13" s="147">
        <v>0</v>
      </c>
      <c r="M13" s="147">
        <v>0</v>
      </c>
      <c r="N13" s="147">
        <v>70000</v>
      </c>
      <c r="O13" s="147">
        <v>35000</v>
      </c>
      <c r="P13" s="147">
        <v>35000</v>
      </c>
      <c r="Q13" s="147">
        <v>11000</v>
      </c>
      <c r="R13" s="147">
        <v>15000</v>
      </c>
      <c r="S13" s="147">
        <v>15000</v>
      </c>
      <c r="T13" s="147">
        <v>95000</v>
      </c>
      <c r="U13" s="147">
        <v>16000</v>
      </c>
      <c r="V13" s="147">
        <v>16000</v>
      </c>
      <c r="W13" s="147">
        <v>0</v>
      </c>
      <c r="X13" s="147">
        <v>0</v>
      </c>
      <c r="Y13" s="147">
        <v>0</v>
      </c>
      <c r="Z13" s="149"/>
    </row>
    <row r="14" spans="1:28" s="139" customFormat="1" ht="13">
      <c r="A14" s="150" t="s">
        <v>237</v>
      </c>
      <c r="B14" s="150" t="s">
        <v>259</v>
      </c>
      <c r="C14" s="150" t="s">
        <v>260</v>
      </c>
      <c r="D14" s="150" t="s">
        <v>240</v>
      </c>
      <c r="E14" s="150" t="s">
        <v>241</v>
      </c>
      <c r="F14" s="150" t="s">
        <v>242</v>
      </c>
      <c r="G14" s="150" t="s">
        <v>243</v>
      </c>
      <c r="H14" s="150" t="s">
        <v>244</v>
      </c>
      <c r="I14" s="151">
        <v>0</v>
      </c>
      <c r="J14" s="151">
        <v>0</v>
      </c>
      <c r="K14" s="151">
        <v>0</v>
      </c>
      <c r="L14" s="151">
        <v>0</v>
      </c>
      <c r="M14" s="151">
        <v>0</v>
      </c>
      <c r="N14" s="151">
        <v>0</v>
      </c>
      <c r="O14" s="151">
        <v>0</v>
      </c>
      <c r="P14" s="151">
        <v>0</v>
      </c>
      <c r="Q14" s="151">
        <v>0</v>
      </c>
      <c r="R14" s="151">
        <v>0</v>
      </c>
      <c r="S14" s="151">
        <v>0</v>
      </c>
      <c r="T14" s="151">
        <v>0</v>
      </c>
      <c r="U14" s="151">
        <v>0</v>
      </c>
      <c r="V14" s="151">
        <v>0</v>
      </c>
      <c r="W14" s="151">
        <v>0</v>
      </c>
      <c r="X14" s="151">
        <v>-58000</v>
      </c>
      <c r="Y14" s="151">
        <v>-181000</v>
      </c>
      <c r="Z14" s="152"/>
    </row>
    <row r="15" spans="1:28">
      <c r="A15" s="153"/>
      <c r="B15" s="153"/>
      <c r="C15" s="153"/>
      <c r="G15" s="154" t="s">
        <v>261</v>
      </c>
      <c r="I15" s="155">
        <f t="shared" ref="I15:Y15" si="0">SUM(I6:I14)</f>
        <v>7841000</v>
      </c>
      <c r="J15" s="155">
        <f t="shared" si="0"/>
        <v>8426000</v>
      </c>
      <c r="K15" s="155">
        <f t="shared" si="0"/>
        <v>8218000</v>
      </c>
      <c r="L15" s="155">
        <f t="shared" si="0"/>
        <v>9007000</v>
      </c>
      <c r="M15" s="155">
        <f t="shared" si="0"/>
        <v>9485000</v>
      </c>
      <c r="N15" s="155">
        <f t="shared" si="0"/>
        <v>9845000</v>
      </c>
      <c r="O15" s="155">
        <f t="shared" si="0"/>
        <v>10185000</v>
      </c>
      <c r="P15" s="155">
        <f t="shared" si="0"/>
        <v>10236000</v>
      </c>
      <c r="Q15" s="155">
        <f t="shared" si="0"/>
        <v>10546000</v>
      </c>
      <c r="R15" s="155">
        <f t="shared" si="0"/>
        <v>10598000</v>
      </c>
      <c r="S15" s="155">
        <f t="shared" si="0"/>
        <v>11112000</v>
      </c>
      <c r="T15" s="155">
        <f t="shared" si="0"/>
        <v>11602000</v>
      </c>
      <c r="U15" s="155">
        <f t="shared" si="0"/>
        <v>12147000</v>
      </c>
      <c r="V15" s="155">
        <f t="shared" si="0"/>
        <v>12150000</v>
      </c>
      <c r="W15" s="155">
        <f t="shared" si="0"/>
        <v>11870000</v>
      </c>
      <c r="X15" s="155">
        <f t="shared" si="0"/>
        <v>11199000</v>
      </c>
      <c r="Y15" s="155">
        <f t="shared" si="0"/>
        <v>11291000</v>
      </c>
      <c r="Z15" s="155">
        <v>10900000</v>
      </c>
      <c r="AB15" s="140" t="s">
        <v>262</v>
      </c>
    </row>
    <row r="16" spans="1:28" s="157" customFormat="1">
      <c r="A16" s="156"/>
      <c r="B16" s="156"/>
      <c r="C16" s="156"/>
      <c r="J16" s="158">
        <v>8103000</v>
      </c>
      <c r="K16" s="158">
        <v>8105000</v>
      </c>
      <c r="L16" s="158"/>
      <c r="M16" s="158"/>
      <c r="N16" s="158"/>
      <c r="O16" s="158"/>
      <c r="P16" s="158">
        <v>10236087</v>
      </c>
      <c r="Q16" s="158">
        <v>10573706</v>
      </c>
      <c r="R16" s="158">
        <v>10591837</v>
      </c>
      <c r="S16" s="158"/>
      <c r="T16" s="158">
        <v>11523000</v>
      </c>
      <c r="U16" s="158">
        <v>12146000</v>
      </c>
      <c r="V16" s="158">
        <v>12121830</v>
      </c>
      <c r="W16" s="158">
        <v>11816696</v>
      </c>
      <c r="X16" s="158">
        <v>12761213</v>
      </c>
      <c r="Y16" s="158"/>
      <c r="Z16" s="158"/>
      <c r="AB16" s="157" t="s">
        <v>263</v>
      </c>
    </row>
    <row r="17" spans="1:28">
      <c r="A17" s="141" t="s">
        <v>264</v>
      </c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60" t="s">
        <v>265</v>
      </c>
      <c r="Z17" s="160" t="s">
        <v>265</v>
      </c>
      <c r="AB17" s="140" t="s">
        <v>266</v>
      </c>
    </row>
    <row r="18" spans="1:28">
      <c r="A18" s="139"/>
      <c r="B18" s="161" t="s">
        <v>267</v>
      </c>
      <c r="G18" s="154" t="s">
        <v>268</v>
      </c>
      <c r="I18" s="162">
        <v>0.78480000000000005</v>
      </c>
      <c r="J18" s="162">
        <v>0.79320000000000002</v>
      </c>
      <c r="K18" s="162">
        <v>0.81230000000000002</v>
      </c>
      <c r="L18" s="162">
        <v>0.83230000000000004</v>
      </c>
      <c r="M18" s="162">
        <v>0.84379999999999999</v>
      </c>
      <c r="N18" s="162">
        <v>0.86170000000000002</v>
      </c>
      <c r="O18" s="162">
        <v>0.8831</v>
      </c>
      <c r="P18" s="162">
        <v>0.91090000000000004</v>
      </c>
      <c r="Q18" s="162">
        <v>0.9405</v>
      </c>
      <c r="R18" s="162">
        <v>0.96419999999999995</v>
      </c>
      <c r="S18" s="162">
        <v>0.997</v>
      </c>
      <c r="T18" s="162">
        <v>1</v>
      </c>
      <c r="U18" s="162">
        <v>1.014</v>
      </c>
      <c r="V18" s="162">
        <v>1.0348999999999999</v>
      </c>
      <c r="W18" s="162">
        <v>1.0566</v>
      </c>
      <c r="X18" s="162">
        <v>1.0738000000000001</v>
      </c>
      <c r="Y18" s="162">
        <v>1.0892999999999999</v>
      </c>
      <c r="Z18" s="163">
        <v>1.1096999999999999</v>
      </c>
    </row>
    <row r="19" spans="1:28">
      <c r="A19" s="139"/>
      <c r="G19" s="159"/>
      <c r="H19" s="15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B19" s="140" t="s">
        <v>269</v>
      </c>
    </row>
    <row r="20" spans="1:28">
      <c r="A20" s="141" t="s">
        <v>270</v>
      </c>
      <c r="G20" s="159"/>
      <c r="I20" s="155">
        <f t="shared" ref="I20:Z20" si="1">I15/I18</f>
        <v>9991080.5300713554</v>
      </c>
      <c r="J20" s="155">
        <f t="shared" si="1"/>
        <v>10622793.746848209</v>
      </c>
      <c r="K20" s="155">
        <f t="shared" si="1"/>
        <v>10116951.86507448</v>
      </c>
      <c r="L20" s="155">
        <f t="shared" si="1"/>
        <v>10821819.05562898</v>
      </c>
      <c r="M20" s="155">
        <f t="shared" si="1"/>
        <v>11240815.359089831</v>
      </c>
      <c r="N20" s="155">
        <f t="shared" si="1"/>
        <v>11425089.938493675</v>
      </c>
      <c r="O20" s="155">
        <f t="shared" si="1"/>
        <v>11533235.194202242</v>
      </c>
      <c r="P20" s="155">
        <f t="shared" si="1"/>
        <v>11237237.896585794</v>
      </c>
      <c r="Q20" s="155">
        <f t="shared" si="1"/>
        <v>11213184.476342371</v>
      </c>
      <c r="R20" s="155">
        <f t="shared" si="1"/>
        <v>10991495.540344328</v>
      </c>
      <c r="S20" s="155">
        <f t="shared" si="1"/>
        <v>11145436.30892678</v>
      </c>
      <c r="T20" s="155">
        <f t="shared" si="1"/>
        <v>11602000</v>
      </c>
      <c r="U20" s="155">
        <f t="shared" si="1"/>
        <v>11979289.940828402</v>
      </c>
      <c r="V20" s="155">
        <f t="shared" si="1"/>
        <v>11740264.759880183</v>
      </c>
      <c r="W20" s="155">
        <f t="shared" si="1"/>
        <v>11234147.264811661</v>
      </c>
      <c r="X20" s="155">
        <f t="shared" si="1"/>
        <v>10429316.446265599</v>
      </c>
      <c r="Y20" s="155">
        <f t="shared" si="1"/>
        <v>10365372.257413018</v>
      </c>
      <c r="Z20" s="155">
        <f t="shared" si="1"/>
        <v>9822474.5426691901</v>
      </c>
      <c r="AB20" s="140" t="s">
        <v>271</v>
      </c>
    </row>
    <row r="21" spans="1:28">
      <c r="A21" s="139"/>
      <c r="AB21" s="140" t="s">
        <v>272</v>
      </c>
    </row>
    <row r="22" spans="1:28">
      <c r="A22" s="141" t="s">
        <v>273</v>
      </c>
      <c r="G22" s="154" t="s">
        <v>274</v>
      </c>
      <c r="H22" s="48"/>
      <c r="I22" s="165">
        <v>122999969</v>
      </c>
      <c r="J22" s="165">
        <v>125227232</v>
      </c>
      <c r="K22" s="165">
        <v>127590270</v>
      </c>
      <c r="L22" s="165">
        <v>129783221</v>
      </c>
      <c r="M22" s="165">
        <v>130904889</v>
      </c>
      <c r="N22" s="165">
        <v>130728360</v>
      </c>
      <c r="O22" s="165">
        <v>131301697</v>
      </c>
      <c r="P22" s="165">
        <v>132844632</v>
      </c>
      <c r="Q22" s="165">
        <v>133917068</v>
      </c>
      <c r="R22" s="165">
        <v>138893908</v>
      </c>
      <c r="S22" s="165">
        <f>154345853</f>
        <v>154345853</v>
      </c>
      <c r="T22" s="165">
        <f>144103375</f>
        <v>144103375</v>
      </c>
      <c r="U22" s="165">
        <v>141166805</v>
      </c>
      <c r="V22" s="165">
        <v>143607800</v>
      </c>
      <c r="W22" s="165">
        <v>146243886</v>
      </c>
      <c r="X22" s="165">
        <v>145996474</v>
      </c>
      <c r="Y22" s="165">
        <v>147869100</v>
      </c>
      <c r="Z22" s="166">
        <v>150168800</v>
      </c>
    </row>
    <row r="23" spans="1:28">
      <c r="A23" s="139"/>
      <c r="B23" s="167" t="s">
        <v>275</v>
      </c>
      <c r="G23" s="154" t="s">
        <v>276</v>
      </c>
      <c r="H23" s="48"/>
      <c r="I23" s="147">
        <v>5311411</v>
      </c>
      <c r="J23" s="147">
        <v>5402864</v>
      </c>
      <c r="K23" s="147">
        <v>5457793</v>
      </c>
      <c r="L23" s="147">
        <v>5491464</v>
      </c>
      <c r="M23" s="147">
        <v>5710759</v>
      </c>
      <c r="N23" s="147">
        <v>5890821</v>
      </c>
      <c r="O23" s="147">
        <v>2540889</v>
      </c>
      <c r="P23" s="147">
        <v>2494145</v>
      </c>
      <c r="Q23" s="147">
        <v>2453741</v>
      </c>
      <c r="R23" s="147">
        <v>2507728</v>
      </c>
      <c r="S23" s="147">
        <v>2537825</v>
      </c>
      <c r="T23" s="147">
        <v>2475785</v>
      </c>
      <c r="U23" s="147">
        <v>2355803</v>
      </c>
      <c r="V23" s="147">
        <v>2312909</v>
      </c>
      <c r="W23" s="147">
        <v>2262961</v>
      </c>
      <c r="X23" s="147">
        <v>2247747</v>
      </c>
      <c r="Y23" s="147">
        <v>6698800</v>
      </c>
      <c r="Z23" s="168">
        <v>6704300</v>
      </c>
      <c r="AB23" s="140" t="s">
        <v>277</v>
      </c>
    </row>
    <row r="24" spans="1:28">
      <c r="A24" s="139"/>
      <c r="B24" s="169" t="s">
        <v>278</v>
      </c>
      <c r="G24" s="154" t="s">
        <v>279</v>
      </c>
      <c r="H24" s="48"/>
      <c r="I24" s="147"/>
      <c r="J24" s="147"/>
      <c r="K24" s="147"/>
      <c r="L24" s="147"/>
      <c r="M24" s="147"/>
      <c r="N24" s="147"/>
      <c r="O24" s="147">
        <v>3503932</v>
      </c>
      <c r="P24" s="147">
        <v>3633976</v>
      </c>
      <c r="Q24" s="147">
        <v>3824658</v>
      </c>
      <c r="R24" s="147">
        <v>4098695</v>
      </c>
      <c r="S24" s="147">
        <v>4440001</v>
      </c>
      <c r="T24" s="147">
        <v>4495685</v>
      </c>
      <c r="U24" s="147">
        <v>4508078</v>
      </c>
      <c r="V24" s="147">
        <v>4545454</v>
      </c>
      <c r="W24" s="147">
        <v>4579669</v>
      </c>
      <c r="X24" s="147">
        <v>4566216</v>
      </c>
      <c r="Y24" s="147"/>
      <c r="Z24" s="168"/>
      <c r="AB24" s="140" t="s">
        <v>280</v>
      </c>
    </row>
    <row r="25" spans="1:28">
      <c r="A25" s="139"/>
      <c r="B25" s="167" t="s">
        <v>281</v>
      </c>
      <c r="G25" s="154" t="s">
        <v>282</v>
      </c>
      <c r="H25" s="48"/>
      <c r="I25" s="170">
        <v>1825737</v>
      </c>
      <c r="J25" s="170">
        <v>1966434</v>
      </c>
      <c r="K25" s="170">
        <v>2047625</v>
      </c>
      <c r="L25" s="170">
        <v>2133670</v>
      </c>
      <c r="M25" s="170">
        <v>2236384</v>
      </c>
      <c r="N25" s="170">
        <v>2380618</v>
      </c>
      <c r="O25" s="170">
        <v>2520846</v>
      </c>
      <c r="P25" s="170">
        <v>2664585</v>
      </c>
      <c r="Q25" s="170">
        <v>2773205</v>
      </c>
      <c r="R25" s="170">
        <v>3096964</v>
      </c>
      <c r="S25" s="170">
        <v>3307344</v>
      </c>
      <c r="T25" s="170">
        <v>3564630</v>
      </c>
      <c r="U25" s="170">
        <v>3508856</v>
      </c>
      <c r="V25" s="170">
        <v>3573550</v>
      </c>
      <c r="W25" s="170">
        <v>3625937</v>
      </c>
      <c r="X25" s="170">
        <v>3685725</v>
      </c>
      <c r="Y25" s="170">
        <v>3695200</v>
      </c>
      <c r="Z25" s="171">
        <v>3744800</v>
      </c>
      <c r="AB25" s="140" t="s">
        <v>283</v>
      </c>
    </row>
    <row r="26" spans="1:28">
      <c r="A26" s="139"/>
      <c r="B26" s="167"/>
      <c r="G26" s="154" t="s">
        <v>284</v>
      </c>
      <c r="H26" s="48"/>
      <c r="I26" s="172">
        <f t="shared" ref="I26:Z26" si="2">SUM(I22:I25)</f>
        <v>130137117</v>
      </c>
      <c r="J26" s="172">
        <f t="shared" si="2"/>
        <v>132596530</v>
      </c>
      <c r="K26" s="172">
        <f t="shared" si="2"/>
        <v>135095688</v>
      </c>
      <c r="L26" s="172">
        <f t="shared" si="2"/>
        <v>137408355</v>
      </c>
      <c r="M26" s="172">
        <f t="shared" si="2"/>
        <v>138852032</v>
      </c>
      <c r="N26" s="172">
        <f t="shared" si="2"/>
        <v>138999799</v>
      </c>
      <c r="O26" s="172">
        <f t="shared" si="2"/>
        <v>139867364</v>
      </c>
      <c r="P26" s="172">
        <f t="shared" si="2"/>
        <v>141637338</v>
      </c>
      <c r="Q26" s="172">
        <f t="shared" si="2"/>
        <v>142968672</v>
      </c>
      <c r="R26" s="172">
        <f t="shared" si="2"/>
        <v>148597295</v>
      </c>
      <c r="S26" s="172">
        <f t="shared" si="2"/>
        <v>164631023</v>
      </c>
      <c r="T26" s="172">
        <f t="shared" si="2"/>
        <v>154639475</v>
      </c>
      <c r="U26" s="172">
        <f t="shared" si="2"/>
        <v>151539542</v>
      </c>
      <c r="V26" s="172">
        <f t="shared" si="2"/>
        <v>154039713</v>
      </c>
      <c r="W26" s="172">
        <f t="shared" si="2"/>
        <v>156712453</v>
      </c>
      <c r="X26" s="172">
        <f t="shared" si="2"/>
        <v>156496162</v>
      </c>
      <c r="Y26" s="172">
        <f t="shared" si="2"/>
        <v>158263100</v>
      </c>
      <c r="Z26" s="172">
        <f t="shared" si="2"/>
        <v>160617900</v>
      </c>
    </row>
    <row r="27" spans="1:28">
      <c r="A27" s="139"/>
      <c r="AB27" s="140" t="s">
        <v>285</v>
      </c>
    </row>
    <row r="28" spans="1:28">
      <c r="A28" s="141" t="s">
        <v>286</v>
      </c>
      <c r="G28" s="154" t="s">
        <v>287</v>
      </c>
      <c r="I28" s="173">
        <f t="shared" ref="I28:Z28" si="3">I20*1000/I26</f>
        <v>76.773489073615764</v>
      </c>
      <c r="J28" s="173">
        <f t="shared" si="3"/>
        <v>80.113663207085509</v>
      </c>
      <c r="K28" s="173">
        <f t="shared" si="3"/>
        <v>74.88730406461589</v>
      </c>
      <c r="L28" s="173">
        <f t="shared" si="3"/>
        <v>78.756630596654617</v>
      </c>
      <c r="M28" s="173">
        <f t="shared" si="3"/>
        <v>80.95535367526945</v>
      </c>
      <c r="N28" s="173">
        <f t="shared" si="3"/>
        <v>82.195010501372565</v>
      </c>
      <c r="O28" s="173">
        <f t="shared" si="3"/>
        <v>82.458372449217265</v>
      </c>
      <c r="P28" s="173">
        <f t="shared" si="3"/>
        <v>79.338104311066587</v>
      </c>
      <c r="Q28" s="173">
        <f t="shared" si="3"/>
        <v>78.431059892214506</v>
      </c>
      <c r="R28" s="173">
        <f t="shared" si="3"/>
        <v>73.968342023617112</v>
      </c>
      <c r="S28" s="173">
        <f t="shared" si="3"/>
        <v>67.699490082903637</v>
      </c>
      <c r="T28" s="173">
        <f t="shared" si="3"/>
        <v>75.026121241035</v>
      </c>
      <c r="U28" s="173">
        <f t="shared" si="3"/>
        <v>79.050588267109859</v>
      </c>
      <c r="V28" s="173">
        <f t="shared" si="3"/>
        <v>76.215831172576799</v>
      </c>
      <c r="W28" s="173">
        <f t="shared" si="3"/>
        <v>71.686372395763982</v>
      </c>
      <c r="X28" s="173">
        <f t="shared" si="3"/>
        <v>66.642633998050371</v>
      </c>
      <c r="Y28" s="173">
        <f t="shared" si="3"/>
        <v>65.494561002615384</v>
      </c>
      <c r="Z28" s="173">
        <f t="shared" si="3"/>
        <v>61.154295646183826</v>
      </c>
      <c r="AB28" s="140" t="s">
        <v>288</v>
      </c>
    </row>
    <row r="29" spans="1:28">
      <c r="A29" s="139"/>
    </row>
    <row r="30" spans="1:28">
      <c r="A30" s="141" t="s">
        <v>289</v>
      </c>
      <c r="AB30" s="140" t="s">
        <v>290</v>
      </c>
    </row>
    <row r="31" spans="1:28">
      <c r="A31" s="174" t="s">
        <v>291</v>
      </c>
      <c r="B31" s="175"/>
      <c r="C31" s="176" t="s">
        <v>292</v>
      </c>
      <c r="D31" s="177">
        <f>MIN(I28:R28,T28:W28)</f>
        <v>71.686372395763982</v>
      </c>
      <c r="AB31" s="167" t="s">
        <v>293</v>
      </c>
    </row>
    <row r="32" spans="1:28">
      <c r="A32" s="178"/>
      <c r="B32" s="153"/>
      <c r="C32" s="179" t="s">
        <v>294</v>
      </c>
      <c r="D32" s="180">
        <f>MAX(I28:W28)</f>
        <v>82.458372449217265</v>
      </c>
    </row>
    <row r="33" spans="1:4">
      <c r="A33" s="181"/>
      <c r="B33" s="153"/>
      <c r="C33" s="179" t="s">
        <v>295</v>
      </c>
      <c r="D33" s="180">
        <f>AVERAGE(I28:R28,T28:W28)</f>
        <v>77.846874490801056</v>
      </c>
    </row>
    <row r="34" spans="1:4">
      <c r="A34" s="182" t="s">
        <v>296</v>
      </c>
      <c r="B34" s="183"/>
      <c r="C34" s="184"/>
      <c r="D34" s="185">
        <f>Z28</f>
        <v>61.154295646183826</v>
      </c>
    </row>
    <row r="35" spans="1:4" ht="30" customHeight="1">
      <c r="A35" s="186" t="s">
        <v>297</v>
      </c>
      <c r="B35" s="186"/>
      <c r="C35" s="186"/>
      <c r="D35" s="186"/>
    </row>
    <row r="36" spans="1:4">
      <c r="A36" s="167" t="s">
        <v>298</v>
      </c>
    </row>
    <row r="65" spans="12:12" ht="17">
      <c r="L65" s="187" t="s">
        <v>299</v>
      </c>
    </row>
  </sheetData>
  <mergeCells count="1">
    <mergeCell ref="A35:D35"/>
  </mergeCells>
  <hyperlinks>
    <hyperlink ref="B18" r:id="rId1" display="http://www.whitehouse.gov/sites/default/files/omb/budget/fy2015/assets/hist10z1.xls"/>
    <hyperlink ref="B23" r:id="rId2"/>
    <hyperlink ref="B25" r:id="rId3"/>
    <hyperlink ref="A36" r:id="rId4"/>
    <hyperlink ref="AB31" r:id="rId5"/>
  </hyperlinks>
  <pageMargins left="0.5" right="0.5" top="0.5" bottom="0.5" header="0.5" footer="0.5"/>
  <pageSetup scale="33" orientation="landscape"/>
  <drawing r:id="rId6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3" workbookViewId="0">
      <selection activeCell="L22" sqref="L22"/>
    </sheetView>
  </sheetViews>
  <sheetFormatPr baseColWidth="10" defaultColWidth="8.83203125" defaultRowHeight="14" x14ac:dyDescent="0"/>
  <cols>
    <col min="1" max="1" width="22" style="48" customWidth="1"/>
    <col min="2" max="16384" width="8.83203125" style="48"/>
  </cols>
  <sheetData>
    <row r="1" spans="1:4">
      <c r="B1" s="48" t="s">
        <v>300</v>
      </c>
      <c r="C1" s="48" t="s">
        <v>301</v>
      </c>
      <c r="D1" s="48" t="s">
        <v>302</v>
      </c>
    </row>
    <row r="2" spans="1:4">
      <c r="A2" s="188" t="s">
        <v>52</v>
      </c>
      <c r="B2" s="189">
        <v>2.3199999999999998</v>
      </c>
      <c r="C2" s="189">
        <v>3.51</v>
      </c>
      <c r="D2" s="189">
        <v>4.0599999999999996</v>
      </c>
    </row>
    <row r="3" spans="1:4">
      <c r="A3" s="190" t="s">
        <v>53</v>
      </c>
      <c r="B3" s="189">
        <v>7.2</v>
      </c>
      <c r="C3" s="189">
        <v>7.77</v>
      </c>
      <c r="D3" s="189">
        <v>9.32</v>
      </c>
    </row>
    <row r="4" spans="1:4">
      <c r="A4" s="188" t="s">
        <v>54</v>
      </c>
      <c r="B4" s="189">
        <v>12.31</v>
      </c>
      <c r="C4" s="189">
        <v>12.54</v>
      </c>
      <c r="D4" s="189">
        <v>14.35</v>
      </c>
    </row>
    <row r="5" spans="1:4">
      <c r="A5" s="188" t="s">
        <v>55</v>
      </c>
      <c r="B5" s="189">
        <v>15.62</v>
      </c>
      <c r="C5" s="189">
        <v>15.72</v>
      </c>
      <c r="D5" s="189">
        <v>17.600000000000001</v>
      </c>
    </row>
    <row r="6" spans="1:4">
      <c r="A6" s="188" t="s">
        <v>56</v>
      </c>
      <c r="B6" s="189">
        <v>23.58</v>
      </c>
      <c r="C6" s="189">
        <v>22.16</v>
      </c>
      <c r="D6" s="189">
        <v>25.43</v>
      </c>
    </row>
    <row r="7" spans="1:4">
      <c r="A7" s="188"/>
      <c r="B7" s="189"/>
      <c r="C7" s="189"/>
      <c r="D7" s="189"/>
    </row>
    <row r="8" spans="1:4">
      <c r="A8" s="188" t="s">
        <v>61</v>
      </c>
      <c r="B8" s="189">
        <v>31.92</v>
      </c>
      <c r="C8" s="189">
        <v>27.2</v>
      </c>
      <c r="D8" s="189">
        <v>32.53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3" sqref="H13"/>
    </sheetView>
  </sheetViews>
  <sheetFormatPr baseColWidth="10" defaultColWidth="8.83203125" defaultRowHeight="12" x14ac:dyDescent="0"/>
  <cols>
    <col min="1" max="16384" width="8.83203125" style="51"/>
  </cols>
  <sheetData>
    <row r="1" spans="1:7">
      <c r="A1" s="51" t="s">
        <v>315</v>
      </c>
    </row>
    <row r="2" spans="1:7">
      <c r="A2" s="51">
        <v>1976</v>
      </c>
      <c r="B2" s="51">
        <v>1980</v>
      </c>
      <c r="C2" s="51">
        <v>1985</v>
      </c>
      <c r="D2" s="51">
        <v>1990</v>
      </c>
      <c r="E2" s="51">
        <v>1995</v>
      </c>
      <c r="F2" s="51">
        <v>2001</v>
      </c>
      <c r="G2" s="51">
        <v>2006</v>
      </c>
    </row>
    <row r="3" spans="1:7" ht="15">
      <c r="A3" s="202">
        <v>4.16</v>
      </c>
      <c r="B3" s="202">
        <v>4.67</v>
      </c>
      <c r="C3" s="202">
        <v>6.39</v>
      </c>
      <c r="D3" s="202">
        <v>4.63</v>
      </c>
      <c r="E3" s="202">
        <v>5.35</v>
      </c>
      <c r="F3" s="202">
        <v>6.46</v>
      </c>
      <c r="G3" s="202">
        <v>5.73</v>
      </c>
    </row>
    <row r="6" spans="1:7">
      <c r="A6" s="51" t="s">
        <v>316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Area multiples</vt:lpstr>
      <vt:lpstr>Bar horizontal</vt:lpstr>
      <vt:lpstr>Column</vt:lpstr>
      <vt:lpstr>Area and Line</vt:lpstr>
      <vt:lpstr>Area 100%</vt:lpstr>
      <vt:lpstr>Column Stacked</vt:lpstr>
      <vt:lpstr>Line</vt:lpstr>
      <vt:lpstr>Column grouped</vt:lpstr>
      <vt:lpstr>Column single</vt:lpstr>
      <vt:lpstr>Area</vt:lpstr>
      <vt:lpstr>Column single 2</vt:lpstr>
      <vt:lpstr>Pie and Distribution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Meko</dc:creator>
  <cp:lastModifiedBy>Tim Meko</cp:lastModifiedBy>
  <dcterms:created xsi:type="dcterms:W3CDTF">2015-06-17T19:37:55Z</dcterms:created>
  <dcterms:modified xsi:type="dcterms:W3CDTF">2015-06-18T16:10:28Z</dcterms:modified>
</cp:coreProperties>
</file>