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vhou/Documents/Projects/Detroit/notes/"/>
    </mc:Choice>
  </mc:AlternateContent>
  <bookViews>
    <workbookView xWindow="240" yWindow="460" windowWidth="36240" windowHeight="19740"/>
  </bookViews>
  <sheets>
    <sheet name="Agg Annual Lending by Loan Type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" l="1"/>
  <c r="R14" i="1"/>
  <c r="R11" i="1"/>
  <c r="Q11" i="1"/>
  <c r="R8" i="1"/>
  <c r="Q8" i="1"/>
  <c r="R5" i="1"/>
  <c r="Q5" i="1"/>
  <c r="J4" i="1"/>
  <c r="J5" i="1"/>
  <c r="J6" i="1"/>
  <c r="J7" i="1"/>
  <c r="J8" i="1"/>
  <c r="J9" i="1"/>
  <c r="J10" i="1"/>
  <c r="J11" i="1"/>
  <c r="J12" i="1"/>
  <c r="J13" i="1"/>
  <c r="J14" i="1"/>
  <c r="J15" i="1"/>
  <c r="G14" i="1"/>
  <c r="G15" i="1"/>
  <c r="P14" i="1"/>
  <c r="G13" i="1"/>
  <c r="O14" i="1"/>
  <c r="G11" i="1"/>
  <c r="G12" i="1"/>
  <c r="P11" i="1"/>
  <c r="G10" i="1"/>
  <c r="O11" i="1"/>
  <c r="G8" i="1"/>
  <c r="G9" i="1"/>
  <c r="P8" i="1"/>
  <c r="G7" i="1"/>
  <c r="O8" i="1"/>
  <c r="G5" i="1"/>
  <c r="P5" i="1"/>
  <c r="O5" i="1"/>
  <c r="G6" i="1"/>
  <c r="G4" i="1"/>
  <c r="N14" i="1"/>
  <c r="M14" i="1"/>
  <c r="N11" i="1"/>
  <c r="M11" i="1"/>
  <c r="M8" i="1"/>
  <c r="N8" i="1"/>
  <c r="N5" i="1"/>
  <c r="M5" i="1"/>
  <c r="D8" i="1"/>
  <c r="D9" i="1"/>
  <c r="D10" i="1"/>
  <c r="D11" i="1"/>
  <c r="D12" i="1"/>
  <c r="D13" i="1"/>
  <c r="D14" i="1"/>
  <c r="D15" i="1"/>
  <c r="D4" i="1"/>
  <c r="D5" i="1"/>
  <c r="D6" i="1"/>
  <c r="D7" i="1"/>
  <c r="R13" i="1"/>
  <c r="R10" i="1"/>
  <c r="R7" i="1"/>
  <c r="R4" i="1"/>
  <c r="P13" i="1"/>
  <c r="P10" i="1"/>
  <c r="P7" i="1"/>
  <c r="P4" i="1"/>
  <c r="N13" i="1"/>
  <c r="N10" i="1"/>
  <c r="N7" i="1"/>
  <c r="N4" i="1"/>
  <c r="M13" i="1"/>
  <c r="M10" i="1"/>
  <c r="M7" i="1"/>
  <c r="M4" i="1"/>
  <c r="C5" i="1"/>
  <c r="C6" i="1"/>
  <c r="C7" i="1"/>
  <c r="C8" i="1"/>
  <c r="C9" i="1"/>
  <c r="C10" i="1"/>
  <c r="C11" i="1"/>
  <c r="C12" i="1"/>
  <c r="C13" i="1"/>
  <c r="C14" i="1"/>
  <c r="C15" i="1"/>
  <c r="C4" i="1"/>
  <c r="O13" i="1"/>
  <c r="O10" i="1"/>
  <c r="O7" i="1"/>
  <c r="O4" i="1"/>
  <c r="F5" i="1"/>
  <c r="F6" i="1"/>
  <c r="F7" i="1"/>
  <c r="F8" i="1"/>
  <c r="F9" i="1"/>
  <c r="F10" i="1"/>
  <c r="F11" i="1"/>
  <c r="F12" i="1"/>
  <c r="F13" i="1"/>
  <c r="F14" i="1"/>
  <c r="F15" i="1"/>
  <c r="F4" i="1"/>
  <c r="Q13" i="1"/>
  <c r="Q10" i="1"/>
  <c r="Q7" i="1"/>
  <c r="Q4" i="1"/>
  <c r="I4" i="1"/>
  <c r="I7" i="1"/>
  <c r="I8" i="1"/>
  <c r="I9" i="1"/>
  <c r="I10" i="1"/>
  <c r="I11" i="1"/>
  <c r="I12" i="1"/>
  <c r="I13" i="1"/>
  <c r="I14" i="1"/>
  <c r="I15" i="1"/>
  <c r="I6" i="1"/>
  <c r="I5" i="1"/>
</calcChain>
</file>

<file path=xl/sharedStrings.xml><?xml version="1.0" encoding="utf-8"?>
<sst xmlns="http://schemas.openxmlformats.org/spreadsheetml/2006/main" count="21" uniqueCount="19">
  <si>
    <t>Mainstream</t>
  </si>
  <si>
    <t>Private</t>
  </si>
  <si>
    <t>Mission lending</t>
  </si>
  <si>
    <t>2004-06</t>
  </si>
  <si>
    <t>2007-09</t>
  </si>
  <si>
    <t>2010-12</t>
  </si>
  <si>
    <t>2013-15</t>
  </si>
  <si>
    <t>Mission</t>
  </si>
  <si>
    <t xml:space="preserve">Private- net </t>
  </si>
  <si>
    <t>Mission lending- net</t>
  </si>
  <si>
    <t>Mainstream-net</t>
  </si>
  <si>
    <t>Mainstream (first year omitted)</t>
  </si>
  <si>
    <t>Private (first year omitted)</t>
  </si>
  <si>
    <t>Mainstream-net %</t>
  </si>
  <si>
    <t>Mission (first year omitted)</t>
  </si>
  <si>
    <t>Private- net %</t>
  </si>
  <si>
    <t>Mission lending- net %</t>
  </si>
  <si>
    <t>Year range</t>
  </si>
  <si>
    <t>Calculations for each year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</si>
</sst>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85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0" fontId="0" fillId="3" borderId="0" xfId="0" applyFill="1"/>
    <xf numFmtId="164" fontId="0" fillId="3" borderId="0" xfId="1" applyNumberFormat="1" applyFont="1" applyFill="1"/>
    <xf numFmtId="164" fontId="0" fillId="3" borderId="0" xfId="0" applyNumberFormat="1" applyFill="1"/>
    <xf numFmtId="0" fontId="0" fillId="4" borderId="0" xfId="0" applyFill="1"/>
    <xf numFmtId="164" fontId="0" fillId="4" borderId="0" xfId="1" applyNumberFormat="1" applyFont="1" applyFill="1"/>
    <xf numFmtId="164" fontId="0" fillId="4" borderId="0" xfId="0" applyNumberFormat="1" applyFill="1"/>
    <xf numFmtId="0" fontId="0" fillId="5" borderId="0" xfId="0" applyFill="1"/>
    <xf numFmtId="164" fontId="0" fillId="5" borderId="0" xfId="1" applyNumberFormat="1" applyFont="1" applyFill="1"/>
    <xf numFmtId="164" fontId="0" fillId="5" borderId="0" xfId="0" applyNumberFormat="1" applyFill="1"/>
    <xf numFmtId="0" fontId="2" fillId="0" borderId="0" xfId="0" applyFont="1"/>
    <xf numFmtId="0" fontId="2" fillId="0" borderId="0" xfId="0" applyFont="1" applyAlignment="1">
      <alignment wrapText="1"/>
    </xf>
    <xf numFmtId="164" fontId="0" fillId="6" borderId="0" xfId="0" applyNumberFormat="1" applyFill="1"/>
    <xf numFmtId="0" fontId="0" fillId="6" borderId="0" xfId="0" applyFill="1"/>
    <xf numFmtId="9" fontId="0" fillId="2" borderId="0" xfId="1" applyNumberFormat="1" applyFont="1" applyFill="1"/>
    <xf numFmtId="9" fontId="0" fillId="3" borderId="0" xfId="1" applyNumberFormat="1" applyFont="1" applyFill="1"/>
    <xf numFmtId="9" fontId="0" fillId="4" borderId="0" xfId="1" applyNumberFormat="1" applyFont="1" applyFill="1"/>
    <xf numFmtId="9" fontId="0" fillId="5" borderId="0" xfId="1" applyNumberFormat="1" applyFont="1" applyFill="1"/>
    <xf numFmtId="9" fontId="0" fillId="6" borderId="0" xfId="0" applyNumberFormat="1" applyFill="1"/>
    <xf numFmtId="0" fontId="0" fillId="0" borderId="0" xfId="0" applyFill="1"/>
    <xf numFmtId="164" fontId="0" fillId="0" borderId="0" xfId="1" applyNumberFormat="1" applyFont="1" applyFill="1"/>
    <xf numFmtId="164" fontId="0" fillId="7" borderId="0" xfId="0" applyNumberFormat="1" applyFill="1"/>
    <xf numFmtId="9" fontId="0" fillId="7" borderId="0" xfId="0" applyNumberFormat="1" applyFill="1"/>
    <xf numFmtId="0" fontId="0" fillId="7" borderId="0" xfId="0" applyFill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E8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O28" sqref="O28"/>
    </sheetView>
  </sheetViews>
  <sheetFormatPr baseColWidth="10" defaultColWidth="8.83203125" defaultRowHeight="15" x14ac:dyDescent="0.2"/>
  <cols>
    <col min="1" max="1" width="5" bestFit="1" customWidth="1"/>
    <col min="2" max="2" width="16.33203125" bestFit="1" customWidth="1"/>
    <col min="3" max="3" width="16.33203125" customWidth="1"/>
    <col min="4" max="4" width="12.5" customWidth="1"/>
    <col min="5" max="5" width="16.33203125" bestFit="1" customWidth="1"/>
    <col min="6" max="6" width="16.33203125" customWidth="1"/>
    <col min="7" max="7" width="10.6640625" customWidth="1"/>
    <col min="8" max="8" width="16.33203125" bestFit="1" customWidth="1"/>
    <col min="9" max="10" width="14" customWidth="1"/>
    <col min="13" max="13" width="13" bestFit="1" customWidth="1"/>
    <col min="14" max="14" width="13" customWidth="1"/>
    <col min="15" max="15" width="12" bestFit="1" customWidth="1"/>
    <col min="16" max="16" width="12" customWidth="1"/>
    <col min="17" max="18" width="12" bestFit="1" customWidth="1"/>
  </cols>
  <sheetData>
    <row r="1" spans="1:18" ht="21" x14ac:dyDescent="0.25">
      <c r="L1" s="28" t="s">
        <v>18</v>
      </c>
      <c r="M1" s="28"/>
      <c r="N1" s="28"/>
      <c r="O1" s="28"/>
      <c r="P1" s="28"/>
      <c r="Q1" s="28"/>
      <c r="R1" s="28"/>
    </row>
    <row r="2" spans="1:18" ht="51" customHeight="1" x14ac:dyDescent="0.2">
      <c r="B2" t="s">
        <v>0</v>
      </c>
      <c r="C2" s="14" t="s">
        <v>10</v>
      </c>
      <c r="D2" s="15" t="s">
        <v>13</v>
      </c>
      <c r="E2" t="s">
        <v>1</v>
      </c>
      <c r="F2" s="14" t="s">
        <v>8</v>
      </c>
      <c r="G2" s="15" t="s">
        <v>15</v>
      </c>
      <c r="H2" t="s">
        <v>2</v>
      </c>
      <c r="I2" s="14" t="s">
        <v>9</v>
      </c>
      <c r="J2" s="15" t="s">
        <v>16</v>
      </c>
      <c r="L2" s="14" t="s">
        <v>17</v>
      </c>
      <c r="M2" s="14" t="s">
        <v>0</v>
      </c>
      <c r="N2" s="15" t="s">
        <v>11</v>
      </c>
      <c r="O2" s="14" t="s">
        <v>1</v>
      </c>
      <c r="P2" s="15" t="s">
        <v>12</v>
      </c>
      <c r="Q2" s="14" t="s">
        <v>7</v>
      </c>
      <c r="R2" s="15" t="s">
        <v>14</v>
      </c>
    </row>
    <row r="3" spans="1:18" x14ac:dyDescent="0.2">
      <c r="A3" s="23">
        <v>2003</v>
      </c>
      <c r="B3" s="24">
        <v>341917577.538818</v>
      </c>
      <c r="C3" s="24"/>
      <c r="D3" s="24"/>
      <c r="E3" s="24">
        <v>35702519.916065499</v>
      </c>
      <c r="F3" s="24"/>
      <c r="G3" s="24"/>
      <c r="H3" s="24">
        <v>8751455.3594795391</v>
      </c>
      <c r="I3" s="23"/>
      <c r="J3" s="23"/>
      <c r="L3" s="14"/>
      <c r="M3" s="14"/>
      <c r="N3" s="15"/>
      <c r="O3" s="14"/>
      <c r="P3" s="15"/>
      <c r="Q3" s="14"/>
      <c r="R3" s="15"/>
    </row>
    <row r="4" spans="1:18" x14ac:dyDescent="0.2">
      <c r="A4" s="2">
        <v>2004</v>
      </c>
      <c r="B4" s="3">
        <v>484284211.28027302</v>
      </c>
      <c r="C4" s="3">
        <f>B4-B3</f>
        <v>142366633.74145502</v>
      </c>
      <c r="D4" s="18">
        <f t="shared" ref="D4:D15" si="0">(B4-B3)/B3</f>
        <v>0.41637705427791905</v>
      </c>
      <c r="E4" s="3">
        <v>28746119.364257801</v>
      </c>
      <c r="F4" s="3">
        <f>E4-E3</f>
        <v>-6956400.5518076979</v>
      </c>
      <c r="G4" s="18">
        <f>SUM(E4-E3)/E3</f>
        <v>-0.1948434051199126</v>
      </c>
      <c r="H4" s="3">
        <v>28415461.217742819</v>
      </c>
      <c r="I4" s="4">
        <f>H4-H3</f>
        <v>19664005.85826328</v>
      </c>
      <c r="J4" s="18">
        <f>SUM(H4-H3)/H3</f>
        <v>2.2469412286909871</v>
      </c>
      <c r="L4" s="14" t="s">
        <v>3</v>
      </c>
      <c r="M4" s="16">
        <f>SUM(C4:C6)</f>
        <v>247046889.35913098</v>
      </c>
      <c r="N4" s="25">
        <f>SUM(C5:C6)</f>
        <v>104680255.61767596</v>
      </c>
      <c r="O4" s="16">
        <f>SUM(F4:F6)</f>
        <v>74173069.582957506</v>
      </c>
      <c r="P4" s="25">
        <f>SUM(F5:F6)</f>
        <v>81129470.134765208</v>
      </c>
      <c r="Q4" s="16">
        <f>SUM(I4:I6)</f>
        <v>65779984.26043082</v>
      </c>
      <c r="R4" s="25">
        <f>SUM(I5:I6)</f>
        <v>46115978.402167544</v>
      </c>
    </row>
    <row r="5" spans="1:18" x14ac:dyDescent="0.2">
      <c r="A5" s="2">
        <v>2005</v>
      </c>
      <c r="B5" s="3">
        <v>781546996.60375905</v>
      </c>
      <c r="C5" s="3">
        <f t="shared" ref="C5:C15" si="1">B5-B4</f>
        <v>297262785.32348603</v>
      </c>
      <c r="D5" s="18">
        <f t="shared" si="0"/>
        <v>0.61381886586314738</v>
      </c>
      <c r="E5" s="3">
        <v>42334559.862915002</v>
      </c>
      <c r="F5" s="3">
        <f t="shared" ref="F5:F15" si="2">E5-E4</f>
        <v>13588440.4986572</v>
      </c>
      <c r="G5" s="18">
        <f t="shared" ref="G5:G15" si="3">SUM(E5-E4)/E4</f>
        <v>0.47270521375322488</v>
      </c>
      <c r="H5" s="3">
        <v>44859370.177158341</v>
      </c>
      <c r="I5" s="4">
        <f>H5-H4</f>
        <v>16443908.959415521</v>
      </c>
      <c r="J5" s="18">
        <f t="shared" ref="J5:J15" si="4">SUM(H5-H4)/H4</f>
        <v>0.5786958315900157</v>
      </c>
      <c r="L5" s="14"/>
      <c r="M5" s="22">
        <f>SUM(D4:D6)</f>
        <v>0.78378395701833103</v>
      </c>
      <c r="N5" s="26">
        <f>SUM(D5:D6)</f>
        <v>0.36740690274041199</v>
      </c>
      <c r="O5" s="22">
        <f>SUM(G4:G6)</f>
        <v>1.8732729775415269</v>
      </c>
      <c r="P5" s="26">
        <f>SUM(G5:G6)</f>
        <v>2.0681163826614397</v>
      </c>
      <c r="Q5" s="22">
        <f>SUM(J4:J6)</f>
        <v>3.4870834721581931</v>
      </c>
      <c r="R5" s="26">
        <f>SUM(J5:J6)</f>
        <v>1.240142243467206</v>
      </c>
    </row>
    <row r="6" spans="1:18" x14ac:dyDescent="0.2">
      <c r="A6" s="2">
        <v>2006</v>
      </c>
      <c r="B6" s="3">
        <v>588964466.89794898</v>
      </c>
      <c r="C6" s="3">
        <f t="shared" si="1"/>
        <v>-192582529.70581007</v>
      </c>
      <c r="D6" s="18">
        <f t="shared" si="0"/>
        <v>-0.24641196312273539</v>
      </c>
      <c r="E6" s="3">
        <v>109875589.49902301</v>
      </c>
      <c r="F6" s="3">
        <f t="shared" si="2"/>
        <v>67541029.636108011</v>
      </c>
      <c r="G6" s="18">
        <f>SUM(E6-E5)/E5</f>
        <v>1.5954111689082147</v>
      </c>
      <c r="H6" s="3">
        <v>74531439.619910359</v>
      </c>
      <c r="I6" s="4">
        <f>H6-H5</f>
        <v>29672069.442752019</v>
      </c>
      <c r="J6" s="18">
        <f t="shared" si="4"/>
        <v>0.66144641187719022</v>
      </c>
      <c r="L6" s="14"/>
      <c r="M6" s="17"/>
      <c r="N6" s="27"/>
      <c r="O6" s="17"/>
      <c r="P6" s="27"/>
      <c r="Q6" s="17"/>
      <c r="R6" s="27"/>
    </row>
    <row r="7" spans="1:18" x14ac:dyDescent="0.2">
      <c r="A7" s="5">
        <v>2007</v>
      </c>
      <c r="B7" s="6">
        <v>578260793.87060499</v>
      </c>
      <c r="C7" s="6">
        <f t="shared" si="1"/>
        <v>-10703673.027343988</v>
      </c>
      <c r="D7" s="19">
        <f>(B7-B6)/B6</f>
        <v>-1.8173716121992527E-2</v>
      </c>
      <c r="E7" s="6">
        <v>25931811.2563476</v>
      </c>
      <c r="F7" s="6">
        <f t="shared" si="2"/>
        <v>-83943778.242675409</v>
      </c>
      <c r="G7" s="19">
        <f t="shared" si="3"/>
        <v>-0.76398933216573839</v>
      </c>
      <c r="H7" s="6">
        <v>40233352.803748898</v>
      </c>
      <c r="I7" s="7">
        <f t="shared" ref="I7:I15" si="5">H7-H6</f>
        <v>-34298086.816161461</v>
      </c>
      <c r="J7" s="19">
        <f t="shared" si="4"/>
        <v>-0.46018280327164185</v>
      </c>
      <c r="L7" s="14" t="s">
        <v>4</v>
      </c>
      <c r="M7" s="16">
        <f>SUM(C7:C9)</f>
        <v>-372534961.49914598</v>
      </c>
      <c r="N7" s="25">
        <f>SUM(C8:C9)</f>
        <v>-361831288.471802</v>
      </c>
      <c r="O7" s="16">
        <f>SUM(F7:F9)</f>
        <v>-85455548.70825161</v>
      </c>
      <c r="P7" s="25">
        <f>SUM(F8:F9)</f>
        <v>-1511770.4655762017</v>
      </c>
      <c r="Q7" s="16">
        <f>SUM(I7:I9)</f>
        <v>-20332962.624846861</v>
      </c>
      <c r="R7" s="25">
        <f>SUM(I8:I9)</f>
        <v>13965124.191314593</v>
      </c>
    </row>
    <row r="8" spans="1:18" x14ac:dyDescent="0.2">
      <c r="A8" s="5">
        <v>2008</v>
      </c>
      <c r="B8" s="6">
        <v>508248898.20019501</v>
      </c>
      <c r="C8" s="6">
        <f t="shared" si="1"/>
        <v>-70011895.670409977</v>
      </c>
      <c r="D8" s="19">
        <f t="shared" si="0"/>
        <v>-0.12107321888759459</v>
      </c>
      <c r="E8" s="6">
        <v>20885364.776264101</v>
      </c>
      <c r="F8" s="6">
        <f t="shared" si="2"/>
        <v>-5046446.4800834991</v>
      </c>
      <c r="G8" s="19">
        <f t="shared" si="3"/>
        <v>-0.1946044736403913</v>
      </c>
      <c r="H8" s="6">
        <v>152886668.21221235</v>
      </c>
      <c r="I8" s="7">
        <f t="shared" si="5"/>
        <v>112653315.40846345</v>
      </c>
      <c r="J8" s="19">
        <f t="shared" si="4"/>
        <v>2.7999981994532295</v>
      </c>
      <c r="L8" s="14"/>
      <c r="M8" s="22">
        <f>SUM(D7:D9)</f>
        <v>-0.71341324178325527</v>
      </c>
      <c r="N8" s="26">
        <f>SUM(D8:D9)</f>
        <v>-0.69523952566126279</v>
      </c>
      <c r="O8" s="22">
        <f>SUM(G7:G9)</f>
        <v>-0.78935203998720538</v>
      </c>
      <c r="P8" s="26">
        <f>SUM(G8:G9)</f>
        <v>-2.5362707821467073E-2</v>
      </c>
      <c r="Q8" s="22">
        <f>SUM(J7:J9)</f>
        <v>1.6943163976674334</v>
      </c>
      <c r="R8" s="26">
        <f>SUM(J8:J9)</f>
        <v>2.1544992009390751</v>
      </c>
    </row>
    <row r="9" spans="1:18" x14ac:dyDescent="0.2">
      <c r="A9" s="5">
        <v>2009</v>
      </c>
      <c r="B9" s="6">
        <v>216429505.398803</v>
      </c>
      <c r="C9" s="6">
        <f t="shared" si="1"/>
        <v>-291819392.80139202</v>
      </c>
      <c r="D9" s="19">
        <f t="shared" si="0"/>
        <v>-0.5741663067736682</v>
      </c>
      <c r="E9" s="6">
        <v>24420040.790771399</v>
      </c>
      <c r="F9" s="6">
        <f t="shared" si="2"/>
        <v>3534676.0145072974</v>
      </c>
      <c r="G9" s="19">
        <f t="shared" si="3"/>
        <v>0.16924176581892422</v>
      </c>
      <c r="H9" s="6">
        <v>54198476.995063499</v>
      </c>
      <c r="I9" s="7">
        <f t="shared" si="5"/>
        <v>-98688191.217148855</v>
      </c>
      <c r="J9" s="19">
        <f t="shared" si="4"/>
        <v>-0.64549899851415427</v>
      </c>
      <c r="L9" s="14"/>
      <c r="M9" s="17"/>
      <c r="N9" s="27"/>
      <c r="O9" s="17"/>
      <c r="P9" s="27"/>
      <c r="Q9" s="17"/>
      <c r="R9" s="27"/>
    </row>
    <row r="10" spans="1:18" x14ac:dyDescent="0.2">
      <c r="A10" s="8">
        <v>2010</v>
      </c>
      <c r="B10" s="9">
        <v>237103499.12646401</v>
      </c>
      <c r="C10" s="9">
        <f t="shared" si="1"/>
        <v>20673993.727661014</v>
      </c>
      <c r="D10" s="20">
        <f t="shared" si="0"/>
        <v>9.552299114469702E-2</v>
      </c>
      <c r="E10" s="9">
        <v>19847024.880371001</v>
      </c>
      <c r="F10" s="9">
        <f t="shared" si="2"/>
        <v>-4573015.9104003981</v>
      </c>
      <c r="G10" s="20">
        <f t="shared" si="3"/>
        <v>-0.18726487599187758</v>
      </c>
      <c r="H10" s="9">
        <v>111101526.92699414</v>
      </c>
      <c r="I10" s="10">
        <f t="shared" si="5"/>
        <v>56903049.931930646</v>
      </c>
      <c r="J10" s="20">
        <f t="shared" si="4"/>
        <v>1.0499012718957672</v>
      </c>
      <c r="L10" s="14" t="s">
        <v>5</v>
      </c>
      <c r="M10" s="16">
        <f>SUM(C10:C12)</f>
        <v>124152718.30090398</v>
      </c>
      <c r="N10" s="25">
        <f>SUM(C11:C12)</f>
        <v>103478724.57324296</v>
      </c>
      <c r="O10" s="16">
        <f>SUM(F10:F12)</f>
        <v>3462192.2756348029</v>
      </c>
      <c r="P10" s="25">
        <f>SUM(F11:F12)</f>
        <v>8035208.186035201</v>
      </c>
      <c r="Q10" s="16">
        <f>SUM(I10:I12)</f>
        <v>75186207.542846277</v>
      </c>
      <c r="R10" s="25">
        <f>SUM(I11:I12)</f>
        <v>18283157.610915631</v>
      </c>
    </row>
    <row r="11" spans="1:18" x14ac:dyDescent="0.2">
      <c r="A11" s="8">
        <v>2011</v>
      </c>
      <c r="B11" s="9">
        <v>213731758.33496001</v>
      </c>
      <c r="C11" s="9">
        <f t="shared" si="1"/>
        <v>-23371740.791503996</v>
      </c>
      <c r="D11" s="20">
        <f t="shared" si="0"/>
        <v>-9.8571893192677854E-2</v>
      </c>
      <c r="E11" s="9">
        <v>88914480.256347597</v>
      </c>
      <c r="F11" s="9">
        <f t="shared" si="2"/>
        <v>69067455.375976592</v>
      </c>
      <c r="G11" s="20">
        <f t="shared" si="3"/>
        <v>3.4799903659255911</v>
      </c>
      <c r="H11" s="9">
        <v>104778014.09929942</v>
      </c>
      <c r="I11" s="10">
        <f t="shared" si="5"/>
        <v>-6323512.827694729</v>
      </c>
      <c r="J11" s="20">
        <f t="shared" si="4"/>
        <v>-5.6916524935341065E-2</v>
      </c>
      <c r="L11" s="14"/>
      <c r="M11" s="22">
        <f>SUM(D10:D12)</f>
        <v>0.59045421771743634</v>
      </c>
      <c r="N11" s="26">
        <f>SUM(D11:D12)</f>
        <v>0.4949312265727393</v>
      </c>
      <c r="O11" s="22">
        <f>SUM(G10:G12)</f>
        <v>2.6063103299509915</v>
      </c>
      <c r="P11" s="26">
        <f>SUM(G11:G12)</f>
        <v>2.7935752059428696</v>
      </c>
      <c r="Q11" s="22">
        <f>SUM(J10:J12)</f>
        <v>1.2278304886948546</v>
      </c>
      <c r="R11" s="26">
        <f>SUM(J11:J12)</f>
        <v>0.17792921679908724</v>
      </c>
    </row>
    <row r="12" spans="1:18" x14ac:dyDescent="0.2">
      <c r="A12" s="8">
        <v>2012</v>
      </c>
      <c r="B12" s="9">
        <v>340582223.69970697</v>
      </c>
      <c r="C12" s="9">
        <f t="shared" si="1"/>
        <v>126850465.36474696</v>
      </c>
      <c r="D12" s="20">
        <f t="shared" si="0"/>
        <v>0.59350311976541714</v>
      </c>
      <c r="E12" s="9">
        <v>27882233.066406202</v>
      </c>
      <c r="F12" s="9">
        <f t="shared" si="2"/>
        <v>-61032247.189941391</v>
      </c>
      <c r="G12" s="20">
        <f t="shared" si="3"/>
        <v>-0.68641515998272173</v>
      </c>
      <c r="H12" s="9">
        <v>129384684.53790978</v>
      </c>
      <c r="I12" s="10">
        <f t="shared" si="5"/>
        <v>24606670.43861036</v>
      </c>
      <c r="J12" s="20">
        <f t="shared" si="4"/>
        <v>0.23484574173442832</v>
      </c>
      <c r="L12" s="14"/>
      <c r="M12" s="17"/>
      <c r="N12" s="27"/>
      <c r="O12" s="17"/>
      <c r="P12" s="27"/>
      <c r="Q12" s="17"/>
      <c r="R12" s="27"/>
    </row>
    <row r="13" spans="1:18" x14ac:dyDescent="0.2">
      <c r="A13" s="11">
        <v>2013</v>
      </c>
      <c r="B13" s="12">
        <v>442812893.79394501</v>
      </c>
      <c r="C13" s="12">
        <f t="shared" si="1"/>
        <v>102230670.09423804</v>
      </c>
      <c r="D13" s="21">
        <f t="shared" si="0"/>
        <v>0.30016443308085078</v>
      </c>
      <c r="E13" s="12">
        <v>61468786.173339799</v>
      </c>
      <c r="F13" s="12">
        <f t="shared" si="2"/>
        <v>33586553.106933594</v>
      </c>
      <c r="G13" s="21">
        <f t="shared" si="3"/>
        <v>1.2045861974878984</v>
      </c>
      <c r="H13" s="12">
        <v>82041270.749280393</v>
      </c>
      <c r="I13" s="13">
        <f t="shared" si="5"/>
        <v>-47343413.788629383</v>
      </c>
      <c r="J13" s="21">
        <f t="shared" si="4"/>
        <v>-0.36591203941729084</v>
      </c>
      <c r="L13" s="14" t="s">
        <v>6</v>
      </c>
      <c r="M13" s="16">
        <f>SUM(C13:C15)</f>
        <v>189791701.23486304</v>
      </c>
      <c r="N13" s="25">
        <f>SUM(C14:C15)</f>
        <v>87561031.140625</v>
      </c>
      <c r="O13" s="16">
        <f>SUM(F13:F15)</f>
        <v>-11403169.920410208</v>
      </c>
      <c r="P13" s="25">
        <f>SUM(F14:F15)</f>
        <v>-44989723.027343802</v>
      </c>
      <c r="Q13" s="16">
        <f>SUM(I13:I15)</f>
        <v>-52324252.571326569</v>
      </c>
      <c r="R13" s="25">
        <f>SUM(I14:I15)</f>
        <v>-4980838.7826971859</v>
      </c>
    </row>
    <row r="14" spans="1:18" x14ac:dyDescent="0.2">
      <c r="A14" s="11">
        <v>2014</v>
      </c>
      <c r="B14" s="12">
        <v>610126820.19343495</v>
      </c>
      <c r="C14" s="12">
        <f t="shared" si="1"/>
        <v>167313926.39948994</v>
      </c>
      <c r="D14" s="21">
        <f t="shared" si="0"/>
        <v>0.37784339332572925</v>
      </c>
      <c r="E14" s="12">
        <v>52257538.758300699</v>
      </c>
      <c r="F14" s="12">
        <f t="shared" si="2"/>
        <v>-9211247.4150390998</v>
      </c>
      <c r="G14" s="21">
        <f t="shared" si="3"/>
        <v>-0.14985243712253743</v>
      </c>
      <c r="H14" s="12">
        <v>77664272.558097169</v>
      </c>
      <c r="I14" s="13">
        <f t="shared" si="5"/>
        <v>-4376998.1911832243</v>
      </c>
      <c r="J14" s="21">
        <f t="shared" si="4"/>
        <v>-5.3351174978254666E-2</v>
      </c>
      <c r="M14" s="22">
        <f>SUM(D13:D15)</f>
        <v>0.54729255112400843</v>
      </c>
      <c r="N14" s="26">
        <f>SUM(D14:D15)</f>
        <v>0.2471281180431576</v>
      </c>
      <c r="O14" s="22">
        <f>SUM(G13:G15)</f>
        <v>0.37007703020847871</v>
      </c>
      <c r="P14" s="26">
        <f>SUM(G14:G15)</f>
        <v>-0.83450916727941982</v>
      </c>
      <c r="Q14" s="22">
        <f>SUM(J13:J15)</f>
        <v>-0.42703822562818472</v>
      </c>
      <c r="R14" s="26">
        <f>SUM(J14:J15)</f>
        <v>-6.1126186210893912E-2</v>
      </c>
    </row>
    <row r="15" spans="1:18" x14ac:dyDescent="0.2">
      <c r="A15" s="11">
        <v>2015</v>
      </c>
      <c r="B15" s="12">
        <v>530373924.93457001</v>
      </c>
      <c r="C15" s="12">
        <f t="shared" si="1"/>
        <v>-79752895.258864939</v>
      </c>
      <c r="D15" s="21">
        <f t="shared" si="0"/>
        <v>-0.13071527528257165</v>
      </c>
      <c r="E15" s="12">
        <v>16479063.145996001</v>
      </c>
      <c r="F15" s="12">
        <f t="shared" si="2"/>
        <v>-35778475.612304702</v>
      </c>
      <c r="G15" s="21">
        <f t="shared" si="3"/>
        <v>-0.68465673015688233</v>
      </c>
      <c r="H15" s="12">
        <v>77060431.966583207</v>
      </c>
      <c r="I15" s="13">
        <f t="shared" si="5"/>
        <v>-603840.59151396155</v>
      </c>
      <c r="J15" s="21">
        <f t="shared" si="4"/>
        <v>-7.7750112326392474E-3</v>
      </c>
      <c r="M15" s="17"/>
      <c r="N15" s="27"/>
      <c r="O15" s="17"/>
      <c r="P15" s="27"/>
      <c r="Q15" s="17"/>
      <c r="R15" s="27"/>
    </row>
    <row r="16" spans="1:18" x14ac:dyDescent="0.2">
      <c r="I16" s="1"/>
      <c r="J16" s="1"/>
    </row>
  </sheetData>
  <mergeCells count="1">
    <mergeCell ref="L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 Annual Lending by Loan Type</vt:lpstr>
      <vt:lpstr>Sheet2</vt:lpstr>
      <vt:lpstr>Sheet3</vt:lpstr>
    </vt:vector>
  </TitlesOfParts>
  <Company>The Urban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Dev, Jay</dc:creator>
  <cp:lastModifiedBy>Vivian Hou</cp:lastModifiedBy>
  <dcterms:created xsi:type="dcterms:W3CDTF">2017-03-02T17:25:42Z</dcterms:created>
  <dcterms:modified xsi:type="dcterms:W3CDTF">2017-03-02T18:31:49Z</dcterms:modified>
</cp:coreProperties>
</file>