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520" yWindow="0" windowWidth="34600" windowHeight="19700" tabRatio="500" activeTab="1"/>
  </bookViews>
  <sheets>
    <sheet name="data" sheetId="1" r:id="rId1"/>
    <sheet name="heatmap" sheetId="2" r:id="rId2"/>
    <sheet name="documentation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W3" i="1"/>
  <c r="W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S3" i="1"/>
  <c r="U3" i="1"/>
  <c r="V3" i="1"/>
  <c r="S2" i="1"/>
  <c r="U2" i="1"/>
  <c r="V2" i="1"/>
  <c r="S4" i="1"/>
  <c r="U4" i="1"/>
  <c r="V4" i="1"/>
  <c r="S5" i="1"/>
  <c r="U5" i="1"/>
  <c r="V5" i="1"/>
  <c r="S6" i="1"/>
  <c r="U6" i="1"/>
  <c r="V6" i="1"/>
  <c r="S7" i="1"/>
  <c r="U7" i="1"/>
  <c r="V7" i="1"/>
  <c r="S8" i="1"/>
  <c r="U8" i="1"/>
  <c r="V8" i="1"/>
  <c r="S9" i="1"/>
  <c r="U9" i="1"/>
  <c r="V9" i="1"/>
  <c r="S10" i="1"/>
  <c r="U10" i="1"/>
  <c r="V10" i="1"/>
  <c r="S11" i="1"/>
  <c r="U11" i="1"/>
  <c r="V11" i="1"/>
  <c r="S12" i="1"/>
  <c r="U12" i="1"/>
  <c r="V12" i="1"/>
  <c r="S13" i="1"/>
  <c r="U13" i="1"/>
  <c r="V13" i="1"/>
  <c r="S14" i="1"/>
  <c r="U14" i="1"/>
  <c r="V14" i="1"/>
  <c r="S15" i="1"/>
  <c r="U15" i="1"/>
  <c r="V15" i="1"/>
  <c r="S16" i="1"/>
  <c r="U16" i="1"/>
  <c r="V16" i="1"/>
  <c r="S17" i="1"/>
  <c r="U17" i="1"/>
  <c r="V17" i="1"/>
  <c r="S18" i="1"/>
  <c r="U18" i="1"/>
  <c r="V18" i="1"/>
  <c r="S19" i="1"/>
  <c r="U19" i="1"/>
  <c r="V19" i="1"/>
  <c r="S20" i="1"/>
  <c r="U20" i="1"/>
  <c r="V20" i="1"/>
  <c r="S21" i="1"/>
  <c r="U21" i="1"/>
  <c r="V21" i="1"/>
  <c r="S22" i="1"/>
  <c r="U22" i="1"/>
  <c r="V22" i="1"/>
  <c r="S23" i="1"/>
  <c r="U23" i="1"/>
  <c r="V23" i="1"/>
  <c r="S24" i="1"/>
  <c r="U24" i="1"/>
  <c r="V24" i="1"/>
  <c r="S25" i="1"/>
  <c r="U25" i="1"/>
  <c r="V25" i="1"/>
  <c r="S26" i="1"/>
  <c r="U26" i="1"/>
  <c r="V26" i="1"/>
  <c r="S27" i="1"/>
  <c r="U27" i="1"/>
  <c r="V27" i="1"/>
  <c r="S28" i="1"/>
  <c r="U28" i="1"/>
  <c r="V28" i="1"/>
  <c r="S29" i="1"/>
  <c r="U29" i="1"/>
  <c r="V29" i="1"/>
  <c r="S30" i="1"/>
  <c r="U30" i="1"/>
  <c r="V30" i="1"/>
  <c r="S31" i="1"/>
  <c r="U31" i="1"/>
  <c r="V31" i="1"/>
  <c r="S32" i="1"/>
  <c r="U32" i="1"/>
  <c r="V32" i="1"/>
  <c r="S33" i="1"/>
  <c r="U33" i="1"/>
  <c r="V33" i="1"/>
  <c r="S34" i="1"/>
  <c r="U34" i="1"/>
  <c r="V34" i="1"/>
  <c r="S35" i="1"/>
  <c r="U35" i="1"/>
  <c r="V35" i="1"/>
  <c r="S36" i="1"/>
  <c r="U36" i="1"/>
  <c r="V36" i="1"/>
  <c r="S37" i="1"/>
  <c r="U37" i="1"/>
  <c r="V37" i="1"/>
  <c r="S38" i="1"/>
  <c r="U38" i="1"/>
  <c r="V38" i="1"/>
  <c r="S39" i="1"/>
  <c r="U39" i="1"/>
  <c r="V39" i="1"/>
  <c r="S40" i="1"/>
  <c r="U40" i="1"/>
  <c r="V40" i="1"/>
  <c r="S41" i="1"/>
  <c r="U41" i="1"/>
  <c r="V41" i="1"/>
  <c r="S42" i="1"/>
  <c r="U42" i="1"/>
  <c r="V42" i="1"/>
  <c r="S43" i="1"/>
  <c r="U43" i="1"/>
  <c r="V43" i="1"/>
  <c r="S44" i="1"/>
  <c r="U44" i="1"/>
  <c r="V44" i="1"/>
  <c r="S45" i="1"/>
  <c r="U45" i="1"/>
  <c r="V45" i="1"/>
  <c r="S46" i="1"/>
  <c r="U46" i="1"/>
  <c r="V46" i="1"/>
  <c r="S47" i="1"/>
  <c r="U47" i="1"/>
  <c r="V47" i="1"/>
  <c r="S48" i="1"/>
  <c r="U48" i="1"/>
  <c r="V48" i="1"/>
  <c r="S49" i="1"/>
  <c r="U49" i="1"/>
  <c r="V49" i="1"/>
  <c r="S50" i="1"/>
  <c r="U50" i="1"/>
  <c r="V50" i="1"/>
  <c r="S51" i="1"/>
  <c r="U51" i="1"/>
  <c r="V51" i="1"/>
  <c r="S52" i="1"/>
  <c r="U52" i="1"/>
  <c r="V52" i="1"/>
  <c r="S53" i="1"/>
  <c r="U53" i="1"/>
  <c r="V53" i="1"/>
  <c r="I44" i="2"/>
  <c r="I24" i="2"/>
  <c r="I50" i="2"/>
  <c r="I28" i="2"/>
  <c r="I33" i="2"/>
  <c r="I25" i="2"/>
  <c r="I45" i="2"/>
  <c r="I13" i="2"/>
  <c r="I51" i="2"/>
  <c r="I18" i="2"/>
  <c r="I17" i="2"/>
  <c r="I8" i="2"/>
  <c r="I36" i="2"/>
  <c r="I37" i="2"/>
  <c r="I41" i="2"/>
  <c r="I49" i="2"/>
  <c r="I21" i="2"/>
  <c r="I23" i="2"/>
  <c r="I48" i="2"/>
  <c r="I3" i="2"/>
  <c r="I20" i="2"/>
  <c r="I9" i="2"/>
  <c r="I14" i="2"/>
  <c r="I27" i="2"/>
  <c r="I32" i="2"/>
  <c r="I22" i="2"/>
  <c r="I2" i="2"/>
  <c r="I7" i="2"/>
  <c r="I42" i="2"/>
  <c r="I5" i="2"/>
  <c r="I11" i="2"/>
  <c r="I35" i="2"/>
  <c r="I30" i="2"/>
  <c r="I10" i="2"/>
  <c r="I12" i="2"/>
  <c r="I39" i="2"/>
  <c r="I43" i="2"/>
  <c r="I4" i="2"/>
  <c r="I6" i="2"/>
  <c r="I34" i="2"/>
  <c r="I29" i="2"/>
  <c r="I52" i="2"/>
  <c r="I19" i="2"/>
  <c r="I38" i="2"/>
  <c r="I40" i="2"/>
  <c r="I47" i="2"/>
  <c r="I16" i="2"/>
  <c r="I31" i="2"/>
  <c r="I46" i="2"/>
  <c r="I53" i="2"/>
  <c r="T3" i="1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H44" i="2"/>
  <c r="H24" i="2"/>
  <c r="H50" i="2"/>
  <c r="H28" i="2"/>
  <c r="H33" i="2"/>
  <c r="H25" i="2"/>
  <c r="H45" i="2"/>
  <c r="H13" i="2"/>
  <c r="H51" i="2"/>
  <c r="H18" i="2"/>
  <c r="H17" i="2"/>
  <c r="H8" i="2"/>
  <c r="H36" i="2"/>
  <c r="H37" i="2"/>
  <c r="H41" i="2"/>
  <c r="H49" i="2"/>
  <c r="H21" i="2"/>
  <c r="H23" i="2"/>
  <c r="H48" i="2"/>
  <c r="H3" i="2"/>
  <c r="H20" i="2"/>
  <c r="H9" i="2"/>
  <c r="H14" i="2"/>
  <c r="H27" i="2"/>
  <c r="H32" i="2"/>
  <c r="H22" i="2"/>
  <c r="H2" i="2"/>
  <c r="H7" i="2"/>
  <c r="H42" i="2"/>
  <c r="H5" i="2"/>
  <c r="H15" i="2"/>
  <c r="H11" i="2"/>
  <c r="H35" i="2"/>
  <c r="H30" i="2"/>
  <c r="H10" i="2"/>
  <c r="H12" i="2"/>
  <c r="H39" i="2"/>
  <c r="H43" i="2"/>
  <c r="H4" i="2"/>
  <c r="H6" i="2"/>
  <c r="H34" i="2"/>
  <c r="H29" i="2"/>
  <c r="H52" i="2"/>
  <c r="H19" i="2"/>
  <c r="H38" i="2"/>
  <c r="H40" i="2"/>
  <c r="H47" i="2"/>
  <c r="H16" i="2"/>
  <c r="H31" i="2"/>
  <c r="H46" i="2"/>
  <c r="H53" i="2"/>
  <c r="I26" i="2"/>
  <c r="H26" i="2"/>
  <c r="Q3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G44" i="2"/>
  <c r="G24" i="2"/>
  <c r="G50" i="2"/>
  <c r="G28" i="2"/>
  <c r="G33" i="2"/>
  <c r="G25" i="2"/>
  <c r="G45" i="2"/>
  <c r="G13" i="2"/>
  <c r="G51" i="2"/>
  <c r="G18" i="2"/>
  <c r="G17" i="2"/>
  <c r="G8" i="2"/>
  <c r="G36" i="2"/>
  <c r="G37" i="2"/>
  <c r="G41" i="2"/>
  <c r="G49" i="2"/>
  <c r="G21" i="2"/>
  <c r="G23" i="2"/>
  <c r="G48" i="2"/>
  <c r="G3" i="2"/>
  <c r="G20" i="2"/>
  <c r="G9" i="2"/>
  <c r="G14" i="2"/>
  <c r="G27" i="2"/>
  <c r="G32" i="2"/>
  <c r="G22" i="2"/>
  <c r="G2" i="2"/>
  <c r="G7" i="2"/>
  <c r="G42" i="2"/>
  <c r="G5" i="2"/>
  <c r="G15" i="2"/>
  <c r="G11" i="2"/>
  <c r="G35" i="2"/>
  <c r="G30" i="2"/>
  <c r="G10" i="2"/>
  <c r="G12" i="2"/>
  <c r="G39" i="2"/>
  <c r="G43" i="2"/>
  <c r="G4" i="2"/>
  <c r="G6" i="2"/>
  <c r="G34" i="2"/>
  <c r="G29" i="2"/>
  <c r="G52" i="2"/>
  <c r="G19" i="2"/>
  <c r="G38" i="2"/>
  <c r="G40" i="2"/>
  <c r="G47" i="2"/>
  <c r="G16" i="2"/>
  <c r="G31" i="2"/>
  <c r="G46" i="2"/>
  <c r="G53" i="2"/>
  <c r="G26" i="2"/>
  <c r="N3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F44" i="2"/>
  <c r="F24" i="2"/>
  <c r="F50" i="2"/>
  <c r="F28" i="2"/>
  <c r="F33" i="2"/>
  <c r="F25" i="2"/>
  <c r="F45" i="2"/>
  <c r="F13" i="2"/>
  <c r="F51" i="2"/>
  <c r="F18" i="2"/>
  <c r="F17" i="2"/>
  <c r="F8" i="2"/>
  <c r="F36" i="2"/>
  <c r="F37" i="2"/>
  <c r="F41" i="2"/>
  <c r="F49" i="2"/>
  <c r="F21" i="2"/>
  <c r="F23" i="2"/>
  <c r="F48" i="2"/>
  <c r="F3" i="2"/>
  <c r="F20" i="2"/>
  <c r="F9" i="2"/>
  <c r="F14" i="2"/>
  <c r="F27" i="2"/>
  <c r="F32" i="2"/>
  <c r="F22" i="2"/>
  <c r="F2" i="2"/>
  <c r="F7" i="2"/>
  <c r="F42" i="2"/>
  <c r="F5" i="2"/>
  <c r="F15" i="2"/>
  <c r="F11" i="2"/>
  <c r="F35" i="2"/>
  <c r="F30" i="2"/>
  <c r="F10" i="2"/>
  <c r="F12" i="2"/>
  <c r="F39" i="2"/>
  <c r="F43" i="2"/>
  <c r="F4" i="2"/>
  <c r="F6" i="2"/>
  <c r="F34" i="2"/>
  <c r="F29" i="2"/>
  <c r="F52" i="2"/>
  <c r="F19" i="2"/>
  <c r="F38" i="2"/>
  <c r="F40" i="2"/>
  <c r="F47" i="2"/>
  <c r="F16" i="2"/>
  <c r="F31" i="2"/>
  <c r="F46" i="2"/>
  <c r="F53" i="2"/>
  <c r="L3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E44" i="2"/>
  <c r="E24" i="2"/>
  <c r="E50" i="2"/>
  <c r="E28" i="2"/>
  <c r="E33" i="2"/>
  <c r="E25" i="2"/>
  <c r="E45" i="2"/>
  <c r="E13" i="2"/>
  <c r="E51" i="2"/>
  <c r="E18" i="2"/>
  <c r="E17" i="2"/>
  <c r="E8" i="2"/>
  <c r="E36" i="2"/>
  <c r="E37" i="2"/>
  <c r="E41" i="2"/>
  <c r="E49" i="2"/>
  <c r="E21" i="2"/>
  <c r="E23" i="2"/>
  <c r="E48" i="2"/>
  <c r="E3" i="2"/>
  <c r="E20" i="2"/>
  <c r="E9" i="2"/>
  <c r="E14" i="2"/>
  <c r="E27" i="2"/>
  <c r="E32" i="2"/>
  <c r="E22" i="2"/>
  <c r="E2" i="2"/>
  <c r="E7" i="2"/>
  <c r="E42" i="2"/>
  <c r="E5" i="2"/>
  <c r="E15" i="2"/>
  <c r="E11" i="2"/>
  <c r="E35" i="2"/>
  <c r="E30" i="2"/>
  <c r="E10" i="2"/>
  <c r="E12" i="2"/>
  <c r="E39" i="2"/>
  <c r="E43" i="2"/>
  <c r="E4" i="2"/>
  <c r="E6" i="2"/>
  <c r="E34" i="2"/>
  <c r="E29" i="2"/>
  <c r="E52" i="2"/>
  <c r="E19" i="2"/>
  <c r="E38" i="2"/>
  <c r="E40" i="2"/>
  <c r="E47" i="2"/>
  <c r="E16" i="2"/>
  <c r="E31" i="2"/>
  <c r="E46" i="2"/>
  <c r="E53" i="2"/>
  <c r="F26" i="2"/>
  <c r="E26" i="2"/>
  <c r="J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D44" i="2"/>
  <c r="D24" i="2"/>
  <c r="D50" i="2"/>
  <c r="D28" i="2"/>
  <c r="D33" i="2"/>
  <c r="D25" i="2"/>
  <c r="D45" i="2"/>
  <c r="D13" i="2"/>
  <c r="D51" i="2"/>
  <c r="D18" i="2"/>
  <c r="D17" i="2"/>
  <c r="D8" i="2"/>
  <c r="D36" i="2"/>
  <c r="D37" i="2"/>
  <c r="D41" i="2"/>
  <c r="D49" i="2"/>
  <c r="D21" i="2"/>
  <c r="D23" i="2"/>
  <c r="D48" i="2"/>
  <c r="D3" i="2"/>
  <c r="D20" i="2"/>
  <c r="D9" i="2"/>
  <c r="D14" i="2"/>
  <c r="D27" i="2"/>
  <c r="D32" i="2"/>
  <c r="D22" i="2"/>
  <c r="D2" i="2"/>
  <c r="D7" i="2"/>
  <c r="D42" i="2"/>
  <c r="D5" i="2"/>
  <c r="D15" i="2"/>
  <c r="D11" i="2"/>
  <c r="D35" i="2"/>
  <c r="D30" i="2"/>
  <c r="D10" i="2"/>
  <c r="D12" i="2"/>
  <c r="D39" i="2"/>
  <c r="D43" i="2"/>
  <c r="D4" i="2"/>
  <c r="D6" i="2"/>
  <c r="D34" i="2"/>
  <c r="D29" i="2"/>
  <c r="D52" i="2"/>
  <c r="D19" i="2"/>
  <c r="D38" i="2"/>
  <c r="D40" i="2"/>
  <c r="D47" i="2"/>
  <c r="D16" i="2"/>
  <c r="D31" i="2"/>
  <c r="D46" i="2"/>
  <c r="D53" i="2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4" i="2"/>
  <c r="C24" i="2"/>
  <c r="C50" i="2"/>
  <c r="C28" i="2"/>
  <c r="C33" i="2"/>
  <c r="C25" i="2"/>
  <c r="C45" i="2"/>
  <c r="C13" i="2"/>
  <c r="C51" i="2"/>
  <c r="C18" i="2"/>
  <c r="C17" i="2"/>
  <c r="C8" i="2"/>
  <c r="C36" i="2"/>
  <c r="C37" i="2"/>
  <c r="C41" i="2"/>
  <c r="C49" i="2"/>
  <c r="C21" i="2"/>
  <c r="C23" i="2"/>
  <c r="C48" i="2"/>
  <c r="C3" i="2"/>
  <c r="C20" i="2"/>
  <c r="C9" i="2"/>
  <c r="C14" i="2"/>
  <c r="C27" i="2"/>
  <c r="C32" i="2"/>
  <c r="C22" i="2"/>
  <c r="C2" i="2"/>
  <c r="C7" i="2"/>
  <c r="C42" i="2"/>
  <c r="C5" i="2"/>
  <c r="C15" i="2"/>
  <c r="C11" i="2"/>
  <c r="C35" i="2"/>
  <c r="C30" i="2"/>
  <c r="C10" i="2"/>
  <c r="C12" i="2"/>
  <c r="C39" i="2"/>
  <c r="C43" i="2"/>
  <c r="C4" i="2"/>
  <c r="C6" i="2"/>
  <c r="C34" i="2"/>
  <c r="C29" i="2"/>
  <c r="C52" i="2"/>
  <c r="C19" i="2"/>
  <c r="C38" i="2"/>
  <c r="C40" i="2"/>
  <c r="C47" i="2"/>
  <c r="C16" i="2"/>
  <c r="C31" i="2"/>
  <c r="C46" i="2"/>
  <c r="C53" i="2"/>
  <c r="C26" i="2"/>
  <c r="D26" i="2"/>
  <c r="G2" i="1"/>
  <c r="H2" i="1"/>
  <c r="O2" i="1"/>
  <c r="G3" i="1"/>
  <c r="H3" i="1"/>
  <c r="O3" i="1"/>
  <c r="G4" i="1"/>
  <c r="H4" i="1"/>
  <c r="O4" i="1"/>
  <c r="G5" i="1"/>
  <c r="H5" i="1"/>
  <c r="O5" i="1"/>
  <c r="G6" i="1"/>
  <c r="H6" i="1"/>
  <c r="O6" i="1"/>
  <c r="G7" i="1"/>
  <c r="H7" i="1"/>
  <c r="O7" i="1"/>
  <c r="G8" i="1"/>
  <c r="H8" i="1"/>
  <c r="O8" i="1"/>
  <c r="G9" i="1"/>
  <c r="H9" i="1"/>
  <c r="O9" i="1"/>
  <c r="G10" i="1"/>
  <c r="H10" i="1"/>
  <c r="O10" i="1"/>
  <c r="G11" i="1"/>
  <c r="H11" i="1"/>
  <c r="O11" i="1"/>
  <c r="G12" i="1"/>
  <c r="H12" i="1"/>
  <c r="O12" i="1"/>
  <c r="G13" i="1"/>
  <c r="H13" i="1"/>
  <c r="O13" i="1"/>
  <c r="G14" i="1"/>
  <c r="H14" i="1"/>
  <c r="O14" i="1"/>
  <c r="G15" i="1"/>
  <c r="H15" i="1"/>
  <c r="O15" i="1"/>
  <c r="G16" i="1"/>
  <c r="H16" i="1"/>
  <c r="O16" i="1"/>
  <c r="G17" i="1"/>
  <c r="H17" i="1"/>
  <c r="O17" i="1"/>
  <c r="G18" i="1"/>
  <c r="H18" i="1"/>
  <c r="O18" i="1"/>
  <c r="G19" i="1"/>
  <c r="H19" i="1"/>
  <c r="O19" i="1"/>
  <c r="G20" i="1"/>
  <c r="H20" i="1"/>
  <c r="O20" i="1"/>
  <c r="G21" i="1"/>
  <c r="H21" i="1"/>
  <c r="O21" i="1"/>
  <c r="G22" i="1"/>
  <c r="H22" i="1"/>
  <c r="O22" i="1"/>
  <c r="G23" i="1"/>
  <c r="H23" i="1"/>
  <c r="O23" i="1"/>
  <c r="G24" i="1"/>
  <c r="H24" i="1"/>
  <c r="O24" i="1"/>
  <c r="G25" i="1"/>
  <c r="H25" i="1"/>
  <c r="O25" i="1"/>
  <c r="G26" i="1"/>
  <c r="H26" i="1"/>
  <c r="O26" i="1"/>
  <c r="G27" i="1"/>
  <c r="H27" i="1"/>
  <c r="O27" i="1"/>
  <c r="G28" i="1"/>
  <c r="H28" i="1"/>
  <c r="O28" i="1"/>
  <c r="G29" i="1"/>
  <c r="H29" i="1"/>
  <c r="O29" i="1"/>
  <c r="G30" i="1"/>
  <c r="H30" i="1"/>
  <c r="O30" i="1"/>
  <c r="G31" i="1"/>
  <c r="H31" i="1"/>
  <c r="O31" i="1"/>
  <c r="G32" i="1"/>
  <c r="H32" i="1"/>
  <c r="O32" i="1"/>
  <c r="G33" i="1"/>
  <c r="H33" i="1"/>
  <c r="O33" i="1"/>
  <c r="G34" i="1"/>
  <c r="H34" i="1"/>
  <c r="O34" i="1"/>
  <c r="G35" i="1"/>
  <c r="H35" i="1"/>
  <c r="O35" i="1"/>
  <c r="G36" i="1"/>
  <c r="H36" i="1"/>
  <c r="O36" i="1"/>
  <c r="G37" i="1"/>
  <c r="H37" i="1"/>
  <c r="O37" i="1"/>
  <c r="G38" i="1"/>
  <c r="H38" i="1"/>
  <c r="O38" i="1"/>
  <c r="G39" i="1"/>
  <c r="H39" i="1"/>
  <c r="O39" i="1"/>
  <c r="G40" i="1"/>
  <c r="H40" i="1"/>
  <c r="O40" i="1"/>
  <c r="G41" i="1"/>
  <c r="H41" i="1"/>
  <c r="O41" i="1"/>
  <c r="G42" i="1"/>
  <c r="H42" i="1"/>
  <c r="O42" i="1"/>
  <c r="G43" i="1"/>
  <c r="H43" i="1"/>
  <c r="O43" i="1"/>
  <c r="G44" i="1"/>
  <c r="H44" i="1"/>
  <c r="O44" i="1"/>
  <c r="G45" i="1"/>
  <c r="H45" i="1"/>
  <c r="O45" i="1"/>
  <c r="G46" i="1"/>
  <c r="H46" i="1"/>
  <c r="O46" i="1"/>
  <c r="G47" i="1"/>
  <c r="H47" i="1"/>
  <c r="O47" i="1"/>
  <c r="G48" i="1"/>
  <c r="H48" i="1"/>
  <c r="O48" i="1"/>
  <c r="G49" i="1"/>
  <c r="H49" i="1"/>
  <c r="O49" i="1"/>
  <c r="G50" i="1"/>
  <c r="H50" i="1"/>
  <c r="O50" i="1"/>
  <c r="G51" i="1"/>
  <c r="H51" i="1"/>
  <c r="O51" i="1"/>
  <c r="G52" i="1"/>
  <c r="H52" i="1"/>
  <c r="O52" i="1"/>
  <c r="G53" i="1"/>
  <c r="H53" i="1"/>
  <c r="O53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<sst xmlns="http://schemas.openxmlformats.org/spreadsheetml/2006/main" count="277" uniqueCount="151">
  <si>
    <t>MS</t>
  </si>
  <si>
    <t>Mississippi</t>
  </si>
  <si>
    <t>ID</t>
  </si>
  <si>
    <t>Idaho</t>
  </si>
  <si>
    <t>OK</t>
  </si>
  <si>
    <t>Oklahoma</t>
  </si>
  <si>
    <t>TN</t>
  </si>
  <si>
    <t>Tennessee</t>
  </si>
  <si>
    <t>KY</t>
  </si>
  <si>
    <t>Kentucky</t>
  </si>
  <si>
    <t>SD</t>
  </si>
  <si>
    <t>South Dakota</t>
  </si>
  <si>
    <t>AR</t>
  </si>
  <si>
    <t>Arkansas</t>
  </si>
  <si>
    <t>LA</t>
  </si>
  <si>
    <t>Louisiana</t>
  </si>
  <si>
    <t>KS</t>
  </si>
  <si>
    <t>Kansas</t>
  </si>
  <si>
    <t>FL</t>
  </si>
  <si>
    <t>Florida</t>
  </si>
  <si>
    <t>AL</t>
  </si>
  <si>
    <t>Alabama</t>
  </si>
  <si>
    <t>NC</t>
  </si>
  <si>
    <t>North Carolina</t>
  </si>
  <si>
    <t>NM</t>
  </si>
  <si>
    <t>New Mexico</t>
  </si>
  <si>
    <t>SC</t>
  </si>
  <si>
    <t>South Carolina</t>
  </si>
  <si>
    <t>AZ</t>
  </si>
  <si>
    <t>Arizona</t>
  </si>
  <si>
    <t>MO</t>
  </si>
  <si>
    <t>Missouri</t>
  </si>
  <si>
    <t>ME</t>
  </si>
  <si>
    <t>Maine</t>
  </si>
  <si>
    <t>TX</t>
  </si>
  <si>
    <t>Texas</t>
  </si>
  <si>
    <t>WV</t>
  </si>
  <si>
    <t>West Virginia</t>
  </si>
  <si>
    <t>GA</t>
  </si>
  <si>
    <t>Georgia</t>
  </si>
  <si>
    <t>UT</t>
  </si>
  <si>
    <t>Utah</t>
  </si>
  <si>
    <t>IN</t>
  </si>
  <si>
    <t>Indiana</t>
  </si>
  <si>
    <t>IA</t>
  </si>
  <si>
    <t>Iowa</t>
  </si>
  <si>
    <t>NE</t>
  </si>
  <si>
    <t>Nebraska</t>
  </si>
  <si>
    <t>CO</t>
  </si>
  <si>
    <t>Colorado</t>
  </si>
  <si>
    <t>MT</t>
  </si>
  <si>
    <t>Montana</t>
  </si>
  <si>
    <t>VA</t>
  </si>
  <si>
    <t>Virginia</t>
  </si>
  <si>
    <t>ND</t>
  </si>
  <si>
    <t>North Dakota</t>
  </si>
  <si>
    <t>VT</t>
  </si>
  <si>
    <t>Vermont</t>
  </si>
  <si>
    <t>NH</t>
  </si>
  <si>
    <t>New Hampshire</t>
  </si>
  <si>
    <t>WY</t>
  </si>
  <si>
    <t>Wyoming</t>
  </si>
  <si>
    <t>OR</t>
  </si>
  <si>
    <t>Oregon</t>
  </si>
  <si>
    <t>HI</t>
  </si>
  <si>
    <t>Hawaii</t>
  </si>
  <si>
    <t>OH</t>
  </si>
  <si>
    <t>Ohio</t>
  </si>
  <si>
    <t>US</t>
  </si>
  <si>
    <t>United States</t>
  </si>
  <si>
    <t>WI</t>
  </si>
  <si>
    <t>Wisconsin</t>
  </si>
  <si>
    <t>MI</t>
  </si>
  <si>
    <t>Michigan</t>
  </si>
  <si>
    <t>PA</t>
  </si>
  <si>
    <t>Pennsylvania</t>
  </si>
  <si>
    <t>IL</t>
  </si>
  <si>
    <t>Illinois</t>
  </si>
  <si>
    <t>DE</t>
  </si>
  <si>
    <t>Delaware</t>
  </si>
  <si>
    <t>AK</t>
  </si>
  <si>
    <t>Alaska</t>
  </si>
  <si>
    <t>MA</t>
  </si>
  <si>
    <t>Massachusetts</t>
  </si>
  <si>
    <t>WA</t>
  </si>
  <si>
    <t>Washington</t>
  </si>
  <si>
    <t>NV</t>
  </si>
  <si>
    <t>Nevada</t>
  </si>
  <si>
    <t>CA</t>
  </si>
  <si>
    <t>California</t>
  </si>
  <si>
    <t>CT</t>
  </si>
  <si>
    <t>Connecticut</t>
  </si>
  <si>
    <t>NY</t>
  </si>
  <si>
    <t>New York</t>
  </si>
  <si>
    <t>RI</t>
  </si>
  <si>
    <t>Rhode Island</t>
  </si>
  <si>
    <t>MD</t>
  </si>
  <si>
    <t>Maryland</t>
  </si>
  <si>
    <t>MN</t>
  </si>
  <si>
    <t>Minnesota</t>
  </si>
  <si>
    <t>NJ</t>
  </si>
  <si>
    <t>New Jersey</t>
  </si>
  <si>
    <t>DC</t>
  </si>
  <si>
    <t>District of Columbia</t>
  </si>
  <si>
    <t>Code</t>
  </si>
  <si>
    <t xml:space="preserve">State </t>
  </si>
  <si>
    <t>Spending Per Capita</t>
  </si>
  <si>
    <t>=</t>
  </si>
  <si>
    <t>Recipient Per Capita</t>
  </si>
  <si>
    <t>*</t>
  </si>
  <si>
    <t>Spending Per Recipient</t>
  </si>
  <si>
    <t>Recipients Per Capita</t>
  </si>
  <si>
    <t>Potentially Eligible Population Per Capita</t>
  </si>
  <si>
    <t>Eligible Population Per Potentially Elegible Population</t>
  </si>
  <si>
    <t xml:space="preserve">Recipient Per Eligible Population </t>
  </si>
  <si>
    <t>Unit Per Recipient</t>
  </si>
  <si>
    <t>Spending Per Unit</t>
  </si>
  <si>
    <t>Payroll Per Expenditure</t>
  </si>
  <si>
    <t>Payroll Per Unit</t>
  </si>
  <si>
    <t>Non-Payroll Per Unit</t>
  </si>
  <si>
    <t>Payroll Per Recipient</t>
  </si>
  <si>
    <t xml:space="preserve">Term </t>
  </si>
  <si>
    <t xml:space="preserve">Discription </t>
  </si>
  <si>
    <t>Source</t>
  </si>
  <si>
    <t>Notes</t>
  </si>
  <si>
    <t>Population</t>
  </si>
  <si>
    <t>U.S. and state population</t>
  </si>
  <si>
    <t xml:space="preserve">U.S. Census, 2012 American Community Survey 1-Year Estimates 
--&gt; Annual Estimates of the Resident Population by Single Year of Age and Sex for the United States, States, and Puerto Rico Commonwealth: April 1, 2010 to July 1, 2012
</t>
  </si>
  <si>
    <t xml:space="preserve">Potentially Elegible Population </t>
  </si>
  <si>
    <t>18-24 year old population plus net migration</t>
  </si>
  <si>
    <t>U.S. Census (see above) and NCES Digest 2013 Table 309.10 - Residents and Migration</t>
  </si>
  <si>
    <t xml:space="preserve">Elegible Population </t>
  </si>
  <si>
    <t>See above</t>
  </si>
  <si>
    <t>Caseloads</t>
  </si>
  <si>
    <t xml:space="preserve">College Enrollment </t>
  </si>
  <si>
    <t>U.S. Census, 2012 American Community 1-Year Estimates 
--&gt; B14002: Public Enrollment</t>
  </si>
  <si>
    <t>Expenditures</t>
  </si>
  <si>
    <t xml:space="preserve">Post Secondary Education State and Local Expenditure </t>
  </si>
  <si>
    <t>State &amp; Local Finance Data Query System (SLF-DQS) - (E030) Total High Ed-Dir Exp, (E031) Total High Ed-Cur Oper and (E034) Total High Ed-Cap Out</t>
  </si>
  <si>
    <t>Payroll</t>
  </si>
  <si>
    <t>March 2012 Payroll * 10</t>
  </si>
  <si>
    <t>U.S. Census: 2012 Census of Government - STATE AND LOCAL GOVERNMENT: EMPLOYMENT AND PAYROLL DATA, BY STATE AND BY FUNCTION: MARCH 2012 Payroll</t>
  </si>
  <si>
    <t>Should we use NCES Data for these?</t>
  </si>
  <si>
    <t>Employment</t>
  </si>
  <si>
    <t xml:space="preserve">March 2012 Full Time Equivalent Employment </t>
  </si>
  <si>
    <t>U.S. Census: 2012 Census of Government - STATE AND LOCAL GOVERNMENT: EMPLOYMENT AND PAYROLL DATA, BY STATE AND BY FUNCTION: MARCH 2012 Full Time Equivalent Employment</t>
  </si>
  <si>
    <t>Number of college age people in the population</t>
  </si>
  <si>
    <t>How many teachers for every student</t>
  </si>
  <si>
    <t>Teacher salary</t>
  </si>
  <si>
    <t>Other education expenses?</t>
  </si>
  <si>
    <t>Of those college age people, who attends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</si>
</sst>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mbria"/>
      <family val="1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3" fontId="0" fillId="0" borderId="1" xfId="1" applyFont="1" applyBorder="1"/>
    <xf numFmtId="43" fontId="0" fillId="0" borderId="0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43" fontId="2" fillId="0" borderId="9" xfId="1" applyFont="1" applyBorder="1" applyAlignment="1">
      <alignment wrapText="1"/>
    </xf>
    <xf numFmtId="43" fontId="0" fillId="0" borderId="9" xfId="1" applyFont="1" applyBorder="1" applyAlignment="1">
      <alignment wrapText="1"/>
    </xf>
    <xf numFmtId="43" fontId="0" fillId="0" borderId="9" xfId="1" quotePrefix="1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 wrapText="1"/>
    </xf>
  </cellXfs>
  <cellStyles count="7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chartof/Library/Caches/TemporaryItems/Outlook%20Temp/Post-Secondary%20Education%20-%20Data%20Modified%5b1%5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Ratios - Total"/>
      <sheetName val="Ratios - Current"/>
      <sheetName val="Ratios - Capital"/>
      <sheetName val="Documentation"/>
    </sheetNames>
    <sheetDataSet>
      <sheetData sheetId="0">
        <row r="1">
          <cell r="B1" t="str">
            <v xml:space="preserve">State </v>
          </cell>
          <cell r="C1" t="str">
            <v>Population</v>
          </cell>
          <cell r="D1" t="str">
            <v xml:space="preserve">Potentially Elegible Population </v>
          </cell>
          <cell r="E1" t="str">
            <v xml:space="preserve">Elegible Population </v>
          </cell>
          <cell r="F1" t="str">
            <v>Recipient</v>
          </cell>
          <cell r="G1" t="str">
            <v>Total Expenditures</v>
          </cell>
          <cell r="H1" t="str">
            <v>Current Expenditures</v>
          </cell>
          <cell r="I1" t="str">
            <v xml:space="preserve">Capital Expenditures </v>
          </cell>
          <cell r="J1" t="str">
            <v>Payroll</v>
          </cell>
          <cell r="K1" t="str">
            <v>Employment</v>
          </cell>
        </row>
        <row r="2">
          <cell r="B2" t="str">
            <v>United States</v>
          </cell>
          <cell r="C2">
            <v>313914040</v>
          </cell>
          <cell r="D2">
            <v>31463719</v>
          </cell>
          <cell r="E2">
            <v>31463719</v>
          </cell>
          <cell r="F2">
            <v>20642819</v>
          </cell>
          <cell r="G2">
            <v>259735781000</v>
          </cell>
          <cell r="H2">
            <v>227100097000</v>
          </cell>
          <cell r="I2">
            <v>32635684000</v>
          </cell>
          <cell r="J2">
            <v>46791264610</v>
          </cell>
          <cell r="K2">
            <v>692385</v>
          </cell>
        </row>
        <row r="3">
          <cell r="B3" t="str">
            <v>Alabama</v>
          </cell>
          <cell r="C3">
            <v>4822023</v>
          </cell>
          <cell r="D3">
            <v>493670</v>
          </cell>
          <cell r="E3">
            <v>493670</v>
          </cell>
          <cell r="F3">
            <v>310311</v>
          </cell>
          <cell r="G3">
            <v>4600954000</v>
          </cell>
          <cell r="H3">
            <v>3874713000</v>
          </cell>
          <cell r="I3">
            <v>726241000</v>
          </cell>
          <cell r="J3">
            <v>803050720</v>
          </cell>
          <cell r="K3">
            <v>12235</v>
          </cell>
        </row>
        <row r="4">
          <cell r="B4" t="str">
            <v>Alaska</v>
          </cell>
          <cell r="C4">
            <v>731449</v>
          </cell>
          <cell r="D4">
            <v>78734</v>
          </cell>
          <cell r="E4">
            <v>78734</v>
          </cell>
          <cell r="F4">
            <v>32797</v>
          </cell>
          <cell r="G4">
            <v>894660000</v>
          </cell>
          <cell r="H4">
            <v>690784000</v>
          </cell>
          <cell r="I4">
            <v>203876000</v>
          </cell>
          <cell r="J4">
            <v>130910610</v>
          </cell>
          <cell r="K4">
            <v>1825</v>
          </cell>
        </row>
        <row r="5">
          <cell r="B5" t="str">
            <v>Arizona</v>
          </cell>
          <cell r="C5">
            <v>6553255</v>
          </cell>
          <cell r="D5">
            <v>677058</v>
          </cell>
          <cell r="E5">
            <v>677058</v>
          </cell>
          <cell r="F5">
            <v>736379</v>
          </cell>
          <cell r="G5">
            <v>4765350000</v>
          </cell>
          <cell r="H5">
            <v>4055454000</v>
          </cell>
          <cell r="I5">
            <v>709896000</v>
          </cell>
          <cell r="J5">
            <v>850992280</v>
          </cell>
          <cell r="K5">
            <v>13935</v>
          </cell>
        </row>
        <row r="6">
          <cell r="B6" t="str">
            <v>Arkansas</v>
          </cell>
          <cell r="C6">
            <v>2949131</v>
          </cell>
          <cell r="D6">
            <v>289001</v>
          </cell>
          <cell r="E6">
            <v>289001</v>
          </cell>
          <cell r="F6">
            <v>176458</v>
          </cell>
          <cell r="G6">
            <v>2642831000</v>
          </cell>
          <cell r="H6">
            <v>2277451000</v>
          </cell>
          <cell r="I6">
            <v>365380000</v>
          </cell>
          <cell r="J6">
            <v>532316790</v>
          </cell>
          <cell r="K6">
            <v>8559</v>
          </cell>
        </row>
        <row r="7">
          <cell r="B7" t="str">
            <v>California</v>
          </cell>
          <cell r="C7">
            <v>38041430</v>
          </cell>
          <cell r="D7">
            <v>4021499</v>
          </cell>
          <cell r="E7">
            <v>4021499</v>
          </cell>
          <cell r="F7">
            <v>2621460</v>
          </cell>
          <cell r="G7">
            <v>35844574000</v>
          </cell>
          <cell r="H7">
            <v>31554189000</v>
          </cell>
          <cell r="I7">
            <v>4290385000</v>
          </cell>
          <cell r="J7">
            <v>5265170180</v>
          </cell>
          <cell r="K7">
            <v>63637</v>
          </cell>
        </row>
        <row r="8">
          <cell r="B8" t="str">
            <v>Colorado</v>
          </cell>
          <cell r="C8">
            <v>5187582</v>
          </cell>
          <cell r="D8">
            <v>507634</v>
          </cell>
          <cell r="E8">
            <v>507634</v>
          </cell>
          <cell r="F8">
            <v>362935</v>
          </cell>
          <cell r="G8">
            <v>4590340000</v>
          </cell>
          <cell r="H8">
            <v>4056060000</v>
          </cell>
          <cell r="I8">
            <v>534280000</v>
          </cell>
          <cell r="J8">
            <v>1075985690</v>
          </cell>
          <cell r="K8">
            <v>16858</v>
          </cell>
        </row>
        <row r="9">
          <cell r="B9" t="str">
            <v>Connecticut</v>
          </cell>
          <cell r="C9">
            <v>3590347</v>
          </cell>
          <cell r="D9">
            <v>331498</v>
          </cell>
          <cell r="E9">
            <v>331498</v>
          </cell>
          <cell r="F9">
            <v>201658</v>
          </cell>
          <cell r="G9">
            <v>2604682000</v>
          </cell>
          <cell r="H9">
            <v>2216870000</v>
          </cell>
          <cell r="I9">
            <v>387812000</v>
          </cell>
          <cell r="J9">
            <v>503912970</v>
          </cell>
          <cell r="K9">
            <v>7234</v>
          </cell>
        </row>
        <row r="10">
          <cell r="B10" t="str">
            <v>Delaware</v>
          </cell>
          <cell r="C10">
            <v>917092</v>
          </cell>
          <cell r="D10">
            <v>95080</v>
          </cell>
          <cell r="E10">
            <v>95080</v>
          </cell>
          <cell r="F10">
            <v>58128</v>
          </cell>
          <cell r="G10">
            <v>1151905000</v>
          </cell>
          <cell r="H10">
            <v>963356000</v>
          </cell>
          <cell r="I10">
            <v>188549000</v>
          </cell>
          <cell r="J10">
            <v>184702510</v>
          </cell>
          <cell r="K10">
            <v>2790</v>
          </cell>
        </row>
        <row r="11">
          <cell r="B11" t="str">
            <v>District of Columbia</v>
          </cell>
          <cell r="C11">
            <v>632323</v>
          </cell>
          <cell r="D11">
            <v>88378</v>
          </cell>
          <cell r="E11">
            <v>88378</v>
          </cell>
          <cell r="F11">
            <v>90150</v>
          </cell>
          <cell r="G11">
            <v>170483000</v>
          </cell>
          <cell r="H11">
            <v>143287000</v>
          </cell>
          <cell r="I11">
            <v>27196000</v>
          </cell>
          <cell r="J11">
            <v>18471640</v>
          </cell>
          <cell r="K11">
            <v>309</v>
          </cell>
        </row>
        <row r="12">
          <cell r="B12" t="str">
            <v>Florida</v>
          </cell>
          <cell r="C12">
            <v>19317568</v>
          </cell>
          <cell r="D12">
            <v>1800499</v>
          </cell>
          <cell r="E12">
            <v>1800499</v>
          </cell>
          <cell r="F12">
            <v>1154929</v>
          </cell>
          <cell r="G12">
            <v>9564594000</v>
          </cell>
          <cell r="H12">
            <v>8559551000</v>
          </cell>
          <cell r="I12">
            <v>1005043000</v>
          </cell>
          <cell r="J12">
            <v>2117282670</v>
          </cell>
          <cell r="K12">
            <v>29806</v>
          </cell>
        </row>
        <row r="13">
          <cell r="B13" t="str">
            <v>Georgia</v>
          </cell>
          <cell r="C13">
            <v>9919945</v>
          </cell>
          <cell r="D13">
            <v>1010644</v>
          </cell>
          <cell r="E13">
            <v>1010644</v>
          </cell>
          <cell r="F13">
            <v>545358</v>
          </cell>
          <cell r="G13">
            <v>6274214000</v>
          </cell>
          <cell r="H13">
            <v>5473166000</v>
          </cell>
          <cell r="I13">
            <v>801048000</v>
          </cell>
          <cell r="J13">
            <v>1234798710</v>
          </cell>
          <cell r="K13">
            <v>18597</v>
          </cell>
        </row>
        <row r="14">
          <cell r="B14" t="str">
            <v>Hawaii</v>
          </cell>
          <cell r="C14">
            <v>1392313</v>
          </cell>
          <cell r="D14">
            <v>135356</v>
          </cell>
          <cell r="E14">
            <v>135356</v>
          </cell>
          <cell r="F14">
            <v>78456</v>
          </cell>
          <cell r="G14">
            <v>1506727000</v>
          </cell>
          <cell r="H14">
            <v>1092411000</v>
          </cell>
          <cell r="I14">
            <v>414316000</v>
          </cell>
          <cell r="J14">
            <v>269608540</v>
          </cell>
          <cell r="K14">
            <v>4339</v>
          </cell>
        </row>
        <row r="15">
          <cell r="B15" t="str">
            <v>Idaho</v>
          </cell>
          <cell r="C15">
            <v>1595728</v>
          </cell>
          <cell r="D15">
            <v>157898</v>
          </cell>
          <cell r="E15">
            <v>157898</v>
          </cell>
          <cell r="F15">
            <v>108008</v>
          </cell>
          <cell r="G15">
            <v>1110630000</v>
          </cell>
          <cell r="H15">
            <v>999236000</v>
          </cell>
          <cell r="I15">
            <v>111394000</v>
          </cell>
          <cell r="J15">
            <v>190909400</v>
          </cell>
          <cell r="K15">
            <v>3450</v>
          </cell>
        </row>
        <row r="16">
          <cell r="B16" t="str">
            <v>Illinois</v>
          </cell>
          <cell r="C16">
            <v>12875255</v>
          </cell>
          <cell r="D16">
            <v>1238084</v>
          </cell>
          <cell r="E16">
            <v>1238084</v>
          </cell>
          <cell r="F16">
            <v>867110</v>
          </cell>
          <cell r="G16">
            <v>8978402000</v>
          </cell>
          <cell r="H16">
            <v>8181837000</v>
          </cell>
          <cell r="I16">
            <v>796565000</v>
          </cell>
          <cell r="J16">
            <v>1845497560</v>
          </cell>
          <cell r="K16">
            <v>31626</v>
          </cell>
        </row>
        <row r="17">
          <cell r="B17" t="str">
            <v>Indiana</v>
          </cell>
          <cell r="C17">
            <v>6537334</v>
          </cell>
          <cell r="D17">
            <v>670594</v>
          </cell>
          <cell r="E17">
            <v>670594</v>
          </cell>
          <cell r="F17">
            <v>447262</v>
          </cell>
          <cell r="G17">
            <v>6020649000</v>
          </cell>
          <cell r="H17">
            <v>5388569000</v>
          </cell>
          <cell r="I17">
            <v>632080000</v>
          </cell>
          <cell r="J17">
            <v>1264520820</v>
          </cell>
          <cell r="K17">
            <v>24208</v>
          </cell>
        </row>
        <row r="18">
          <cell r="B18" t="str">
            <v>Iowa</v>
          </cell>
          <cell r="C18">
            <v>3074186</v>
          </cell>
          <cell r="D18">
            <v>327601</v>
          </cell>
          <cell r="E18">
            <v>327601</v>
          </cell>
          <cell r="F18">
            <v>361183</v>
          </cell>
          <cell r="G18">
            <v>3484566000</v>
          </cell>
          <cell r="H18">
            <v>3050290000</v>
          </cell>
          <cell r="I18">
            <v>434276000</v>
          </cell>
          <cell r="J18">
            <v>622473440</v>
          </cell>
          <cell r="K18">
            <v>8745</v>
          </cell>
        </row>
        <row r="19">
          <cell r="B19" t="str">
            <v>Kansas</v>
          </cell>
          <cell r="C19">
            <v>2885905</v>
          </cell>
          <cell r="D19">
            <v>300283</v>
          </cell>
          <cell r="E19">
            <v>300283</v>
          </cell>
          <cell r="F19">
            <v>213786</v>
          </cell>
          <cell r="G19">
            <v>3083490000</v>
          </cell>
          <cell r="H19">
            <v>2835832000</v>
          </cell>
          <cell r="I19">
            <v>247658000</v>
          </cell>
          <cell r="J19">
            <v>677169110</v>
          </cell>
          <cell r="K19">
            <v>10645</v>
          </cell>
        </row>
        <row r="20">
          <cell r="B20" t="str">
            <v>Kentucky</v>
          </cell>
          <cell r="C20">
            <v>4380415</v>
          </cell>
          <cell r="D20">
            <v>426672</v>
          </cell>
          <cell r="E20">
            <v>426672</v>
          </cell>
          <cell r="F20">
            <v>282125</v>
          </cell>
          <cell r="G20">
            <v>3751105000</v>
          </cell>
          <cell r="H20">
            <v>3469033000</v>
          </cell>
          <cell r="I20">
            <v>282072000</v>
          </cell>
          <cell r="J20">
            <v>784404770</v>
          </cell>
          <cell r="K20">
            <v>12657</v>
          </cell>
        </row>
        <row r="21">
          <cell r="B21" t="str">
            <v>Louisiana</v>
          </cell>
          <cell r="C21">
            <v>4601893</v>
          </cell>
          <cell r="D21">
            <v>476947</v>
          </cell>
          <cell r="E21">
            <v>476947</v>
          </cell>
          <cell r="F21">
            <v>258825</v>
          </cell>
          <cell r="G21">
            <v>3171450000</v>
          </cell>
          <cell r="H21">
            <v>2888811000</v>
          </cell>
          <cell r="I21">
            <v>282639000</v>
          </cell>
          <cell r="J21">
            <v>602841760</v>
          </cell>
          <cell r="K21">
            <v>9344</v>
          </cell>
        </row>
        <row r="22">
          <cell r="B22" t="str">
            <v>Maine</v>
          </cell>
          <cell r="C22">
            <v>1329192</v>
          </cell>
          <cell r="D22">
            <v>116403</v>
          </cell>
          <cell r="E22">
            <v>116403</v>
          </cell>
          <cell r="F22">
            <v>72810</v>
          </cell>
          <cell r="G22">
            <v>798638000</v>
          </cell>
          <cell r="H22">
            <v>731936000</v>
          </cell>
          <cell r="I22">
            <v>66702000</v>
          </cell>
          <cell r="J22">
            <v>136663830</v>
          </cell>
          <cell r="K22">
            <v>2475</v>
          </cell>
        </row>
        <row r="23">
          <cell r="B23" t="str">
            <v>Maryland</v>
          </cell>
          <cell r="C23">
            <v>5884563</v>
          </cell>
          <cell r="D23">
            <v>558998</v>
          </cell>
          <cell r="E23">
            <v>558998</v>
          </cell>
          <cell r="F23">
            <v>374496</v>
          </cell>
          <cell r="G23">
            <v>5944969000</v>
          </cell>
          <cell r="H23">
            <v>5239238000</v>
          </cell>
          <cell r="I23">
            <v>705731000</v>
          </cell>
          <cell r="J23">
            <v>1058391090</v>
          </cell>
          <cell r="K23">
            <v>15888</v>
          </cell>
        </row>
        <row r="24">
          <cell r="B24" t="str">
            <v>Massachusetts</v>
          </cell>
          <cell r="C24">
            <v>6646144</v>
          </cell>
          <cell r="D24">
            <v>694760</v>
          </cell>
          <cell r="E24">
            <v>694760</v>
          </cell>
          <cell r="F24">
            <v>516331</v>
          </cell>
          <cell r="G24">
            <v>5061756000</v>
          </cell>
          <cell r="H24">
            <v>3900543000</v>
          </cell>
          <cell r="I24">
            <v>1161213000</v>
          </cell>
          <cell r="J24">
            <v>633804070</v>
          </cell>
          <cell r="K24">
            <v>10829</v>
          </cell>
        </row>
        <row r="25">
          <cell r="B25" t="str">
            <v>Michigan</v>
          </cell>
          <cell r="C25">
            <v>9883360</v>
          </cell>
          <cell r="D25">
            <v>999182</v>
          </cell>
          <cell r="E25">
            <v>999182</v>
          </cell>
          <cell r="F25">
            <v>663825</v>
          </cell>
          <cell r="G25">
            <v>10608307000</v>
          </cell>
          <cell r="H25">
            <v>9025106000</v>
          </cell>
          <cell r="I25">
            <v>1583201000</v>
          </cell>
          <cell r="J25">
            <v>2202311470</v>
          </cell>
          <cell r="K25">
            <v>30423</v>
          </cell>
        </row>
        <row r="26">
          <cell r="B26" t="str">
            <v>Minnesota</v>
          </cell>
          <cell r="C26">
            <v>5379139</v>
          </cell>
          <cell r="D26">
            <v>502430</v>
          </cell>
          <cell r="E26">
            <v>502430</v>
          </cell>
          <cell r="F26">
            <v>451661</v>
          </cell>
          <cell r="G26">
            <v>4391339000</v>
          </cell>
          <cell r="H26">
            <v>3975014000</v>
          </cell>
          <cell r="I26">
            <v>416325000</v>
          </cell>
          <cell r="J26">
            <v>929847210</v>
          </cell>
          <cell r="K26">
            <v>14760</v>
          </cell>
        </row>
        <row r="27">
          <cell r="B27" t="str">
            <v>Mississippi</v>
          </cell>
          <cell r="C27">
            <v>2984926</v>
          </cell>
          <cell r="D27">
            <v>312090</v>
          </cell>
          <cell r="E27">
            <v>312090</v>
          </cell>
          <cell r="F27">
            <v>176665</v>
          </cell>
          <cell r="G27">
            <v>2673250000</v>
          </cell>
          <cell r="H27">
            <v>2403572000</v>
          </cell>
          <cell r="I27">
            <v>269678000</v>
          </cell>
          <cell r="J27">
            <v>413301240</v>
          </cell>
          <cell r="K27">
            <v>7678</v>
          </cell>
        </row>
        <row r="28">
          <cell r="B28" t="str">
            <v>Missouri</v>
          </cell>
          <cell r="C28">
            <v>6021988</v>
          </cell>
          <cell r="D28">
            <v>598201</v>
          </cell>
          <cell r="E28">
            <v>598201</v>
          </cell>
          <cell r="F28">
            <v>441371</v>
          </cell>
          <cell r="G28">
            <v>4291797000</v>
          </cell>
          <cell r="H28">
            <v>3901791000</v>
          </cell>
          <cell r="I28">
            <v>390006000</v>
          </cell>
          <cell r="J28">
            <v>735234890</v>
          </cell>
          <cell r="K28">
            <v>13366</v>
          </cell>
        </row>
        <row r="29">
          <cell r="B29" t="str">
            <v>Montana</v>
          </cell>
          <cell r="C29">
            <v>1005141</v>
          </cell>
          <cell r="D29">
            <v>99270</v>
          </cell>
          <cell r="E29">
            <v>99270</v>
          </cell>
          <cell r="F29">
            <v>53254</v>
          </cell>
          <cell r="G29">
            <v>787995000</v>
          </cell>
          <cell r="H29">
            <v>731038000</v>
          </cell>
          <cell r="I29">
            <v>56957000</v>
          </cell>
          <cell r="J29">
            <v>121182040</v>
          </cell>
          <cell r="K29">
            <v>2060</v>
          </cell>
        </row>
        <row r="30">
          <cell r="B30" t="str">
            <v>Nebraska</v>
          </cell>
          <cell r="C30">
            <v>1855525</v>
          </cell>
          <cell r="D30">
            <v>186169</v>
          </cell>
          <cell r="E30">
            <v>186169</v>
          </cell>
          <cell r="F30">
            <v>139578</v>
          </cell>
          <cell r="G30">
            <v>1901546000</v>
          </cell>
          <cell r="H30">
            <v>1708519000</v>
          </cell>
          <cell r="I30">
            <v>193027000</v>
          </cell>
          <cell r="J30">
            <v>284076980</v>
          </cell>
          <cell r="K30">
            <v>4579</v>
          </cell>
        </row>
        <row r="31">
          <cell r="B31" t="str">
            <v>Nevada</v>
          </cell>
          <cell r="C31">
            <v>2758931</v>
          </cell>
          <cell r="D31">
            <v>252452</v>
          </cell>
          <cell r="E31">
            <v>252452</v>
          </cell>
          <cell r="F31">
            <v>118300</v>
          </cell>
          <cell r="G31">
            <v>1210539000</v>
          </cell>
          <cell r="H31">
            <v>1126071000</v>
          </cell>
          <cell r="I31">
            <v>84468000</v>
          </cell>
          <cell r="J31">
            <v>219774580</v>
          </cell>
          <cell r="K31">
            <v>3139</v>
          </cell>
        </row>
        <row r="32">
          <cell r="B32" t="str">
            <v>New Hampshire</v>
          </cell>
          <cell r="C32">
            <v>1320718</v>
          </cell>
          <cell r="D32">
            <v>126943</v>
          </cell>
          <cell r="E32">
            <v>126943</v>
          </cell>
          <cell r="F32">
            <v>82678</v>
          </cell>
          <cell r="G32">
            <v>927699000</v>
          </cell>
          <cell r="H32">
            <v>840027000</v>
          </cell>
          <cell r="I32">
            <v>87672000</v>
          </cell>
          <cell r="J32">
            <v>157802540</v>
          </cell>
          <cell r="K32">
            <v>2334</v>
          </cell>
        </row>
        <row r="33">
          <cell r="B33" t="str">
            <v>New Jersey</v>
          </cell>
          <cell r="C33">
            <v>8864590</v>
          </cell>
          <cell r="D33">
            <v>755974</v>
          </cell>
          <cell r="E33">
            <v>755974</v>
          </cell>
          <cell r="F33">
            <v>439965</v>
          </cell>
          <cell r="G33">
            <v>5902448000</v>
          </cell>
          <cell r="H33">
            <v>5097501000</v>
          </cell>
          <cell r="I33">
            <v>804947000</v>
          </cell>
          <cell r="J33">
            <v>1217219260</v>
          </cell>
          <cell r="K33">
            <v>14222</v>
          </cell>
        </row>
        <row r="34">
          <cell r="B34" t="str">
            <v>New Mexico</v>
          </cell>
          <cell r="C34">
            <v>2085538</v>
          </cell>
          <cell r="D34">
            <v>207442</v>
          </cell>
          <cell r="E34">
            <v>207442</v>
          </cell>
          <cell r="F34">
            <v>156424</v>
          </cell>
          <cell r="G34">
            <v>2367418000</v>
          </cell>
          <cell r="H34">
            <v>1976478000</v>
          </cell>
          <cell r="I34">
            <v>390940000</v>
          </cell>
          <cell r="J34">
            <v>428060110</v>
          </cell>
          <cell r="K34">
            <v>5884</v>
          </cell>
        </row>
        <row r="35">
          <cell r="B35" t="str">
            <v>New York</v>
          </cell>
          <cell r="C35">
            <v>19570261</v>
          </cell>
          <cell r="D35">
            <v>2003681</v>
          </cell>
          <cell r="E35">
            <v>2003681</v>
          </cell>
          <cell r="F35">
            <v>1309986</v>
          </cell>
          <cell r="G35">
            <v>13986149000</v>
          </cell>
          <cell r="H35">
            <v>11298779000</v>
          </cell>
          <cell r="I35">
            <v>2687370000</v>
          </cell>
          <cell r="J35">
            <v>2163602860</v>
          </cell>
          <cell r="K35">
            <v>29819</v>
          </cell>
        </row>
        <row r="36">
          <cell r="B36" t="str">
            <v>North Carolina</v>
          </cell>
          <cell r="C36">
            <v>9752073</v>
          </cell>
          <cell r="D36">
            <v>976608</v>
          </cell>
          <cell r="E36">
            <v>976608</v>
          </cell>
          <cell r="F36">
            <v>578031</v>
          </cell>
          <cell r="G36">
            <v>9544594000</v>
          </cell>
          <cell r="H36">
            <v>8465750000</v>
          </cell>
          <cell r="I36">
            <v>1078844000</v>
          </cell>
          <cell r="J36">
            <v>1933435210</v>
          </cell>
          <cell r="K36">
            <v>32991</v>
          </cell>
        </row>
        <row r="37">
          <cell r="B37" t="str">
            <v>North Dakota</v>
          </cell>
          <cell r="C37">
            <v>699628</v>
          </cell>
          <cell r="D37">
            <v>90350</v>
          </cell>
          <cell r="E37">
            <v>90350</v>
          </cell>
          <cell r="F37">
            <v>55169</v>
          </cell>
          <cell r="G37">
            <v>936013000</v>
          </cell>
          <cell r="H37">
            <v>850859000</v>
          </cell>
          <cell r="I37">
            <v>85154000</v>
          </cell>
          <cell r="J37">
            <v>187646640</v>
          </cell>
          <cell r="K37">
            <v>3227</v>
          </cell>
        </row>
        <row r="38">
          <cell r="B38" t="str">
            <v>Ohio</v>
          </cell>
          <cell r="C38">
            <v>11544225</v>
          </cell>
          <cell r="D38">
            <v>1111491</v>
          </cell>
          <cell r="E38">
            <v>1111491</v>
          </cell>
          <cell r="F38">
            <v>709818</v>
          </cell>
          <cell r="G38">
            <v>8699919000</v>
          </cell>
          <cell r="H38">
            <v>7528143000</v>
          </cell>
          <cell r="I38">
            <v>1171776000</v>
          </cell>
          <cell r="J38">
            <v>1598775840</v>
          </cell>
          <cell r="K38">
            <v>24058</v>
          </cell>
        </row>
        <row r="39">
          <cell r="B39" t="str">
            <v>Oklahoma</v>
          </cell>
          <cell r="C39">
            <v>3814820</v>
          </cell>
          <cell r="D39">
            <v>396407</v>
          </cell>
          <cell r="E39">
            <v>396407</v>
          </cell>
          <cell r="F39">
            <v>228464</v>
          </cell>
          <cell r="G39">
            <v>3421481000</v>
          </cell>
          <cell r="H39">
            <v>3040179000</v>
          </cell>
          <cell r="I39">
            <v>381302000</v>
          </cell>
          <cell r="J39">
            <v>518597650</v>
          </cell>
          <cell r="K39">
            <v>8285</v>
          </cell>
        </row>
        <row r="40">
          <cell r="B40" t="str">
            <v>Oregon</v>
          </cell>
          <cell r="C40">
            <v>3899353</v>
          </cell>
          <cell r="D40">
            <v>368643</v>
          </cell>
          <cell r="E40">
            <v>368643</v>
          </cell>
          <cell r="F40">
            <v>254695</v>
          </cell>
          <cell r="G40">
            <v>3960632000</v>
          </cell>
          <cell r="H40">
            <v>3383009000</v>
          </cell>
          <cell r="I40">
            <v>577623000</v>
          </cell>
          <cell r="J40">
            <v>1114419660</v>
          </cell>
          <cell r="K40">
            <v>15772</v>
          </cell>
        </row>
        <row r="41">
          <cell r="B41" t="str">
            <v>Pennsylvania</v>
          </cell>
          <cell r="C41">
            <v>12763536</v>
          </cell>
          <cell r="D41">
            <v>1279835</v>
          </cell>
          <cell r="E41">
            <v>1279835</v>
          </cell>
          <cell r="F41">
            <v>777242</v>
          </cell>
          <cell r="G41">
            <v>9179170000</v>
          </cell>
          <cell r="H41">
            <v>8351220000</v>
          </cell>
          <cell r="I41">
            <v>827950000</v>
          </cell>
          <cell r="J41">
            <v>1856512840</v>
          </cell>
          <cell r="K41">
            <v>21773</v>
          </cell>
        </row>
        <row r="42">
          <cell r="B42" t="str">
            <v>Rhode Island</v>
          </cell>
          <cell r="C42">
            <v>1050292</v>
          </cell>
          <cell r="D42">
            <v>126115</v>
          </cell>
          <cell r="E42">
            <v>126115</v>
          </cell>
          <cell r="F42">
            <v>83952</v>
          </cell>
          <cell r="G42">
            <v>674858000</v>
          </cell>
          <cell r="H42">
            <v>631098000</v>
          </cell>
          <cell r="I42">
            <v>43760000</v>
          </cell>
          <cell r="J42">
            <v>151981090</v>
          </cell>
          <cell r="K42">
            <v>2247</v>
          </cell>
        </row>
        <row r="43">
          <cell r="B43" t="str">
            <v>South Carolina</v>
          </cell>
          <cell r="C43">
            <v>4723723</v>
          </cell>
          <cell r="D43">
            <v>489663</v>
          </cell>
          <cell r="E43">
            <v>489663</v>
          </cell>
          <cell r="F43">
            <v>259617</v>
          </cell>
          <cell r="G43">
            <v>3491288000</v>
          </cell>
          <cell r="H43">
            <v>3134131000</v>
          </cell>
          <cell r="I43">
            <v>357157000</v>
          </cell>
          <cell r="J43">
            <v>639881410</v>
          </cell>
          <cell r="K43">
            <v>10964</v>
          </cell>
        </row>
        <row r="44">
          <cell r="B44" t="str">
            <v>South Dakota</v>
          </cell>
          <cell r="C44">
            <v>833354</v>
          </cell>
          <cell r="D44">
            <v>85079</v>
          </cell>
          <cell r="E44">
            <v>85079</v>
          </cell>
          <cell r="F44">
            <v>56058</v>
          </cell>
          <cell r="G44">
            <v>640916000</v>
          </cell>
          <cell r="H44">
            <v>569358000</v>
          </cell>
          <cell r="I44">
            <v>71558000</v>
          </cell>
          <cell r="J44">
            <v>130432360</v>
          </cell>
          <cell r="K44">
            <v>1925</v>
          </cell>
        </row>
        <row r="45">
          <cell r="B45" t="str">
            <v>Tennessee</v>
          </cell>
          <cell r="C45">
            <v>6456243</v>
          </cell>
          <cell r="D45">
            <v>624657</v>
          </cell>
          <cell r="E45">
            <v>624657</v>
          </cell>
          <cell r="F45">
            <v>343641</v>
          </cell>
          <cell r="G45">
            <v>3806153000</v>
          </cell>
          <cell r="H45">
            <v>3495293000</v>
          </cell>
          <cell r="I45">
            <v>310860000</v>
          </cell>
          <cell r="J45">
            <v>654979790</v>
          </cell>
          <cell r="K45">
            <v>11895</v>
          </cell>
        </row>
        <row r="46">
          <cell r="B46" t="str">
            <v>Texas</v>
          </cell>
          <cell r="C46">
            <v>26059203</v>
          </cell>
          <cell r="D46">
            <v>2674393</v>
          </cell>
          <cell r="E46">
            <v>2674393</v>
          </cell>
          <cell r="F46">
            <v>1540298</v>
          </cell>
          <cell r="G46">
            <v>23929126000</v>
          </cell>
          <cell r="H46">
            <v>21249466000</v>
          </cell>
          <cell r="I46">
            <v>2679660000</v>
          </cell>
          <cell r="J46">
            <v>3884540060</v>
          </cell>
          <cell r="K46">
            <v>52564</v>
          </cell>
        </row>
        <row r="47">
          <cell r="B47" t="str">
            <v>Utah</v>
          </cell>
          <cell r="C47">
            <v>2855287</v>
          </cell>
          <cell r="D47">
            <v>334216</v>
          </cell>
          <cell r="E47">
            <v>334216</v>
          </cell>
          <cell r="F47">
            <v>267309</v>
          </cell>
          <cell r="G47">
            <v>3634742000</v>
          </cell>
          <cell r="H47">
            <v>3152914000</v>
          </cell>
          <cell r="I47">
            <v>481828000</v>
          </cell>
          <cell r="J47">
            <v>612506350</v>
          </cell>
          <cell r="K47">
            <v>8932</v>
          </cell>
        </row>
        <row r="48">
          <cell r="B48" t="str">
            <v>Vermont</v>
          </cell>
          <cell r="C48">
            <v>626011</v>
          </cell>
          <cell r="D48">
            <v>69090</v>
          </cell>
          <cell r="E48">
            <v>69090</v>
          </cell>
          <cell r="F48">
            <v>44703</v>
          </cell>
          <cell r="G48">
            <v>728371000</v>
          </cell>
          <cell r="H48">
            <v>694487000</v>
          </cell>
          <cell r="I48">
            <v>33884000</v>
          </cell>
          <cell r="J48">
            <v>139298600</v>
          </cell>
          <cell r="K48">
            <v>2037</v>
          </cell>
        </row>
        <row r="49">
          <cell r="B49" t="str">
            <v>Virginia</v>
          </cell>
          <cell r="C49">
            <v>8185867</v>
          </cell>
          <cell r="D49">
            <v>830395</v>
          </cell>
          <cell r="E49">
            <v>830395</v>
          </cell>
          <cell r="F49">
            <v>588696</v>
          </cell>
          <cell r="G49">
            <v>7509504000</v>
          </cell>
          <cell r="H49">
            <v>6164587000</v>
          </cell>
          <cell r="I49">
            <v>1344917000</v>
          </cell>
          <cell r="J49">
            <v>1421733900</v>
          </cell>
          <cell r="K49">
            <v>19365</v>
          </cell>
        </row>
        <row r="50">
          <cell r="B50" t="str">
            <v>Washington</v>
          </cell>
          <cell r="C50">
            <v>6897012</v>
          </cell>
          <cell r="D50">
            <v>664194</v>
          </cell>
          <cell r="E50">
            <v>664194</v>
          </cell>
          <cell r="F50">
            <v>365514</v>
          </cell>
          <cell r="G50">
            <v>5900845000</v>
          </cell>
          <cell r="H50">
            <v>5153522000</v>
          </cell>
          <cell r="I50">
            <v>747323000</v>
          </cell>
          <cell r="J50">
            <v>803218060</v>
          </cell>
          <cell r="K50">
            <v>14030</v>
          </cell>
        </row>
        <row r="51">
          <cell r="B51" t="str">
            <v>West Virginia</v>
          </cell>
          <cell r="C51">
            <v>1855413</v>
          </cell>
          <cell r="D51">
            <v>182229</v>
          </cell>
          <cell r="E51">
            <v>182229</v>
          </cell>
          <cell r="F51">
            <v>162179</v>
          </cell>
          <cell r="G51">
            <v>1684769000</v>
          </cell>
          <cell r="H51">
            <v>1492799000</v>
          </cell>
          <cell r="I51">
            <v>191970000</v>
          </cell>
          <cell r="J51">
            <v>302249760</v>
          </cell>
          <cell r="K51">
            <v>4854</v>
          </cell>
        </row>
        <row r="52">
          <cell r="B52" t="str">
            <v>Wisconsin</v>
          </cell>
          <cell r="C52">
            <v>5726398</v>
          </cell>
          <cell r="D52">
            <v>556157</v>
          </cell>
          <cell r="E52">
            <v>556157</v>
          </cell>
          <cell r="F52">
            <v>369732</v>
          </cell>
          <cell r="G52">
            <v>6212398000</v>
          </cell>
          <cell r="H52">
            <v>5393860000</v>
          </cell>
          <cell r="I52">
            <v>818538000</v>
          </cell>
          <cell r="J52">
            <v>1047616130</v>
          </cell>
          <cell r="K52">
            <v>17182</v>
          </cell>
        </row>
        <row r="53">
          <cell r="B53" t="str">
            <v>Wyoming</v>
          </cell>
          <cell r="C53">
            <v>576412</v>
          </cell>
          <cell r="D53">
            <v>59290</v>
          </cell>
          <cell r="E53">
            <v>59290</v>
          </cell>
          <cell r="F53">
            <v>37812</v>
          </cell>
          <cell r="G53">
            <v>715546000</v>
          </cell>
          <cell r="H53">
            <v>622909000</v>
          </cell>
          <cell r="I53">
            <v>92637000</v>
          </cell>
          <cell r="J53">
            <v>117146920</v>
          </cell>
          <cell r="K53">
            <v>2029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workbookViewId="0">
      <selection activeCell="V1" sqref="V1"/>
    </sheetView>
  </sheetViews>
  <sheetFormatPr baseColWidth="10" defaultRowHeight="15" x14ac:dyDescent="0"/>
  <cols>
    <col min="19" max="19" width="14.6640625" bestFit="1" customWidth="1"/>
  </cols>
  <sheetData>
    <row r="1" spans="1:23" ht="30" customHeight="1">
      <c r="A1" s="11" t="s">
        <v>104</v>
      </c>
      <c r="B1" s="11" t="s">
        <v>105</v>
      </c>
      <c r="C1" s="12" t="s">
        <v>106</v>
      </c>
      <c r="D1" s="13" t="s">
        <v>107</v>
      </c>
      <c r="E1" s="12" t="s">
        <v>108</v>
      </c>
      <c r="F1" s="13" t="s">
        <v>109</v>
      </c>
      <c r="G1" s="12" t="s">
        <v>110</v>
      </c>
      <c r="H1" s="12" t="s">
        <v>111</v>
      </c>
      <c r="I1" s="13" t="s">
        <v>107</v>
      </c>
      <c r="J1" s="12" t="s">
        <v>112</v>
      </c>
      <c r="K1" s="13" t="s">
        <v>109</v>
      </c>
      <c r="L1" s="12" t="s">
        <v>113</v>
      </c>
      <c r="M1" s="13" t="s">
        <v>109</v>
      </c>
      <c r="N1" s="12" t="s">
        <v>114</v>
      </c>
      <c r="O1" s="12" t="s">
        <v>110</v>
      </c>
      <c r="P1" s="13" t="s">
        <v>107</v>
      </c>
      <c r="Q1" s="12" t="s">
        <v>115</v>
      </c>
      <c r="R1" s="13" t="s">
        <v>109</v>
      </c>
      <c r="S1" s="12" t="s">
        <v>116</v>
      </c>
      <c r="T1" s="12" t="s">
        <v>117</v>
      </c>
      <c r="U1" s="12" t="s">
        <v>118</v>
      </c>
      <c r="V1" s="12" t="s">
        <v>119</v>
      </c>
      <c r="W1" s="12" t="s">
        <v>120</v>
      </c>
    </row>
    <row r="2" spans="1:23">
      <c r="A2" s="1" t="s">
        <v>0</v>
      </c>
      <c r="B2" s="1" t="s">
        <v>1</v>
      </c>
      <c r="C2" s="2">
        <f>VLOOKUP($B2,[1]Data!$B$1:$M$53,6,FALSE)/VLOOKUP($B2,[1]Data!$B$2:$K$53,2,FALSE)</f>
        <v>895.58334109455313</v>
      </c>
      <c r="D2" s="3"/>
      <c r="E2" s="3">
        <f>VLOOKUP($B2,[1]Data!$B$1:$K$53,5,FALSE)/VLOOKUP($B2,[1]Data!$B$2:$K$53,2,FALSE)</f>
        <v>5.9185721857091263E-2</v>
      </c>
      <c r="F2" s="3"/>
      <c r="G2" s="4">
        <f>VLOOKUP($B2,[1]Data!$B$1:$K$53,6,FALSE)/VLOOKUP($B2,[1]Data!$B$2:$K$53,5,FALSE)</f>
        <v>15131.746525910621</v>
      </c>
      <c r="H2" s="2">
        <f>VLOOKUP($B2,[1]Data!$B$1:$K$53,5,FALSE)/VLOOKUP($B2,[1]Data!$B$2:$K$53,2,FALSE)</f>
        <v>5.9185721857091263E-2</v>
      </c>
      <c r="I2" s="3"/>
      <c r="J2" s="3">
        <f>VLOOKUP($B2,[1]Data!$B$1:$K$53,3,FALSE)/VLOOKUP($B2,[1]Data!$B$2:$K$53,2,FALSE)</f>
        <v>0.10455535581116583</v>
      </c>
      <c r="K2" s="3"/>
      <c r="L2" s="3">
        <f>VLOOKUP($B2,[1]Data!$B$1:$K$53,4,FALSE)/VLOOKUP($B2,[1]Data!$B$2:$K$53,3,FALSE)</f>
        <v>1</v>
      </c>
      <c r="M2" s="3"/>
      <c r="N2" s="4">
        <f>VLOOKUP($B2,[1]Data!$B$1:$K$53,5,FALSE)/VLOOKUP($B2,[1]Data!$B$2:$K$53,4,FALSE)</f>
        <v>0.56607068473837674</v>
      </c>
      <c r="O2" s="5">
        <f>VLOOKUP($B2,[1]Data!$B$1:$K$53,6,FALSE)/VLOOKUP($B2,[1]Data!$B$2:$K$53,5,FALSE)</f>
        <v>15131.746525910621</v>
      </c>
      <c r="P2" s="6"/>
      <c r="Q2" s="6">
        <f>VLOOKUP($B2,[1]Data!$B$1:$K$53,10,FALSE)/VLOOKUP($B2,[1]Data!$B$2:$K$53,5,FALSE)</f>
        <v>4.3460787365918546E-2</v>
      </c>
      <c r="R2" s="6"/>
      <c r="S2" s="7">
        <f>VLOOKUP($B2,[1]Data!$B$1:$K$53,6,FALSE)/VLOOKUP($B2,[1]Data!$B$2:$K$53,10,FALSE)</f>
        <v>348170.09637926542</v>
      </c>
      <c r="T2" s="5">
        <f>VLOOKUP($B2,[1]Data!$B$1:$K$53,9,FALSE)/VLOOKUP($B2,[1]Data!$B$2:$K$53,6,FALSE)</f>
        <v>0.15460628074441224</v>
      </c>
      <c r="U2" s="6">
        <f>VLOOKUP($B2,[1]Data!$B$1:$K$53,9,FALSE)/VLOOKUP($B2,[1]Data!$B$2:$K$53,10,FALSE)</f>
        <v>53829.283667621778</v>
      </c>
      <c r="V2" s="6">
        <f>S2-U2</f>
        <v>294340.81271164364</v>
      </c>
      <c r="W2" s="7">
        <f>VLOOKUP($B2,[1]Data!$B$1:$K$53,9,FALSE)/VLOOKUP($B2,[1]Data!$B$2:$K$53,5,FALSE)</f>
        <v>2339.4630515382219</v>
      </c>
    </row>
    <row r="3" spans="1:23">
      <c r="A3" s="1" t="s">
        <v>2</v>
      </c>
      <c r="B3" s="1" t="s">
        <v>3</v>
      </c>
      <c r="C3" s="2">
        <f>VLOOKUP($B3,[1]Data!$B$1:$K$53,6,FALSE)/VLOOKUP($B3,[1]Data!$B$2:$K$53,2,FALSE)</f>
        <v>696.00207554169629</v>
      </c>
      <c r="D3" s="3"/>
      <c r="E3" s="3">
        <f>VLOOKUP($B3,[1]Data!$B$1:$K$53,5,FALSE)/VLOOKUP($B3,[1]Data!$B$2:$K$53,2,FALSE)</f>
        <v>6.7685720874735539E-2</v>
      </c>
      <c r="F3" s="3"/>
      <c r="G3" s="4">
        <f>VLOOKUP($B3,[1]Data!$B$1:$K$53,6,FALSE)/VLOOKUP($B3,[1]Data!$B$2:$K$53,5,FALSE)</f>
        <v>10282.849418561587</v>
      </c>
      <c r="H3" s="2">
        <f>VLOOKUP($B3,[1]Data!$B$1:$K$53,5,FALSE)/VLOOKUP($B3,[1]Data!$B$2:$K$53,2,FALSE)</f>
        <v>6.7685720874735539E-2</v>
      </c>
      <c r="I3" s="3"/>
      <c r="J3" s="3">
        <f>VLOOKUP($B3,[1]Data!$B$1:$K$53,3,FALSE)/VLOOKUP($B3,[1]Data!$B$2:$K$53,2,FALSE)</f>
        <v>9.8950447695346569E-2</v>
      </c>
      <c r="K3" s="3"/>
      <c r="L3" s="3">
        <f>VLOOKUP($B3,[1]Data!$B$1:$K$53,4,FALSE)/VLOOKUP($B3,[1]Data!$B$2:$K$53,3,FALSE)</f>
        <v>1</v>
      </c>
      <c r="M3" s="3"/>
      <c r="N3" s="4">
        <f>VLOOKUP($B3,[1]Data!$B$1:$K$53,5,FALSE)/VLOOKUP($B3,[1]Data!$B$2:$K$53,4,FALSE)</f>
        <v>0.68403652991171515</v>
      </c>
      <c r="O3" s="2">
        <f>VLOOKUP($B3,[1]Data!$B$1:$K$53,6,FALSE)/VLOOKUP($B3,[1]Data!$B$2:$K$53,5,FALSE)</f>
        <v>10282.849418561587</v>
      </c>
      <c r="P3" s="3"/>
      <c r="Q3" s="3">
        <f>VLOOKUP($B3,[1]Data!$B$1:$K$53,10,FALSE)/VLOOKUP($B3,[1]Data!$B$2:$K$53,5,FALSE)</f>
        <v>3.1942078364565585E-2</v>
      </c>
      <c r="R3" s="3"/>
      <c r="S3" s="4">
        <f>VLOOKUP($B3,[1]Data!$B$1:$K$53,6,FALSE)/VLOOKUP($B3,[1]Data!$B$2:$K$53,10,FALSE)</f>
        <v>321921.73913043475</v>
      </c>
      <c r="T3" s="2">
        <f>VLOOKUP($B3,[1]Data!$B$1:$K$53,9,FALSE)/VLOOKUP($B3,[1]Data!$B$2:$K$53,6,FALSE)</f>
        <v>0.17189288962120597</v>
      </c>
      <c r="U3" s="3">
        <f>VLOOKUP($B3,[1]Data!$B$1:$K$53,9,FALSE)/VLOOKUP($B3,[1]Data!$B$2:$K$53,10,FALSE)</f>
        <v>55336.057971014496</v>
      </c>
      <c r="V3" s="3">
        <f>S3-U3</f>
        <v>266585.68115942029</v>
      </c>
      <c r="W3" s="4">
        <f>VLOOKUP($B3,[1]Data!$B$1:$K$53,9,FALSE)/VLOOKUP($B3,[1]Data!$B$2:$K$53,5,FALSE)</f>
        <v>1767.5487000962892</v>
      </c>
    </row>
    <row r="4" spans="1:23">
      <c r="A4" s="1" t="s">
        <v>4</v>
      </c>
      <c r="B4" s="1" t="s">
        <v>5</v>
      </c>
      <c r="C4" s="2">
        <f>VLOOKUP($B4,[1]Data!$B$1:$K$53,6,FALSE)/VLOOKUP($B4,[1]Data!$B$2:$K$53,2,FALSE)</f>
        <v>896.89185859359031</v>
      </c>
      <c r="D4" s="3"/>
      <c r="E4" s="3">
        <f>VLOOKUP($B4,[1]Data!$B$1:$K$53,5,FALSE)/VLOOKUP($B4,[1]Data!$B$2:$K$53,2,FALSE)</f>
        <v>5.9888539957324328E-2</v>
      </c>
      <c r="F4" s="3"/>
      <c r="G4" s="4">
        <f>VLOOKUP($B4,[1]Data!$B$1:$K$53,6,FALSE)/VLOOKUP($B4,[1]Data!$B$2:$K$53,5,FALSE)</f>
        <v>14976.01810350865</v>
      </c>
      <c r="H4" s="2">
        <f>VLOOKUP($B4,[1]Data!$B$1:$K$53,5,FALSE)/VLOOKUP($B4,[1]Data!$B$2:$K$53,2,FALSE)</f>
        <v>5.9888539957324328E-2</v>
      </c>
      <c r="I4" s="3"/>
      <c r="J4" s="3">
        <f>VLOOKUP($B4,[1]Data!$B$1:$K$53,3,FALSE)/VLOOKUP($B4,[1]Data!$B$2:$K$53,2,FALSE)</f>
        <v>0.10391237332298772</v>
      </c>
      <c r="K4" s="3"/>
      <c r="L4" s="3">
        <f>VLOOKUP($B4,[1]Data!$B$1:$K$53,4,FALSE)/VLOOKUP($B4,[1]Data!$B$2:$K$53,3,FALSE)</f>
        <v>1</v>
      </c>
      <c r="M4" s="3"/>
      <c r="N4" s="4">
        <f>VLOOKUP($B4,[1]Data!$B$1:$K$53,5,FALSE)/VLOOKUP($B4,[1]Data!$B$2:$K$53,4,FALSE)</f>
        <v>0.57633694662304147</v>
      </c>
      <c r="O4" s="2">
        <f>VLOOKUP($B4,[1]Data!$B$1:$K$53,6,FALSE)/VLOOKUP($B4,[1]Data!$B$2:$K$53,5,FALSE)</f>
        <v>14976.01810350865</v>
      </c>
      <c r="P4" s="3"/>
      <c r="Q4" s="3">
        <f>VLOOKUP($B4,[1]Data!$B$1:$K$53,10,FALSE)/VLOOKUP($B4,[1]Data!$B$2:$K$53,5,FALSE)</f>
        <v>3.6263919041949713E-2</v>
      </c>
      <c r="R4" s="3"/>
      <c r="S4" s="4">
        <f>VLOOKUP($B4,[1]Data!$B$1:$K$53,6,FALSE)/VLOOKUP($B4,[1]Data!$B$2:$K$53,10,FALSE)</f>
        <v>412972.96318648162</v>
      </c>
      <c r="T4" s="2">
        <f>VLOOKUP($B4,[1]Data!$B$1:$K$53,9,FALSE)/VLOOKUP($B4,[1]Data!$B$2:$K$53,6,FALSE)</f>
        <v>0.15157110327369933</v>
      </c>
      <c r="U4" s="3">
        <f>VLOOKUP($B4,[1]Data!$B$1:$K$53,9,FALSE)/VLOOKUP($B4,[1]Data!$B$2:$K$53,10,FALSE)</f>
        <v>62594.767652383824</v>
      </c>
      <c r="V4" s="3">
        <f>S4-U4</f>
        <v>350378.19553409779</v>
      </c>
      <c r="W4" s="4">
        <f>VLOOKUP($B4,[1]Data!$B$1:$K$53,9,FALSE)/VLOOKUP($B4,[1]Data!$B$2:$K$53,5,FALSE)</f>
        <v>2269.9315865957001</v>
      </c>
    </row>
    <row r="5" spans="1:23">
      <c r="A5" s="1" t="s">
        <v>6</v>
      </c>
      <c r="B5" s="1" t="s">
        <v>7</v>
      </c>
      <c r="C5" s="2">
        <f>VLOOKUP($B5,[1]Data!$B$1:$K$53,6,FALSE)/VLOOKUP($B5,[1]Data!$B$2:$K$53,2,FALSE)</f>
        <v>589.53062950077936</v>
      </c>
      <c r="D5" s="3"/>
      <c r="E5" s="3">
        <f>VLOOKUP($B5,[1]Data!$B$1:$K$53,5,FALSE)/VLOOKUP($B5,[1]Data!$B$2:$K$53,2,FALSE)</f>
        <v>5.3226156450431002E-2</v>
      </c>
      <c r="F5" s="3"/>
      <c r="G5" s="4">
        <f>VLOOKUP($B5,[1]Data!$B$1:$K$53,6,FALSE)/VLOOKUP($B5,[1]Data!$B$2:$K$53,5,FALSE)</f>
        <v>11075.957176239157</v>
      </c>
      <c r="H5" s="2">
        <f>VLOOKUP($B5,[1]Data!$B$1:$K$53,5,FALSE)/VLOOKUP($B5,[1]Data!$B$2:$K$53,2,FALSE)</f>
        <v>5.3226156450431002E-2</v>
      </c>
      <c r="I5" s="3"/>
      <c r="J5" s="3">
        <f>VLOOKUP($B5,[1]Data!$B$1:$K$53,3,FALSE)/VLOOKUP($B5,[1]Data!$B$2:$K$53,2,FALSE)</f>
        <v>9.675239918943572E-2</v>
      </c>
      <c r="K5" s="3"/>
      <c r="L5" s="3">
        <f>VLOOKUP($B5,[1]Data!$B$1:$K$53,4,FALSE)/VLOOKUP($B5,[1]Data!$B$2:$K$53,3,FALSE)</f>
        <v>1</v>
      </c>
      <c r="M5" s="3"/>
      <c r="N5" s="4">
        <f>VLOOKUP($B5,[1]Data!$B$1:$K$53,5,FALSE)/VLOOKUP($B5,[1]Data!$B$2:$K$53,4,FALSE)</f>
        <v>0.55012750997747561</v>
      </c>
      <c r="O5" s="2">
        <f>VLOOKUP($B5,[1]Data!$B$1:$K$53,6,FALSE)/VLOOKUP($B5,[1]Data!$B$2:$K$53,5,FALSE)</f>
        <v>11075.957176239157</v>
      </c>
      <c r="P5" s="3"/>
      <c r="Q5" s="3">
        <f>VLOOKUP($B5,[1]Data!$B$1:$K$53,10,FALSE)/VLOOKUP($B5,[1]Data!$B$2:$K$53,5,FALSE)</f>
        <v>3.4614612342531888E-2</v>
      </c>
      <c r="R5" s="3"/>
      <c r="S5" s="4">
        <f>VLOOKUP($B5,[1]Data!$B$1:$K$53,6,FALSE)/VLOOKUP($B5,[1]Data!$B$2:$K$53,10,FALSE)</f>
        <v>319979.2349726776</v>
      </c>
      <c r="T5" s="2">
        <f>VLOOKUP($B5,[1]Data!$B$1:$K$53,9,FALSE)/VLOOKUP($B5,[1]Data!$B$2:$K$53,6,FALSE)</f>
        <v>0.17208446165984395</v>
      </c>
      <c r="U5" s="3">
        <f>VLOOKUP($B5,[1]Data!$B$1:$K$53,9,FALSE)/VLOOKUP($B5,[1]Data!$B$2:$K$53,10,FALSE)</f>
        <v>55063.454392601932</v>
      </c>
      <c r="V5" s="3">
        <f>S5-U5</f>
        <v>264915.78058007569</v>
      </c>
      <c r="W5" s="4">
        <f>VLOOKUP($B5,[1]Data!$B$1:$K$53,9,FALSE)/VLOOKUP($B5,[1]Data!$B$2:$K$53,5,FALSE)</f>
        <v>1906.0001280406004</v>
      </c>
    </row>
    <row r="6" spans="1:23">
      <c r="A6" s="1" t="s">
        <v>8</v>
      </c>
      <c r="B6" s="1" t="s">
        <v>9</v>
      </c>
      <c r="C6" s="2">
        <f>VLOOKUP($B6,[1]Data!$B$1:$K$53,6,FALSE)/VLOOKUP($B6,[1]Data!$B$2:$K$53,2,FALSE)</f>
        <v>856.33552985276515</v>
      </c>
      <c r="D6" s="3"/>
      <c r="E6" s="3">
        <f>VLOOKUP($B6,[1]Data!$B$1:$K$53,5,FALSE)/VLOOKUP($B6,[1]Data!$B$2:$K$53,2,FALSE)</f>
        <v>6.440599806182748E-2</v>
      </c>
      <c r="F6" s="3"/>
      <c r="G6" s="4">
        <f>VLOOKUP($B6,[1]Data!$B$1:$K$53,6,FALSE)/VLOOKUP($B6,[1]Data!$B$2:$K$53,5,FALSE)</f>
        <v>13295.897208684093</v>
      </c>
      <c r="H6" s="2">
        <f>VLOOKUP($B6,[1]Data!$B$1:$K$53,5,FALSE)/VLOOKUP($B6,[1]Data!$B$2:$K$53,2,FALSE)</f>
        <v>6.440599806182748E-2</v>
      </c>
      <c r="I6" s="3"/>
      <c r="J6" s="3">
        <f>VLOOKUP($B6,[1]Data!$B$1:$K$53,3,FALSE)/VLOOKUP($B6,[1]Data!$B$2:$K$53,2,FALSE)</f>
        <v>9.7404469667828272E-2</v>
      </c>
      <c r="K6" s="3"/>
      <c r="L6" s="3">
        <f>VLOOKUP($B6,[1]Data!$B$1:$K$53,4,FALSE)/VLOOKUP($B6,[1]Data!$B$2:$K$53,3,FALSE)</f>
        <v>1</v>
      </c>
      <c r="M6" s="3"/>
      <c r="N6" s="4">
        <f>VLOOKUP($B6,[1]Data!$B$1:$K$53,5,FALSE)/VLOOKUP($B6,[1]Data!$B$2:$K$53,4,FALSE)</f>
        <v>0.66122220347245664</v>
      </c>
      <c r="O6" s="2">
        <f>VLOOKUP($B6,[1]Data!$B$1:$K$53,6,FALSE)/VLOOKUP($B6,[1]Data!$B$2:$K$53,5,FALSE)</f>
        <v>13295.897208684093</v>
      </c>
      <c r="P6" s="3"/>
      <c r="Q6" s="3">
        <f>VLOOKUP($B6,[1]Data!$B$1:$K$53,10,FALSE)/VLOOKUP($B6,[1]Data!$B$2:$K$53,5,FALSE)</f>
        <v>4.4863092600797516E-2</v>
      </c>
      <c r="R6" s="3"/>
      <c r="S6" s="4">
        <f>VLOOKUP($B6,[1]Data!$B$1:$K$53,6,FALSE)/VLOOKUP($B6,[1]Data!$B$2:$K$53,10,FALSE)</f>
        <v>296366.04250612308</v>
      </c>
      <c r="T6" s="2">
        <f>VLOOKUP($B6,[1]Data!$B$1:$K$53,9,FALSE)/VLOOKUP($B6,[1]Data!$B$2:$K$53,6,FALSE)</f>
        <v>0.20911298670658379</v>
      </c>
      <c r="U6" s="3">
        <f>VLOOKUP($B6,[1]Data!$B$1:$K$53,9,FALSE)/VLOOKUP($B6,[1]Data!$B$2:$K$53,10,FALSE)</f>
        <v>61973.988306865765</v>
      </c>
      <c r="V6" s="3">
        <f>S6-U6</f>
        <v>234392.05419925731</v>
      </c>
      <c r="W6" s="4">
        <f>VLOOKUP($B6,[1]Data!$B$1:$K$53,9,FALSE)/VLOOKUP($B6,[1]Data!$B$2:$K$53,5,FALSE)</f>
        <v>2780.3447762516616</v>
      </c>
    </row>
    <row r="7" spans="1:23">
      <c r="A7" s="1" t="s">
        <v>10</v>
      </c>
      <c r="B7" s="1" t="s">
        <v>11</v>
      </c>
      <c r="C7" s="2">
        <f>VLOOKUP($B7,[1]Data!$B$1:$K$53,6,FALSE)/VLOOKUP($B7,[1]Data!$B$2:$K$53,2,FALSE)</f>
        <v>769.08012681285504</v>
      </c>
      <c r="D7" s="3"/>
      <c r="E7" s="3">
        <f>VLOOKUP($B7,[1]Data!$B$1:$K$53,5,FALSE)/VLOOKUP($B7,[1]Data!$B$2:$K$53,2,FALSE)</f>
        <v>6.726793175529247E-2</v>
      </c>
      <c r="F7" s="3"/>
      <c r="G7" s="4">
        <f>VLOOKUP($B7,[1]Data!$B$1:$K$53,6,FALSE)/VLOOKUP($B7,[1]Data!$B$2:$K$53,5,FALSE)</f>
        <v>11433.087159727425</v>
      </c>
      <c r="H7" s="2">
        <f>VLOOKUP($B7,[1]Data!$B$1:$K$53,5,FALSE)/VLOOKUP($B7,[1]Data!$B$2:$K$53,2,FALSE)</f>
        <v>6.726793175529247E-2</v>
      </c>
      <c r="I7" s="3"/>
      <c r="J7" s="3">
        <f>VLOOKUP($B7,[1]Data!$B$1:$K$53,3,FALSE)/VLOOKUP($B7,[1]Data!$B$2:$K$53,2,FALSE)</f>
        <v>0.10209226811175083</v>
      </c>
      <c r="K7" s="3"/>
      <c r="L7" s="3">
        <f>VLOOKUP($B7,[1]Data!$B$1:$K$53,4,FALSE)/VLOOKUP($B7,[1]Data!$B$2:$K$53,3,FALSE)</f>
        <v>1</v>
      </c>
      <c r="M7" s="3"/>
      <c r="N7" s="4">
        <f>VLOOKUP($B7,[1]Data!$B$1:$K$53,5,FALSE)/VLOOKUP($B7,[1]Data!$B$2:$K$53,4,FALSE)</f>
        <v>0.65889349898329785</v>
      </c>
      <c r="O7" s="2">
        <f>VLOOKUP($B7,[1]Data!$B$1:$K$53,6,FALSE)/VLOOKUP($B7,[1]Data!$B$2:$K$53,5,FALSE)</f>
        <v>11433.087159727425</v>
      </c>
      <c r="P7" s="3"/>
      <c r="Q7" s="3">
        <f>VLOOKUP($B7,[1]Data!$B$1:$K$53,10,FALSE)/VLOOKUP($B7,[1]Data!$B$2:$K$53,5,FALSE)</f>
        <v>3.4339434157479753E-2</v>
      </c>
      <c r="R7" s="3"/>
      <c r="S7" s="4">
        <f>VLOOKUP($B7,[1]Data!$B$1:$K$53,6,FALSE)/VLOOKUP($B7,[1]Data!$B$2:$K$53,10,FALSE)</f>
        <v>332943.37662337662</v>
      </c>
      <c r="T7" s="2">
        <f>VLOOKUP($B7,[1]Data!$B$1:$K$53,9,FALSE)/VLOOKUP($B7,[1]Data!$B$2:$K$53,6,FALSE)</f>
        <v>0.20350928982893235</v>
      </c>
      <c r="U7" s="3">
        <f>VLOOKUP($B7,[1]Data!$B$1:$K$53,9,FALSE)/VLOOKUP($B7,[1]Data!$B$2:$K$53,10,FALSE)</f>
        <v>67757.070129870131</v>
      </c>
      <c r="V7" s="3">
        <f>S7-U7</f>
        <v>265186.30649350648</v>
      </c>
      <c r="W7" s="4">
        <f>VLOOKUP($B7,[1]Data!$B$1:$K$53,9,FALSE)/VLOOKUP($B7,[1]Data!$B$2:$K$53,5,FALSE)</f>
        <v>2326.7394484284137</v>
      </c>
    </row>
    <row r="8" spans="1:23">
      <c r="A8" s="1" t="s">
        <v>12</v>
      </c>
      <c r="B8" s="1" t="s">
        <v>13</v>
      </c>
      <c r="C8" s="2">
        <f>VLOOKUP($B8,[1]Data!$B$1:$K$53,6,FALSE)/VLOOKUP($B8,[1]Data!$B$2:$K$53,2,FALSE)</f>
        <v>896.13889650883596</v>
      </c>
      <c r="D8" s="3"/>
      <c r="E8" s="3">
        <f>VLOOKUP($B8,[1]Data!$B$1:$K$53,5,FALSE)/VLOOKUP($B8,[1]Data!$B$2:$K$53,2,FALSE)</f>
        <v>5.9833896832660195E-2</v>
      </c>
      <c r="F8" s="3"/>
      <c r="G8" s="4">
        <f>VLOOKUP($B8,[1]Data!$B$1:$K$53,6,FALSE)/VLOOKUP($B8,[1]Data!$B$2:$K$53,5,FALSE)</f>
        <v>14977.110700563308</v>
      </c>
      <c r="H8" s="2">
        <f>VLOOKUP($B8,[1]Data!$B$1:$K$53,5,FALSE)/VLOOKUP($B8,[1]Data!$B$2:$K$53,2,FALSE)</f>
        <v>5.9833896832660195E-2</v>
      </c>
      <c r="I8" s="3"/>
      <c r="J8" s="3">
        <f>VLOOKUP($B8,[1]Data!$B$1:$K$53,3,FALSE)/VLOOKUP($B8,[1]Data!$B$2:$K$53,2,FALSE)</f>
        <v>9.7995307770322851E-2</v>
      </c>
      <c r="K8" s="3"/>
      <c r="L8" s="3">
        <f>VLOOKUP($B8,[1]Data!$B$1:$K$53,4,FALSE)/VLOOKUP($B8,[1]Data!$B$2:$K$53,3,FALSE)</f>
        <v>1</v>
      </c>
      <c r="M8" s="3"/>
      <c r="N8" s="4">
        <f>VLOOKUP($B8,[1]Data!$B$1:$K$53,5,FALSE)/VLOOKUP($B8,[1]Data!$B$2:$K$53,4,FALSE)</f>
        <v>0.61057920214808947</v>
      </c>
      <c r="O8" s="2">
        <f>VLOOKUP($B8,[1]Data!$B$1:$K$53,6,FALSE)/VLOOKUP($B8,[1]Data!$B$2:$K$53,5,FALSE)</f>
        <v>14977.110700563308</v>
      </c>
      <c r="P8" s="3"/>
      <c r="Q8" s="3">
        <f>VLOOKUP($B8,[1]Data!$B$1:$K$53,10,FALSE)/VLOOKUP($B8,[1]Data!$B$2:$K$53,5,FALSE)</f>
        <v>4.8504459984812252E-2</v>
      </c>
      <c r="R8" s="3"/>
      <c r="S8" s="4">
        <f>VLOOKUP($B8,[1]Data!$B$1:$K$53,6,FALSE)/VLOOKUP($B8,[1]Data!$B$2:$K$53,10,FALSE)</f>
        <v>308778.01144993573</v>
      </c>
      <c r="T8" s="2">
        <f>VLOOKUP($B8,[1]Data!$B$1:$K$53,9,FALSE)/VLOOKUP($B8,[1]Data!$B$2:$K$53,6,FALSE)</f>
        <v>0.20141915620030187</v>
      </c>
      <c r="U8" s="3">
        <f>VLOOKUP($B8,[1]Data!$B$1:$K$53,9,FALSE)/VLOOKUP($B8,[1]Data!$B$2:$K$53,10,FALSE)</f>
        <v>62193.80651945321</v>
      </c>
      <c r="V8" s="3">
        <f>S8-U8</f>
        <v>246584.20493048252</v>
      </c>
      <c r="W8" s="4">
        <f>VLOOKUP($B8,[1]Data!$B$1:$K$53,9,FALSE)/VLOOKUP($B8,[1]Data!$B$2:$K$53,5,FALSE)</f>
        <v>3016.6769996259732</v>
      </c>
    </row>
    <row r="9" spans="1:23">
      <c r="A9" s="1" t="s">
        <v>14</v>
      </c>
      <c r="B9" s="1" t="s">
        <v>15</v>
      </c>
      <c r="C9" s="2">
        <f>VLOOKUP($B9,[1]Data!$B$1:$K$53,6,FALSE)/VLOOKUP($B9,[1]Data!$B$2:$K$53,2,FALSE)</f>
        <v>689.16204700978494</v>
      </c>
      <c r="D9" s="3"/>
      <c r="E9" s="3">
        <f>VLOOKUP($B9,[1]Data!$B$1:$K$53,5,FALSE)/VLOOKUP($B9,[1]Data!$B$2:$K$53,2,FALSE)</f>
        <v>5.6243159065193386E-2</v>
      </c>
      <c r="F9" s="3"/>
      <c r="G9" s="4">
        <f>VLOOKUP($B9,[1]Data!$B$1:$K$53,6,FALSE)/VLOOKUP($B9,[1]Data!$B$2:$K$53,5,FALSE)</f>
        <v>12253.259924659518</v>
      </c>
      <c r="H9" s="2">
        <f>VLOOKUP($B9,[1]Data!$B$1:$K$53,5,FALSE)/VLOOKUP($B9,[1]Data!$B$2:$K$53,2,FALSE)</f>
        <v>5.6243159065193386E-2</v>
      </c>
      <c r="I9" s="3"/>
      <c r="J9" s="3">
        <f>VLOOKUP($B9,[1]Data!$B$1:$K$53,3,FALSE)/VLOOKUP($B9,[1]Data!$B$2:$K$53,2,FALSE)</f>
        <v>0.10364147971280514</v>
      </c>
      <c r="K9" s="3"/>
      <c r="L9" s="3">
        <f>VLOOKUP($B9,[1]Data!$B$1:$K$53,4,FALSE)/VLOOKUP($B9,[1]Data!$B$2:$K$53,3,FALSE)</f>
        <v>1</v>
      </c>
      <c r="M9" s="3"/>
      <c r="N9" s="4">
        <f>VLOOKUP($B9,[1]Data!$B$1:$K$53,5,FALSE)/VLOOKUP($B9,[1]Data!$B$2:$K$53,4,FALSE)</f>
        <v>0.542670359599704</v>
      </c>
      <c r="O9" s="2">
        <f>VLOOKUP($B9,[1]Data!$B$1:$K$53,6,FALSE)/VLOOKUP($B9,[1]Data!$B$2:$K$53,5,FALSE)</f>
        <v>12253.259924659518</v>
      </c>
      <c r="P9" s="3"/>
      <c r="Q9" s="3">
        <f>VLOOKUP($B9,[1]Data!$B$1:$K$53,10,FALSE)/VLOOKUP($B9,[1]Data!$B$2:$K$53,5,FALSE)</f>
        <v>3.6101613059016713E-2</v>
      </c>
      <c r="R9" s="3"/>
      <c r="S9" s="4">
        <f>VLOOKUP($B9,[1]Data!$B$1:$K$53,6,FALSE)/VLOOKUP($B9,[1]Data!$B$2:$K$53,10,FALSE)</f>
        <v>339410.31678082194</v>
      </c>
      <c r="T9" s="2">
        <f>VLOOKUP($B9,[1]Data!$B$1:$K$53,9,FALSE)/VLOOKUP($B9,[1]Data!$B$2:$K$53,6,FALSE)</f>
        <v>0.1900839552885904</v>
      </c>
      <c r="U9" s="3">
        <f>VLOOKUP($B9,[1]Data!$B$1:$K$53,9,FALSE)/VLOOKUP($B9,[1]Data!$B$2:$K$53,10,FALSE)</f>
        <v>64516.455479452052</v>
      </c>
      <c r="V9" s="3">
        <f>S9-U9</f>
        <v>274893.86130136991</v>
      </c>
      <c r="W9" s="4">
        <f>VLOOKUP($B9,[1]Data!$B$1:$K$53,9,FALSE)/VLOOKUP($B9,[1]Data!$B$2:$K$53,5,FALSE)</f>
        <v>2329.1481116584564</v>
      </c>
    </row>
    <row r="10" spans="1:23">
      <c r="A10" s="1" t="s">
        <v>16</v>
      </c>
      <c r="B10" s="1" t="s">
        <v>17</v>
      </c>
      <c r="C10" s="2">
        <f>VLOOKUP($B10,[1]Data!$B$1:$K$53,6,FALSE)/VLOOKUP($B10,[1]Data!$B$2:$K$53,2,FALSE)</f>
        <v>1068.4655246794332</v>
      </c>
      <c r="D10" s="3"/>
      <c r="E10" s="3">
        <f>VLOOKUP($B10,[1]Data!$B$1:$K$53,5,FALSE)/VLOOKUP($B10,[1]Data!$B$2:$K$53,2,FALSE)</f>
        <v>7.407936158674662E-2</v>
      </c>
      <c r="F10" s="3"/>
      <c r="G10" s="4">
        <f>VLOOKUP($B10,[1]Data!$B$1:$K$53,6,FALSE)/VLOOKUP($B10,[1]Data!$B$2:$K$53,5,FALSE)</f>
        <v>14423.255030731667</v>
      </c>
      <c r="H10" s="2">
        <f>VLOOKUP($B10,[1]Data!$B$1:$K$53,5,FALSE)/VLOOKUP($B10,[1]Data!$B$2:$K$53,2,FALSE)</f>
        <v>7.407936158674662E-2</v>
      </c>
      <c r="I10" s="3"/>
      <c r="J10" s="3">
        <f>VLOOKUP($B10,[1]Data!$B$1:$K$53,3,FALSE)/VLOOKUP($B10,[1]Data!$B$2:$K$53,2,FALSE)</f>
        <v>0.10405158866975871</v>
      </c>
      <c r="K10" s="3"/>
      <c r="L10" s="3">
        <f>VLOOKUP($B10,[1]Data!$B$1:$K$53,4,FALSE)/VLOOKUP($B10,[1]Data!$B$2:$K$53,3,FALSE)</f>
        <v>1</v>
      </c>
      <c r="M10" s="3"/>
      <c r="N10" s="4">
        <f>VLOOKUP($B10,[1]Data!$B$1:$K$53,5,FALSE)/VLOOKUP($B10,[1]Data!$B$2:$K$53,4,FALSE)</f>
        <v>0.7119483953470559</v>
      </c>
      <c r="O10" s="2">
        <f>VLOOKUP($B10,[1]Data!$B$1:$K$53,6,FALSE)/VLOOKUP($B10,[1]Data!$B$2:$K$53,5,FALSE)</f>
        <v>14423.255030731667</v>
      </c>
      <c r="P10" s="3"/>
      <c r="Q10" s="3">
        <f>VLOOKUP($B10,[1]Data!$B$1:$K$53,10,FALSE)/VLOOKUP($B10,[1]Data!$B$2:$K$53,5,FALSE)</f>
        <v>4.9792783437643248E-2</v>
      </c>
      <c r="R10" s="3"/>
      <c r="S10" s="4">
        <f>VLOOKUP($B10,[1]Data!$B$1:$K$53,6,FALSE)/VLOOKUP($B10,[1]Data!$B$2:$K$53,10,FALSE)</f>
        <v>289665.57069046499</v>
      </c>
      <c r="T10" s="2">
        <f>VLOOKUP($B10,[1]Data!$B$1:$K$53,9,FALSE)/VLOOKUP($B10,[1]Data!$B$2:$K$53,6,FALSE)</f>
        <v>0.21961125542810256</v>
      </c>
      <c r="U10" s="3">
        <f>VLOOKUP($B10,[1]Data!$B$1:$K$53,9,FALSE)/VLOOKUP($B10,[1]Data!$B$2:$K$53,10,FALSE)</f>
        <v>63613.81963363081</v>
      </c>
      <c r="V10" s="3">
        <f>S10-U10</f>
        <v>226051.75105683418</v>
      </c>
      <c r="W10" s="4">
        <f>VLOOKUP($B10,[1]Data!$B$1:$K$53,9,FALSE)/VLOOKUP($B10,[1]Data!$B$2:$K$53,5,FALSE)</f>
        <v>3167.5091446586775</v>
      </c>
    </row>
    <row r="11" spans="1:23">
      <c r="A11" s="1" t="s">
        <v>18</v>
      </c>
      <c r="B11" s="1" t="s">
        <v>19</v>
      </c>
      <c r="C11" s="2">
        <f>VLOOKUP($B11,[1]Data!$B$1:$K$53,6,FALSE)/VLOOKUP($B11,[1]Data!$B$2:$K$53,2,FALSE)</f>
        <v>495.12412742639236</v>
      </c>
      <c r="D11" s="3"/>
      <c r="E11" s="3">
        <f>VLOOKUP($B11,[1]Data!$B$1:$K$53,5,FALSE)/VLOOKUP($B11,[1]Data!$B$2:$K$53,2,FALSE)</f>
        <v>5.9786459662003001E-2</v>
      </c>
      <c r="F11" s="3"/>
      <c r="G11" s="4">
        <f>VLOOKUP($B11,[1]Data!$B$1:$K$53,6,FALSE)/VLOOKUP($B11,[1]Data!$B$2:$K$53,5,FALSE)</f>
        <v>8281.5428480884966</v>
      </c>
      <c r="H11" s="2">
        <f>VLOOKUP($B11,[1]Data!$B$1:$K$53,5,FALSE)/VLOOKUP($B11,[1]Data!$B$2:$K$53,2,FALSE)</f>
        <v>5.9786459662003001E-2</v>
      </c>
      <c r="I11" s="3"/>
      <c r="J11" s="3">
        <f>VLOOKUP($B11,[1]Data!$B$1:$K$53,3,FALSE)/VLOOKUP($B11,[1]Data!$B$2:$K$53,2,FALSE)</f>
        <v>9.320526269145267E-2</v>
      </c>
      <c r="K11" s="3"/>
      <c r="L11" s="3">
        <f>VLOOKUP($B11,[1]Data!$B$1:$K$53,4,FALSE)/VLOOKUP($B11,[1]Data!$B$2:$K$53,3,FALSE)</f>
        <v>1</v>
      </c>
      <c r="M11" s="3"/>
      <c r="N11" s="4">
        <f>VLOOKUP($B11,[1]Data!$B$1:$K$53,5,FALSE)/VLOOKUP($B11,[1]Data!$B$2:$K$53,4,FALSE)</f>
        <v>0.64144939819461155</v>
      </c>
      <c r="O11" s="2">
        <f>VLOOKUP($B11,[1]Data!$B$1:$K$53,6,FALSE)/VLOOKUP($B11,[1]Data!$B$2:$K$53,5,FALSE)</f>
        <v>8281.5428480884966</v>
      </c>
      <c r="P11" s="3"/>
      <c r="Q11" s="3">
        <f>VLOOKUP($B11,[1]Data!$B$1:$K$53,10,FALSE)/VLOOKUP($B11,[1]Data!$B$2:$K$53,5,FALSE)</f>
        <v>2.580764705016499E-2</v>
      </c>
      <c r="R11" s="3"/>
      <c r="S11" s="4">
        <f>VLOOKUP($B11,[1]Data!$B$1:$K$53,6,FALSE)/VLOOKUP($B11,[1]Data!$B$2:$K$53,10,FALSE)</f>
        <v>320894.92048580822</v>
      </c>
      <c r="T11" s="2">
        <f>VLOOKUP($B11,[1]Data!$B$1:$K$53,9,FALSE)/VLOOKUP($B11,[1]Data!$B$2:$K$53,6,FALSE)</f>
        <v>0.22136670620833462</v>
      </c>
      <c r="U11" s="3">
        <f>VLOOKUP($B11,[1]Data!$B$1:$K$53,9,FALSE)/VLOOKUP($B11,[1]Data!$B$2:$K$53,10,FALSE)</f>
        <v>71035.451586928801</v>
      </c>
      <c r="V11" s="3">
        <f>S11-U11</f>
        <v>249859.46889887942</v>
      </c>
      <c r="W11" s="4">
        <f>VLOOKUP($B11,[1]Data!$B$1:$K$53,9,FALSE)/VLOOKUP($B11,[1]Data!$B$2:$K$53,5,FALSE)</f>
        <v>1833.2578626045411</v>
      </c>
    </row>
    <row r="12" spans="1:23">
      <c r="A12" s="1" t="s">
        <v>20</v>
      </c>
      <c r="B12" s="1" t="s">
        <v>21</v>
      </c>
      <c r="C12" s="2">
        <f>VLOOKUP($B12,[1]Data!$B$1:$K$53,6,FALSE)/VLOOKUP($B12,[1]Data!$B$2:$K$53,2,FALSE)</f>
        <v>954.15430411675766</v>
      </c>
      <c r="D12" s="3"/>
      <c r="E12" s="3">
        <f>VLOOKUP($B12,[1]Data!$B$1:$K$53,5,FALSE)/VLOOKUP($B12,[1]Data!$B$2:$K$53,2,FALSE)</f>
        <v>6.4352866006653228E-2</v>
      </c>
      <c r="F12" s="3"/>
      <c r="G12" s="4">
        <f>VLOOKUP($B12,[1]Data!$B$1:$K$53,6,FALSE)/VLOOKUP($B12,[1]Data!$B$2:$K$53,5,FALSE)</f>
        <v>14826.91235566899</v>
      </c>
      <c r="H12" s="2">
        <f>VLOOKUP($B12,[1]Data!$B$1:$K$53,5,FALSE)/VLOOKUP($B12,[1]Data!$B$2:$K$53,2,FALSE)</f>
        <v>6.4352866006653228E-2</v>
      </c>
      <c r="I12" s="3"/>
      <c r="J12" s="3">
        <f>VLOOKUP($B12,[1]Data!$B$1:$K$53,3,FALSE)/VLOOKUP($B12,[1]Data!$B$2:$K$53,2,FALSE)</f>
        <v>0.10237819272118777</v>
      </c>
      <c r="K12" s="3"/>
      <c r="L12" s="3">
        <f>VLOOKUP($B12,[1]Data!$B$1:$K$53,4,FALSE)/VLOOKUP($B12,[1]Data!$B$2:$K$53,3,FALSE)</f>
        <v>1</v>
      </c>
      <c r="M12" s="3"/>
      <c r="N12" s="4">
        <f>VLOOKUP($B12,[1]Data!$B$1:$K$53,5,FALSE)/VLOOKUP($B12,[1]Data!$B$2:$K$53,4,FALSE)</f>
        <v>0.62857982052788297</v>
      </c>
      <c r="O12" s="2">
        <f>VLOOKUP($B12,[1]Data!$B$1:$K$53,6,FALSE)/VLOOKUP($B12,[1]Data!$B$2:$K$53,5,FALSE)</f>
        <v>14826.91235566899</v>
      </c>
      <c r="P12" s="3"/>
      <c r="Q12" s="3">
        <f>VLOOKUP($B12,[1]Data!$B$1:$K$53,10,FALSE)/VLOOKUP($B12,[1]Data!$B$2:$K$53,5,FALSE)</f>
        <v>3.9428186561224064E-2</v>
      </c>
      <c r="R12" s="3"/>
      <c r="S12" s="4">
        <f>VLOOKUP($B12,[1]Data!$B$1:$K$53,6,FALSE)/VLOOKUP($B12,[1]Data!$B$2:$K$53,10,FALSE)</f>
        <v>376048.54924397223</v>
      </c>
      <c r="T12" s="2">
        <f>VLOOKUP($B12,[1]Data!$B$1:$K$53,9,FALSE)/VLOOKUP($B12,[1]Data!$B$2:$K$53,6,FALSE)</f>
        <v>0.17454004539058637</v>
      </c>
      <c r="U12" s="3">
        <f>VLOOKUP($B12,[1]Data!$B$1:$K$53,9,FALSE)/VLOOKUP($B12,[1]Data!$B$2:$K$53,10,FALSE)</f>
        <v>65635.53085410707</v>
      </c>
      <c r="V12" s="3">
        <f>S12-U12</f>
        <v>310413.01838986517</v>
      </c>
      <c r="W12" s="4">
        <f>VLOOKUP($B12,[1]Data!$B$1:$K$53,9,FALSE)/VLOOKUP($B12,[1]Data!$B$2:$K$53,5,FALSE)</f>
        <v>2587.8899555607118</v>
      </c>
    </row>
    <row r="13" spans="1:23">
      <c r="A13" s="1" t="s">
        <v>22</v>
      </c>
      <c r="B13" s="1" t="s">
        <v>23</v>
      </c>
      <c r="C13" s="2">
        <f>VLOOKUP($B13,[1]Data!$B$1:$K$53,6,FALSE)/VLOOKUP($B13,[1]Data!$B$2:$K$53,2,FALSE)</f>
        <v>978.72462603592078</v>
      </c>
      <c r="D13" s="3"/>
      <c r="E13" s="3">
        <f>VLOOKUP($B13,[1]Data!$B$1:$K$53,5,FALSE)/VLOOKUP($B13,[1]Data!$B$2:$K$53,2,FALSE)</f>
        <v>5.9272628496525814E-2</v>
      </c>
      <c r="F13" s="3"/>
      <c r="G13" s="4">
        <f>VLOOKUP($B13,[1]Data!$B$1:$K$53,6,FALSE)/VLOOKUP($B13,[1]Data!$B$2:$K$53,5,FALSE)</f>
        <v>16512.252803050356</v>
      </c>
      <c r="H13" s="2">
        <f>VLOOKUP($B13,[1]Data!$B$1:$K$53,5,FALSE)/VLOOKUP($B13,[1]Data!$B$2:$K$53,2,FALSE)</f>
        <v>5.9272628496525814E-2</v>
      </c>
      <c r="I13" s="3"/>
      <c r="J13" s="3">
        <f>VLOOKUP($B13,[1]Data!$B$1:$K$53,3,FALSE)/VLOOKUP($B13,[1]Data!$B$2:$K$53,2,FALSE)</f>
        <v>0.10014363100030117</v>
      </c>
      <c r="K13" s="3"/>
      <c r="L13" s="3">
        <f>VLOOKUP($B13,[1]Data!$B$1:$K$53,4,FALSE)/VLOOKUP($B13,[1]Data!$B$2:$K$53,3,FALSE)</f>
        <v>1</v>
      </c>
      <c r="M13" s="3"/>
      <c r="N13" s="4">
        <f>VLOOKUP($B13,[1]Data!$B$1:$K$53,5,FALSE)/VLOOKUP($B13,[1]Data!$B$2:$K$53,4,FALSE)</f>
        <v>0.59187616730561288</v>
      </c>
      <c r="O13" s="2">
        <f>VLOOKUP($B13,[1]Data!$B$1:$K$53,6,FALSE)/VLOOKUP($B13,[1]Data!$B$2:$K$53,5,FALSE)</f>
        <v>16512.252803050356</v>
      </c>
      <c r="P13" s="3"/>
      <c r="Q13" s="3">
        <f>VLOOKUP($B13,[1]Data!$B$1:$K$53,10,FALSE)/VLOOKUP($B13,[1]Data!$B$2:$K$53,5,FALSE)</f>
        <v>5.7074793566435016E-2</v>
      </c>
      <c r="R13" s="3"/>
      <c r="S13" s="4">
        <f>VLOOKUP($B13,[1]Data!$B$1:$K$53,6,FALSE)/VLOOKUP($B13,[1]Data!$B$2:$K$53,10,FALSE)</f>
        <v>289309.02367312298</v>
      </c>
      <c r="T13" s="2">
        <f>VLOOKUP($B13,[1]Data!$B$1:$K$53,9,FALSE)/VLOOKUP($B13,[1]Data!$B$2:$K$53,6,FALSE)</f>
        <v>0.20256861737649606</v>
      </c>
      <c r="U13" s="3">
        <f>VLOOKUP($B13,[1]Data!$B$1:$K$53,9,FALSE)/VLOOKUP($B13,[1]Data!$B$2:$K$53,10,FALSE)</f>
        <v>58604.92892000849</v>
      </c>
      <c r="V13" s="3">
        <f>S13-U13</f>
        <v>230704.09475311451</v>
      </c>
      <c r="W13" s="4">
        <f>VLOOKUP($B13,[1]Data!$B$1:$K$53,9,FALSE)/VLOOKUP($B13,[1]Data!$B$2:$K$53,5,FALSE)</f>
        <v>3344.8642200850818</v>
      </c>
    </row>
    <row r="14" spans="1:23">
      <c r="A14" s="1" t="s">
        <v>24</v>
      </c>
      <c r="B14" s="1" t="s">
        <v>25</v>
      </c>
      <c r="C14" s="2">
        <f>VLOOKUP($B14,[1]Data!$B$1:$K$53,6,FALSE)/VLOOKUP($B14,[1]Data!$B$2:$K$53,2,FALSE)</f>
        <v>1135.159368949403</v>
      </c>
      <c r="D14" s="3"/>
      <c r="E14" s="3">
        <f>VLOOKUP($B14,[1]Data!$B$1:$K$53,5,FALSE)/VLOOKUP($B14,[1]Data!$B$2:$K$53,2,FALSE)</f>
        <v>7.5004147610832309E-2</v>
      </c>
      <c r="F14" s="3"/>
      <c r="G14" s="4">
        <f>VLOOKUP($B14,[1]Data!$B$1:$K$53,6,FALSE)/VLOOKUP($B14,[1]Data!$B$2:$K$53,5,FALSE)</f>
        <v>15134.621285736204</v>
      </c>
      <c r="H14" s="2">
        <f>VLOOKUP($B14,[1]Data!$B$1:$K$53,5,FALSE)/VLOOKUP($B14,[1]Data!$B$2:$K$53,2,FALSE)</f>
        <v>7.5004147610832309E-2</v>
      </c>
      <c r="I14" s="3"/>
      <c r="J14" s="3">
        <f>VLOOKUP($B14,[1]Data!$B$1:$K$53,3,FALSE)/VLOOKUP($B14,[1]Data!$B$2:$K$53,2,FALSE)</f>
        <v>9.9466900147587814E-2</v>
      </c>
      <c r="K14" s="3"/>
      <c r="L14" s="3">
        <f>VLOOKUP($B14,[1]Data!$B$1:$K$53,4,FALSE)/VLOOKUP($B14,[1]Data!$B$2:$K$53,3,FALSE)</f>
        <v>1</v>
      </c>
      <c r="M14" s="3"/>
      <c r="N14" s="4">
        <f>VLOOKUP($B14,[1]Data!$B$1:$K$53,5,FALSE)/VLOOKUP($B14,[1]Data!$B$2:$K$53,4,FALSE)</f>
        <v>0.75406137619189939</v>
      </c>
      <c r="O14" s="2">
        <f>VLOOKUP($B14,[1]Data!$B$1:$K$53,6,FALSE)/VLOOKUP($B14,[1]Data!$B$2:$K$53,5,FALSE)</f>
        <v>15134.621285736204</v>
      </c>
      <c r="P14" s="3"/>
      <c r="Q14" s="3">
        <f>VLOOKUP($B14,[1]Data!$B$1:$K$53,10,FALSE)/VLOOKUP($B14,[1]Data!$B$2:$K$53,5,FALSE)</f>
        <v>3.761571114406996E-2</v>
      </c>
      <c r="R14" s="3"/>
      <c r="S14" s="4">
        <f>VLOOKUP($B14,[1]Data!$B$1:$K$53,6,FALSE)/VLOOKUP($B14,[1]Data!$B$2:$K$53,10,FALSE)</f>
        <v>402348.40244731476</v>
      </c>
      <c r="T14" s="2">
        <f>VLOOKUP($B14,[1]Data!$B$1:$K$53,9,FALSE)/VLOOKUP($B14,[1]Data!$B$2:$K$53,6,FALSE)</f>
        <v>0.18081306723189566</v>
      </c>
      <c r="U14" s="3">
        <f>VLOOKUP($B14,[1]Data!$B$1:$K$53,9,FALSE)/VLOOKUP($B14,[1]Data!$B$2:$K$53,10,FALSE)</f>
        <v>72749.848742352144</v>
      </c>
      <c r="V14" s="3">
        <f>S14-U14</f>
        <v>329598.5537049626</v>
      </c>
      <c r="W14" s="4">
        <f>VLOOKUP($B14,[1]Data!$B$1:$K$53,9,FALSE)/VLOOKUP($B14,[1]Data!$B$2:$K$53,5,FALSE)</f>
        <v>2736.5372960670998</v>
      </c>
    </row>
    <row r="15" spans="1:23">
      <c r="A15" s="1" t="s">
        <v>26</v>
      </c>
      <c r="B15" s="1" t="s">
        <v>27</v>
      </c>
      <c r="C15" s="2">
        <f>VLOOKUP($B15,[1]Data!$B$1:$K$53,6,FALSE)/VLOOKUP($B15,[1]Data!$B$2:$K$53,2,FALSE)</f>
        <v>739.09668284952352</v>
      </c>
      <c r="D15" s="3"/>
      <c r="E15" s="3">
        <f>VLOOKUP($B15,[1]Data!$B$1:$K$53,5,FALSE)/VLOOKUP($B15,[1]Data!$B$2:$K$53,2,FALSE)</f>
        <v>5.4960250632816531E-2</v>
      </c>
      <c r="F15" s="3"/>
      <c r="G15" s="4">
        <f>VLOOKUP($B15,[1]Data!$B$1:$K$53,6,FALSE)/VLOOKUP($B15,[1]Data!$B$2:$K$53,5,FALSE)</f>
        <v>13447.840472696318</v>
      </c>
      <c r="H15" s="2">
        <f>VLOOKUP($B15,[1]Data!$B$1:$K$53,5,FALSE)/VLOOKUP($B15,[1]Data!$B$2:$K$53,2,FALSE)</f>
        <v>5.4960250632816531E-2</v>
      </c>
      <c r="I15" s="3"/>
      <c r="J15" s="3">
        <f>VLOOKUP($B15,[1]Data!$B$1:$K$53,3,FALSE)/VLOOKUP($B15,[1]Data!$B$2:$K$53,2,FALSE)</f>
        <v>0.10366039668287069</v>
      </c>
      <c r="K15" s="3"/>
      <c r="L15" s="3">
        <f>VLOOKUP($B15,[1]Data!$B$1:$K$53,4,FALSE)/VLOOKUP($B15,[1]Data!$B$2:$K$53,3,FALSE)</f>
        <v>1</v>
      </c>
      <c r="M15" s="3"/>
      <c r="N15" s="4">
        <f>VLOOKUP($B15,[1]Data!$B$1:$K$53,5,FALSE)/VLOOKUP($B15,[1]Data!$B$2:$K$53,4,FALSE)</f>
        <v>0.53019525673779722</v>
      </c>
      <c r="O15" s="2">
        <f>VLOOKUP($B15,[1]Data!$B$1:$K$53,6,FALSE)/VLOOKUP($B15,[1]Data!$B$2:$K$53,5,FALSE)</f>
        <v>13447.840472696318</v>
      </c>
      <c r="P15" s="3"/>
      <c r="Q15" s="3">
        <f>VLOOKUP($B15,[1]Data!$B$1:$K$53,10,FALSE)/VLOOKUP($B15,[1]Data!$B$2:$K$53,5,FALSE)</f>
        <v>4.2231440930293469E-2</v>
      </c>
      <c r="R15" s="3"/>
      <c r="S15" s="4">
        <f>VLOOKUP($B15,[1]Data!$B$1:$K$53,6,FALSE)/VLOOKUP($B15,[1]Data!$B$2:$K$53,10,FALSE)</f>
        <v>318431.95913900039</v>
      </c>
      <c r="T15" s="2">
        <f>VLOOKUP($B15,[1]Data!$B$1:$K$53,9,FALSE)/VLOOKUP($B15,[1]Data!$B$2:$K$53,6,FALSE)</f>
        <v>0.1832794687805761</v>
      </c>
      <c r="U15" s="3">
        <f>VLOOKUP($B15,[1]Data!$B$1:$K$53,9,FALSE)/VLOOKUP($B15,[1]Data!$B$2:$K$53,10,FALSE)</f>
        <v>58362.040313754107</v>
      </c>
      <c r="V15" s="3">
        <f>S15-U15</f>
        <v>260069.91882524628</v>
      </c>
      <c r="W15" s="4">
        <f>VLOOKUP($B15,[1]Data!$B$1:$K$53,9,FALSE)/VLOOKUP($B15,[1]Data!$B$2:$K$53,5,FALSE)</f>
        <v>2464.7130580817125</v>
      </c>
    </row>
    <row r="16" spans="1:23">
      <c r="A16" s="1" t="s">
        <v>28</v>
      </c>
      <c r="B16" s="1" t="s">
        <v>29</v>
      </c>
      <c r="C16" s="2">
        <f>VLOOKUP($B16,[1]Data!$B$1:$K$53,6,FALSE)/VLOOKUP($B16,[1]Data!$B$2:$K$53,2,FALSE)</f>
        <v>727.1729850280509</v>
      </c>
      <c r="D16" s="3"/>
      <c r="E16" s="3">
        <f>VLOOKUP($B16,[1]Data!$B$1:$K$53,5,FALSE)/VLOOKUP($B16,[1]Data!$B$2:$K$53,2,FALSE)</f>
        <v>0.11236843370203052</v>
      </c>
      <c r="F16" s="3"/>
      <c r="G16" s="4">
        <f>VLOOKUP($B16,[1]Data!$B$1:$K$53,6,FALSE)/VLOOKUP($B16,[1]Data!$B$2:$K$53,5,FALSE)</f>
        <v>6471.3279438984546</v>
      </c>
      <c r="H16" s="2">
        <f>VLOOKUP($B16,[1]Data!$B$1:$K$53,5,FALSE)/VLOOKUP($B16,[1]Data!$B$2:$K$53,2,FALSE)</f>
        <v>0.11236843370203052</v>
      </c>
      <c r="I16" s="3"/>
      <c r="J16" s="3">
        <f>VLOOKUP($B16,[1]Data!$B$1:$K$53,3,FALSE)/VLOOKUP($B16,[1]Data!$B$2:$K$53,2,FALSE)</f>
        <v>0.10331629091192086</v>
      </c>
      <c r="K16" s="3"/>
      <c r="L16" s="3">
        <f>VLOOKUP($B16,[1]Data!$B$1:$K$53,4,FALSE)/VLOOKUP($B16,[1]Data!$B$2:$K$53,3,FALSE)</f>
        <v>1</v>
      </c>
      <c r="M16" s="3"/>
      <c r="N16" s="4">
        <f>VLOOKUP($B16,[1]Data!$B$1:$K$53,5,FALSE)/VLOOKUP($B16,[1]Data!$B$2:$K$53,4,FALSE)</f>
        <v>1.0876158320262075</v>
      </c>
      <c r="O16" s="2">
        <f>VLOOKUP($B16,[1]Data!$B$1:$K$53,6,FALSE)/VLOOKUP($B16,[1]Data!$B$2:$K$53,5,FALSE)</f>
        <v>6471.3279438984546</v>
      </c>
      <c r="P16" s="3"/>
      <c r="Q16" s="3">
        <f>VLOOKUP($B16,[1]Data!$B$1:$K$53,10,FALSE)/VLOOKUP($B16,[1]Data!$B$2:$K$53,5,FALSE)</f>
        <v>1.8923679246692259E-2</v>
      </c>
      <c r="R16" s="3"/>
      <c r="S16" s="4">
        <f>VLOOKUP($B16,[1]Data!$B$1:$K$53,6,FALSE)/VLOOKUP($B16,[1]Data!$B$2:$K$53,10,FALSE)</f>
        <v>341969.86006458558</v>
      </c>
      <c r="T16" s="2">
        <f>VLOOKUP($B16,[1]Data!$B$1:$K$53,9,FALSE)/VLOOKUP($B16,[1]Data!$B$2:$K$53,6,FALSE)</f>
        <v>0.17857917676561008</v>
      </c>
      <c r="U16" s="3">
        <f>VLOOKUP($B16,[1]Data!$B$1:$K$53,9,FALSE)/VLOOKUP($B16,[1]Data!$B$2:$K$53,10,FALSE)</f>
        <v>61068.696088984572</v>
      </c>
      <c r="V16" s="3">
        <f>S16-U16</f>
        <v>280901.16397560103</v>
      </c>
      <c r="W16" s="4">
        <f>VLOOKUP($B16,[1]Data!$B$1:$K$53,9,FALSE)/VLOOKUP($B16,[1]Data!$B$2:$K$53,5,FALSE)</f>
        <v>1155.6444168016742</v>
      </c>
    </row>
    <row r="17" spans="1:23">
      <c r="A17" s="1" t="s">
        <v>30</v>
      </c>
      <c r="B17" s="1" t="s">
        <v>31</v>
      </c>
      <c r="C17" s="2">
        <f>VLOOKUP($B17,[1]Data!$B$1:$K$53,6,FALSE)/VLOOKUP($B17,[1]Data!$B$2:$K$53,2,FALSE)</f>
        <v>712.68773700645033</v>
      </c>
      <c r="D17" s="3"/>
      <c r="E17" s="3">
        <f>VLOOKUP($B17,[1]Data!$B$1:$K$53,5,FALSE)/VLOOKUP($B17,[1]Data!$B$2:$K$53,2,FALSE)</f>
        <v>7.3293238046970535E-2</v>
      </c>
      <c r="F17" s="3"/>
      <c r="G17" s="4">
        <f>VLOOKUP($B17,[1]Data!$B$1:$K$53,6,FALSE)/VLOOKUP($B17,[1]Data!$B$2:$K$53,5,FALSE)</f>
        <v>9723.7856587768565</v>
      </c>
      <c r="H17" s="2">
        <f>VLOOKUP($B17,[1]Data!$B$1:$K$53,5,FALSE)/VLOOKUP($B17,[1]Data!$B$2:$K$53,2,FALSE)</f>
        <v>7.3293238046970535E-2</v>
      </c>
      <c r="I17" s="3"/>
      <c r="J17" s="3">
        <f>VLOOKUP($B17,[1]Data!$B$1:$K$53,3,FALSE)/VLOOKUP($B17,[1]Data!$B$2:$K$53,2,FALSE)</f>
        <v>9.9336132851809075E-2</v>
      </c>
      <c r="K17" s="3"/>
      <c r="L17" s="3">
        <f>VLOOKUP($B17,[1]Data!$B$1:$K$53,4,FALSE)/VLOOKUP($B17,[1]Data!$B$2:$K$53,3,FALSE)</f>
        <v>1</v>
      </c>
      <c r="M17" s="3"/>
      <c r="N17" s="4">
        <f>VLOOKUP($B17,[1]Data!$B$1:$K$53,5,FALSE)/VLOOKUP($B17,[1]Data!$B$2:$K$53,4,FALSE)</f>
        <v>0.73783059540188001</v>
      </c>
      <c r="O17" s="2">
        <f>VLOOKUP($B17,[1]Data!$B$1:$K$53,6,FALSE)/VLOOKUP($B17,[1]Data!$B$2:$K$53,5,FALSE)</f>
        <v>9723.7856587768565</v>
      </c>
      <c r="P17" s="3"/>
      <c r="Q17" s="3">
        <f>VLOOKUP($B17,[1]Data!$B$1:$K$53,10,FALSE)/VLOOKUP($B17,[1]Data!$B$2:$K$53,5,FALSE)</f>
        <v>3.0282913920488659E-2</v>
      </c>
      <c r="R17" s="3"/>
      <c r="S17" s="4">
        <f>VLOOKUP($B17,[1]Data!$B$1:$K$53,6,FALSE)/VLOOKUP($B17,[1]Data!$B$2:$K$53,10,FALSE)</f>
        <v>321098.08469250338</v>
      </c>
      <c r="T17" s="2">
        <f>VLOOKUP($B17,[1]Data!$B$1:$K$53,9,FALSE)/VLOOKUP($B17,[1]Data!$B$2:$K$53,6,FALSE)</f>
        <v>0.17131166502050307</v>
      </c>
      <c r="U17" s="3">
        <f>VLOOKUP($B17,[1]Data!$B$1:$K$53,9,FALSE)/VLOOKUP($B17,[1]Data!$B$2:$K$53,10,FALSE)</f>
        <v>55007.847523567259</v>
      </c>
      <c r="V17" s="3">
        <f>S17-U17</f>
        <v>266090.23716893612</v>
      </c>
      <c r="W17" s="4">
        <f>VLOOKUP($B17,[1]Data!$B$1:$K$53,9,FALSE)/VLOOKUP($B17,[1]Data!$B$2:$K$53,5,FALSE)</f>
        <v>1665.7979115075525</v>
      </c>
    </row>
    <row r="18" spans="1:23">
      <c r="A18" s="1" t="s">
        <v>32</v>
      </c>
      <c r="B18" s="1" t="s">
        <v>33</v>
      </c>
      <c r="C18" s="2">
        <f>VLOOKUP($B18,[1]Data!$B$1:$K$53,6,FALSE)/VLOOKUP($B18,[1]Data!$B$2:$K$53,2,FALSE)</f>
        <v>600.84472371184904</v>
      </c>
      <c r="D18" s="3"/>
      <c r="E18" s="3">
        <f>VLOOKUP($B18,[1]Data!$B$1:$K$53,5,FALSE)/VLOOKUP($B18,[1]Data!$B$2:$K$53,2,FALSE)</f>
        <v>5.4777639347814308E-2</v>
      </c>
      <c r="F18" s="3"/>
      <c r="G18" s="4">
        <f>VLOOKUP($B18,[1]Data!$B$1:$K$53,6,FALSE)/VLOOKUP($B18,[1]Data!$B$2:$K$53,5,FALSE)</f>
        <v>10968.795495124295</v>
      </c>
      <c r="H18" s="2">
        <f>VLOOKUP($B18,[1]Data!$B$1:$K$53,5,FALSE)/VLOOKUP($B18,[1]Data!$B$2:$K$53,2,FALSE)</f>
        <v>5.4777639347814308E-2</v>
      </c>
      <c r="I18" s="3"/>
      <c r="J18" s="3">
        <f>VLOOKUP($B18,[1]Data!$B$1:$K$53,3,FALSE)/VLOOKUP($B18,[1]Data!$B$2:$K$53,2,FALSE)</f>
        <v>8.7574255638011661E-2</v>
      </c>
      <c r="K18" s="3"/>
      <c r="L18" s="3">
        <f>VLOOKUP($B18,[1]Data!$B$1:$K$53,4,FALSE)/VLOOKUP($B18,[1]Data!$B$2:$K$53,3,FALSE)</f>
        <v>1</v>
      </c>
      <c r="M18" s="3"/>
      <c r="N18" s="4">
        <f>VLOOKUP($B18,[1]Data!$B$1:$K$53,5,FALSE)/VLOOKUP($B18,[1]Data!$B$2:$K$53,4,FALSE)</f>
        <v>0.62549934280044328</v>
      </c>
      <c r="O18" s="2">
        <f>VLOOKUP($B18,[1]Data!$B$1:$K$53,6,FALSE)/VLOOKUP($B18,[1]Data!$B$2:$K$53,5,FALSE)</f>
        <v>10968.795495124295</v>
      </c>
      <c r="P18" s="3"/>
      <c r="Q18" s="3">
        <f>VLOOKUP($B18,[1]Data!$B$1:$K$53,10,FALSE)/VLOOKUP($B18,[1]Data!$B$2:$K$53,5,FALSE)</f>
        <v>3.3992583436341164E-2</v>
      </c>
      <c r="R18" s="3"/>
      <c r="S18" s="4">
        <f>VLOOKUP($B18,[1]Data!$B$1:$K$53,6,FALSE)/VLOOKUP($B18,[1]Data!$B$2:$K$53,10,FALSE)</f>
        <v>322682.02020202018</v>
      </c>
      <c r="T18" s="2">
        <f>VLOOKUP($B18,[1]Data!$B$1:$K$53,9,FALSE)/VLOOKUP($B18,[1]Data!$B$2:$K$53,6,FALSE)</f>
        <v>0.17112112120885808</v>
      </c>
      <c r="U18" s="3">
        <f>VLOOKUP($B18,[1]Data!$B$1:$K$53,9,FALSE)/VLOOKUP($B18,[1]Data!$B$2:$K$53,10,FALSE)</f>
        <v>55217.709090909091</v>
      </c>
      <c r="V18" s="3">
        <f>S18-U18</f>
        <v>267464.31111111108</v>
      </c>
      <c r="W18" s="4">
        <f>VLOOKUP($B18,[1]Data!$B$1:$K$53,9,FALSE)/VLOOKUP($B18,[1]Data!$B$2:$K$53,5,FALSE)</f>
        <v>1876.9925834363412</v>
      </c>
    </row>
    <row r="19" spans="1:23">
      <c r="A19" s="1" t="s">
        <v>34</v>
      </c>
      <c r="B19" s="1" t="s">
        <v>35</v>
      </c>
      <c r="C19" s="2">
        <f>VLOOKUP($B19,[1]Data!$B$1:$K$53,6,FALSE)/VLOOKUP($B19,[1]Data!$B$2:$K$53,2,FALSE)</f>
        <v>918.26008646542255</v>
      </c>
      <c r="D19" s="3"/>
      <c r="E19" s="3">
        <f>VLOOKUP($B19,[1]Data!$B$1:$K$53,5,FALSE)/VLOOKUP($B19,[1]Data!$B$2:$K$53,2,FALSE)</f>
        <v>5.9107640398672209E-2</v>
      </c>
      <c r="F19" s="3"/>
      <c r="G19" s="4">
        <f>VLOOKUP($B19,[1]Data!$B$1:$K$53,6,FALSE)/VLOOKUP($B19,[1]Data!$B$2:$K$53,5,FALSE)</f>
        <v>15535.387308170237</v>
      </c>
      <c r="H19" s="2">
        <f>VLOOKUP($B19,[1]Data!$B$1:$K$53,5,FALSE)/VLOOKUP($B19,[1]Data!$B$2:$K$53,2,FALSE)</f>
        <v>5.9107640398672209E-2</v>
      </c>
      <c r="I19" s="3"/>
      <c r="J19" s="3">
        <f>VLOOKUP($B19,[1]Data!$B$1:$K$53,3,FALSE)/VLOOKUP($B19,[1]Data!$B$2:$K$53,2,FALSE)</f>
        <v>0.10262758227870591</v>
      </c>
      <c r="K19" s="3"/>
      <c r="L19" s="3">
        <f>VLOOKUP($B19,[1]Data!$B$1:$K$53,4,FALSE)/VLOOKUP($B19,[1]Data!$B$2:$K$53,3,FALSE)</f>
        <v>1</v>
      </c>
      <c r="M19" s="3"/>
      <c r="N19" s="4">
        <f>VLOOKUP($B19,[1]Data!$B$1:$K$53,5,FALSE)/VLOOKUP($B19,[1]Data!$B$2:$K$53,4,FALSE)</f>
        <v>0.57594302707193745</v>
      </c>
      <c r="O19" s="2">
        <f>VLOOKUP($B19,[1]Data!$B$1:$K$53,6,FALSE)/VLOOKUP($B19,[1]Data!$B$2:$K$53,5,FALSE)</f>
        <v>15535.387308170237</v>
      </c>
      <c r="P19" s="3"/>
      <c r="Q19" s="3">
        <f>VLOOKUP($B19,[1]Data!$B$1:$K$53,10,FALSE)/VLOOKUP($B19,[1]Data!$B$2:$K$53,5,FALSE)</f>
        <v>3.412586395619549E-2</v>
      </c>
      <c r="R19" s="3"/>
      <c r="S19" s="4">
        <f>VLOOKUP($B19,[1]Data!$B$1:$K$53,6,FALSE)/VLOOKUP($B19,[1]Data!$B$2:$K$53,10,FALSE)</f>
        <v>455237.91948862339</v>
      </c>
      <c r="T19" s="2">
        <f>VLOOKUP($B19,[1]Data!$B$1:$K$53,9,FALSE)/VLOOKUP($B19,[1]Data!$B$2:$K$53,6,FALSE)</f>
        <v>0.16233522528152511</v>
      </c>
      <c r="U19" s="3">
        <f>VLOOKUP($B19,[1]Data!$B$1:$K$53,9,FALSE)/VLOOKUP($B19,[1]Data!$B$2:$K$53,10,FALSE)</f>
        <v>73901.150216878479</v>
      </c>
      <c r="V19" s="3">
        <f>S19-U19</f>
        <v>381336.76927174488</v>
      </c>
      <c r="W19" s="4">
        <f>VLOOKUP($B19,[1]Data!$B$1:$K$53,9,FALSE)/VLOOKUP($B19,[1]Data!$B$2:$K$53,5,FALSE)</f>
        <v>2521.9405985075614</v>
      </c>
    </row>
    <row r="20" spans="1:23">
      <c r="A20" s="1" t="s">
        <v>36</v>
      </c>
      <c r="B20" s="1" t="s">
        <v>37</v>
      </c>
      <c r="C20" s="2">
        <f>VLOOKUP($B20,[1]Data!$B$1:$K$53,6,FALSE)/VLOOKUP($B20,[1]Data!$B$2:$K$53,2,FALSE)</f>
        <v>908.02910187650946</v>
      </c>
      <c r="D20" s="3"/>
      <c r="E20" s="3">
        <f>VLOOKUP($B20,[1]Data!$B$1:$K$53,5,FALSE)/VLOOKUP($B20,[1]Data!$B$2:$K$53,2,FALSE)</f>
        <v>8.7408571568701951E-2</v>
      </c>
      <c r="F20" s="3"/>
      <c r="G20" s="4">
        <f>VLOOKUP($B20,[1]Data!$B$1:$K$53,6,FALSE)/VLOOKUP($B20,[1]Data!$B$2:$K$53,5,FALSE)</f>
        <v>10388.330178383145</v>
      </c>
      <c r="H20" s="2">
        <f>VLOOKUP($B20,[1]Data!$B$1:$K$53,5,FALSE)/VLOOKUP($B20,[1]Data!$B$2:$K$53,2,FALSE)</f>
        <v>8.7408571568701951E-2</v>
      </c>
      <c r="I20" s="3"/>
      <c r="J20" s="3">
        <f>VLOOKUP($B20,[1]Data!$B$1:$K$53,3,FALSE)/VLOOKUP($B20,[1]Data!$B$2:$K$53,2,FALSE)</f>
        <v>9.8214790992625367E-2</v>
      </c>
      <c r="K20" s="3"/>
      <c r="L20" s="3">
        <f>VLOOKUP($B20,[1]Data!$B$1:$K$53,4,FALSE)/VLOOKUP($B20,[1]Data!$B$2:$K$53,3,FALSE)</f>
        <v>1</v>
      </c>
      <c r="M20" s="3"/>
      <c r="N20" s="4">
        <f>VLOOKUP($B20,[1]Data!$B$1:$K$53,5,FALSE)/VLOOKUP($B20,[1]Data!$B$2:$K$53,4,FALSE)</f>
        <v>0.88997360464031516</v>
      </c>
      <c r="O20" s="2">
        <f>VLOOKUP($B20,[1]Data!$B$1:$K$53,6,FALSE)/VLOOKUP($B20,[1]Data!$B$2:$K$53,5,FALSE)</f>
        <v>10388.330178383145</v>
      </c>
      <c r="P20" s="3"/>
      <c r="Q20" s="3">
        <f>VLOOKUP($B20,[1]Data!$B$1:$K$53,10,FALSE)/VLOOKUP($B20,[1]Data!$B$2:$K$53,5,FALSE)</f>
        <v>2.9929892279518311E-2</v>
      </c>
      <c r="R20" s="3"/>
      <c r="S20" s="4">
        <f>VLOOKUP($B20,[1]Data!$B$1:$K$53,6,FALSE)/VLOOKUP($B20,[1]Data!$B$2:$K$53,10,FALSE)</f>
        <v>347088.79274824884</v>
      </c>
      <c r="T20" s="2">
        <f>VLOOKUP($B20,[1]Data!$B$1:$K$53,9,FALSE)/VLOOKUP($B20,[1]Data!$B$2:$K$53,6,FALSE)</f>
        <v>0.17940130664797369</v>
      </c>
      <c r="U20" s="3">
        <f>VLOOKUP($B20,[1]Data!$B$1:$K$53,9,FALSE)/VLOOKUP($B20,[1]Data!$B$2:$K$53,10,FALSE)</f>
        <v>62268.182941903586</v>
      </c>
      <c r="V20" s="3">
        <f>S20-U20</f>
        <v>284820.60980634525</v>
      </c>
      <c r="W20" s="4">
        <f>VLOOKUP($B20,[1]Data!$B$1:$K$53,9,FALSE)/VLOOKUP($B20,[1]Data!$B$2:$K$53,5,FALSE)</f>
        <v>1863.6800078925139</v>
      </c>
    </row>
    <row r="21" spans="1:23">
      <c r="A21" s="1" t="s">
        <v>38</v>
      </c>
      <c r="B21" s="1" t="s">
        <v>39</v>
      </c>
      <c r="C21" s="2">
        <f>VLOOKUP($B21,[1]Data!$B$1:$K$53,6,FALSE)/VLOOKUP($B21,[1]Data!$B$2:$K$53,2,FALSE)</f>
        <v>632.48475671992128</v>
      </c>
      <c r="D21" s="3"/>
      <c r="E21" s="3">
        <f>VLOOKUP($B21,[1]Data!$B$1:$K$53,5,FALSE)/VLOOKUP($B21,[1]Data!$B$2:$K$53,2,FALSE)</f>
        <v>5.4975909644660328E-2</v>
      </c>
      <c r="F21" s="3"/>
      <c r="G21" s="4">
        <f>VLOOKUP($B21,[1]Data!$B$1:$K$53,6,FALSE)/VLOOKUP($B21,[1]Data!$B$2:$K$53,5,FALSE)</f>
        <v>11504.762009542355</v>
      </c>
      <c r="H21" s="2">
        <f>VLOOKUP($B21,[1]Data!$B$1:$K$53,5,FALSE)/VLOOKUP($B21,[1]Data!$B$2:$K$53,2,FALSE)</f>
        <v>5.4975909644660328E-2</v>
      </c>
      <c r="I21" s="3"/>
      <c r="J21" s="3">
        <f>VLOOKUP($B21,[1]Data!$B$1:$K$53,3,FALSE)/VLOOKUP($B21,[1]Data!$B$2:$K$53,2,FALSE)</f>
        <v>0.10188000034274383</v>
      </c>
      <c r="K21" s="3"/>
      <c r="L21" s="3">
        <f>VLOOKUP($B21,[1]Data!$B$1:$K$53,4,FALSE)/VLOOKUP($B21,[1]Data!$B$2:$K$53,3,FALSE)</f>
        <v>1</v>
      </c>
      <c r="M21" s="3"/>
      <c r="N21" s="4">
        <f>VLOOKUP($B21,[1]Data!$B$1:$K$53,5,FALSE)/VLOOKUP($B21,[1]Data!$B$2:$K$53,4,FALSE)</f>
        <v>0.53961434491274873</v>
      </c>
      <c r="O21" s="2">
        <f>VLOOKUP($B21,[1]Data!$B$1:$K$53,6,FALSE)/VLOOKUP($B21,[1]Data!$B$2:$K$53,5,FALSE)</f>
        <v>11504.762009542355</v>
      </c>
      <c r="P21" s="3"/>
      <c r="Q21" s="3">
        <f>VLOOKUP($B21,[1]Data!$B$1:$K$53,10,FALSE)/VLOOKUP($B21,[1]Data!$B$2:$K$53,5,FALSE)</f>
        <v>3.4100535794835685E-2</v>
      </c>
      <c r="R21" s="3"/>
      <c r="S21" s="4">
        <f>VLOOKUP($B21,[1]Data!$B$1:$K$53,6,FALSE)/VLOOKUP($B21,[1]Data!$B$2:$K$53,10,FALSE)</f>
        <v>337377.74909931712</v>
      </c>
      <c r="T21" s="2">
        <f>VLOOKUP($B21,[1]Data!$B$1:$K$53,9,FALSE)/VLOOKUP($B21,[1]Data!$B$2:$K$53,6,FALSE)</f>
        <v>0.19680532254717484</v>
      </c>
      <c r="U21" s="3">
        <f>VLOOKUP($B21,[1]Data!$B$1:$K$53,9,FALSE)/VLOOKUP($B21,[1]Data!$B$2:$K$53,10,FALSE)</f>
        <v>66397.736731730925</v>
      </c>
      <c r="V21" s="3">
        <f>S21-U21</f>
        <v>270980.0123675862</v>
      </c>
      <c r="W21" s="4">
        <f>VLOOKUP($B21,[1]Data!$B$1:$K$53,9,FALSE)/VLOOKUP($B21,[1]Data!$B$2:$K$53,5,FALSE)</f>
        <v>2264.1983981164667</v>
      </c>
    </row>
    <row r="22" spans="1:23">
      <c r="A22" s="1" t="s">
        <v>40</v>
      </c>
      <c r="B22" s="1" t="s">
        <v>41</v>
      </c>
      <c r="C22" s="2">
        <f>VLOOKUP($B22,[1]Data!$B$1:$K$53,6,FALSE)/VLOOKUP($B22,[1]Data!$B$2:$K$53,2,FALSE)</f>
        <v>1272.9865684255208</v>
      </c>
      <c r="D22" s="3"/>
      <c r="E22" s="3">
        <f>VLOOKUP($B22,[1]Data!$B$1:$K$53,5,FALSE)/VLOOKUP($B22,[1]Data!$B$2:$K$53,2,FALSE)</f>
        <v>9.3618960195595055E-2</v>
      </c>
      <c r="F22" s="3"/>
      <c r="G22" s="4">
        <f>VLOOKUP($B22,[1]Data!$B$1:$K$53,6,FALSE)/VLOOKUP($B22,[1]Data!$B$2:$K$53,5,FALSE)</f>
        <v>13597.529450935061</v>
      </c>
      <c r="H22" s="2">
        <f>VLOOKUP($B22,[1]Data!$B$1:$K$53,5,FALSE)/VLOOKUP($B22,[1]Data!$B$2:$K$53,2,FALSE)</f>
        <v>9.3618960195595055E-2</v>
      </c>
      <c r="I22" s="3"/>
      <c r="J22" s="3">
        <f>VLOOKUP($B22,[1]Data!$B$1:$K$53,3,FALSE)/VLOOKUP($B22,[1]Data!$B$2:$K$53,2,FALSE)</f>
        <v>0.11705163088684255</v>
      </c>
      <c r="K22" s="3"/>
      <c r="L22" s="3">
        <f>VLOOKUP($B22,[1]Data!$B$1:$K$53,4,FALSE)/VLOOKUP($B22,[1]Data!$B$2:$K$53,3,FALSE)</f>
        <v>1</v>
      </c>
      <c r="M22" s="3"/>
      <c r="N22" s="4">
        <f>VLOOKUP($B22,[1]Data!$B$1:$K$53,5,FALSE)/VLOOKUP($B22,[1]Data!$B$2:$K$53,4,FALSE)</f>
        <v>0.79980910548866602</v>
      </c>
      <c r="O22" s="2">
        <f>VLOOKUP($B22,[1]Data!$B$1:$K$53,6,FALSE)/VLOOKUP($B22,[1]Data!$B$2:$K$53,5,FALSE)</f>
        <v>13597.529450935061</v>
      </c>
      <c r="P22" s="3"/>
      <c r="Q22" s="3">
        <f>VLOOKUP($B22,[1]Data!$B$1:$K$53,10,FALSE)/VLOOKUP($B22,[1]Data!$B$2:$K$53,5,FALSE)</f>
        <v>3.3414512792311522E-2</v>
      </c>
      <c r="R22" s="3"/>
      <c r="S22" s="4">
        <f>VLOOKUP($B22,[1]Data!$B$1:$K$53,6,FALSE)/VLOOKUP($B22,[1]Data!$B$2:$K$53,10,FALSE)</f>
        <v>406934.84102104791</v>
      </c>
      <c r="T22" s="2">
        <f>VLOOKUP($B22,[1]Data!$B$1:$K$53,9,FALSE)/VLOOKUP($B22,[1]Data!$B$2:$K$53,6,FALSE)</f>
        <v>0.1685143952445593</v>
      </c>
      <c r="U22" s="3">
        <f>VLOOKUP($B22,[1]Data!$B$1:$K$53,9,FALSE)/VLOOKUP($B22,[1]Data!$B$2:$K$53,10,FALSE)</f>
        <v>68574.378638602779</v>
      </c>
      <c r="V22" s="3">
        <f>S22-U22</f>
        <v>338360.46238244511</v>
      </c>
      <c r="W22" s="4">
        <f>VLOOKUP($B22,[1]Data!$B$1:$K$53,9,FALSE)/VLOOKUP($B22,[1]Data!$B$2:$K$53,5,FALSE)</f>
        <v>2291.3794522444064</v>
      </c>
    </row>
    <row r="23" spans="1:23">
      <c r="A23" s="1" t="s">
        <v>42</v>
      </c>
      <c r="B23" s="1" t="s">
        <v>43</v>
      </c>
      <c r="C23" s="2">
        <f>VLOOKUP($B23,[1]Data!$B$1:$K$53,6,FALSE)/VLOOKUP($B23,[1]Data!$B$2:$K$53,2,FALSE)</f>
        <v>920.96395870243134</v>
      </c>
      <c r="D23" s="3"/>
      <c r="E23" s="3">
        <f>VLOOKUP($B23,[1]Data!$B$1:$K$53,5,FALSE)/VLOOKUP($B23,[1]Data!$B$2:$K$53,2,FALSE)</f>
        <v>6.841657470767136E-2</v>
      </c>
      <c r="F23" s="3"/>
      <c r="G23" s="4">
        <f>VLOOKUP($B23,[1]Data!$B$1:$K$53,6,FALSE)/VLOOKUP($B23,[1]Data!$B$2:$K$53,5,FALSE)</f>
        <v>13461.12345783903</v>
      </c>
      <c r="H23" s="2">
        <f>VLOOKUP($B23,[1]Data!$B$1:$K$53,5,FALSE)/VLOOKUP($B23,[1]Data!$B$2:$K$53,2,FALSE)</f>
        <v>6.841657470767136E-2</v>
      </c>
      <c r="I23" s="3"/>
      <c r="J23" s="3">
        <f>VLOOKUP($B23,[1]Data!$B$1:$K$53,3,FALSE)/VLOOKUP($B23,[1]Data!$B$2:$K$53,2,FALSE)</f>
        <v>0.10257912476247963</v>
      </c>
      <c r="K23" s="3"/>
      <c r="L23" s="3">
        <f>VLOOKUP($B23,[1]Data!$B$1:$K$53,4,FALSE)/VLOOKUP($B23,[1]Data!$B$2:$K$53,3,FALSE)</f>
        <v>1</v>
      </c>
      <c r="M23" s="3"/>
      <c r="N23" s="4">
        <f>VLOOKUP($B23,[1]Data!$B$1:$K$53,5,FALSE)/VLOOKUP($B23,[1]Data!$B$2:$K$53,4,FALSE)</f>
        <v>0.66696391557335732</v>
      </c>
      <c r="O23" s="2">
        <f>VLOOKUP($B23,[1]Data!$B$1:$K$53,6,FALSE)/VLOOKUP($B23,[1]Data!$B$2:$K$53,5,FALSE)</f>
        <v>13461.12345783903</v>
      </c>
      <c r="P23" s="3"/>
      <c r="Q23" s="3">
        <f>VLOOKUP($B23,[1]Data!$B$1:$K$53,10,FALSE)/VLOOKUP($B23,[1]Data!$B$2:$K$53,5,FALSE)</f>
        <v>5.4124875352701551E-2</v>
      </c>
      <c r="R23" s="3"/>
      <c r="S23" s="4">
        <f>VLOOKUP($B23,[1]Data!$B$1:$K$53,6,FALSE)/VLOOKUP($B23,[1]Data!$B$2:$K$53,10,FALSE)</f>
        <v>248704.93225380039</v>
      </c>
      <c r="T23" s="2">
        <f>VLOOKUP($B23,[1]Data!$B$1:$K$53,9,FALSE)/VLOOKUP($B23,[1]Data!$B$2:$K$53,6,FALSE)</f>
        <v>0.21003064951967804</v>
      </c>
      <c r="U23" s="3">
        <f>VLOOKUP($B23,[1]Data!$B$1:$K$53,9,FALSE)/VLOOKUP($B23,[1]Data!$B$2:$K$53,10,FALSE)</f>
        <v>52235.658460013219</v>
      </c>
      <c r="V23" s="3">
        <f>S23-U23</f>
        <v>196469.27379378717</v>
      </c>
      <c r="W23" s="4">
        <f>VLOOKUP($B23,[1]Data!$B$1:$K$53,9,FALSE)/VLOOKUP($B23,[1]Data!$B$2:$K$53,5,FALSE)</f>
        <v>2827.2485031145056</v>
      </c>
    </row>
    <row r="24" spans="1:23">
      <c r="A24" s="1" t="s">
        <v>44</v>
      </c>
      <c r="B24" s="1" t="s">
        <v>45</v>
      </c>
      <c r="C24" s="2">
        <f>VLOOKUP($B24,[1]Data!$B$1:$K$53,6,FALSE)/VLOOKUP($B24,[1]Data!$B$2:$K$53,2,FALSE)</f>
        <v>1133.4922480292344</v>
      </c>
      <c r="D24" s="3"/>
      <c r="E24" s="3">
        <f>VLOOKUP($B24,[1]Data!$B$1:$K$53,5,FALSE)/VLOOKUP($B24,[1]Data!$B$2:$K$53,2,FALSE)</f>
        <v>0.11748898732867823</v>
      </c>
      <c r="F24" s="3"/>
      <c r="G24" s="4">
        <f>VLOOKUP($B24,[1]Data!$B$1:$K$53,6,FALSE)/VLOOKUP($B24,[1]Data!$B$2:$K$53,5,FALSE)</f>
        <v>9647.6467607833147</v>
      </c>
      <c r="H24" s="2">
        <f>VLOOKUP($B24,[1]Data!$B$1:$K$53,5,FALSE)/VLOOKUP($B24,[1]Data!$B$2:$K$53,2,FALSE)</f>
        <v>0.11748898732867823</v>
      </c>
      <c r="I24" s="3"/>
      <c r="J24" s="3">
        <f>VLOOKUP($B24,[1]Data!$B$1:$K$53,3,FALSE)/VLOOKUP($B24,[1]Data!$B$2:$K$53,2,FALSE)</f>
        <v>0.10656512000249822</v>
      </c>
      <c r="K24" s="3"/>
      <c r="L24" s="3">
        <f>VLOOKUP($B24,[1]Data!$B$1:$K$53,4,FALSE)/VLOOKUP($B24,[1]Data!$B$2:$K$53,3,FALSE)</f>
        <v>1</v>
      </c>
      <c r="M24" s="3"/>
      <c r="N24" s="4">
        <f>VLOOKUP($B24,[1]Data!$B$1:$K$53,5,FALSE)/VLOOKUP($B24,[1]Data!$B$2:$K$53,4,FALSE)</f>
        <v>1.1025088446005964</v>
      </c>
      <c r="O24" s="2">
        <f>VLOOKUP($B24,[1]Data!$B$1:$K$53,6,FALSE)/VLOOKUP($B24,[1]Data!$B$2:$K$53,5,FALSE)</f>
        <v>9647.6467607833147</v>
      </c>
      <c r="P24" s="3"/>
      <c r="Q24" s="3">
        <f>VLOOKUP($B24,[1]Data!$B$1:$K$53,10,FALSE)/VLOOKUP($B24,[1]Data!$B$2:$K$53,5,FALSE)</f>
        <v>2.4212103005955429E-2</v>
      </c>
      <c r="R24" s="3"/>
      <c r="S24" s="4">
        <f>VLOOKUP($B24,[1]Data!$B$1:$K$53,6,FALSE)/VLOOKUP($B24,[1]Data!$B$2:$K$53,10,FALSE)</f>
        <v>398463.80789022299</v>
      </c>
      <c r="T24" s="2">
        <f>VLOOKUP($B24,[1]Data!$B$1:$K$53,9,FALSE)/VLOOKUP($B24,[1]Data!$B$2:$K$53,6,FALSE)</f>
        <v>0.17863729371175635</v>
      </c>
      <c r="U24" s="3">
        <f>VLOOKUP($B24,[1]Data!$B$1:$K$53,9,FALSE)/VLOOKUP($B24,[1]Data!$B$2:$K$53,10,FALSE)</f>
        <v>71180.496283590619</v>
      </c>
      <c r="V24" s="3">
        <f>S24-U24</f>
        <v>327283.31160663237</v>
      </c>
      <c r="W24" s="4">
        <f>VLOOKUP($B24,[1]Data!$B$1:$K$53,9,FALSE)/VLOOKUP($B24,[1]Data!$B$2:$K$53,5,FALSE)</f>
        <v>1723.4295080333238</v>
      </c>
    </row>
    <row r="25" spans="1:23">
      <c r="A25" s="1" t="s">
        <v>46</v>
      </c>
      <c r="B25" s="1" t="s">
        <v>47</v>
      </c>
      <c r="C25" s="2">
        <f>VLOOKUP($B25,[1]Data!$B$1:$K$53,6,FALSE)/VLOOKUP($B25,[1]Data!$B$2:$K$53,2,FALSE)</f>
        <v>1024.8021449455007</v>
      </c>
      <c r="D25" s="3"/>
      <c r="E25" s="3">
        <f>VLOOKUP($B25,[1]Data!$B$1:$K$53,5,FALSE)/VLOOKUP($B25,[1]Data!$B$2:$K$53,2,FALSE)</f>
        <v>7.5222915347408409E-2</v>
      </c>
      <c r="F25" s="3"/>
      <c r="G25" s="4">
        <f>VLOOKUP($B25,[1]Data!$B$1:$K$53,6,FALSE)/VLOOKUP($B25,[1]Data!$B$2:$K$53,5,FALSE)</f>
        <v>13623.536660505237</v>
      </c>
      <c r="H25" s="2">
        <f>VLOOKUP($B25,[1]Data!$B$1:$K$53,5,FALSE)/VLOOKUP($B25,[1]Data!$B$2:$K$53,2,FALSE)</f>
        <v>7.5222915347408409E-2</v>
      </c>
      <c r="I25" s="3"/>
      <c r="J25" s="3">
        <f>VLOOKUP($B25,[1]Data!$B$1:$K$53,3,FALSE)/VLOOKUP($B25,[1]Data!$B$2:$K$53,2,FALSE)</f>
        <v>0.10033225098018081</v>
      </c>
      <c r="K25" s="3"/>
      <c r="L25" s="3">
        <f>VLOOKUP($B25,[1]Data!$B$1:$K$53,4,FALSE)/VLOOKUP($B25,[1]Data!$B$2:$K$53,3,FALSE)</f>
        <v>1</v>
      </c>
      <c r="M25" s="3"/>
      <c r="N25" s="4">
        <f>VLOOKUP($B25,[1]Data!$B$1:$K$53,5,FALSE)/VLOOKUP($B25,[1]Data!$B$2:$K$53,4,FALSE)</f>
        <v>0.74973814115131954</v>
      </c>
      <c r="O25" s="2">
        <f>VLOOKUP($B25,[1]Data!$B$1:$K$53,6,FALSE)/VLOOKUP($B25,[1]Data!$B$2:$K$53,5,FALSE)</f>
        <v>13623.536660505237</v>
      </c>
      <c r="P25" s="3"/>
      <c r="Q25" s="3">
        <f>VLOOKUP($B25,[1]Data!$B$1:$K$53,10,FALSE)/VLOOKUP($B25,[1]Data!$B$2:$K$53,5,FALSE)</f>
        <v>3.280602960351918E-2</v>
      </c>
      <c r="R25" s="3"/>
      <c r="S25" s="4">
        <f>VLOOKUP($B25,[1]Data!$B$1:$K$53,6,FALSE)/VLOOKUP($B25,[1]Data!$B$2:$K$53,10,FALSE)</f>
        <v>415275.38763922255</v>
      </c>
      <c r="T25" s="2">
        <f>VLOOKUP($B25,[1]Data!$B$1:$K$53,9,FALSE)/VLOOKUP($B25,[1]Data!$B$2:$K$53,6,FALSE)</f>
        <v>0.14939264156638862</v>
      </c>
      <c r="U25" s="3">
        <f>VLOOKUP($B25,[1]Data!$B$1:$K$53,9,FALSE)/VLOOKUP($B25,[1]Data!$B$2:$K$53,10,FALSE)</f>
        <v>62039.087136929462</v>
      </c>
      <c r="V25" s="3">
        <f>S25-U25</f>
        <v>353236.3005022931</v>
      </c>
      <c r="W25" s="4">
        <f>VLOOKUP($B25,[1]Data!$B$1:$K$53,9,FALSE)/VLOOKUP($B25,[1]Data!$B$2:$K$53,5,FALSE)</f>
        <v>2035.2561291894137</v>
      </c>
    </row>
    <row r="26" spans="1:23">
      <c r="A26" s="1" t="s">
        <v>48</v>
      </c>
      <c r="B26" s="1" t="s">
        <v>49</v>
      </c>
      <c r="C26" s="2">
        <f>VLOOKUP($B26,[1]Data!$B$1:$K$53,6,FALSE)/VLOOKUP($B26,[1]Data!$B$2:$K$53,2,FALSE)</f>
        <v>884.87083192130751</v>
      </c>
      <c r="D26" s="3"/>
      <c r="E26" s="3">
        <f>VLOOKUP($B26,[1]Data!$B$1:$K$53,5,FALSE)/VLOOKUP($B26,[1]Data!$B$2:$K$53,2,FALSE)</f>
        <v>6.9962267584396734E-2</v>
      </c>
      <c r="F26" s="3"/>
      <c r="G26" s="4">
        <f>VLOOKUP($B26,[1]Data!$B$1:$K$53,6,FALSE)/VLOOKUP($B26,[1]Data!$B$2:$K$53,5,FALSE)</f>
        <v>12647.829501150343</v>
      </c>
      <c r="H26" s="2">
        <f>VLOOKUP($B26,[1]Data!$B$1:$K$53,5,FALSE)/VLOOKUP($B26,[1]Data!$B$2:$K$53,2,FALSE)</f>
        <v>6.9962267584396734E-2</v>
      </c>
      <c r="I26" s="3"/>
      <c r="J26" s="3">
        <f>VLOOKUP($B26,[1]Data!$B$1:$K$53,3,FALSE)/VLOOKUP($B26,[1]Data!$B$2:$K$53,2,FALSE)</f>
        <v>9.7855609800481233E-2</v>
      </c>
      <c r="K26" s="3"/>
      <c r="L26" s="3">
        <f>VLOOKUP($B26,[1]Data!$B$1:$K$53,4,FALSE)/VLOOKUP($B26,[1]Data!$B$2:$K$53,3,FALSE)</f>
        <v>1</v>
      </c>
      <c r="M26" s="3"/>
      <c r="N26" s="4">
        <f>VLOOKUP($B26,[1]Data!$B$1:$K$53,5,FALSE)/VLOOKUP($B26,[1]Data!$B$2:$K$53,4,FALSE)</f>
        <v>0.71495408108991909</v>
      </c>
      <c r="O26" s="2">
        <f>VLOOKUP($B26,[1]Data!$B$1:$K$53,6,FALSE)/VLOOKUP($B26,[1]Data!$B$2:$K$53,5,FALSE)</f>
        <v>12647.829501150343</v>
      </c>
      <c r="P26" s="3"/>
      <c r="Q26" s="3">
        <f>VLOOKUP($B26,[1]Data!$B$1:$K$53,10,FALSE)/VLOOKUP($B26,[1]Data!$B$2:$K$53,5,FALSE)</f>
        <v>4.6449088679791146E-2</v>
      </c>
      <c r="R26" s="3"/>
      <c r="S26" s="4">
        <f>VLOOKUP($B26,[1]Data!$B$1:$K$53,6,FALSE)/VLOOKUP($B26,[1]Data!$B$2:$K$53,10,FALSE)</f>
        <v>272294.45960374898</v>
      </c>
      <c r="T26" s="2">
        <f>VLOOKUP($B26,[1]Data!$B$1:$K$53,9,FALSE)/VLOOKUP($B26,[1]Data!$B$2:$K$53,6,FALSE)</f>
        <v>0.23440217718077527</v>
      </c>
      <c r="U26" s="3">
        <f>VLOOKUP($B26,[1]Data!$B$1:$K$53,9,FALSE)/VLOOKUP($B26,[1]Data!$B$2:$K$53,10,FALSE)</f>
        <v>63826.414165381422</v>
      </c>
      <c r="V26" s="3">
        <f>S26-U26</f>
        <v>208468.04543836755</v>
      </c>
      <c r="W26" s="4">
        <f>VLOOKUP($B26,[1]Data!$B$1:$K$53,9,FALSE)/VLOOKUP($B26,[1]Data!$B$2:$K$53,5,FALSE)</f>
        <v>2964.6787716808794</v>
      </c>
    </row>
    <row r="27" spans="1:23">
      <c r="A27" s="1" t="s">
        <v>50</v>
      </c>
      <c r="B27" s="1" t="s">
        <v>51</v>
      </c>
      <c r="C27" s="2">
        <f>VLOOKUP($B27,[1]Data!$B$1:$K$53,6,FALSE)/VLOOKUP($B27,[1]Data!$B$2:$K$53,2,FALSE)</f>
        <v>783.96463779708517</v>
      </c>
      <c r="D27" s="3"/>
      <c r="E27" s="3">
        <f>VLOOKUP($B27,[1]Data!$B$1:$K$53,5,FALSE)/VLOOKUP($B27,[1]Data!$B$2:$K$53,2,FALSE)</f>
        <v>5.2981621483951011E-2</v>
      </c>
      <c r="F27" s="3"/>
      <c r="G27" s="4">
        <f>VLOOKUP($B27,[1]Data!$B$1:$K$53,6,FALSE)/VLOOKUP($B27,[1]Data!$B$2:$K$53,5,FALSE)</f>
        <v>14796.916663537011</v>
      </c>
      <c r="H27" s="2">
        <f>VLOOKUP($B27,[1]Data!$B$1:$K$53,5,FALSE)/VLOOKUP($B27,[1]Data!$B$2:$K$53,2,FALSE)</f>
        <v>5.2981621483951011E-2</v>
      </c>
      <c r="I27" s="3"/>
      <c r="J27" s="3">
        <f>VLOOKUP($B27,[1]Data!$B$1:$K$53,3,FALSE)/VLOOKUP($B27,[1]Data!$B$2:$K$53,2,FALSE)</f>
        <v>9.8762263204863796E-2</v>
      </c>
      <c r="K27" s="3"/>
      <c r="L27" s="3">
        <f>VLOOKUP($B27,[1]Data!$B$1:$K$53,4,FALSE)/VLOOKUP($B27,[1]Data!$B$2:$K$53,3,FALSE)</f>
        <v>1</v>
      </c>
      <c r="M27" s="3"/>
      <c r="N27" s="4">
        <f>VLOOKUP($B27,[1]Data!$B$1:$K$53,5,FALSE)/VLOOKUP($B27,[1]Data!$B$2:$K$53,4,FALSE)</f>
        <v>0.53645612974715418</v>
      </c>
      <c r="O27" s="2">
        <f>VLOOKUP($B27,[1]Data!$B$1:$K$53,6,FALSE)/VLOOKUP($B27,[1]Data!$B$2:$K$53,5,FALSE)</f>
        <v>14796.916663537011</v>
      </c>
      <c r="P27" s="3"/>
      <c r="Q27" s="3">
        <f>VLOOKUP($B27,[1]Data!$B$1:$K$53,10,FALSE)/VLOOKUP($B27,[1]Data!$B$2:$K$53,5,FALSE)</f>
        <v>3.8682540278664516E-2</v>
      </c>
      <c r="R27" s="3"/>
      <c r="S27" s="4">
        <f>VLOOKUP($B27,[1]Data!$B$1:$K$53,6,FALSE)/VLOOKUP($B27,[1]Data!$B$2:$K$53,10,FALSE)</f>
        <v>382521.84466019418</v>
      </c>
      <c r="T27" s="2">
        <f>VLOOKUP($B27,[1]Data!$B$1:$K$53,9,FALSE)/VLOOKUP($B27,[1]Data!$B$2:$K$53,6,FALSE)</f>
        <v>0.15378529051580275</v>
      </c>
      <c r="U27" s="3">
        <f>VLOOKUP($B27,[1]Data!$B$1:$K$53,9,FALSE)/VLOOKUP($B27,[1]Data!$B$2:$K$53,10,FALSE)</f>
        <v>58826.23300970874</v>
      </c>
      <c r="V27" s="3">
        <f>S27-U27</f>
        <v>323695.61165048543</v>
      </c>
      <c r="W27" s="4">
        <f>VLOOKUP($B27,[1]Data!$B$1:$K$53,9,FALSE)/VLOOKUP($B27,[1]Data!$B$2:$K$53,5,FALSE)</f>
        <v>2275.5481278401621</v>
      </c>
    </row>
    <row r="28" spans="1:23">
      <c r="A28" s="1" t="s">
        <v>52</v>
      </c>
      <c r="B28" s="1" t="s">
        <v>53</v>
      </c>
      <c r="C28" s="2">
        <f>VLOOKUP($B28,[1]Data!$B$1:$K$53,6,FALSE)/VLOOKUP($B28,[1]Data!$B$2:$K$53,2,FALSE)</f>
        <v>917.374298898333</v>
      </c>
      <c r="D28" s="3"/>
      <c r="E28" s="3">
        <f>VLOOKUP($B28,[1]Data!$B$1:$K$53,5,FALSE)/VLOOKUP($B28,[1]Data!$B$2:$K$53,2,FALSE)</f>
        <v>7.1916145229332457E-2</v>
      </c>
      <c r="F28" s="3"/>
      <c r="G28" s="4">
        <f>VLOOKUP($B28,[1]Data!$B$1:$K$53,6,FALSE)/VLOOKUP($B28,[1]Data!$B$2:$K$53,5,FALSE)</f>
        <v>12756.166170655142</v>
      </c>
      <c r="H28" s="2">
        <f>VLOOKUP($B28,[1]Data!$B$1:$K$53,5,FALSE)/VLOOKUP($B28,[1]Data!$B$2:$K$53,2,FALSE)</f>
        <v>7.1916145229332457E-2</v>
      </c>
      <c r="I28" s="3"/>
      <c r="J28" s="3">
        <f>VLOOKUP($B28,[1]Data!$B$1:$K$53,3,FALSE)/VLOOKUP($B28,[1]Data!$B$2:$K$53,2,FALSE)</f>
        <v>0.10144252282623209</v>
      </c>
      <c r="K28" s="3"/>
      <c r="L28" s="3">
        <f>VLOOKUP($B28,[1]Data!$B$1:$K$53,4,FALSE)/VLOOKUP($B28,[1]Data!$B$2:$K$53,3,FALSE)</f>
        <v>1</v>
      </c>
      <c r="M28" s="3"/>
      <c r="N28" s="4">
        <f>VLOOKUP($B28,[1]Data!$B$1:$K$53,5,FALSE)/VLOOKUP($B28,[1]Data!$B$2:$K$53,4,FALSE)</f>
        <v>0.70893490447317242</v>
      </c>
      <c r="O28" s="2">
        <f>VLOOKUP($B28,[1]Data!$B$1:$K$53,6,FALSE)/VLOOKUP($B28,[1]Data!$B$2:$K$53,5,FALSE)</f>
        <v>12756.166170655142</v>
      </c>
      <c r="P28" s="3"/>
      <c r="Q28" s="3">
        <f>VLOOKUP($B28,[1]Data!$B$1:$K$53,10,FALSE)/VLOOKUP($B28,[1]Data!$B$2:$K$53,5,FALSE)</f>
        <v>3.2894736842105261E-2</v>
      </c>
      <c r="R28" s="3"/>
      <c r="S28" s="4">
        <f>VLOOKUP($B28,[1]Data!$B$1:$K$53,6,FALSE)/VLOOKUP($B28,[1]Data!$B$2:$K$53,10,FALSE)</f>
        <v>387787.45158791635</v>
      </c>
      <c r="T28" s="2">
        <f>VLOOKUP($B28,[1]Data!$B$1:$K$53,9,FALSE)/VLOOKUP($B28,[1]Data!$B$2:$K$53,6,FALSE)</f>
        <v>0.1893246078569237</v>
      </c>
      <c r="U28" s="3">
        <f>VLOOKUP($B28,[1]Data!$B$1:$K$53,9,FALSE)/VLOOKUP($B28,[1]Data!$B$2:$K$53,10,FALSE)</f>
        <v>73417.707203718048</v>
      </c>
      <c r="V28" s="3">
        <f>S28-U28</f>
        <v>314369.74438419833</v>
      </c>
      <c r="W28" s="4">
        <f>VLOOKUP($B28,[1]Data!$B$1:$K$53,9,FALSE)/VLOOKUP($B28,[1]Data!$B$2:$K$53,5,FALSE)</f>
        <v>2415.0561580170411</v>
      </c>
    </row>
    <row r="29" spans="1:23">
      <c r="A29" s="1" t="s">
        <v>54</v>
      </c>
      <c r="B29" s="1" t="s">
        <v>55</v>
      </c>
      <c r="C29" s="2">
        <f>VLOOKUP($B29,[1]Data!$B$1:$K$53,6,FALSE)/VLOOKUP($B29,[1]Data!$B$2:$K$53,2,FALSE)</f>
        <v>1337.8724121961957</v>
      </c>
      <c r="D29" s="3"/>
      <c r="E29" s="3">
        <f>VLOOKUP($B29,[1]Data!$B$1:$K$53,5,FALSE)/VLOOKUP($B29,[1]Data!$B$2:$K$53,2,FALSE)</f>
        <v>7.8854762816811225E-2</v>
      </c>
      <c r="F29" s="3"/>
      <c r="G29" s="4">
        <f>VLOOKUP($B29,[1]Data!$B$1:$K$53,6,FALSE)/VLOOKUP($B29,[1]Data!$B$2:$K$53,5,FALSE)</f>
        <v>16966.285413909987</v>
      </c>
      <c r="H29" s="2">
        <f>VLOOKUP($B29,[1]Data!$B$1:$K$53,5,FALSE)/VLOOKUP($B29,[1]Data!$B$2:$K$53,2,FALSE)</f>
        <v>7.8854762816811225E-2</v>
      </c>
      <c r="I29" s="3"/>
      <c r="J29" s="3">
        <f>VLOOKUP($B29,[1]Data!$B$1:$K$53,3,FALSE)/VLOOKUP($B29,[1]Data!$B$2:$K$53,2,FALSE)</f>
        <v>0.12914005728758712</v>
      </c>
      <c r="K29" s="3"/>
      <c r="L29" s="3">
        <f>VLOOKUP($B29,[1]Data!$B$1:$K$53,4,FALSE)/VLOOKUP($B29,[1]Data!$B$2:$K$53,3,FALSE)</f>
        <v>1</v>
      </c>
      <c r="M29" s="3"/>
      <c r="N29" s="4">
        <f>VLOOKUP($B29,[1]Data!$B$1:$K$53,5,FALSE)/VLOOKUP($B29,[1]Data!$B$2:$K$53,4,FALSE)</f>
        <v>0.6106142778085224</v>
      </c>
      <c r="O29" s="2">
        <f>VLOOKUP($B29,[1]Data!$B$1:$K$53,6,FALSE)/VLOOKUP($B29,[1]Data!$B$2:$K$53,5,FALSE)</f>
        <v>16966.285413909987</v>
      </c>
      <c r="P29" s="3"/>
      <c r="Q29" s="3">
        <f>VLOOKUP($B29,[1]Data!$B$1:$K$53,10,FALSE)/VLOOKUP($B29,[1]Data!$B$2:$K$53,5,FALSE)</f>
        <v>5.8492994254019465E-2</v>
      </c>
      <c r="R29" s="3"/>
      <c r="S29" s="4">
        <f>VLOOKUP($B29,[1]Data!$B$1:$K$53,6,FALSE)/VLOOKUP($B29,[1]Data!$B$2:$K$53,10,FALSE)</f>
        <v>290056.70901766344</v>
      </c>
      <c r="T29" s="2">
        <f>VLOOKUP($B29,[1]Data!$B$1:$K$53,9,FALSE)/VLOOKUP($B29,[1]Data!$B$2:$K$53,6,FALSE)</f>
        <v>0.2004743951205806</v>
      </c>
      <c r="U29" s="3">
        <f>VLOOKUP($B29,[1]Data!$B$1:$K$53,9,FALSE)/VLOOKUP($B29,[1]Data!$B$2:$K$53,10,FALSE)</f>
        <v>58148.943290982337</v>
      </c>
      <c r="V29" s="3">
        <f>S29-U29</f>
        <v>231907.7657266811</v>
      </c>
      <c r="W29" s="4">
        <f>VLOOKUP($B29,[1]Data!$B$1:$K$53,9,FALSE)/VLOOKUP($B29,[1]Data!$B$2:$K$53,5,FALSE)</f>
        <v>3401.3058057967337</v>
      </c>
    </row>
    <row r="30" spans="1:23">
      <c r="A30" s="1" t="s">
        <v>56</v>
      </c>
      <c r="B30" s="1" t="s">
        <v>57</v>
      </c>
      <c r="C30" s="2">
        <f>VLOOKUP($B30,[1]Data!$B$1:$K$53,6,FALSE)/VLOOKUP($B30,[1]Data!$B$2:$K$53,2,FALSE)</f>
        <v>1163.511503791467</v>
      </c>
      <c r="D30" s="3"/>
      <c r="E30" s="3">
        <f>VLOOKUP($B30,[1]Data!$B$1:$K$53,5,FALSE)/VLOOKUP($B30,[1]Data!$B$2:$K$53,2,FALSE)</f>
        <v>7.1409288335189003E-2</v>
      </c>
      <c r="F30" s="3"/>
      <c r="G30" s="4">
        <f>VLOOKUP($B30,[1]Data!$B$1:$K$53,6,FALSE)/VLOOKUP($B30,[1]Data!$B$2:$K$53,5,FALSE)</f>
        <v>16293.559716350133</v>
      </c>
      <c r="H30" s="2">
        <f>VLOOKUP($B30,[1]Data!$B$1:$K$53,5,FALSE)/VLOOKUP($B30,[1]Data!$B$2:$K$53,2,FALSE)</f>
        <v>7.1409288335189003E-2</v>
      </c>
      <c r="I30" s="3"/>
      <c r="J30" s="3">
        <f>VLOOKUP($B30,[1]Data!$B$1:$K$53,3,FALSE)/VLOOKUP($B30,[1]Data!$B$2:$K$53,2,FALSE)</f>
        <v>0.11036547281118063</v>
      </c>
      <c r="K30" s="3"/>
      <c r="L30" s="3">
        <f>VLOOKUP($B30,[1]Data!$B$1:$K$53,4,FALSE)/VLOOKUP($B30,[1]Data!$B$2:$K$53,3,FALSE)</f>
        <v>1</v>
      </c>
      <c r="M30" s="3"/>
      <c r="N30" s="4">
        <f>VLOOKUP($B30,[1]Data!$B$1:$K$53,5,FALSE)/VLOOKUP($B30,[1]Data!$B$2:$K$53,4,FALSE)</f>
        <v>0.64702561875814157</v>
      </c>
      <c r="O30" s="2">
        <f>VLOOKUP($B30,[1]Data!$B$1:$K$53,6,FALSE)/VLOOKUP($B30,[1]Data!$B$2:$K$53,5,FALSE)</f>
        <v>16293.559716350133</v>
      </c>
      <c r="P30" s="3"/>
      <c r="Q30" s="3">
        <f>VLOOKUP($B30,[1]Data!$B$1:$K$53,10,FALSE)/VLOOKUP($B30,[1]Data!$B$2:$K$53,5,FALSE)</f>
        <v>4.5567411583115225E-2</v>
      </c>
      <c r="R30" s="3"/>
      <c r="S30" s="4">
        <f>VLOOKUP($B30,[1]Data!$B$1:$K$53,6,FALSE)/VLOOKUP($B30,[1]Data!$B$2:$K$53,10,FALSE)</f>
        <v>357570.44673539518</v>
      </c>
      <c r="T30" s="2">
        <f>VLOOKUP($B30,[1]Data!$B$1:$K$53,9,FALSE)/VLOOKUP($B30,[1]Data!$B$2:$K$53,6,FALSE)</f>
        <v>0.19124676847375857</v>
      </c>
      <c r="U30" s="3">
        <f>VLOOKUP($B30,[1]Data!$B$1:$K$53,9,FALSE)/VLOOKUP($B30,[1]Data!$B$2:$K$53,10,FALSE)</f>
        <v>68384.192439862542</v>
      </c>
      <c r="V30" s="3">
        <f>S30-U30</f>
        <v>289186.25429553265</v>
      </c>
      <c r="W30" s="4">
        <f>VLOOKUP($B30,[1]Data!$B$1:$K$53,9,FALSE)/VLOOKUP($B30,[1]Data!$B$2:$K$53,5,FALSE)</f>
        <v>3116.0906426861734</v>
      </c>
    </row>
    <row r="31" spans="1:23">
      <c r="A31" s="1" t="s">
        <v>58</v>
      </c>
      <c r="B31" s="1" t="s">
        <v>59</v>
      </c>
      <c r="C31" s="2">
        <f>VLOOKUP($B31,[1]Data!$B$1:$K$53,6,FALSE)/VLOOKUP($B31,[1]Data!$B$2:$K$53,2,FALSE)</f>
        <v>702.42019871009552</v>
      </c>
      <c r="D31" s="3"/>
      <c r="E31" s="3">
        <f>VLOOKUP($B31,[1]Data!$B$1:$K$53,5,FALSE)/VLOOKUP($B31,[1]Data!$B$2:$K$53,2,FALSE)</f>
        <v>6.2600797445026113E-2</v>
      </c>
      <c r="F31" s="3"/>
      <c r="G31" s="4">
        <f>VLOOKUP($B31,[1]Data!$B$1:$K$53,6,FALSE)/VLOOKUP($B31,[1]Data!$B$2:$K$53,5,FALSE)</f>
        <v>11220.627010813034</v>
      </c>
      <c r="H31" s="2">
        <f>VLOOKUP($B31,[1]Data!$B$1:$K$53,5,FALSE)/VLOOKUP($B31,[1]Data!$B$2:$K$53,2,FALSE)</f>
        <v>6.2600797445026113E-2</v>
      </c>
      <c r="I31" s="3"/>
      <c r="J31" s="3">
        <f>VLOOKUP($B31,[1]Data!$B$1:$K$53,3,FALSE)/VLOOKUP($B31,[1]Data!$B$2:$K$53,2,FALSE)</f>
        <v>9.6116657757371368E-2</v>
      </c>
      <c r="K31" s="3"/>
      <c r="L31" s="3">
        <f>VLOOKUP($B31,[1]Data!$B$1:$K$53,4,FALSE)/VLOOKUP($B31,[1]Data!$B$2:$K$53,3,FALSE)</f>
        <v>1</v>
      </c>
      <c r="M31" s="3"/>
      <c r="N31" s="4">
        <f>VLOOKUP($B31,[1]Data!$B$1:$K$53,5,FALSE)/VLOOKUP($B31,[1]Data!$B$2:$K$53,4,FALSE)</f>
        <v>0.6513001898489873</v>
      </c>
      <c r="O31" s="2">
        <f>VLOOKUP($B31,[1]Data!$B$1:$K$53,6,FALSE)/VLOOKUP($B31,[1]Data!$B$2:$K$53,5,FALSE)</f>
        <v>11220.627010813034</v>
      </c>
      <c r="P31" s="3"/>
      <c r="Q31" s="3">
        <f>VLOOKUP($B31,[1]Data!$B$1:$K$53,10,FALSE)/VLOOKUP($B31,[1]Data!$B$2:$K$53,5,FALSE)</f>
        <v>2.8230000725706958E-2</v>
      </c>
      <c r="R31" s="3"/>
      <c r="S31" s="4">
        <f>VLOOKUP($B31,[1]Data!$B$1:$K$53,6,FALSE)/VLOOKUP($B31,[1]Data!$B$2:$K$53,10,FALSE)</f>
        <v>397471.72236503859</v>
      </c>
      <c r="T31" s="2">
        <f>VLOOKUP($B31,[1]Data!$B$1:$K$53,9,FALSE)/VLOOKUP($B31,[1]Data!$B$2:$K$53,6,FALSE)</f>
        <v>0.17010101336748235</v>
      </c>
      <c r="U31" s="3">
        <f>VLOOKUP($B31,[1]Data!$B$1:$K$53,9,FALSE)/VLOOKUP($B31,[1]Data!$B$2:$K$53,10,FALSE)</f>
        <v>67610.34275921165</v>
      </c>
      <c r="V31" s="3">
        <f>S31-U31</f>
        <v>329861.37960582692</v>
      </c>
      <c r="W31" s="4">
        <f>VLOOKUP($B31,[1]Data!$B$1:$K$53,9,FALSE)/VLOOKUP($B31,[1]Data!$B$2:$K$53,5,FALSE)</f>
        <v>1908.6400251578414</v>
      </c>
    </row>
    <row r="32" spans="1:23">
      <c r="A32" s="1" t="s">
        <v>60</v>
      </c>
      <c r="B32" s="1" t="s">
        <v>61</v>
      </c>
      <c r="C32" s="2">
        <f>VLOOKUP($B32,[1]Data!$B$1:$K$53,6,FALSE)/VLOOKUP($B32,[1]Data!$B$2:$K$53,2,FALSE)</f>
        <v>1241.379429991048</v>
      </c>
      <c r="D32" s="3"/>
      <c r="E32" s="3">
        <f>VLOOKUP($B32,[1]Data!$B$1:$K$53,5,FALSE)/VLOOKUP($B32,[1]Data!$B$2:$K$53,2,FALSE)</f>
        <v>6.5598911889412428E-2</v>
      </c>
      <c r="F32" s="3"/>
      <c r="G32" s="4">
        <f>VLOOKUP($B32,[1]Data!$B$1:$K$53,6,FALSE)/VLOOKUP($B32,[1]Data!$B$2:$K$53,5,FALSE)</f>
        <v>18923.780810324766</v>
      </c>
      <c r="H32" s="2">
        <f>VLOOKUP($B32,[1]Data!$B$1:$K$53,5,FALSE)/VLOOKUP($B32,[1]Data!$B$2:$K$53,2,FALSE)</f>
        <v>6.5598911889412428E-2</v>
      </c>
      <c r="I32" s="3"/>
      <c r="J32" s="3">
        <f>VLOOKUP($B32,[1]Data!$B$1:$K$53,3,FALSE)/VLOOKUP($B32,[1]Data!$B$2:$K$53,2,FALSE)</f>
        <v>0.10286045398083316</v>
      </c>
      <c r="K32" s="3"/>
      <c r="L32" s="3">
        <f>VLOOKUP($B32,[1]Data!$B$1:$K$53,4,FALSE)/VLOOKUP($B32,[1]Data!$B$2:$K$53,3,FALSE)</f>
        <v>1</v>
      </c>
      <c r="M32" s="3"/>
      <c r="N32" s="4">
        <f>VLOOKUP($B32,[1]Data!$B$1:$K$53,5,FALSE)/VLOOKUP($B32,[1]Data!$B$2:$K$53,4,FALSE)</f>
        <v>0.63774666891550014</v>
      </c>
      <c r="O32" s="2">
        <f>VLOOKUP($B32,[1]Data!$B$1:$K$53,6,FALSE)/VLOOKUP($B32,[1]Data!$B$2:$K$53,5,FALSE)</f>
        <v>18923.780810324766</v>
      </c>
      <c r="P32" s="3"/>
      <c r="Q32" s="3">
        <f>VLOOKUP($B32,[1]Data!$B$1:$K$53,10,FALSE)/VLOOKUP($B32,[1]Data!$B$2:$K$53,5,FALSE)</f>
        <v>5.3660213688776048E-2</v>
      </c>
      <c r="R32" s="3"/>
      <c r="S32" s="4">
        <f>VLOOKUP($B32,[1]Data!$B$1:$K$53,6,FALSE)/VLOOKUP($B32,[1]Data!$B$2:$K$53,10,FALSE)</f>
        <v>352659.43814687035</v>
      </c>
      <c r="T32" s="2">
        <f>VLOOKUP($B32,[1]Data!$B$1:$K$53,9,FALSE)/VLOOKUP($B32,[1]Data!$B$2:$K$53,6,FALSE)</f>
        <v>0.16371682603214888</v>
      </c>
      <c r="U32" s="3">
        <f>VLOOKUP($B32,[1]Data!$B$1:$K$53,9,FALSE)/VLOOKUP($B32,[1]Data!$B$2:$K$53,10,FALSE)</f>
        <v>57736.283883686549</v>
      </c>
      <c r="V32" s="3">
        <f>S32-U32</f>
        <v>294923.15426318382</v>
      </c>
      <c r="W32" s="4">
        <f>VLOOKUP($B32,[1]Data!$B$1:$K$53,9,FALSE)/VLOOKUP($B32,[1]Data!$B$2:$K$53,5,FALSE)</f>
        <v>3098.1413307944567</v>
      </c>
    </row>
    <row r="33" spans="1:23">
      <c r="A33" s="1" t="s">
        <v>62</v>
      </c>
      <c r="B33" s="1" t="s">
        <v>63</v>
      </c>
      <c r="C33" s="2">
        <f>VLOOKUP($B33,[1]Data!$B$1:$K$53,6,FALSE)/VLOOKUP($B33,[1]Data!$B$2:$K$53,2,FALSE)</f>
        <v>1015.7151712091724</v>
      </c>
      <c r="D33" s="3"/>
      <c r="E33" s="3">
        <f>VLOOKUP($B33,[1]Data!$B$1:$K$53,5,FALSE)/VLOOKUP($B33,[1]Data!$B$2:$K$53,2,FALSE)</f>
        <v>6.5317246220078048E-2</v>
      </c>
      <c r="F33" s="3"/>
      <c r="G33" s="4">
        <f>VLOOKUP($B33,[1]Data!$B$1:$K$53,6,FALSE)/VLOOKUP($B33,[1]Data!$B$2:$K$53,5,FALSE)</f>
        <v>15550.489801527317</v>
      </c>
      <c r="H33" s="2">
        <f>VLOOKUP($B33,[1]Data!$B$1:$K$53,5,FALSE)/VLOOKUP($B33,[1]Data!$B$2:$K$53,2,FALSE)</f>
        <v>6.5317246220078048E-2</v>
      </c>
      <c r="I33" s="3"/>
      <c r="J33" s="3">
        <f>VLOOKUP($B33,[1]Data!$B$1:$K$53,3,FALSE)/VLOOKUP($B33,[1]Data!$B$2:$K$53,2,FALSE)</f>
        <v>9.4539530019467327E-2</v>
      </c>
      <c r="K33" s="3"/>
      <c r="L33" s="3">
        <f>VLOOKUP($B33,[1]Data!$B$1:$K$53,4,FALSE)/VLOOKUP($B33,[1]Data!$B$2:$K$53,3,FALSE)</f>
        <v>1</v>
      </c>
      <c r="M33" s="3"/>
      <c r="N33" s="4">
        <f>VLOOKUP($B33,[1]Data!$B$1:$K$53,5,FALSE)/VLOOKUP($B33,[1]Data!$B$2:$K$53,4,FALSE)</f>
        <v>0.69089878283325601</v>
      </c>
      <c r="O33" s="2">
        <f>VLOOKUP($B33,[1]Data!$B$1:$K$53,6,FALSE)/VLOOKUP($B33,[1]Data!$B$2:$K$53,5,FALSE)</f>
        <v>15550.489801527317</v>
      </c>
      <c r="P33" s="3"/>
      <c r="Q33" s="3">
        <f>VLOOKUP($B33,[1]Data!$B$1:$K$53,10,FALSE)/VLOOKUP($B33,[1]Data!$B$2:$K$53,5,FALSE)</f>
        <v>6.1925047605960071E-2</v>
      </c>
      <c r="R33" s="3"/>
      <c r="S33" s="4">
        <f>VLOOKUP($B33,[1]Data!$B$1:$K$53,6,FALSE)/VLOOKUP($B33,[1]Data!$B$2:$K$53,10,FALSE)</f>
        <v>251117.93050976415</v>
      </c>
      <c r="T33" s="2">
        <f>VLOOKUP($B33,[1]Data!$B$1:$K$53,9,FALSE)/VLOOKUP($B33,[1]Data!$B$2:$K$53,6,FALSE)</f>
        <v>0.28137419987517143</v>
      </c>
      <c r="U33" s="3">
        <f>VLOOKUP($B33,[1]Data!$B$1:$K$53,9,FALSE)/VLOOKUP($B33,[1]Data!$B$2:$K$53,10,FALSE)</f>
        <v>70658.106771493782</v>
      </c>
      <c r="V33" s="3">
        <f>S33-U33</f>
        <v>180459.82373827038</v>
      </c>
      <c r="W33" s="4">
        <f>VLOOKUP($B33,[1]Data!$B$1:$K$53,9,FALSE)/VLOOKUP($B33,[1]Data!$B$2:$K$53,5,FALSE)</f>
        <v>4375.506625571762</v>
      </c>
    </row>
    <row r="34" spans="1:23">
      <c r="A34" s="1" t="s">
        <v>64</v>
      </c>
      <c r="B34" s="1" t="s">
        <v>65</v>
      </c>
      <c r="C34" s="2">
        <f>VLOOKUP($B34,[1]Data!$B$1:$K$53,6,FALSE)/VLOOKUP($B34,[1]Data!$B$2:$K$53,2,FALSE)</f>
        <v>1082.1754878393006</v>
      </c>
      <c r="D34" s="3"/>
      <c r="E34" s="3">
        <f>VLOOKUP($B34,[1]Data!$B$1:$K$53,5,FALSE)/VLOOKUP($B34,[1]Data!$B$2:$K$53,2,FALSE)</f>
        <v>5.6349398447044591E-2</v>
      </c>
      <c r="F34" s="3"/>
      <c r="G34" s="4">
        <f>VLOOKUP($B34,[1]Data!$B$1:$K$53,6,FALSE)/VLOOKUP($B34,[1]Data!$B$2:$K$53,5,FALSE)</f>
        <v>19204.738961965944</v>
      </c>
      <c r="H34" s="2">
        <f>VLOOKUP($B34,[1]Data!$B$1:$K$53,5,FALSE)/VLOOKUP($B34,[1]Data!$B$2:$K$53,2,FALSE)</f>
        <v>5.6349398447044591E-2</v>
      </c>
      <c r="I34" s="3"/>
      <c r="J34" s="3">
        <f>VLOOKUP($B34,[1]Data!$B$1:$K$53,3,FALSE)/VLOOKUP($B34,[1]Data!$B$2:$K$53,2,FALSE)</f>
        <v>9.7216645969692164E-2</v>
      </c>
      <c r="K34" s="3"/>
      <c r="L34" s="3">
        <f>VLOOKUP($B34,[1]Data!$B$1:$K$53,4,FALSE)/VLOOKUP($B34,[1]Data!$B$2:$K$53,3,FALSE)</f>
        <v>1</v>
      </c>
      <c r="M34" s="3"/>
      <c r="N34" s="4">
        <f>VLOOKUP($B34,[1]Data!$B$1:$K$53,5,FALSE)/VLOOKUP($B34,[1]Data!$B$2:$K$53,4,FALSE)</f>
        <v>0.57962705753716126</v>
      </c>
      <c r="O34" s="2">
        <f>VLOOKUP($B34,[1]Data!$B$1:$K$53,6,FALSE)/VLOOKUP($B34,[1]Data!$B$2:$K$53,5,FALSE)</f>
        <v>19204.738961965944</v>
      </c>
      <c r="P34" s="3"/>
      <c r="Q34" s="3">
        <f>VLOOKUP($B34,[1]Data!$B$1:$K$53,10,FALSE)/VLOOKUP($B34,[1]Data!$B$2:$K$53,5,FALSE)</f>
        <v>5.5304884266340372E-2</v>
      </c>
      <c r="R34" s="3"/>
      <c r="S34" s="4">
        <f>VLOOKUP($B34,[1]Data!$B$1:$K$53,6,FALSE)/VLOOKUP($B34,[1]Data!$B$2:$K$53,10,FALSE)</f>
        <v>347252.13182761002</v>
      </c>
      <c r="T34" s="2">
        <f>VLOOKUP($B34,[1]Data!$B$1:$K$53,9,FALSE)/VLOOKUP($B34,[1]Data!$B$2:$K$53,6,FALSE)</f>
        <v>0.17893655585915696</v>
      </c>
      <c r="U34" s="3">
        <f>VLOOKUP($B34,[1]Data!$B$1:$K$53,9,FALSE)/VLOOKUP($B34,[1]Data!$B$2:$K$53,10,FALSE)</f>
        <v>62136.100483982482</v>
      </c>
      <c r="V34" s="3">
        <f>S34-U34</f>
        <v>285116.03134362755</v>
      </c>
      <c r="W34" s="4">
        <f>VLOOKUP($B34,[1]Data!$B$1:$K$53,9,FALSE)/VLOOKUP($B34,[1]Data!$B$2:$K$53,5,FALSE)</f>
        <v>3436.4298460283471</v>
      </c>
    </row>
    <row r="35" spans="1:23">
      <c r="A35" s="1" t="s">
        <v>66</v>
      </c>
      <c r="B35" s="1" t="s">
        <v>67</v>
      </c>
      <c r="C35" s="2">
        <f>VLOOKUP($B35,[1]Data!$B$1:$K$53,6,FALSE)/VLOOKUP($B35,[1]Data!$B$2:$K$53,2,FALSE)</f>
        <v>753.61654853400728</v>
      </c>
      <c r="D35" s="3"/>
      <c r="E35" s="3">
        <f>VLOOKUP($B35,[1]Data!$B$1:$K$53,5,FALSE)/VLOOKUP($B35,[1]Data!$B$2:$K$53,2,FALSE)</f>
        <v>6.1486847319763775E-2</v>
      </c>
      <c r="F35" s="3"/>
      <c r="G35" s="4">
        <f>VLOOKUP($B35,[1]Data!$B$1:$K$53,6,FALSE)/VLOOKUP($B35,[1]Data!$B$2:$K$53,5,FALSE)</f>
        <v>12256.548861820918</v>
      </c>
      <c r="H35" s="2">
        <f>VLOOKUP($B35,[1]Data!$B$1:$K$53,5,FALSE)/VLOOKUP($B35,[1]Data!$B$2:$K$53,2,FALSE)</f>
        <v>6.1486847319763775E-2</v>
      </c>
      <c r="I35" s="3"/>
      <c r="J35" s="3">
        <f>VLOOKUP($B35,[1]Data!$B$1:$K$53,3,FALSE)/VLOOKUP($B35,[1]Data!$B$2:$K$53,2,FALSE)</f>
        <v>9.6281127576775399E-2</v>
      </c>
      <c r="K35" s="3"/>
      <c r="L35" s="3">
        <f>VLOOKUP($B35,[1]Data!$B$1:$K$53,4,FALSE)/VLOOKUP($B35,[1]Data!$B$2:$K$53,3,FALSE)</f>
        <v>1</v>
      </c>
      <c r="M35" s="3"/>
      <c r="N35" s="4">
        <f>VLOOKUP($B35,[1]Data!$B$1:$K$53,5,FALSE)/VLOOKUP($B35,[1]Data!$B$2:$K$53,4,FALSE)</f>
        <v>0.63861785655484393</v>
      </c>
      <c r="O35" s="2">
        <f>VLOOKUP($B35,[1]Data!$B$1:$K$53,6,FALSE)/VLOOKUP($B35,[1]Data!$B$2:$K$53,5,FALSE)</f>
        <v>12256.548861820918</v>
      </c>
      <c r="P35" s="3"/>
      <c r="Q35" s="3">
        <f>VLOOKUP($B35,[1]Data!$B$1:$K$53,10,FALSE)/VLOOKUP($B35,[1]Data!$B$2:$K$53,5,FALSE)</f>
        <v>3.3893195157068429E-2</v>
      </c>
      <c r="R35" s="3"/>
      <c r="S35" s="4">
        <f>VLOOKUP($B35,[1]Data!$B$1:$K$53,6,FALSE)/VLOOKUP($B35,[1]Data!$B$2:$K$53,10,FALSE)</f>
        <v>361622.70346662233</v>
      </c>
      <c r="T35" s="2">
        <f>VLOOKUP($B35,[1]Data!$B$1:$K$53,9,FALSE)/VLOOKUP($B35,[1]Data!$B$2:$K$53,6,FALSE)</f>
        <v>0.18376904888424822</v>
      </c>
      <c r="U35" s="3">
        <f>VLOOKUP($B35,[1]Data!$B$1:$K$53,9,FALSE)/VLOOKUP($B35,[1]Data!$B$2:$K$53,10,FALSE)</f>
        <v>66455.060271011724</v>
      </c>
      <c r="V35" s="3">
        <f>S35-U35</f>
        <v>295167.64319561061</v>
      </c>
      <c r="W35" s="4">
        <f>VLOOKUP($B35,[1]Data!$B$1:$K$53,9,FALSE)/VLOOKUP($B35,[1]Data!$B$2:$K$53,5,FALSE)</f>
        <v>2252.3743269401452</v>
      </c>
    </row>
    <row r="36" spans="1:23">
      <c r="A36" s="1" t="s">
        <v>68</v>
      </c>
      <c r="B36" s="1" t="s">
        <v>69</v>
      </c>
      <c r="C36" s="2">
        <f>VLOOKUP($B36,[1]Data!$B$1:$K$53,6,FALSE)/VLOOKUP($B36,[1]Data!$B$2:$K$53,2,FALSE)</f>
        <v>827.41052614276191</v>
      </c>
      <c r="D36" s="3"/>
      <c r="E36" s="3">
        <f>VLOOKUP($B36,[1]Data!$B$1:$K$53,5,FALSE)/VLOOKUP($B36,[1]Data!$B$2:$K$53,2,FALSE)</f>
        <v>6.5759463960261222E-2</v>
      </c>
      <c r="F36" s="3"/>
      <c r="G36" s="4">
        <f>VLOOKUP($B36,[1]Data!$B$1:$K$53,6,FALSE)/VLOOKUP($B36,[1]Data!$B$2:$K$53,5,FALSE)</f>
        <v>12582.379422112843</v>
      </c>
      <c r="H36" s="2">
        <f>VLOOKUP($B36,[1]Data!$B$1:$K$53,5,FALSE)/VLOOKUP($B36,[1]Data!$B$2:$K$53,2,FALSE)</f>
        <v>6.5759463960261222E-2</v>
      </c>
      <c r="I36" s="3"/>
      <c r="J36" s="3">
        <f>VLOOKUP($B36,[1]Data!$B$1:$K$53,3,FALSE)/VLOOKUP($B36,[1]Data!$B$2:$K$53,2,FALSE)</f>
        <v>0.10023036561219116</v>
      </c>
      <c r="K36" s="3"/>
      <c r="L36" s="3">
        <f>VLOOKUP($B36,[1]Data!$B$1:$K$53,4,FALSE)/VLOOKUP($B36,[1]Data!$B$2:$K$53,3,FALSE)</f>
        <v>1</v>
      </c>
      <c r="M36" s="3"/>
      <c r="N36" s="4">
        <f>VLOOKUP($B36,[1]Data!$B$1:$K$53,5,FALSE)/VLOOKUP($B36,[1]Data!$B$2:$K$53,4,FALSE)</f>
        <v>0.65608324940862839</v>
      </c>
      <c r="O36" s="2">
        <f>VLOOKUP($B36,[1]Data!$B$1:$K$53,6,FALSE)/VLOOKUP($B36,[1]Data!$B$2:$K$53,5,FALSE)</f>
        <v>12582.379422112843</v>
      </c>
      <c r="P36" s="3"/>
      <c r="Q36" s="3">
        <f>VLOOKUP($B36,[1]Data!$B$1:$K$53,10,FALSE)/VLOOKUP($B36,[1]Data!$B$2:$K$53,5,FALSE)</f>
        <v>3.3541203844300531E-2</v>
      </c>
      <c r="R36" s="3"/>
      <c r="S36" s="4">
        <f>VLOOKUP($B36,[1]Data!$B$1:$K$53,6,FALSE)/VLOOKUP($B36,[1]Data!$B$2:$K$53,10,FALSE)</f>
        <v>375132.01614708581</v>
      </c>
      <c r="T36" s="2">
        <f>VLOOKUP($B36,[1]Data!$B$1:$K$53,9,FALSE)/VLOOKUP($B36,[1]Data!$B$2:$K$53,6,FALSE)</f>
        <v>0.18014947509292145</v>
      </c>
      <c r="U36" s="3">
        <f>VLOOKUP($B36,[1]Data!$B$1:$K$53,9,FALSE)/VLOOKUP($B36,[1]Data!$B$2:$K$53,10,FALSE)</f>
        <v>67579.835799446839</v>
      </c>
      <c r="V36" s="3">
        <f>S36-U36</f>
        <v>307552.18034763896</v>
      </c>
      <c r="W36" s="4">
        <f>VLOOKUP($B36,[1]Data!$B$1:$K$53,9,FALSE)/VLOOKUP($B36,[1]Data!$B$2:$K$53,5,FALSE)</f>
        <v>2266.7090483136049</v>
      </c>
    </row>
    <row r="37" spans="1:23">
      <c r="A37" s="1" t="s">
        <v>70</v>
      </c>
      <c r="B37" s="1" t="s">
        <v>71</v>
      </c>
      <c r="C37" s="2">
        <f>VLOOKUP($B37,[1]Data!$B$1:$K$53,6,FALSE)/VLOOKUP($B37,[1]Data!$B$2:$K$53,2,FALSE)</f>
        <v>1084.8701050817635</v>
      </c>
      <c r="D37" s="3"/>
      <c r="E37" s="3">
        <f>VLOOKUP($B37,[1]Data!$B$1:$K$53,5,FALSE)/VLOOKUP($B37,[1]Data!$B$2:$K$53,2,FALSE)</f>
        <v>6.4566242164795395E-2</v>
      </c>
      <c r="F37" s="3"/>
      <c r="G37" s="4">
        <f>VLOOKUP($B37,[1]Data!$B$1:$K$53,6,FALSE)/VLOOKUP($B37,[1]Data!$B$2:$K$53,5,FALSE)</f>
        <v>16802.435277444201</v>
      </c>
      <c r="H37" s="2">
        <f>VLOOKUP($B37,[1]Data!$B$1:$K$53,5,FALSE)/VLOOKUP($B37,[1]Data!$B$2:$K$53,2,FALSE)</f>
        <v>6.4566242164795395E-2</v>
      </c>
      <c r="I37" s="3"/>
      <c r="J37" s="3">
        <f>VLOOKUP($B37,[1]Data!$B$1:$K$53,3,FALSE)/VLOOKUP($B37,[1]Data!$B$2:$K$53,2,FALSE)</f>
        <v>9.7121611176868947E-2</v>
      </c>
      <c r="K37" s="3"/>
      <c r="L37" s="3">
        <f>VLOOKUP($B37,[1]Data!$B$1:$K$53,4,FALSE)/VLOOKUP($B37,[1]Data!$B$2:$K$53,3,FALSE)</f>
        <v>1</v>
      </c>
      <c r="M37" s="3"/>
      <c r="N37" s="4">
        <f>VLOOKUP($B37,[1]Data!$B$1:$K$53,5,FALSE)/VLOOKUP($B37,[1]Data!$B$2:$K$53,4,FALSE)</f>
        <v>0.66479788980449761</v>
      </c>
      <c r="O37" s="2">
        <f>VLOOKUP($B37,[1]Data!$B$1:$K$53,6,FALSE)/VLOOKUP($B37,[1]Data!$B$2:$K$53,5,FALSE)</f>
        <v>16802.435277444201</v>
      </c>
      <c r="P37" s="3"/>
      <c r="Q37" s="3">
        <f>VLOOKUP($B37,[1]Data!$B$1:$K$53,10,FALSE)/VLOOKUP($B37,[1]Data!$B$2:$K$53,5,FALSE)</f>
        <v>4.6471498274425802E-2</v>
      </c>
      <c r="R37" s="3"/>
      <c r="S37" s="4">
        <f>VLOOKUP($B37,[1]Data!$B$1:$K$53,6,FALSE)/VLOOKUP($B37,[1]Data!$B$2:$K$53,10,FALSE)</f>
        <v>361564.31148876733</v>
      </c>
      <c r="T37" s="2">
        <f>VLOOKUP($B37,[1]Data!$B$1:$K$53,9,FALSE)/VLOOKUP($B37,[1]Data!$B$2:$K$53,6,FALSE)</f>
        <v>0.16863313168280589</v>
      </c>
      <c r="U37" s="3">
        <f>VLOOKUP($B37,[1]Data!$B$1:$K$53,9,FALSE)/VLOOKUP($B37,[1]Data!$B$2:$K$53,10,FALSE)</f>
        <v>60971.722151088346</v>
      </c>
      <c r="V37" s="3">
        <f>S37-U37</f>
        <v>300592.58933767898</v>
      </c>
      <c r="W37" s="4">
        <f>VLOOKUP($B37,[1]Data!$B$1:$K$53,9,FALSE)/VLOOKUP($B37,[1]Data!$B$2:$K$53,5,FALSE)</f>
        <v>2833.4472807330717</v>
      </c>
    </row>
    <row r="38" spans="1:23">
      <c r="A38" s="1" t="s">
        <v>72</v>
      </c>
      <c r="B38" s="1" t="s">
        <v>73</v>
      </c>
      <c r="C38" s="2">
        <f>VLOOKUP($B38,[1]Data!$B$1:$K$53,6,FALSE)/VLOOKUP($B38,[1]Data!$B$2:$K$53,2,FALSE)</f>
        <v>1073.350257402341</v>
      </c>
      <c r="D38" s="3"/>
      <c r="E38" s="3">
        <f>VLOOKUP($B38,[1]Data!$B$1:$K$53,5,FALSE)/VLOOKUP($B38,[1]Data!$B$2:$K$53,2,FALSE)</f>
        <v>6.7165923329717825E-2</v>
      </c>
      <c r="F38" s="3"/>
      <c r="G38" s="4">
        <f>VLOOKUP($B38,[1]Data!$B$1:$K$53,6,FALSE)/VLOOKUP($B38,[1]Data!$B$2:$K$53,5,FALSE)</f>
        <v>15980.577712499529</v>
      </c>
      <c r="H38" s="2">
        <f>VLOOKUP($B38,[1]Data!$B$1:$K$53,5,FALSE)/VLOOKUP($B38,[1]Data!$B$2:$K$53,2,FALSE)</f>
        <v>6.7165923329717825E-2</v>
      </c>
      <c r="I38" s="3"/>
      <c r="J38" s="3">
        <f>VLOOKUP($B38,[1]Data!$B$1:$K$53,3,FALSE)/VLOOKUP($B38,[1]Data!$B$2:$K$53,2,FALSE)</f>
        <v>0.1010974000744686</v>
      </c>
      <c r="K38" s="3"/>
      <c r="L38" s="3">
        <f>VLOOKUP($B38,[1]Data!$B$1:$K$53,4,FALSE)/VLOOKUP($B38,[1]Data!$B$2:$K$53,3,FALSE)</f>
        <v>1</v>
      </c>
      <c r="M38" s="3"/>
      <c r="N38" s="4">
        <f>VLOOKUP($B38,[1]Data!$B$1:$K$53,5,FALSE)/VLOOKUP($B38,[1]Data!$B$2:$K$53,4,FALSE)</f>
        <v>0.66436845339487705</v>
      </c>
      <c r="O38" s="2">
        <f>VLOOKUP($B38,[1]Data!$B$1:$K$53,6,FALSE)/VLOOKUP($B38,[1]Data!$B$2:$K$53,5,FALSE)</f>
        <v>15980.577712499529</v>
      </c>
      <c r="P38" s="3"/>
      <c r="Q38" s="3">
        <f>VLOOKUP($B38,[1]Data!$B$1:$K$53,10,FALSE)/VLOOKUP($B38,[1]Data!$B$2:$K$53,5,FALSE)</f>
        <v>4.5829849734493278E-2</v>
      </c>
      <c r="R38" s="3"/>
      <c r="S38" s="4">
        <f>VLOOKUP($B38,[1]Data!$B$1:$K$53,6,FALSE)/VLOOKUP($B38,[1]Data!$B$2:$K$53,10,FALSE)</f>
        <v>348693.65282845218</v>
      </c>
      <c r="T38" s="2">
        <f>VLOOKUP($B38,[1]Data!$B$1:$K$53,9,FALSE)/VLOOKUP($B38,[1]Data!$B$2:$K$53,6,FALSE)</f>
        <v>0.20760253921761501</v>
      </c>
      <c r="U38" s="3">
        <f>VLOOKUP($B38,[1]Data!$B$1:$K$53,9,FALSE)/VLOOKUP($B38,[1]Data!$B$2:$K$53,10,FALSE)</f>
        <v>72389.687736252177</v>
      </c>
      <c r="V38" s="3">
        <f>S38-U38</f>
        <v>276303.96509219997</v>
      </c>
      <c r="W38" s="4">
        <f>VLOOKUP($B38,[1]Data!$B$1:$K$53,9,FALSE)/VLOOKUP($B38,[1]Data!$B$2:$K$53,5,FALSE)</f>
        <v>3317.608511279328</v>
      </c>
    </row>
    <row r="39" spans="1:23">
      <c r="A39" s="1" t="s">
        <v>74</v>
      </c>
      <c r="B39" s="1" t="s">
        <v>75</v>
      </c>
      <c r="C39" s="2">
        <f>VLOOKUP($B39,[1]Data!$B$1:$K$53,6,FALSE)/VLOOKUP($B39,[1]Data!$B$2:$K$53,2,FALSE)</f>
        <v>719.17139576368174</v>
      </c>
      <c r="D39" s="3"/>
      <c r="E39" s="3">
        <f>VLOOKUP($B39,[1]Data!$B$1:$K$53,5,FALSE)/VLOOKUP($B39,[1]Data!$B$2:$K$53,2,FALSE)</f>
        <v>6.0895507326496359E-2</v>
      </c>
      <c r="F39" s="3"/>
      <c r="G39" s="4">
        <f>VLOOKUP($B39,[1]Data!$B$1:$K$53,6,FALSE)/VLOOKUP($B39,[1]Data!$B$2:$K$53,5,FALSE)</f>
        <v>11809.925351434946</v>
      </c>
      <c r="H39" s="2">
        <f>VLOOKUP($B39,[1]Data!$B$1:$K$53,5,FALSE)/VLOOKUP($B39,[1]Data!$B$2:$K$53,2,FALSE)</f>
        <v>6.0895507326496359E-2</v>
      </c>
      <c r="I39" s="3"/>
      <c r="J39" s="3">
        <f>VLOOKUP($B39,[1]Data!$B$1:$K$53,3,FALSE)/VLOOKUP($B39,[1]Data!$B$2:$K$53,2,FALSE)</f>
        <v>0.10027276140404978</v>
      </c>
      <c r="K39" s="3"/>
      <c r="L39" s="3">
        <f>VLOOKUP($B39,[1]Data!$B$1:$K$53,4,FALSE)/VLOOKUP($B39,[1]Data!$B$2:$K$53,3,FALSE)</f>
        <v>1</v>
      </c>
      <c r="M39" s="3"/>
      <c r="N39" s="4">
        <f>VLOOKUP($B39,[1]Data!$B$1:$K$53,5,FALSE)/VLOOKUP($B39,[1]Data!$B$2:$K$53,4,FALSE)</f>
        <v>0.60729859708478051</v>
      </c>
      <c r="O39" s="2">
        <f>VLOOKUP($B39,[1]Data!$B$1:$K$53,6,FALSE)/VLOOKUP($B39,[1]Data!$B$2:$K$53,5,FALSE)</f>
        <v>11809.925351434946</v>
      </c>
      <c r="P39" s="3"/>
      <c r="Q39" s="3">
        <f>VLOOKUP($B39,[1]Data!$B$1:$K$53,10,FALSE)/VLOOKUP($B39,[1]Data!$B$2:$K$53,5,FALSE)</f>
        <v>2.8013154204224681E-2</v>
      </c>
      <c r="R39" s="3"/>
      <c r="S39" s="4">
        <f>VLOOKUP($B39,[1]Data!$B$1:$K$53,6,FALSE)/VLOOKUP($B39,[1]Data!$B$2:$K$53,10,FALSE)</f>
        <v>421584.99058466911</v>
      </c>
      <c r="T39" s="2">
        <f>VLOOKUP($B39,[1]Data!$B$1:$K$53,9,FALSE)/VLOOKUP($B39,[1]Data!$B$2:$K$53,6,FALSE)</f>
        <v>0.20225280063448003</v>
      </c>
      <c r="U39" s="3">
        <f>VLOOKUP($B39,[1]Data!$B$1:$K$53,9,FALSE)/VLOOKUP($B39,[1]Data!$B$2:$K$53,10,FALSE)</f>
        <v>85266.745051210208</v>
      </c>
      <c r="V39" s="3">
        <f>S39-U39</f>
        <v>336318.24553345889</v>
      </c>
      <c r="W39" s="4">
        <f>VLOOKUP($B39,[1]Data!$B$1:$K$53,9,FALSE)/VLOOKUP($B39,[1]Data!$B$2:$K$53,5,FALSE)</f>
        <v>2388.5904776118637</v>
      </c>
    </row>
    <row r="40" spans="1:23">
      <c r="A40" s="1" t="s">
        <v>76</v>
      </c>
      <c r="B40" s="1" t="s">
        <v>77</v>
      </c>
      <c r="C40" s="2">
        <f>VLOOKUP($B40,[1]Data!$B$1:$K$53,6,FALSE)/VLOOKUP($B40,[1]Data!$B$2:$K$53,2,FALSE)</f>
        <v>697.33780029987759</v>
      </c>
      <c r="D40" s="3"/>
      <c r="E40" s="3">
        <f>VLOOKUP($B40,[1]Data!$B$1:$K$53,5,FALSE)/VLOOKUP($B40,[1]Data!$B$2:$K$53,2,FALSE)</f>
        <v>6.7347015651340492E-2</v>
      </c>
      <c r="F40" s="3"/>
      <c r="G40" s="4">
        <f>VLOOKUP($B40,[1]Data!$B$1:$K$53,6,FALSE)/VLOOKUP($B40,[1]Data!$B$2:$K$53,5,FALSE)</f>
        <v>10354.397942590906</v>
      </c>
      <c r="H40" s="2">
        <f>VLOOKUP($B40,[1]Data!$B$1:$K$53,5,FALSE)/VLOOKUP($B40,[1]Data!$B$2:$K$53,2,FALSE)</f>
        <v>6.7347015651340492E-2</v>
      </c>
      <c r="I40" s="3"/>
      <c r="J40" s="3">
        <f>VLOOKUP($B40,[1]Data!$B$1:$K$53,3,FALSE)/VLOOKUP($B40,[1]Data!$B$2:$K$53,2,FALSE)</f>
        <v>9.6159959550315699E-2</v>
      </c>
      <c r="K40" s="3"/>
      <c r="L40" s="3">
        <f>VLOOKUP($B40,[1]Data!$B$1:$K$53,4,FALSE)/VLOOKUP($B40,[1]Data!$B$2:$K$53,3,FALSE)</f>
        <v>1</v>
      </c>
      <c r="M40" s="3"/>
      <c r="N40" s="4">
        <f>VLOOKUP($B40,[1]Data!$B$1:$K$53,5,FALSE)/VLOOKUP($B40,[1]Data!$B$2:$K$53,4,FALSE)</f>
        <v>0.70036443407717086</v>
      </c>
      <c r="O40" s="2">
        <f>VLOOKUP($B40,[1]Data!$B$1:$K$53,6,FALSE)/VLOOKUP($B40,[1]Data!$B$2:$K$53,5,FALSE)</f>
        <v>10354.397942590906</v>
      </c>
      <c r="P40" s="3"/>
      <c r="Q40" s="3">
        <f>VLOOKUP($B40,[1]Data!$B$1:$K$53,10,FALSE)/VLOOKUP($B40,[1]Data!$B$2:$K$53,5,FALSE)</f>
        <v>3.6472881180011761E-2</v>
      </c>
      <c r="R40" s="3"/>
      <c r="S40" s="4">
        <f>VLOOKUP($B40,[1]Data!$B$1:$K$53,6,FALSE)/VLOOKUP($B40,[1]Data!$B$2:$K$53,10,FALSE)</f>
        <v>283893.06266995508</v>
      </c>
      <c r="T40" s="2">
        <f>VLOOKUP($B40,[1]Data!$B$1:$K$53,9,FALSE)/VLOOKUP($B40,[1]Data!$B$2:$K$53,6,FALSE)</f>
        <v>0.205548555299707</v>
      </c>
      <c r="U40" s="3">
        <f>VLOOKUP($B40,[1]Data!$B$1:$K$53,9,FALSE)/VLOOKUP($B40,[1]Data!$B$2:$K$53,10,FALSE)</f>
        <v>58353.808891418455</v>
      </c>
      <c r="V40" s="3">
        <f>S40-U40</f>
        <v>225539.25377853663</v>
      </c>
      <c r="W40" s="4">
        <f>VLOOKUP($B40,[1]Data!$B$1:$K$53,9,FALSE)/VLOOKUP($B40,[1]Data!$B$2:$K$53,5,FALSE)</f>
        <v>2128.3315380978192</v>
      </c>
    </row>
    <row r="41" spans="1:23">
      <c r="A41" s="1" t="s">
        <v>78</v>
      </c>
      <c r="B41" s="1" t="s">
        <v>79</v>
      </c>
      <c r="C41" s="2">
        <f>VLOOKUP($B41,[1]Data!$B$1:$K$53,6,FALSE)/VLOOKUP($B41,[1]Data!$B$2:$K$53,2,FALSE)</f>
        <v>1256.0408334169308</v>
      </c>
      <c r="D41" s="3"/>
      <c r="E41" s="3">
        <f>VLOOKUP($B41,[1]Data!$B$1:$K$53,5,FALSE)/VLOOKUP($B41,[1]Data!$B$2:$K$53,2,FALSE)</f>
        <v>6.3382953945732817E-2</v>
      </c>
      <c r="F41" s="3"/>
      <c r="G41" s="4">
        <f>VLOOKUP($B41,[1]Data!$B$1:$K$53,6,FALSE)/VLOOKUP($B41,[1]Data!$B$2:$K$53,5,FALSE)</f>
        <v>19816.697632810348</v>
      </c>
      <c r="H41" s="2">
        <f>VLOOKUP($B41,[1]Data!$B$1:$K$53,5,FALSE)/VLOOKUP($B41,[1]Data!$B$2:$K$53,2,FALSE)</f>
        <v>6.3382953945732817E-2</v>
      </c>
      <c r="I41" s="3"/>
      <c r="J41" s="3">
        <f>VLOOKUP($B41,[1]Data!$B$1:$K$53,3,FALSE)/VLOOKUP($B41,[1]Data!$B$2:$K$53,2,FALSE)</f>
        <v>0.10367553091729075</v>
      </c>
      <c r="K41" s="3"/>
      <c r="L41" s="3">
        <f>VLOOKUP($B41,[1]Data!$B$1:$K$53,4,FALSE)/VLOOKUP($B41,[1]Data!$B$2:$K$53,3,FALSE)</f>
        <v>1</v>
      </c>
      <c r="M41" s="3"/>
      <c r="N41" s="4">
        <f>VLOOKUP($B41,[1]Data!$B$1:$K$53,5,FALSE)/VLOOKUP($B41,[1]Data!$B$2:$K$53,4,FALSE)</f>
        <v>0.61135885570046278</v>
      </c>
      <c r="O41" s="2">
        <f>VLOOKUP($B41,[1]Data!$B$1:$K$53,6,FALSE)/VLOOKUP($B41,[1]Data!$B$2:$K$53,5,FALSE)</f>
        <v>19816.697632810348</v>
      </c>
      <c r="P41" s="3"/>
      <c r="Q41" s="3">
        <f>VLOOKUP($B41,[1]Data!$B$1:$K$53,10,FALSE)/VLOOKUP($B41,[1]Data!$B$2:$K$53,5,FALSE)</f>
        <v>4.7997522708505366E-2</v>
      </c>
      <c r="R41" s="3"/>
      <c r="S41" s="4">
        <f>VLOOKUP($B41,[1]Data!$B$1:$K$53,6,FALSE)/VLOOKUP($B41,[1]Data!$B$2:$K$53,10,FALSE)</f>
        <v>412869.17562724015</v>
      </c>
      <c r="T41" s="2">
        <f>VLOOKUP($B41,[1]Data!$B$1:$K$53,9,FALSE)/VLOOKUP($B41,[1]Data!$B$2:$K$53,6,FALSE)</f>
        <v>0.16034526284719661</v>
      </c>
      <c r="U41" s="3">
        <f>VLOOKUP($B41,[1]Data!$B$1:$K$53,9,FALSE)/VLOOKUP($B41,[1]Data!$B$2:$K$53,10,FALSE)</f>
        <v>66201.616487455191</v>
      </c>
      <c r="V41" s="3">
        <f>S41-U41</f>
        <v>346667.55913978495</v>
      </c>
      <c r="W41" s="4">
        <f>VLOOKUP($B41,[1]Data!$B$1:$K$53,9,FALSE)/VLOOKUP($B41,[1]Data!$B$2:$K$53,5,FALSE)</f>
        <v>3177.5135906963942</v>
      </c>
    </row>
    <row r="42" spans="1:23">
      <c r="A42" s="1" t="s">
        <v>80</v>
      </c>
      <c r="B42" s="1" t="s">
        <v>81</v>
      </c>
      <c r="C42" s="2">
        <f>VLOOKUP($B42,[1]Data!$B$1:$K$53,6,FALSE)/VLOOKUP($B42,[1]Data!$B$2:$K$53,2,FALSE)</f>
        <v>1223.1338070049997</v>
      </c>
      <c r="D42" s="3"/>
      <c r="E42" s="3">
        <f>VLOOKUP($B42,[1]Data!$B$1:$K$53,5,FALSE)/VLOOKUP($B42,[1]Data!$B$2:$K$53,2,FALSE)</f>
        <v>4.4838396115108502E-2</v>
      </c>
      <c r="F42" s="3"/>
      <c r="G42" s="4">
        <f>VLOOKUP($B42,[1]Data!$B$1:$K$53,6,FALSE)/VLOOKUP($B42,[1]Data!$B$2:$K$53,5,FALSE)</f>
        <v>27278.714516571639</v>
      </c>
      <c r="H42" s="2">
        <f>VLOOKUP($B42,[1]Data!$B$1:$K$53,5,FALSE)/VLOOKUP($B42,[1]Data!$B$2:$K$53,2,FALSE)</f>
        <v>4.4838396115108502E-2</v>
      </c>
      <c r="I42" s="3"/>
      <c r="J42" s="3">
        <f>VLOOKUP($B42,[1]Data!$B$1:$K$53,3,FALSE)/VLOOKUP($B42,[1]Data!$B$2:$K$53,2,FALSE)</f>
        <v>0.10764113424175849</v>
      </c>
      <c r="K42" s="3"/>
      <c r="L42" s="3">
        <f>VLOOKUP($B42,[1]Data!$B$1:$K$53,4,FALSE)/VLOOKUP($B42,[1]Data!$B$2:$K$53,3,FALSE)</f>
        <v>1</v>
      </c>
      <c r="M42" s="3"/>
      <c r="N42" s="4">
        <f>VLOOKUP($B42,[1]Data!$B$1:$K$53,5,FALSE)/VLOOKUP($B42,[1]Data!$B$2:$K$53,4,FALSE)</f>
        <v>0.41655447455991057</v>
      </c>
      <c r="O42" s="2">
        <f>VLOOKUP($B42,[1]Data!$B$1:$K$53,6,FALSE)/VLOOKUP($B42,[1]Data!$B$2:$K$53,5,FALSE)</f>
        <v>27278.714516571639</v>
      </c>
      <c r="P42" s="3"/>
      <c r="Q42" s="3">
        <f>VLOOKUP($B42,[1]Data!$B$1:$K$53,10,FALSE)/VLOOKUP($B42,[1]Data!$B$2:$K$53,5,FALSE)</f>
        <v>5.5645333414641583E-2</v>
      </c>
      <c r="R42" s="3"/>
      <c r="S42" s="4">
        <f>VLOOKUP($B42,[1]Data!$B$1:$K$53,6,FALSE)/VLOOKUP($B42,[1]Data!$B$2:$K$53,10,FALSE)</f>
        <v>490224.65753424657</v>
      </c>
      <c r="T42" s="2">
        <f>VLOOKUP($B42,[1]Data!$B$1:$K$53,9,FALSE)/VLOOKUP($B42,[1]Data!$B$2:$K$53,6,FALSE)</f>
        <v>0.14632442492119913</v>
      </c>
      <c r="U42" s="3">
        <f>VLOOKUP($B42,[1]Data!$B$1:$K$53,9,FALSE)/VLOOKUP($B42,[1]Data!$B$2:$K$53,10,FALSE)</f>
        <v>71731.841095890413</v>
      </c>
      <c r="V42" s="3">
        <f>S42-U42</f>
        <v>418492.81643835618</v>
      </c>
      <c r="W42" s="4">
        <f>VLOOKUP($B42,[1]Data!$B$1:$K$53,9,FALSE)/VLOOKUP($B42,[1]Data!$B$2:$K$53,5,FALSE)</f>
        <v>3991.5422142269108</v>
      </c>
    </row>
    <row r="43" spans="1:23">
      <c r="A43" s="1" t="s">
        <v>82</v>
      </c>
      <c r="B43" s="1" t="s">
        <v>83</v>
      </c>
      <c r="C43" s="2">
        <f>VLOOKUP($B43,[1]Data!$B$1:$K$53,6,FALSE)/VLOOKUP($B43,[1]Data!$B$2:$K$53,2,FALSE)</f>
        <v>761.60793386360569</v>
      </c>
      <c r="D43" s="3"/>
      <c r="E43" s="3">
        <f>VLOOKUP($B43,[1]Data!$B$1:$K$53,5,FALSE)/VLOOKUP($B43,[1]Data!$B$2:$K$53,2,FALSE)</f>
        <v>7.7688807224158857E-2</v>
      </c>
      <c r="F43" s="3"/>
      <c r="G43" s="4">
        <f>VLOOKUP($B43,[1]Data!$B$1:$K$53,6,FALSE)/VLOOKUP($B43,[1]Data!$B$2:$K$53,5,FALSE)</f>
        <v>9803.3160898725819</v>
      </c>
      <c r="H43" s="2">
        <f>VLOOKUP($B43,[1]Data!$B$1:$K$53,5,FALSE)/VLOOKUP($B43,[1]Data!$B$2:$K$53,2,FALSE)</f>
        <v>7.7688807224158857E-2</v>
      </c>
      <c r="I43" s="3"/>
      <c r="J43" s="3">
        <f>VLOOKUP($B43,[1]Data!$B$1:$K$53,3,FALSE)/VLOOKUP($B43,[1]Data!$B$2:$K$53,2,FALSE)</f>
        <v>0.10453580301600447</v>
      </c>
      <c r="K43" s="3"/>
      <c r="L43" s="3">
        <f>VLOOKUP($B43,[1]Data!$B$1:$K$53,4,FALSE)/VLOOKUP($B43,[1]Data!$B$2:$K$53,3,FALSE)</f>
        <v>1</v>
      </c>
      <c r="M43" s="3"/>
      <c r="N43" s="4">
        <f>VLOOKUP($B43,[1]Data!$B$1:$K$53,5,FALSE)/VLOOKUP($B43,[1]Data!$B$2:$K$53,4,FALSE)</f>
        <v>0.74317893948989577</v>
      </c>
      <c r="O43" s="2">
        <f>VLOOKUP($B43,[1]Data!$B$1:$K$53,6,FALSE)/VLOOKUP($B43,[1]Data!$B$2:$K$53,5,FALSE)</f>
        <v>9803.3160898725819</v>
      </c>
      <c r="P43" s="3"/>
      <c r="Q43" s="3">
        <f>VLOOKUP($B43,[1]Data!$B$1:$K$53,10,FALSE)/VLOOKUP($B43,[1]Data!$B$2:$K$53,5,FALSE)</f>
        <v>2.0972980510563961E-2</v>
      </c>
      <c r="R43" s="3"/>
      <c r="S43" s="4">
        <f>VLOOKUP($B43,[1]Data!$B$1:$K$53,6,FALSE)/VLOOKUP($B43,[1]Data!$B$2:$K$53,10,FALSE)</f>
        <v>467425.98577892693</v>
      </c>
      <c r="T43" s="2">
        <f>VLOOKUP($B43,[1]Data!$B$1:$K$53,9,FALSE)/VLOOKUP($B43,[1]Data!$B$2:$K$53,6,FALSE)</f>
        <v>0.12521426753877507</v>
      </c>
      <c r="U43" s="3">
        <f>VLOOKUP($B43,[1]Data!$B$1:$K$53,9,FALSE)/VLOOKUP($B43,[1]Data!$B$2:$K$53,10,FALSE)</f>
        <v>58528.402437898236</v>
      </c>
      <c r="V43" s="3">
        <f>S43-U43</f>
        <v>408897.58334102872</v>
      </c>
      <c r="W43" s="4">
        <f>VLOOKUP($B43,[1]Data!$B$1:$K$53,9,FALSE)/VLOOKUP($B43,[1]Data!$B$2:$K$53,5,FALSE)</f>
        <v>1227.515043644484</v>
      </c>
    </row>
    <row r="44" spans="1:23">
      <c r="A44" s="1" t="s">
        <v>84</v>
      </c>
      <c r="B44" s="1" t="s">
        <v>85</v>
      </c>
      <c r="C44" s="2">
        <f>VLOOKUP($B44,[1]Data!$B$1:$K$53,6,FALSE)/VLOOKUP($B44,[1]Data!$B$2:$K$53,2,FALSE)</f>
        <v>855.56542456356465</v>
      </c>
      <c r="D44" s="3"/>
      <c r="E44" s="3">
        <f>VLOOKUP($B44,[1]Data!$B$1:$K$53,5,FALSE)/VLOOKUP($B44,[1]Data!$B$2:$K$53,2,FALSE)</f>
        <v>5.2995993047424014E-2</v>
      </c>
      <c r="F44" s="3"/>
      <c r="G44" s="4">
        <f>VLOOKUP($B44,[1]Data!$B$1:$K$53,6,FALSE)/VLOOKUP($B44,[1]Data!$B$2:$K$53,5,FALSE)</f>
        <v>16143.964389872892</v>
      </c>
      <c r="H44" s="2">
        <f>VLOOKUP($B44,[1]Data!$B$1:$K$53,5,FALSE)/VLOOKUP($B44,[1]Data!$B$2:$K$53,2,FALSE)</f>
        <v>5.2995993047424014E-2</v>
      </c>
      <c r="I44" s="3"/>
      <c r="J44" s="3">
        <f>VLOOKUP($B44,[1]Data!$B$1:$K$53,3,FALSE)/VLOOKUP($B44,[1]Data!$B$2:$K$53,2,FALSE)</f>
        <v>9.6301702824353505E-2</v>
      </c>
      <c r="K44" s="3"/>
      <c r="L44" s="3">
        <f>VLOOKUP($B44,[1]Data!$B$1:$K$53,4,FALSE)/VLOOKUP($B44,[1]Data!$B$2:$K$53,3,FALSE)</f>
        <v>1</v>
      </c>
      <c r="M44" s="3"/>
      <c r="N44" s="4">
        <f>VLOOKUP($B44,[1]Data!$B$1:$K$53,5,FALSE)/VLOOKUP($B44,[1]Data!$B$2:$K$53,4,FALSE)</f>
        <v>0.5503121076071148</v>
      </c>
      <c r="O44" s="2">
        <f>VLOOKUP($B44,[1]Data!$B$1:$K$53,6,FALSE)/VLOOKUP($B44,[1]Data!$B$2:$K$53,5,FALSE)</f>
        <v>16143.964389872892</v>
      </c>
      <c r="P44" s="3"/>
      <c r="Q44" s="3">
        <f>VLOOKUP($B44,[1]Data!$B$1:$K$53,10,FALSE)/VLOOKUP($B44,[1]Data!$B$2:$K$53,5,FALSE)</f>
        <v>3.8384302653249942E-2</v>
      </c>
      <c r="R44" s="3"/>
      <c r="S44" s="4">
        <f>VLOOKUP($B44,[1]Data!$B$1:$K$53,6,FALSE)/VLOOKUP($B44,[1]Data!$B$2:$K$53,10,FALSE)</f>
        <v>420587.66928011406</v>
      </c>
      <c r="T44" s="2">
        <f>VLOOKUP($B44,[1]Data!$B$1:$K$53,9,FALSE)/VLOOKUP($B44,[1]Data!$B$2:$K$53,6,FALSE)</f>
        <v>0.13611915920516468</v>
      </c>
      <c r="U44" s="3">
        <f>VLOOKUP($B44,[1]Data!$B$1:$K$53,9,FALSE)/VLOOKUP($B44,[1]Data!$B$2:$K$53,10,FALSE)</f>
        <v>57250.039914468995</v>
      </c>
      <c r="V44" s="3">
        <f>S44-U44</f>
        <v>363337.62936564506</v>
      </c>
      <c r="W44" s="4">
        <f>VLOOKUP($B44,[1]Data!$B$1:$K$53,9,FALSE)/VLOOKUP($B44,[1]Data!$B$2:$K$53,5,FALSE)</f>
        <v>2197.5028589876174</v>
      </c>
    </row>
    <row r="45" spans="1:23">
      <c r="A45" s="1" t="s">
        <v>86</v>
      </c>
      <c r="B45" s="1" t="s">
        <v>87</v>
      </c>
      <c r="C45" s="2">
        <f>VLOOKUP($B45,[1]Data!$B$1:$K$53,6,FALSE)/VLOOKUP($B45,[1]Data!$B$2:$K$53,2,FALSE)</f>
        <v>438.77103124362299</v>
      </c>
      <c r="D45" s="3"/>
      <c r="E45" s="3">
        <f>VLOOKUP($B45,[1]Data!$B$1:$K$53,5,FALSE)/VLOOKUP($B45,[1]Data!$B$2:$K$53,2,FALSE)</f>
        <v>4.2878926656737704E-2</v>
      </c>
      <c r="F45" s="3"/>
      <c r="G45" s="4">
        <f>VLOOKUP($B45,[1]Data!$B$1:$K$53,6,FALSE)/VLOOKUP($B45,[1]Data!$B$2:$K$53,5,FALSE)</f>
        <v>10232.789518174133</v>
      </c>
      <c r="H45" s="2">
        <f>VLOOKUP($B45,[1]Data!$B$1:$K$53,5,FALSE)/VLOOKUP($B45,[1]Data!$B$2:$K$53,2,FALSE)</f>
        <v>4.2878926656737704E-2</v>
      </c>
      <c r="I45" s="3"/>
      <c r="J45" s="3">
        <f>VLOOKUP($B45,[1]Data!$B$1:$K$53,3,FALSE)/VLOOKUP($B45,[1]Data!$B$2:$K$53,2,FALSE)</f>
        <v>9.1503556993632676E-2</v>
      </c>
      <c r="K45" s="3"/>
      <c r="L45" s="3">
        <f>VLOOKUP($B45,[1]Data!$B$1:$K$53,4,FALSE)/VLOOKUP($B45,[1]Data!$B$2:$K$53,3,FALSE)</f>
        <v>1</v>
      </c>
      <c r="M45" s="3"/>
      <c r="N45" s="4">
        <f>VLOOKUP($B45,[1]Data!$B$1:$K$53,5,FALSE)/VLOOKUP($B45,[1]Data!$B$2:$K$53,4,FALSE)</f>
        <v>0.46860393262877698</v>
      </c>
      <c r="O45" s="2">
        <f>VLOOKUP($B45,[1]Data!$B$1:$K$53,6,FALSE)/VLOOKUP($B45,[1]Data!$B$2:$K$53,5,FALSE)</f>
        <v>10232.789518174133</v>
      </c>
      <c r="P45" s="3"/>
      <c r="Q45" s="3">
        <f>VLOOKUP($B45,[1]Data!$B$1:$K$53,10,FALSE)/VLOOKUP($B45,[1]Data!$B$2:$K$53,5,FALSE)</f>
        <v>2.6534234995773457E-2</v>
      </c>
      <c r="R45" s="3"/>
      <c r="S45" s="4">
        <f>VLOOKUP($B45,[1]Data!$B$1:$K$53,6,FALSE)/VLOOKUP($B45,[1]Data!$B$2:$K$53,10,FALSE)</f>
        <v>385644.79133481998</v>
      </c>
      <c r="T45" s="2">
        <f>VLOOKUP($B45,[1]Data!$B$1:$K$53,9,FALSE)/VLOOKUP($B45,[1]Data!$B$2:$K$53,6,FALSE)</f>
        <v>0.18155101157418307</v>
      </c>
      <c r="U45" s="3">
        <f>VLOOKUP($B45,[1]Data!$B$1:$K$53,9,FALSE)/VLOOKUP($B45,[1]Data!$B$2:$K$53,10,FALSE)</f>
        <v>70014.201975151329</v>
      </c>
      <c r="V45" s="3">
        <f>S45-U45</f>
        <v>315630.58935966867</v>
      </c>
      <c r="W45" s="4">
        <f>VLOOKUP($B45,[1]Data!$B$1:$K$53,9,FALSE)/VLOOKUP($B45,[1]Data!$B$2:$K$53,5,FALSE)</f>
        <v>1857.7732882502114</v>
      </c>
    </row>
    <row r="46" spans="1:23">
      <c r="A46" s="1" t="s">
        <v>88</v>
      </c>
      <c r="B46" s="1" t="s">
        <v>89</v>
      </c>
      <c r="C46" s="2">
        <f>VLOOKUP($B46,[1]Data!$B$1:$K$53,6,FALSE)/VLOOKUP($B46,[1]Data!$B$2:$K$53,2,FALSE)</f>
        <v>942.25096164891806</v>
      </c>
      <c r="D46" s="3"/>
      <c r="E46" s="3">
        <f>VLOOKUP($B46,[1]Data!$B$1:$K$53,5,FALSE)/VLOOKUP($B46,[1]Data!$B$2:$K$53,2,FALSE)</f>
        <v>6.8910658721294121E-2</v>
      </c>
      <c r="F46" s="3"/>
      <c r="G46" s="4">
        <f>VLOOKUP($B46,[1]Data!$B$1:$K$53,6,FALSE)/VLOOKUP($B46,[1]Data!$B$2:$K$53,5,FALSE)</f>
        <v>13673.51552188475</v>
      </c>
      <c r="H46" s="2">
        <f>VLOOKUP($B46,[1]Data!$B$1:$K$53,5,FALSE)/VLOOKUP($B46,[1]Data!$B$2:$K$53,2,FALSE)</f>
        <v>6.8910658721294121E-2</v>
      </c>
      <c r="I46" s="3"/>
      <c r="J46" s="3">
        <f>VLOOKUP($B46,[1]Data!$B$1:$K$53,3,FALSE)/VLOOKUP($B46,[1]Data!$B$2:$K$53,2,FALSE)</f>
        <v>0.10571366533802751</v>
      </c>
      <c r="K46" s="3"/>
      <c r="L46" s="3">
        <f>VLOOKUP($B46,[1]Data!$B$1:$K$53,4,FALSE)/VLOOKUP($B46,[1]Data!$B$2:$K$53,3,FALSE)</f>
        <v>1</v>
      </c>
      <c r="M46" s="3"/>
      <c r="N46" s="4">
        <f>VLOOKUP($B46,[1]Data!$B$1:$K$53,5,FALSE)/VLOOKUP($B46,[1]Data!$B$2:$K$53,4,FALSE)</f>
        <v>0.65186140789790081</v>
      </c>
      <c r="O46" s="2">
        <f>VLOOKUP($B46,[1]Data!$B$1:$K$53,6,FALSE)/VLOOKUP($B46,[1]Data!$B$2:$K$53,5,FALSE)</f>
        <v>13673.51552188475</v>
      </c>
      <c r="P46" s="3"/>
      <c r="Q46" s="3">
        <f>VLOOKUP($B46,[1]Data!$B$1:$K$53,10,FALSE)/VLOOKUP($B46,[1]Data!$B$2:$K$53,5,FALSE)</f>
        <v>2.4275403782624948E-2</v>
      </c>
      <c r="R46" s="3"/>
      <c r="S46" s="4">
        <f>VLOOKUP($B46,[1]Data!$B$1:$K$53,6,FALSE)/VLOOKUP($B46,[1]Data!$B$2:$K$53,10,FALSE)</f>
        <v>563266.24448041234</v>
      </c>
      <c r="T46" s="2">
        <f>VLOOKUP($B46,[1]Data!$B$1:$K$53,9,FALSE)/VLOOKUP($B46,[1]Data!$B$2:$K$53,6,FALSE)</f>
        <v>0.14688890374314395</v>
      </c>
      <c r="U46" s="3">
        <f>VLOOKUP($B46,[1]Data!$B$1:$K$53,9,FALSE)/VLOOKUP($B46,[1]Data!$B$2:$K$53,10,FALSE)</f>
        <v>82737.561167245469</v>
      </c>
      <c r="V46" s="3">
        <f>S46-U46</f>
        <v>480528.68331316684</v>
      </c>
      <c r="W46" s="4">
        <f>VLOOKUP($B46,[1]Data!$B$1:$K$53,9,FALSE)/VLOOKUP($B46,[1]Data!$B$2:$K$53,5,FALSE)</f>
        <v>2008.4877053245139</v>
      </c>
    </row>
    <row r="47" spans="1:23">
      <c r="A47" s="1" t="s">
        <v>90</v>
      </c>
      <c r="B47" s="1" t="s">
        <v>91</v>
      </c>
      <c r="C47" s="2">
        <f>VLOOKUP($B47,[1]Data!$B$1:$K$53,6,FALSE)/VLOOKUP($B47,[1]Data!$B$2:$K$53,2,FALSE)</f>
        <v>725.46803971872362</v>
      </c>
      <c r="D47" s="3"/>
      <c r="E47" s="3">
        <f>VLOOKUP($B47,[1]Data!$B$1:$K$53,5,FALSE)/VLOOKUP($B47,[1]Data!$B$2:$K$53,2,FALSE)</f>
        <v>5.6166715919101967E-2</v>
      </c>
      <c r="F47" s="3"/>
      <c r="G47" s="4">
        <f>VLOOKUP($B47,[1]Data!$B$1:$K$53,6,FALSE)/VLOOKUP($B47,[1]Data!$B$2:$K$53,5,FALSE)</f>
        <v>12916.333594501582</v>
      </c>
      <c r="H47" s="2">
        <f>VLOOKUP($B47,[1]Data!$B$1:$K$53,5,FALSE)/VLOOKUP($B47,[1]Data!$B$2:$K$53,2,FALSE)</f>
        <v>5.6166715919101967E-2</v>
      </c>
      <c r="I47" s="3"/>
      <c r="J47" s="3">
        <f>VLOOKUP($B47,[1]Data!$B$1:$K$53,3,FALSE)/VLOOKUP($B47,[1]Data!$B$2:$K$53,2,FALSE)</f>
        <v>9.233035135601099E-2</v>
      </c>
      <c r="K47" s="3"/>
      <c r="L47" s="3">
        <f>VLOOKUP($B47,[1]Data!$B$1:$K$53,4,FALSE)/VLOOKUP($B47,[1]Data!$B$2:$K$53,3,FALSE)</f>
        <v>1</v>
      </c>
      <c r="M47" s="3"/>
      <c r="N47" s="4">
        <f>VLOOKUP($B47,[1]Data!$B$1:$K$53,5,FALSE)/VLOOKUP($B47,[1]Data!$B$2:$K$53,4,FALSE)</f>
        <v>0.60832342879896706</v>
      </c>
      <c r="O47" s="2">
        <f>VLOOKUP($B47,[1]Data!$B$1:$K$53,6,FALSE)/VLOOKUP($B47,[1]Data!$B$2:$K$53,5,FALSE)</f>
        <v>12916.333594501582</v>
      </c>
      <c r="P47" s="3"/>
      <c r="Q47" s="3">
        <f>VLOOKUP($B47,[1]Data!$B$1:$K$53,10,FALSE)/VLOOKUP($B47,[1]Data!$B$2:$K$53,5,FALSE)</f>
        <v>3.5872616013250154E-2</v>
      </c>
      <c r="R47" s="3"/>
      <c r="S47" s="4">
        <f>VLOOKUP($B47,[1]Data!$B$1:$K$53,6,FALSE)/VLOOKUP($B47,[1]Data!$B$2:$K$53,10,FALSE)</f>
        <v>360061.10035941389</v>
      </c>
      <c r="T47" s="2">
        <f>VLOOKUP($B47,[1]Data!$B$1:$K$53,9,FALSE)/VLOOKUP($B47,[1]Data!$B$2:$K$53,6,FALSE)</f>
        <v>0.19346429621735015</v>
      </c>
      <c r="U47" s="3">
        <f>VLOOKUP($B47,[1]Data!$B$1:$K$53,9,FALSE)/VLOOKUP($B47,[1]Data!$B$2:$K$53,10,FALSE)</f>
        <v>69658.967376278684</v>
      </c>
      <c r="V47" s="3">
        <f>S47-U47</f>
        <v>290402.13298313518</v>
      </c>
      <c r="W47" s="4">
        <f>VLOOKUP($B47,[1]Data!$B$1:$K$53,9,FALSE)/VLOOKUP($B47,[1]Data!$B$2:$K$53,5,FALSE)</f>
        <v>2498.8493885687649</v>
      </c>
    </row>
    <row r="48" spans="1:23">
      <c r="A48" s="1" t="s">
        <v>92</v>
      </c>
      <c r="B48" s="1" t="s">
        <v>93</v>
      </c>
      <c r="C48" s="2">
        <f>VLOOKUP($B48,[1]Data!$B$1:$K$53,6,FALSE)/VLOOKUP($B48,[1]Data!$B$2:$K$53,2,FALSE)</f>
        <v>714.66338645151438</v>
      </c>
      <c r="D48" s="3"/>
      <c r="E48" s="3">
        <f>VLOOKUP($B48,[1]Data!$B$1:$K$53,5,FALSE)/VLOOKUP($B48,[1]Data!$B$2:$K$53,2,FALSE)</f>
        <v>6.6937584531958971E-2</v>
      </c>
      <c r="F48" s="3"/>
      <c r="G48" s="4">
        <f>VLOOKUP($B48,[1]Data!$B$1:$K$53,6,FALSE)/VLOOKUP($B48,[1]Data!$B$2:$K$53,5,FALSE)</f>
        <v>10676.563719001577</v>
      </c>
      <c r="H48" s="2">
        <f>VLOOKUP($B48,[1]Data!$B$1:$K$53,5,FALSE)/VLOOKUP($B48,[1]Data!$B$2:$K$53,2,FALSE)</f>
        <v>6.6937584531958971E-2</v>
      </c>
      <c r="I48" s="3"/>
      <c r="J48" s="3">
        <f>VLOOKUP($B48,[1]Data!$B$1:$K$53,3,FALSE)/VLOOKUP($B48,[1]Data!$B$2:$K$53,2,FALSE)</f>
        <v>0.10238396922759486</v>
      </c>
      <c r="K48" s="3"/>
      <c r="L48" s="3">
        <f>VLOOKUP($B48,[1]Data!$B$1:$K$53,4,FALSE)/VLOOKUP($B48,[1]Data!$B$2:$K$53,3,FALSE)</f>
        <v>1</v>
      </c>
      <c r="M48" s="3"/>
      <c r="N48" s="4">
        <f>VLOOKUP($B48,[1]Data!$B$1:$K$53,5,FALSE)/VLOOKUP($B48,[1]Data!$B$2:$K$53,4,FALSE)</f>
        <v>0.65378970005704495</v>
      </c>
      <c r="O48" s="2">
        <f>VLOOKUP($B48,[1]Data!$B$1:$K$53,6,FALSE)/VLOOKUP($B48,[1]Data!$B$2:$K$53,5,FALSE)</f>
        <v>10676.563719001577</v>
      </c>
      <c r="P48" s="3"/>
      <c r="Q48" s="3">
        <f>VLOOKUP($B48,[1]Data!$B$1:$K$53,10,FALSE)/VLOOKUP($B48,[1]Data!$B$2:$K$53,5,FALSE)</f>
        <v>2.2762838686825659E-2</v>
      </c>
      <c r="R48" s="3"/>
      <c r="S48" s="4">
        <f>VLOOKUP($B48,[1]Data!$B$1:$K$53,6,FALSE)/VLOOKUP($B48,[1]Data!$B$2:$K$53,10,FALSE)</f>
        <v>469034.81002045673</v>
      </c>
      <c r="T48" s="2">
        <f>VLOOKUP($B48,[1]Data!$B$1:$K$53,9,FALSE)/VLOOKUP($B48,[1]Data!$B$2:$K$53,6,FALSE)</f>
        <v>0.15469611113109119</v>
      </c>
      <c r="U48" s="3">
        <f>VLOOKUP($B48,[1]Data!$B$1:$K$53,9,FALSE)/VLOOKUP($B48,[1]Data!$B$2:$K$53,10,FALSE)</f>
        <v>72557.861095274828</v>
      </c>
      <c r="V48" s="3">
        <f>S48-U48</f>
        <v>396476.94892518187</v>
      </c>
      <c r="W48" s="4">
        <f>VLOOKUP($B48,[1]Data!$B$1:$K$53,9,FALSE)/VLOOKUP($B48,[1]Data!$B$2:$K$53,5,FALSE)</f>
        <v>1651.6228875728443</v>
      </c>
    </row>
    <row r="49" spans="1:23">
      <c r="A49" s="1" t="s">
        <v>94</v>
      </c>
      <c r="B49" s="1" t="s">
        <v>95</v>
      </c>
      <c r="C49" s="2">
        <f>VLOOKUP($B49,[1]Data!$B$1:$K$53,6,FALSE)/VLOOKUP($B49,[1]Data!$B$2:$K$53,2,FALSE)</f>
        <v>642.54321655311094</v>
      </c>
      <c r="D49" s="3"/>
      <c r="E49" s="3">
        <f>VLOOKUP($B49,[1]Data!$B$1:$K$53,5,FALSE)/VLOOKUP($B49,[1]Data!$B$2:$K$53,2,FALSE)</f>
        <v>7.9932056989865677E-2</v>
      </c>
      <c r="F49" s="3"/>
      <c r="G49" s="4">
        <f>VLOOKUP($B49,[1]Data!$B$1:$K$53,6,FALSE)/VLOOKUP($B49,[1]Data!$B$2:$K$53,5,FALSE)</f>
        <v>8038.6173051267388</v>
      </c>
      <c r="H49" s="2">
        <f>VLOOKUP($B49,[1]Data!$B$1:$K$53,5,FALSE)/VLOOKUP($B49,[1]Data!$B$2:$K$53,2,FALSE)</f>
        <v>7.9932056989865677E-2</v>
      </c>
      <c r="I49" s="3"/>
      <c r="J49" s="3">
        <f>VLOOKUP($B49,[1]Data!$B$1:$K$53,3,FALSE)/VLOOKUP($B49,[1]Data!$B$2:$K$53,2,FALSE)</f>
        <v>0.12007613120922563</v>
      </c>
      <c r="K49" s="3"/>
      <c r="L49" s="3">
        <f>VLOOKUP($B49,[1]Data!$B$1:$K$53,4,FALSE)/VLOOKUP($B49,[1]Data!$B$2:$K$53,3,FALSE)</f>
        <v>1</v>
      </c>
      <c r="M49" s="3"/>
      <c r="N49" s="4">
        <f>VLOOKUP($B49,[1]Data!$B$1:$K$53,5,FALSE)/VLOOKUP($B49,[1]Data!$B$2:$K$53,4,FALSE)</f>
        <v>0.66567815089402527</v>
      </c>
      <c r="O49" s="2">
        <f>VLOOKUP($B49,[1]Data!$B$1:$K$53,6,FALSE)/VLOOKUP($B49,[1]Data!$B$2:$K$53,5,FALSE)</f>
        <v>8038.6173051267388</v>
      </c>
      <c r="P49" s="3"/>
      <c r="Q49" s="3">
        <f>VLOOKUP($B49,[1]Data!$B$1:$K$53,10,FALSE)/VLOOKUP($B49,[1]Data!$B$2:$K$53,5,FALSE)</f>
        <v>2.6765294453973701E-2</v>
      </c>
      <c r="R49" s="3"/>
      <c r="S49" s="4">
        <f>VLOOKUP($B49,[1]Data!$B$1:$K$53,6,FALSE)/VLOOKUP($B49,[1]Data!$B$2:$K$53,10,FALSE)</f>
        <v>300337.33867378725</v>
      </c>
      <c r="T49" s="2">
        <f>VLOOKUP($B49,[1]Data!$B$1:$K$53,9,FALSE)/VLOOKUP($B49,[1]Data!$B$2:$K$53,6,FALSE)</f>
        <v>0.22520454673427595</v>
      </c>
      <c r="U49" s="3">
        <f>VLOOKUP($B49,[1]Data!$B$1:$K$53,9,FALSE)/VLOOKUP($B49,[1]Data!$B$2:$K$53,10,FALSE)</f>
        <v>67637.334223408994</v>
      </c>
      <c r="V49" s="3">
        <f>S49-U49</f>
        <v>232700.00445037824</v>
      </c>
      <c r="W49" s="4">
        <f>VLOOKUP($B49,[1]Data!$B$1:$K$53,9,FALSE)/VLOOKUP($B49,[1]Data!$B$2:$K$53,5,FALSE)</f>
        <v>1810.333166571374</v>
      </c>
    </row>
    <row r="50" spans="1:23">
      <c r="A50" s="1" t="s">
        <v>96</v>
      </c>
      <c r="B50" s="1" t="s">
        <v>97</v>
      </c>
      <c r="C50" s="2">
        <f>VLOOKUP($B50,[1]Data!$B$1:$K$53,6,FALSE)/VLOOKUP($B50,[1]Data!$B$2:$K$53,2,FALSE)</f>
        <v>1010.2651632755058</v>
      </c>
      <c r="D50" s="3"/>
      <c r="E50" s="3">
        <f>VLOOKUP($B50,[1]Data!$B$1:$K$53,5,FALSE)/VLOOKUP($B50,[1]Data!$B$2:$K$53,2,FALSE)</f>
        <v>6.3640409661686007E-2</v>
      </c>
      <c r="F50" s="3"/>
      <c r="G50" s="4">
        <f>VLOOKUP($B50,[1]Data!$B$1:$K$53,6,FALSE)/VLOOKUP($B50,[1]Data!$B$2:$K$53,5,FALSE)</f>
        <v>15874.586110399043</v>
      </c>
      <c r="H50" s="2">
        <f>VLOOKUP($B50,[1]Data!$B$1:$K$53,5,FALSE)/VLOOKUP($B50,[1]Data!$B$2:$K$53,2,FALSE)</f>
        <v>6.3640409661686007E-2</v>
      </c>
      <c r="I50" s="3"/>
      <c r="J50" s="3">
        <f>VLOOKUP($B50,[1]Data!$B$1:$K$53,3,FALSE)/VLOOKUP($B50,[1]Data!$B$2:$K$53,2,FALSE)</f>
        <v>9.4993969815600585E-2</v>
      </c>
      <c r="K50" s="3"/>
      <c r="L50" s="3">
        <f>VLOOKUP($B50,[1]Data!$B$1:$K$53,4,FALSE)/VLOOKUP($B50,[1]Data!$B$2:$K$53,3,FALSE)</f>
        <v>1</v>
      </c>
      <c r="M50" s="3"/>
      <c r="N50" s="4">
        <f>VLOOKUP($B50,[1]Data!$B$1:$K$53,5,FALSE)/VLOOKUP($B50,[1]Data!$B$2:$K$53,4,FALSE)</f>
        <v>0.66994157403067633</v>
      </c>
      <c r="O50" s="2">
        <f>VLOOKUP($B50,[1]Data!$B$1:$K$53,6,FALSE)/VLOOKUP($B50,[1]Data!$B$2:$K$53,5,FALSE)</f>
        <v>15874.586110399043</v>
      </c>
      <c r="P50" s="3"/>
      <c r="Q50" s="3">
        <f>VLOOKUP($B50,[1]Data!$B$1:$K$53,10,FALSE)/VLOOKUP($B50,[1]Data!$B$2:$K$53,5,FALSE)</f>
        <v>4.2425019225839529E-2</v>
      </c>
      <c r="R50" s="3"/>
      <c r="S50" s="4">
        <f>VLOOKUP($B50,[1]Data!$B$1:$K$53,6,FALSE)/VLOOKUP($B50,[1]Data!$B$2:$K$53,10,FALSE)</f>
        <v>374179.82124874118</v>
      </c>
      <c r="T50" s="2">
        <f>VLOOKUP($B50,[1]Data!$B$1:$K$53,9,FALSE)/VLOOKUP($B50,[1]Data!$B$2:$K$53,6,FALSE)</f>
        <v>0.17803138923012046</v>
      </c>
      <c r="U50" s="3">
        <f>VLOOKUP($B50,[1]Data!$B$1:$K$53,9,FALSE)/VLOOKUP($B50,[1]Data!$B$2:$K$53,10,FALSE)</f>
        <v>66615.753398791538</v>
      </c>
      <c r="V50" s="3">
        <f>S50-U50</f>
        <v>307564.06784994964</v>
      </c>
      <c r="W50" s="4">
        <f>VLOOKUP($B50,[1]Data!$B$1:$K$53,9,FALSE)/VLOOKUP($B50,[1]Data!$B$2:$K$53,5,FALSE)</f>
        <v>2826.1746186875162</v>
      </c>
    </row>
    <row r="51" spans="1:23">
      <c r="A51" s="1" t="s">
        <v>98</v>
      </c>
      <c r="B51" s="1" t="s">
        <v>99</v>
      </c>
      <c r="C51" s="2">
        <f>VLOOKUP($B51,[1]Data!$B$1:$K$53,6,FALSE)/VLOOKUP($B51,[1]Data!$B$2:$K$53,2,FALSE)</f>
        <v>816.36466356418748</v>
      </c>
      <c r="D51" s="3"/>
      <c r="E51" s="3">
        <f>VLOOKUP($B51,[1]Data!$B$1:$K$53,5,FALSE)/VLOOKUP($B51,[1]Data!$B$2:$K$53,2,FALSE)</f>
        <v>8.3965296304854734E-2</v>
      </c>
      <c r="F51" s="3"/>
      <c r="G51" s="4">
        <f>VLOOKUP($B51,[1]Data!$B$1:$K$53,6,FALSE)/VLOOKUP($B51,[1]Data!$B$2:$K$53,5,FALSE)</f>
        <v>9722.6437527260496</v>
      </c>
      <c r="H51" s="2">
        <f>VLOOKUP($B51,[1]Data!$B$1:$K$53,5,FALSE)/VLOOKUP($B51,[1]Data!$B$2:$K$53,2,FALSE)</f>
        <v>8.3965296304854734E-2</v>
      </c>
      <c r="I51" s="3"/>
      <c r="J51" s="3">
        <f>VLOOKUP($B51,[1]Data!$B$1:$K$53,3,FALSE)/VLOOKUP($B51,[1]Data!$B$2:$K$53,2,FALSE)</f>
        <v>9.34034238564945E-2</v>
      </c>
      <c r="K51" s="3"/>
      <c r="L51" s="3">
        <f>VLOOKUP($B51,[1]Data!$B$1:$K$53,4,FALSE)/VLOOKUP($B51,[1]Data!$B$2:$K$53,3,FALSE)</f>
        <v>1</v>
      </c>
      <c r="M51" s="3"/>
      <c r="N51" s="4">
        <f>VLOOKUP($B51,[1]Data!$B$1:$K$53,5,FALSE)/VLOOKUP($B51,[1]Data!$B$2:$K$53,4,FALSE)</f>
        <v>0.89895308799235718</v>
      </c>
      <c r="O51" s="2">
        <f>VLOOKUP($B51,[1]Data!$B$1:$K$53,6,FALSE)/VLOOKUP($B51,[1]Data!$B$2:$K$53,5,FALSE)</f>
        <v>9722.6437527260496</v>
      </c>
      <c r="P51" s="3"/>
      <c r="Q51" s="3">
        <f>VLOOKUP($B51,[1]Data!$B$1:$K$53,10,FALSE)/VLOOKUP($B51,[1]Data!$B$2:$K$53,5,FALSE)</f>
        <v>3.2679376789229088E-2</v>
      </c>
      <c r="R51" s="3"/>
      <c r="S51" s="4">
        <f>VLOOKUP($B51,[1]Data!$B$1:$K$53,6,FALSE)/VLOOKUP($B51,[1]Data!$B$2:$K$53,10,FALSE)</f>
        <v>297516.19241192413</v>
      </c>
      <c r="T51" s="2">
        <f>VLOOKUP($B51,[1]Data!$B$1:$K$53,9,FALSE)/VLOOKUP($B51,[1]Data!$B$2:$K$53,6,FALSE)</f>
        <v>0.21174571355115149</v>
      </c>
      <c r="U51" s="3">
        <f>VLOOKUP($B51,[1]Data!$B$1:$K$53,9,FALSE)/VLOOKUP($B51,[1]Data!$B$2:$K$53,10,FALSE)</f>
        <v>62997.778455284555</v>
      </c>
      <c r="V51" s="3">
        <f>S51-U51</f>
        <v>234518.41395663959</v>
      </c>
      <c r="W51" s="4">
        <f>VLOOKUP($B51,[1]Data!$B$1:$K$53,9,FALSE)/VLOOKUP($B51,[1]Data!$B$2:$K$53,5,FALSE)</f>
        <v>2058.7281390246226</v>
      </c>
    </row>
    <row r="52" spans="1:23">
      <c r="A52" s="1" t="s">
        <v>100</v>
      </c>
      <c r="B52" s="1" t="s">
        <v>101</v>
      </c>
      <c r="C52" s="2">
        <f>VLOOKUP($B52,[1]Data!$B$1:$K$53,6,FALSE)/VLOOKUP($B52,[1]Data!$B$2:$K$53,2,FALSE)</f>
        <v>665.84557210203741</v>
      </c>
      <c r="D52" s="3"/>
      <c r="E52" s="3">
        <f>VLOOKUP($B52,[1]Data!$B$1:$K$53,5,FALSE)/VLOOKUP($B52,[1]Data!$B$2:$K$53,2,FALSE)</f>
        <v>4.9631737057213021E-2</v>
      </c>
      <c r="F52" s="3"/>
      <c r="G52" s="4">
        <f>VLOOKUP($B52,[1]Data!$B$1:$K$53,6,FALSE)/VLOOKUP($B52,[1]Data!$B$2:$K$53,5,FALSE)</f>
        <v>13415.721705135637</v>
      </c>
      <c r="H52" s="2">
        <f>VLOOKUP($B52,[1]Data!$B$1:$K$53,5,FALSE)/VLOOKUP($B52,[1]Data!$B$2:$K$53,2,FALSE)</f>
        <v>4.9631737057213021E-2</v>
      </c>
      <c r="I52" s="3"/>
      <c r="J52" s="3">
        <f>VLOOKUP($B52,[1]Data!$B$1:$K$53,3,FALSE)/VLOOKUP($B52,[1]Data!$B$2:$K$53,2,FALSE)</f>
        <v>8.5280199084221603E-2</v>
      </c>
      <c r="K52" s="3"/>
      <c r="L52" s="3">
        <f>VLOOKUP($B52,[1]Data!$B$1:$K$53,4,FALSE)/VLOOKUP($B52,[1]Data!$B$2:$K$53,3,FALSE)</f>
        <v>1</v>
      </c>
      <c r="M52" s="3"/>
      <c r="N52" s="4">
        <f>VLOOKUP($B52,[1]Data!$B$1:$K$53,5,FALSE)/VLOOKUP($B52,[1]Data!$B$2:$K$53,4,FALSE)</f>
        <v>0.58198430104739052</v>
      </c>
      <c r="O52" s="2">
        <f>VLOOKUP($B52,[1]Data!$B$1:$K$53,6,FALSE)/VLOOKUP($B52,[1]Data!$B$2:$K$53,5,FALSE)</f>
        <v>13415.721705135637</v>
      </c>
      <c r="P52" s="3"/>
      <c r="Q52" s="3">
        <f>VLOOKUP($B52,[1]Data!$B$1:$K$53,10,FALSE)/VLOOKUP($B52,[1]Data!$B$2:$K$53,5,FALSE)</f>
        <v>3.232529860329799E-2</v>
      </c>
      <c r="R52" s="3"/>
      <c r="S52" s="4">
        <f>VLOOKUP($B52,[1]Data!$B$1:$K$53,6,FALSE)/VLOOKUP($B52,[1]Data!$B$2:$K$53,10,FALSE)</f>
        <v>415022.3597243707</v>
      </c>
      <c r="T52" s="2">
        <f>VLOOKUP($B52,[1]Data!$B$1:$K$53,9,FALSE)/VLOOKUP($B52,[1]Data!$B$2:$K$53,6,FALSE)</f>
        <v>0.20622278417361745</v>
      </c>
      <c r="U52" s="3">
        <f>VLOOKUP($B52,[1]Data!$B$1:$K$53,9,FALSE)/VLOOKUP($B52,[1]Data!$B$2:$K$53,10,FALSE)</f>
        <v>85587.066516664316</v>
      </c>
      <c r="V52" s="3">
        <f>S52-U52</f>
        <v>329435.29320770642</v>
      </c>
      <c r="W52" s="4">
        <f>VLOOKUP($B52,[1]Data!$B$1:$K$53,9,FALSE)/VLOOKUP($B52,[1]Data!$B$2:$K$53,5,FALSE)</f>
        <v>2766.6274817315016</v>
      </c>
    </row>
    <row r="53" spans="1:23">
      <c r="A53" s="1" t="s">
        <v>102</v>
      </c>
      <c r="B53" s="1" t="s">
        <v>103</v>
      </c>
      <c r="C53" s="8">
        <f>VLOOKUP($B53,[1]Data!$B$1:$K$53,6,FALSE)/VLOOKUP($B53,[1]Data!$B$2:$K$53,2,FALSE)</f>
        <v>269.61378915522607</v>
      </c>
      <c r="D53" s="9"/>
      <c r="E53" s="9">
        <f>VLOOKUP($B53,[1]Data!$B$1:$K$53,5,FALSE)/VLOOKUP($B53,[1]Data!$B$2:$K$53,2,FALSE)</f>
        <v>0.14256954119967169</v>
      </c>
      <c r="F53" s="9"/>
      <c r="G53" s="10">
        <f>VLOOKUP($B53,[1]Data!$B$1:$K$53,6,FALSE)/VLOOKUP($B53,[1]Data!$B$2:$K$53,5,FALSE)</f>
        <v>1891.1037160288408</v>
      </c>
      <c r="H53" s="8">
        <f>VLOOKUP($B53,[1]Data!$B$1:$K$53,5,FALSE)/VLOOKUP($B53,[1]Data!$B$2:$K$53,2,FALSE)</f>
        <v>0.14256954119967169</v>
      </c>
      <c r="I53" s="9"/>
      <c r="J53" s="9">
        <f>VLOOKUP($B53,[1]Data!$B$1:$K$53,3,FALSE)/VLOOKUP($B53,[1]Data!$B$2:$K$53,2,FALSE)</f>
        <v>0.13976717595279628</v>
      </c>
      <c r="K53" s="9"/>
      <c r="L53" s="9">
        <f>VLOOKUP($B53,[1]Data!$B$1:$K$53,4,FALSE)/VLOOKUP($B53,[1]Data!$B$2:$K$53,3,FALSE)</f>
        <v>1</v>
      </c>
      <c r="M53" s="9"/>
      <c r="N53" s="10">
        <f>VLOOKUP($B53,[1]Data!$B$1:$K$53,5,FALSE)/VLOOKUP($B53,[1]Data!$B$2:$K$53,4,FALSE)</f>
        <v>1.0200502387471995</v>
      </c>
      <c r="O53" s="8">
        <f>VLOOKUP($B53,[1]Data!$B$1:$K$53,6,FALSE)/VLOOKUP($B53,[1]Data!$B$2:$K$53,5,FALSE)</f>
        <v>1891.1037160288408</v>
      </c>
      <c r="P53" s="9"/>
      <c r="Q53" s="9">
        <f>VLOOKUP($B53,[1]Data!$B$1:$K$53,10,FALSE)/VLOOKUP($B53,[1]Data!$B$2:$K$53,5,FALSE)</f>
        <v>3.427620632279534E-3</v>
      </c>
      <c r="R53" s="9"/>
      <c r="S53" s="10">
        <f>VLOOKUP($B53,[1]Data!$B$1:$K$53,6,FALSE)/VLOOKUP($B53,[1]Data!$B$2:$K$53,10,FALSE)</f>
        <v>551724.91909385112</v>
      </c>
      <c r="T53" s="8">
        <f>VLOOKUP($B53,[1]Data!$B$1:$K$53,9,FALSE)/VLOOKUP($B53,[1]Data!$B$2:$K$53,6,FALSE)</f>
        <v>0.10834886762903045</v>
      </c>
      <c r="U53" s="9">
        <f>VLOOKUP($B53,[1]Data!$B$1:$K$53,9,FALSE)/VLOOKUP($B53,[1]Data!$B$2:$K$53,10,FALSE)</f>
        <v>59778.770226537214</v>
      </c>
      <c r="V53" s="9">
        <f>S53-U53</f>
        <v>491946.14886731392</v>
      </c>
      <c r="W53" s="10">
        <f>VLOOKUP($B53,[1]Data!$B$1:$K$53,9,FALSE)/VLOOKUP($B53,[1]Data!$B$2:$K$53,5,FALSE)</f>
        <v>204.89894620077649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zoomScale="75" zoomScaleNormal="75" zoomScalePageLayoutView="75" workbookViewId="0">
      <selection activeCell="L5" sqref="L5:M7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0" hidden="1" customWidth="1"/>
    <col min="13" max="13" width="10.83203125" customWidth="1"/>
  </cols>
  <sheetData>
    <row r="1" spans="1:21" ht="90">
      <c r="A1" s="11" t="s">
        <v>104</v>
      </c>
      <c r="B1" s="11" t="s">
        <v>105</v>
      </c>
      <c r="C1" s="12" t="s">
        <v>106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117</v>
      </c>
      <c r="I1" s="12" t="s">
        <v>119</v>
      </c>
    </row>
    <row r="2" spans="1:21">
      <c r="A2" s="1" t="s">
        <v>54</v>
      </c>
      <c r="B2" s="1" t="s">
        <v>55</v>
      </c>
      <c r="C2">
        <f>RANK(data!C29,data!$C$2:$C$53)</f>
        <v>1</v>
      </c>
      <c r="D2">
        <f>RANK(data!J29,data!$J$2:$J$53)</f>
        <v>2</v>
      </c>
      <c r="E2">
        <f>RANK(data!L29,data!$L$2:$L$53)</f>
        <v>1</v>
      </c>
      <c r="F2">
        <f>RANK(data!N29,data!$N$2:$N$53)</f>
        <v>35</v>
      </c>
      <c r="G2">
        <f>RANK(data!Q29,data!$Q$2:$Q$53)</f>
        <v>2</v>
      </c>
      <c r="H2">
        <f>RANK(data!T29,data!$T$2:$T$53)</f>
        <v>16</v>
      </c>
      <c r="I2">
        <f>RANK(data!V29,data!$V$2:$V$53)</f>
        <v>46</v>
      </c>
      <c r="L2" s="15" t="s">
        <v>112</v>
      </c>
      <c r="M2" s="15"/>
      <c r="N2" s="15" t="s">
        <v>146</v>
      </c>
      <c r="O2" s="15"/>
      <c r="P2" s="15"/>
      <c r="Q2" s="15"/>
      <c r="R2" s="15"/>
      <c r="S2" s="15"/>
      <c r="T2" s="15"/>
      <c r="U2" s="15"/>
    </row>
    <row r="3" spans="1:21">
      <c r="A3" s="1" t="s">
        <v>40</v>
      </c>
      <c r="B3" s="1" t="s">
        <v>41</v>
      </c>
      <c r="C3">
        <f>RANK(data!C22,data!$C$2:$C$53)</f>
        <v>2</v>
      </c>
      <c r="D3">
        <f>RANK(data!J22,data!$J$2:$J$53)</f>
        <v>4</v>
      </c>
      <c r="E3">
        <f>RANK(data!L22,data!$L$2:$L$53)</f>
        <v>1</v>
      </c>
      <c r="F3">
        <f>RANK(data!N22,data!$N$2:$N$53)</f>
        <v>6</v>
      </c>
      <c r="G3">
        <f>RANK(data!Q22,data!$Q$2:$Q$53)</f>
        <v>34</v>
      </c>
      <c r="H3">
        <f>RANK(data!T22,data!$T$2:$T$53)</f>
        <v>39</v>
      </c>
      <c r="I3">
        <f>RANK(data!V22,data!$V$2:$V$53)</f>
        <v>11</v>
      </c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>
      <c r="A4" s="1" t="s">
        <v>78</v>
      </c>
      <c r="B4" s="1" t="s">
        <v>79</v>
      </c>
      <c r="C4">
        <f>RANK(data!C41,data!$C$2:$C$53)</f>
        <v>3</v>
      </c>
      <c r="D4">
        <f>RANK(data!J41,data!$J$2:$J$53)</f>
        <v>13</v>
      </c>
      <c r="E4">
        <f>RANK(data!L41,data!$L$2:$L$53)</f>
        <v>1</v>
      </c>
      <c r="F4">
        <f>RANK(data!N41,data!$N$2:$N$53)</f>
        <v>34</v>
      </c>
      <c r="G4">
        <f>RANK(data!Q41,data!$Q$2:$Q$53)</f>
        <v>10</v>
      </c>
      <c r="H4">
        <f>RANK(data!T41,data!$T$2:$T$53)</f>
        <v>42</v>
      </c>
      <c r="I4">
        <f>RANK(data!V41,data!$V$2:$V$53)</f>
        <v>10</v>
      </c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>
      <c r="A5" s="1" t="s">
        <v>60</v>
      </c>
      <c r="B5" s="1" t="s">
        <v>61</v>
      </c>
      <c r="C5">
        <f>RANK(data!C32,data!$C$2:$C$53)</f>
        <v>4</v>
      </c>
      <c r="D5">
        <f>RANK(data!J32,data!$J$2:$J$53)</f>
        <v>17</v>
      </c>
      <c r="E5">
        <f>RANK(data!L32,data!$L$2:$L$53)</f>
        <v>1</v>
      </c>
      <c r="F5">
        <f>RANK(data!N32,data!$N$2:$N$53)</f>
        <v>31</v>
      </c>
      <c r="G5">
        <f>RANK(data!Q32,data!$Q$2:$Q$53)</f>
        <v>7</v>
      </c>
      <c r="H5">
        <f>RANK(data!T32,data!$T$2:$T$53)</f>
        <v>40</v>
      </c>
      <c r="I5">
        <f>RANK(data!V32,data!$V$2:$V$53)</f>
        <v>25</v>
      </c>
      <c r="L5" s="15" t="s">
        <v>114</v>
      </c>
      <c r="M5" s="15"/>
      <c r="N5" s="15" t="s">
        <v>150</v>
      </c>
      <c r="O5" s="15"/>
      <c r="P5" s="15"/>
      <c r="Q5" s="15"/>
      <c r="R5" s="15"/>
      <c r="S5" s="15"/>
      <c r="T5" s="15"/>
      <c r="U5" s="15"/>
    </row>
    <row r="6" spans="1:21">
      <c r="A6" s="1" t="s">
        <v>80</v>
      </c>
      <c r="B6" s="1" t="s">
        <v>81</v>
      </c>
      <c r="C6">
        <f>RANK(data!C42,data!$C$2:$C$53)</f>
        <v>5</v>
      </c>
      <c r="D6">
        <f>RANK(data!J42,data!$J$2:$J$53)</f>
        <v>6</v>
      </c>
      <c r="E6">
        <f>RANK(data!L42,data!$L$2:$L$53)</f>
        <v>1</v>
      </c>
      <c r="F6">
        <f>RANK(data!N42,data!$N$2:$N$53)</f>
        <v>52</v>
      </c>
      <c r="G6">
        <f>RANK(data!Q42,data!$Q$2:$Q$53)</f>
        <v>4</v>
      </c>
      <c r="H6">
        <f>RANK(data!T42,data!$T$2:$T$53)</f>
        <v>49</v>
      </c>
      <c r="I6">
        <f>RANK(data!V42,data!$V$2:$V$53)</f>
        <v>3</v>
      </c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>
      <c r="A7" s="1" t="s">
        <v>56</v>
      </c>
      <c r="B7" s="1" t="s">
        <v>57</v>
      </c>
      <c r="C7">
        <f>RANK(data!C30,data!$C$2:$C$53)</f>
        <v>6</v>
      </c>
      <c r="D7">
        <f>RANK(data!J30,data!$J$2:$J$53)</f>
        <v>5</v>
      </c>
      <c r="E7">
        <f>RANK(data!L30,data!$L$2:$L$53)</f>
        <v>1</v>
      </c>
      <c r="F7">
        <f>RANK(data!N30,data!$N$2:$N$53)</f>
        <v>28</v>
      </c>
      <c r="G7">
        <f>RANK(data!Q30,data!$Q$2:$Q$53)</f>
        <v>14</v>
      </c>
      <c r="H7">
        <f>RANK(data!T30,data!$T$2:$T$53)</f>
        <v>19</v>
      </c>
      <c r="I7">
        <f>RANK(data!V30,data!$V$2:$V$53)</f>
        <v>28</v>
      </c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>
      <c r="A8" s="1" t="s">
        <v>24</v>
      </c>
      <c r="B8" s="1" t="s">
        <v>25</v>
      </c>
      <c r="C8">
        <f>RANK(data!C14,data!$C$2:$C$53)</f>
        <v>7</v>
      </c>
      <c r="D8">
        <f>RANK(data!J14,data!$J$2:$J$53)</f>
        <v>30</v>
      </c>
      <c r="E8">
        <f>RANK(data!L14,data!$L$2:$L$53)</f>
        <v>1</v>
      </c>
      <c r="F8">
        <f>RANK(data!N14,data!$N$2:$N$53)</f>
        <v>7</v>
      </c>
      <c r="G8">
        <f>RANK(data!Q14,data!$Q$2:$Q$53)</f>
        <v>22</v>
      </c>
      <c r="H8">
        <f>RANK(data!T14,data!$T$2:$T$53)</f>
        <v>25</v>
      </c>
      <c r="I8">
        <f>RANK(data!V14,data!$V$2:$V$53)</f>
        <v>14</v>
      </c>
      <c r="L8" s="15" t="s">
        <v>115</v>
      </c>
      <c r="M8" s="15"/>
      <c r="N8" s="15" t="s">
        <v>147</v>
      </c>
      <c r="O8" s="15"/>
      <c r="P8" s="15"/>
      <c r="Q8" s="15"/>
      <c r="R8" s="15"/>
      <c r="S8" s="15"/>
      <c r="T8" s="15"/>
      <c r="U8" s="15"/>
    </row>
    <row r="9" spans="1:21">
      <c r="A9" s="1" t="s">
        <v>44</v>
      </c>
      <c r="B9" s="1" t="s">
        <v>45</v>
      </c>
      <c r="C9">
        <f>RANK(data!C24,data!$C$2:$C$53)</f>
        <v>8</v>
      </c>
      <c r="D9">
        <f>RANK(data!J24,data!$J$2:$J$53)</f>
        <v>7</v>
      </c>
      <c r="E9">
        <f>RANK(data!L24,data!$L$2:$L$53)</f>
        <v>1</v>
      </c>
      <c r="F9">
        <f>RANK(data!N24,data!$N$2:$N$53)</f>
        <v>1</v>
      </c>
      <c r="G9">
        <f>RANK(data!Q24,data!$Q$2:$Q$53)</f>
        <v>48</v>
      </c>
      <c r="H9">
        <f>RANK(data!T24,data!$T$2:$T$53)</f>
        <v>29</v>
      </c>
      <c r="I9">
        <f>RANK(data!V24,data!$V$2:$V$53)</f>
        <v>16</v>
      </c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>
      <c r="A10" s="1" t="s">
        <v>70</v>
      </c>
      <c r="B10" s="1" t="s">
        <v>71</v>
      </c>
      <c r="C10">
        <f>RANK(data!C37,data!$C$2:$C$53)</f>
        <v>9</v>
      </c>
      <c r="D10">
        <f>RANK(data!J37,data!$J$2:$J$53)</f>
        <v>39</v>
      </c>
      <c r="E10">
        <f>RANK(data!L37,data!$L$2:$L$53)</f>
        <v>1</v>
      </c>
      <c r="F10">
        <f>RANK(data!N37,data!$N$2:$N$53)</f>
        <v>20</v>
      </c>
      <c r="G10">
        <f>RANK(data!Q37,data!$Q$2:$Q$53)</f>
        <v>11</v>
      </c>
      <c r="H10">
        <f>RANK(data!T37,data!$T$2:$T$53)</f>
        <v>38</v>
      </c>
      <c r="I10">
        <f>RANK(data!V37,data!$V$2:$V$53)</f>
        <v>23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ht="15" customHeight="1">
      <c r="A11" s="1" t="s">
        <v>64</v>
      </c>
      <c r="B11" s="1" t="s">
        <v>65</v>
      </c>
      <c r="C11">
        <f>RANK(data!C34,data!$C$2:$C$53)</f>
        <v>10</v>
      </c>
      <c r="D11">
        <f>RANK(data!J34,data!$J$2:$J$53)</f>
        <v>38</v>
      </c>
      <c r="E11">
        <f>RANK(data!L34,data!$L$2:$L$53)</f>
        <v>1</v>
      </c>
      <c r="F11">
        <f>RANK(data!N34,data!$N$2:$N$53)</f>
        <v>41</v>
      </c>
      <c r="G11">
        <f>RANK(data!Q34,data!$Q$2:$Q$53)</f>
        <v>5</v>
      </c>
      <c r="H11">
        <f>RANK(data!T34,data!$T$2:$T$53)</f>
        <v>28</v>
      </c>
      <c r="I11">
        <f>RANK(data!V34,data!$V$2:$V$53)</f>
        <v>29</v>
      </c>
      <c r="L11" s="15" t="s">
        <v>118</v>
      </c>
      <c r="M11" s="15"/>
      <c r="N11" s="15" t="s">
        <v>148</v>
      </c>
      <c r="O11" s="15"/>
      <c r="P11" s="15"/>
      <c r="Q11" s="15"/>
      <c r="R11" s="15"/>
      <c r="S11" s="15"/>
      <c r="T11" s="15"/>
      <c r="U11" s="15"/>
    </row>
    <row r="12" spans="1:21">
      <c r="A12" s="1" t="s">
        <v>72</v>
      </c>
      <c r="B12" s="1" t="s">
        <v>73</v>
      </c>
      <c r="C12">
        <f>RANK(data!C38,data!$C$2:$C$53)</f>
        <v>11</v>
      </c>
      <c r="D12">
        <f>RANK(data!J38,data!$J$2:$J$53)</f>
        <v>25</v>
      </c>
      <c r="E12">
        <f>RANK(data!L38,data!$L$2:$L$53)</f>
        <v>1</v>
      </c>
      <c r="F12">
        <f>RANK(data!N38,data!$N$2:$N$53)</f>
        <v>21</v>
      </c>
      <c r="G12">
        <f>RANK(data!Q38,data!$Q$2:$Q$53)</f>
        <v>13</v>
      </c>
      <c r="H12">
        <f>RANK(data!T38,data!$T$2:$T$53)</f>
        <v>9</v>
      </c>
      <c r="I12">
        <f>RANK(data!V38,data!$V$2:$V$53)</f>
        <v>32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>
      <c r="A13" s="1" t="s">
        <v>16</v>
      </c>
      <c r="B13" s="1" t="s">
        <v>17</v>
      </c>
      <c r="C13">
        <f>RANK(data!C10,data!$C$2:$C$53)</f>
        <v>12</v>
      </c>
      <c r="D13">
        <f>RANK(data!J10,data!$J$2:$J$53)</f>
        <v>11</v>
      </c>
      <c r="E13">
        <f>RANK(data!L10,data!$L$2:$L$53)</f>
        <v>1</v>
      </c>
      <c r="F13">
        <f>RANK(data!N10,data!$N$2:$N$53)</f>
        <v>12</v>
      </c>
      <c r="G13">
        <f>RANK(data!Q10,data!$Q$2:$Q$53)</f>
        <v>8</v>
      </c>
      <c r="H13">
        <f>RANK(data!T10,data!$T$2:$T$53)</f>
        <v>5</v>
      </c>
      <c r="I13">
        <f>RANK(data!V10,data!$V$2:$V$53)</f>
        <v>48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>
      <c r="A14" s="1" t="s">
        <v>46</v>
      </c>
      <c r="B14" s="1" t="s">
        <v>47</v>
      </c>
      <c r="C14">
        <f>RANK(data!C25,data!$C$2:$C$53)</f>
        <v>13</v>
      </c>
      <c r="D14">
        <f>RANK(data!J25,data!$J$2:$J$53)</f>
        <v>26</v>
      </c>
      <c r="E14">
        <f>RANK(data!L25,data!$L$2:$L$53)</f>
        <v>1</v>
      </c>
      <c r="F14">
        <f>RANK(data!N25,data!$N$2:$N$53)</f>
        <v>8</v>
      </c>
      <c r="G14">
        <f>RANK(data!Q25,data!$Q$2:$Q$53)</f>
        <v>36</v>
      </c>
      <c r="H14">
        <f>RANK(data!T25,data!$T$2:$T$53)</f>
        <v>47</v>
      </c>
      <c r="I14">
        <f>RANK(data!V25,data!$V$2:$V$53)</f>
        <v>8</v>
      </c>
      <c r="L14" s="15" t="s">
        <v>119</v>
      </c>
      <c r="M14" s="15"/>
      <c r="N14" s="15" t="s">
        <v>149</v>
      </c>
      <c r="O14" s="15"/>
      <c r="P14" s="15"/>
      <c r="Q14" s="15"/>
      <c r="R14" s="15"/>
      <c r="S14" s="15"/>
      <c r="T14" s="15"/>
      <c r="U14" s="15"/>
    </row>
    <row r="15" spans="1:21">
      <c r="A15" s="1" t="s">
        <v>62</v>
      </c>
      <c r="B15" s="1" t="s">
        <v>63</v>
      </c>
      <c r="C15">
        <f>RANK(data!C33,data!$C$2:$C$53)</f>
        <v>14</v>
      </c>
      <c r="D15">
        <f>RANK(data!J33,data!$J$2:$J$53)</f>
        <v>46</v>
      </c>
      <c r="E15">
        <f>RANK(data!L33,data!$L$2:$L$53)</f>
        <v>1</v>
      </c>
      <c r="F15">
        <f>RANK(data!N33,data!$N$2:$N$53)</f>
        <v>15</v>
      </c>
      <c r="G15">
        <f>RANK(data!Q33,data!$Q$2:$Q$53)</f>
        <v>1</v>
      </c>
      <c r="H15">
        <f>RANK(data!T33,data!$T$2:$T$53)</f>
        <v>1</v>
      </c>
      <c r="I15">
        <f>RANK(data!V33,data!$V$2:$V$53)</f>
        <v>52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>
      <c r="A16" s="1" t="s">
        <v>96</v>
      </c>
      <c r="B16" s="1" t="s">
        <v>97</v>
      </c>
      <c r="C16">
        <f>RANK(data!C50,data!$C$2:$C$53)</f>
        <v>15</v>
      </c>
      <c r="D16">
        <f>RANK(data!J50,data!$J$2:$J$53)</f>
        <v>45</v>
      </c>
      <c r="E16">
        <f>RANK(data!L50,data!$L$2:$L$53)</f>
        <v>1</v>
      </c>
      <c r="F16">
        <f>RANK(data!N50,data!$N$2:$N$53)</f>
        <v>17</v>
      </c>
      <c r="G16">
        <f>RANK(data!Q50,data!$Q$2:$Q$53)</f>
        <v>17</v>
      </c>
      <c r="H16">
        <f>RANK(data!T50,data!$T$2:$T$53)</f>
        <v>31</v>
      </c>
      <c r="I16">
        <f>RANK(data!V50,data!$V$2:$V$53)</f>
        <v>21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9" ht="15" customHeight="1">
      <c r="A17" s="1" t="s">
        <v>22</v>
      </c>
      <c r="B17" s="1" t="s">
        <v>23</v>
      </c>
      <c r="C17">
        <f>RANK(data!C13,data!$C$2:$C$53)</f>
        <v>16</v>
      </c>
      <c r="D17">
        <f>RANK(data!J13,data!$J$2:$J$53)</f>
        <v>29</v>
      </c>
      <c r="E17">
        <f>RANK(data!L13,data!$L$2:$L$53)</f>
        <v>1</v>
      </c>
      <c r="F17">
        <f>RANK(data!N13,data!$N$2:$N$53)</f>
        <v>39</v>
      </c>
      <c r="G17">
        <f>RANK(data!Q13,data!$Q$2:$Q$53)</f>
        <v>3</v>
      </c>
      <c r="H17">
        <f>RANK(data!T13,data!$T$2:$T$53)</f>
        <v>13</v>
      </c>
      <c r="I17">
        <f>RANK(data!V13,data!$V$2:$V$53)</f>
        <v>47</v>
      </c>
    </row>
    <row r="18" spans="1:9">
      <c r="A18" s="1" t="s">
        <v>20</v>
      </c>
      <c r="B18" s="1" t="s">
        <v>21</v>
      </c>
      <c r="C18">
        <f>RANK(data!C12,data!$C$2:$C$53)</f>
        <v>17</v>
      </c>
      <c r="D18">
        <f>RANK(data!J12,data!$J$2:$J$53)</f>
        <v>21</v>
      </c>
      <c r="E18">
        <f>RANK(data!L12,data!$L$2:$L$53)</f>
        <v>1</v>
      </c>
      <c r="F18">
        <f>RANK(data!N12,data!$N$2:$N$53)</f>
        <v>32</v>
      </c>
      <c r="G18">
        <f>RANK(data!Q12,data!$Q$2:$Q$53)</f>
        <v>19</v>
      </c>
      <c r="H18">
        <f>RANK(data!T12,data!$T$2:$T$53)</f>
        <v>32</v>
      </c>
      <c r="I18">
        <f>RANK(data!V12,data!$V$2:$V$53)</f>
        <v>20</v>
      </c>
    </row>
    <row r="19" spans="1:9">
      <c r="A19" s="1" t="s">
        <v>88</v>
      </c>
      <c r="B19" s="1" t="s">
        <v>89</v>
      </c>
      <c r="C19">
        <f>RANK(data!C46,data!$C$2:$C$53)</f>
        <v>18</v>
      </c>
      <c r="D19">
        <f>RANK(data!J46,data!$J$2:$J$53)</f>
        <v>8</v>
      </c>
      <c r="E19">
        <f>RANK(data!L46,data!$L$2:$L$53)</f>
        <v>1</v>
      </c>
      <c r="F19">
        <f>RANK(data!N46,data!$N$2:$N$53)</f>
        <v>26</v>
      </c>
      <c r="G19">
        <f>RANK(data!Q46,data!$Q$2:$Q$53)</f>
        <v>47</v>
      </c>
      <c r="H19">
        <f>RANK(data!T46,data!$T$2:$T$53)</f>
        <v>48</v>
      </c>
      <c r="I19">
        <f>RANK(data!V46,data!$V$2:$V$53)</f>
        <v>2</v>
      </c>
    </row>
    <row r="20" spans="1:9">
      <c r="A20" s="1" t="s">
        <v>42</v>
      </c>
      <c r="B20" s="1" t="s">
        <v>43</v>
      </c>
      <c r="C20">
        <f>RANK(data!C23,data!$C$2:$C$53)</f>
        <v>19</v>
      </c>
      <c r="D20">
        <f>RANK(data!J23,data!$J$2:$J$53)</f>
        <v>19</v>
      </c>
      <c r="E20">
        <f>RANK(data!L23,data!$L$2:$L$53)</f>
        <v>1</v>
      </c>
      <c r="F20">
        <f>RANK(data!N23,data!$N$2:$N$53)</f>
        <v>18</v>
      </c>
      <c r="G20">
        <f>RANK(data!Q23,data!$Q$2:$Q$53)</f>
        <v>6</v>
      </c>
      <c r="H20">
        <f>RANK(data!T23,data!$T$2:$T$53)</f>
        <v>7</v>
      </c>
      <c r="I20">
        <f>RANK(data!V23,data!$V$2:$V$53)</f>
        <v>51</v>
      </c>
    </row>
    <row r="21" spans="1:9">
      <c r="A21" s="1" t="s">
        <v>34</v>
      </c>
      <c r="B21" s="1" t="s">
        <v>35</v>
      </c>
      <c r="C21">
        <f>RANK(data!C19,data!$C$2:$C$53)</f>
        <v>20</v>
      </c>
      <c r="D21">
        <f>RANK(data!J19,data!$J$2:$J$53)</f>
        <v>18</v>
      </c>
      <c r="E21">
        <f>RANK(data!L19,data!$L$2:$L$53)</f>
        <v>1</v>
      </c>
      <c r="F21">
        <f>RANK(data!N19,data!$N$2:$N$53)</f>
        <v>43</v>
      </c>
      <c r="G21">
        <f>RANK(data!Q19,data!$Q$2:$Q$53)</f>
        <v>29</v>
      </c>
      <c r="H21">
        <f>RANK(data!T19,data!$T$2:$T$53)</f>
        <v>41</v>
      </c>
      <c r="I21">
        <f>RANK(data!V19,data!$V$2:$V$53)</f>
        <v>6</v>
      </c>
    </row>
    <row r="22" spans="1:9">
      <c r="A22" s="1" t="s">
        <v>52</v>
      </c>
      <c r="B22" s="1" t="s">
        <v>53</v>
      </c>
      <c r="C22">
        <f>RANK(data!C28,data!$C$2:$C$53)</f>
        <v>21</v>
      </c>
      <c r="D22">
        <f>RANK(data!J28,data!$J$2:$J$53)</f>
        <v>24</v>
      </c>
      <c r="E22">
        <f>RANK(data!L28,data!$L$2:$L$53)</f>
        <v>1</v>
      </c>
      <c r="F22">
        <f>RANK(data!N28,data!$N$2:$N$53)</f>
        <v>13</v>
      </c>
      <c r="G22">
        <f>RANK(data!Q28,data!$Q$2:$Q$53)</f>
        <v>35</v>
      </c>
      <c r="H22">
        <f>RANK(data!T28,data!$T$2:$T$53)</f>
        <v>21</v>
      </c>
      <c r="I22">
        <f>RANK(data!V28,data!$V$2:$V$53)</f>
        <v>19</v>
      </c>
    </row>
    <row r="23" spans="1:9">
      <c r="A23" s="1" t="s">
        <v>36</v>
      </c>
      <c r="B23" s="1" t="s">
        <v>37</v>
      </c>
      <c r="C23">
        <f>RANK(data!C20,data!$C$2:$C$53)</f>
        <v>22</v>
      </c>
      <c r="D23">
        <f>RANK(data!J20,data!$J$2:$J$53)</f>
        <v>34</v>
      </c>
      <c r="E23">
        <f>RANK(data!L20,data!$L$2:$L$53)</f>
        <v>1</v>
      </c>
      <c r="F23">
        <f>RANK(data!N20,data!$N$2:$N$53)</f>
        <v>5</v>
      </c>
      <c r="G23">
        <f>RANK(data!Q20,data!$Q$2:$Q$53)</f>
        <v>41</v>
      </c>
      <c r="H23">
        <f>RANK(data!T20,data!$T$2:$T$53)</f>
        <v>27</v>
      </c>
      <c r="I23">
        <f>RANK(data!V20,data!$V$2:$V$53)</f>
        <v>30</v>
      </c>
    </row>
    <row r="24" spans="1:9">
      <c r="A24" s="1" t="s">
        <v>4</v>
      </c>
      <c r="B24" s="1" t="s">
        <v>5</v>
      </c>
      <c r="C24">
        <f>RANK(data!C4,data!$C$2:$C$53)</f>
        <v>23</v>
      </c>
      <c r="D24">
        <f>RANK(data!J4,data!$J$2:$J$53)</f>
        <v>12</v>
      </c>
      <c r="E24">
        <f>RANK(data!L4,data!$L$2:$L$53)</f>
        <v>1</v>
      </c>
      <c r="F24">
        <f>RANK(data!N4,data!$N$2:$N$53)</f>
        <v>42</v>
      </c>
      <c r="G24">
        <f>RANK(data!Q4,data!$Q$2:$Q$53)</f>
        <v>24</v>
      </c>
      <c r="H24">
        <f>RANK(data!T4,data!$T$2:$T$53)</f>
        <v>46</v>
      </c>
      <c r="I24">
        <f>RANK(data!V4,data!$V$2:$V$53)</f>
        <v>9</v>
      </c>
    </row>
    <row r="25" spans="1:9">
      <c r="A25" s="1" t="s">
        <v>12</v>
      </c>
      <c r="B25" s="1" t="s">
        <v>13</v>
      </c>
      <c r="C25">
        <f>RANK(data!C8,data!$C$2:$C$53)</f>
        <v>24</v>
      </c>
      <c r="D25">
        <f>RANK(data!J8,data!$J$2:$J$53)</f>
        <v>35</v>
      </c>
      <c r="E25">
        <f>RANK(data!L8,data!$L$2:$L$53)</f>
        <v>1</v>
      </c>
      <c r="F25">
        <f>RANK(data!N8,data!$N$2:$N$53)</f>
        <v>36</v>
      </c>
      <c r="G25">
        <f>RANK(data!Q8,data!$Q$2:$Q$53)</f>
        <v>9</v>
      </c>
      <c r="H25">
        <f>RANK(data!T8,data!$T$2:$T$53)</f>
        <v>15</v>
      </c>
      <c r="I25">
        <f>RANK(data!V8,data!$V$2:$V$53)</f>
        <v>42</v>
      </c>
    </row>
    <row r="26" spans="1:9">
      <c r="A26" s="1" t="s">
        <v>0</v>
      </c>
      <c r="B26" s="1" t="s">
        <v>1</v>
      </c>
      <c r="C26">
        <f>RANK(data!C2,data!$C$2:$C$53)</f>
        <v>25</v>
      </c>
      <c r="D26">
        <f>RANK(data!J2,data!$J$2:$J$53)</f>
        <v>9</v>
      </c>
      <c r="E26">
        <f>RANK(data!L2,data!$L$2:$L$53)</f>
        <v>1</v>
      </c>
      <c r="F26">
        <f>RANK(data!N2,data!$N$2:$N$53)</f>
        <v>44</v>
      </c>
      <c r="G26">
        <f>RANK(data!Q2,data!$Q$2:$Q$53)</f>
        <v>16</v>
      </c>
      <c r="H26">
        <f>RANK(data!T2,data!$T$2:$T$53)</f>
        <v>44</v>
      </c>
      <c r="I26">
        <f>RANK(data!V2,data!$V$2:$V$53)</f>
        <v>26</v>
      </c>
    </row>
    <row r="27" spans="1:9">
      <c r="A27" s="1" t="s">
        <v>48</v>
      </c>
      <c r="B27" s="1" t="s">
        <v>49</v>
      </c>
      <c r="C27">
        <f>RANK(data!C26,data!$C$2:$C$53)</f>
        <v>26</v>
      </c>
      <c r="D27">
        <f>RANK(data!J26,data!$J$2:$J$53)</f>
        <v>36</v>
      </c>
      <c r="E27">
        <f>RANK(data!L26,data!$L$2:$L$53)</f>
        <v>1</v>
      </c>
      <c r="F27">
        <f>RANK(data!N26,data!$N$2:$N$53)</f>
        <v>11</v>
      </c>
      <c r="G27">
        <f>RANK(data!Q26,data!$Q$2:$Q$53)</f>
        <v>12</v>
      </c>
      <c r="H27">
        <f>RANK(data!T26,data!$T$2:$T$53)</f>
        <v>2</v>
      </c>
      <c r="I27">
        <f>RANK(data!V26,data!$V$2:$V$53)</f>
        <v>50</v>
      </c>
    </row>
    <row r="28" spans="1:9">
      <c r="A28" s="1" t="s">
        <v>8</v>
      </c>
      <c r="B28" s="1" t="s">
        <v>9</v>
      </c>
      <c r="C28">
        <f>RANK(data!C6,data!$C$2:$C$53)</f>
        <v>27</v>
      </c>
      <c r="D28">
        <f>RANK(data!J6,data!$J$2:$J$53)</f>
        <v>37</v>
      </c>
      <c r="E28">
        <f>RANK(data!L6,data!$L$2:$L$53)</f>
        <v>1</v>
      </c>
      <c r="F28">
        <f>RANK(data!N6,data!$N$2:$N$53)</f>
        <v>22</v>
      </c>
      <c r="G28">
        <f>RANK(data!Q6,data!$Q$2:$Q$53)</f>
        <v>15</v>
      </c>
      <c r="H28">
        <f>RANK(data!T6,data!$T$2:$T$53)</f>
        <v>8</v>
      </c>
      <c r="I28">
        <f>RANK(data!V6,data!$V$2:$V$53)</f>
        <v>44</v>
      </c>
    </row>
    <row r="29" spans="1:9">
      <c r="A29" s="1" t="s">
        <v>84</v>
      </c>
      <c r="B29" s="1" t="s">
        <v>85</v>
      </c>
      <c r="C29">
        <f>RANK(data!C44,data!$C$2:$C$53)</f>
        <v>28</v>
      </c>
      <c r="D29">
        <f>RANK(data!J44,data!$J$2:$J$53)</f>
        <v>41</v>
      </c>
      <c r="E29">
        <f>RANK(data!L44,data!$L$2:$L$53)</f>
        <v>1</v>
      </c>
      <c r="F29">
        <f>RANK(data!N44,data!$N$2:$N$53)</f>
        <v>45</v>
      </c>
      <c r="G29">
        <f>RANK(data!Q44,data!$Q$2:$Q$53)</f>
        <v>21</v>
      </c>
      <c r="H29">
        <f>RANK(data!T44,data!$T$2:$T$53)</f>
        <v>50</v>
      </c>
      <c r="I29">
        <f>RANK(data!V44,data!$V$2:$V$53)</f>
        <v>7</v>
      </c>
    </row>
    <row r="30" spans="1:9">
      <c r="A30" s="1" t="s">
        <v>68</v>
      </c>
      <c r="B30" s="1" t="s">
        <v>69</v>
      </c>
      <c r="C30">
        <f>RANK(data!C36,data!$C$2:$C$53)</f>
        <v>29</v>
      </c>
      <c r="D30">
        <f>RANK(data!J36,data!$J$2:$J$53)</f>
        <v>28</v>
      </c>
      <c r="E30">
        <f>RANK(data!L36,data!$L$2:$L$53)</f>
        <v>1</v>
      </c>
      <c r="F30">
        <f>RANK(data!N36,data!$N$2:$N$53)</f>
        <v>24</v>
      </c>
      <c r="G30">
        <f>RANK(data!Q36,data!$Q$2:$Q$53)</f>
        <v>33</v>
      </c>
      <c r="H30">
        <f>RANK(data!T36,data!$T$2:$T$53)</f>
        <v>26</v>
      </c>
      <c r="I30">
        <f>RANK(data!V36,data!$V$2:$V$53)</f>
        <v>22</v>
      </c>
    </row>
    <row r="31" spans="1:9">
      <c r="A31" s="1" t="s">
        <v>98</v>
      </c>
      <c r="B31" s="1" t="s">
        <v>99</v>
      </c>
      <c r="C31">
        <f>RANK(data!C51,data!$C$2:$C$53)</f>
        <v>30</v>
      </c>
      <c r="D31">
        <f>RANK(data!J51,data!$J$2:$J$53)</f>
        <v>47</v>
      </c>
      <c r="E31">
        <f>RANK(data!L51,data!$L$2:$L$53)</f>
        <v>1</v>
      </c>
      <c r="F31">
        <f>RANK(data!N51,data!$N$2:$N$53)</f>
        <v>4</v>
      </c>
      <c r="G31">
        <f>RANK(data!Q51,data!$Q$2:$Q$53)</f>
        <v>37</v>
      </c>
      <c r="H31">
        <f>RANK(data!T51,data!$T$2:$T$53)</f>
        <v>6</v>
      </c>
      <c r="I31">
        <f>RANK(data!V51,data!$V$2:$V$53)</f>
        <v>43</v>
      </c>
    </row>
    <row r="32" spans="1:9">
      <c r="A32" s="1" t="s">
        <v>50</v>
      </c>
      <c r="B32" s="1" t="s">
        <v>51</v>
      </c>
      <c r="C32">
        <f>RANK(data!C27,data!$C$2:$C$53)</f>
        <v>31</v>
      </c>
      <c r="D32">
        <f>RANK(data!J27,data!$J$2:$J$53)</f>
        <v>33</v>
      </c>
      <c r="E32">
        <f>RANK(data!L27,data!$L$2:$L$53)</f>
        <v>1</v>
      </c>
      <c r="F32">
        <f>RANK(data!N27,data!$N$2:$N$53)</f>
        <v>49</v>
      </c>
      <c r="G32">
        <f>RANK(data!Q27,data!$Q$2:$Q$53)</f>
        <v>20</v>
      </c>
      <c r="H32">
        <f>RANK(data!T27,data!$T$2:$T$53)</f>
        <v>45</v>
      </c>
      <c r="I32">
        <f>RANK(data!V27,data!$V$2:$V$53)</f>
        <v>17</v>
      </c>
    </row>
    <row r="33" spans="1:9">
      <c r="A33" s="1" t="s">
        <v>10</v>
      </c>
      <c r="B33" s="1" t="s">
        <v>11</v>
      </c>
      <c r="C33">
        <f>RANK(data!C7,data!$C$2:$C$53)</f>
        <v>32</v>
      </c>
      <c r="D33">
        <f>RANK(data!J7,data!$J$2:$J$53)</f>
        <v>22</v>
      </c>
      <c r="E33">
        <f>RANK(data!L7,data!$L$2:$L$53)</f>
        <v>1</v>
      </c>
      <c r="F33">
        <f>RANK(data!N7,data!$N$2:$N$53)</f>
        <v>23</v>
      </c>
      <c r="G33">
        <f>RANK(data!Q7,data!$Q$2:$Q$53)</f>
        <v>28</v>
      </c>
      <c r="H33">
        <f>RANK(data!T7,data!$T$2:$T$53)</f>
        <v>12</v>
      </c>
      <c r="I33">
        <f>RANK(data!V7,data!$V$2:$V$53)</f>
        <v>38</v>
      </c>
    </row>
    <row r="34" spans="1:9">
      <c r="A34" s="1" t="s">
        <v>82</v>
      </c>
      <c r="B34" s="1" t="s">
        <v>83</v>
      </c>
      <c r="C34">
        <f>RANK(data!C43,data!$C$2:$C$53)</f>
        <v>33</v>
      </c>
      <c r="D34">
        <f>RANK(data!J43,data!$J$2:$J$53)</f>
        <v>10</v>
      </c>
      <c r="E34">
        <f>RANK(data!L43,data!$L$2:$L$53)</f>
        <v>1</v>
      </c>
      <c r="F34">
        <f>RANK(data!N43,data!$N$2:$N$53)</f>
        <v>9</v>
      </c>
      <c r="G34">
        <f>RANK(data!Q43,data!$Q$2:$Q$53)</f>
        <v>50</v>
      </c>
      <c r="H34">
        <f>RANK(data!T43,data!$T$2:$T$53)</f>
        <v>51</v>
      </c>
      <c r="I34">
        <f>RANK(data!V43,data!$V$2:$V$53)</f>
        <v>4</v>
      </c>
    </row>
    <row r="35" spans="1:9">
      <c r="A35" s="1" t="s">
        <v>66</v>
      </c>
      <c r="B35" s="1" t="s">
        <v>67</v>
      </c>
      <c r="C35">
        <f>RANK(data!C35,data!$C$2:$C$53)</f>
        <v>34</v>
      </c>
      <c r="D35">
        <f>RANK(data!J35,data!$J$2:$J$53)</f>
        <v>42</v>
      </c>
      <c r="E35">
        <f>RANK(data!L35,data!$L$2:$L$53)</f>
        <v>1</v>
      </c>
      <c r="F35">
        <f>RANK(data!N35,data!$N$2:$N$53)</f>
        <v>30</v>
      </c>
      <c r="G35">
        <f>RANK(data!Q35,data!$Q$2:$Q$53)</f>
        <v>32</v>
      </c>
      <c r="H35">
        <f>RANK(data!T35,data!$T$2:$T$53)</f>
        <v>22</v>
      </c>
      <c r="I35">
        <f>RANK(data!V35,data!$V$2:$V$53)</f>
        <v>24</v>
      </c>
    </row>
    <row r="36" spans="1:9">
      <c r="A36" s="1" t="s">
        <v>26</v>
      </c>
      <c r="B36" s="1" t="s">
        <v>27</v>
      </c>
      <c r="C36">
        <f>RANK(data!C15,data!$C$2:$C$53)</f>
        <v>35</v>
      </c>
      <c r="D36">
        <f>RANK(data!J15,data!$J$2:$J$53)</f>
        <v>14</v>
      </c>
      <c r="E36">
        <f>RANK(data!L15,data!$L$2:$L$53)</f>
        <v>1</v>
      </c>
      <c r="F36">
        <f>RANK(data!N15,data!$N$2:$N$53)</f>
        <v>50</v>
      </c>
      <c r="G36">
        <f>RANK(data!Q15,data!$Q$2:$Q$53)</f>
        <v>18</v>
      </c>
      <c r="H36">
        <f>RANK(data!T15,data!$T$2:$T$53)</f>
        <v>23</v>
      </c>
      <c r="I36">
        <f>RANK(data!V15,data!$V$2:$V$53)</f>
        <v>40</v>
      </c>
    </row>
    <row r="37" spans="1:9">
      <c r="A37" s="1" t="s">
        <v>28</v>
      </c>
      <c r="B37" s="1" t="s">
        <v>29</v>
      </c>
      <c r="C37">
        <f>RANK(data!C16,data!$C$2:$C$53)</f>
        <v>36</v>
      </c>
      <c r="D37">
        <f>RANK(data!J16,data!$J$2:$J$53)</f>
        <v>16</v>
      </c>
      <c r="E37">
        <f>RANK(data!L16,data!$L$2:$L$53)</f>
        <v>1</v>
      </c>
      <c r="F37">
        <f>RANK(data!N16,data!$N$2:$N$53)</f>
        <v>2</v>
      </c>
      <c r="G37">
        <f>RANK(data!Q16,data!$Q$2:$Q$53)</f>
        <v>51</v>
      </c>
      <c r="H37">
        <f>RANK(data!T16,data!$T$2:$T$53)</f>
        <v>30</v>
      </c>
      <c r="I37">
        <f>RANK(data!V16,data!$V$2:$V$53)</f>
        <v>31</v>
      </c>
    </row>
    <row r="38" spans="1:9">
      <c r="A38" s="1" t="s">
        <v>90</v>
      </c>
      <c r="B38" s="1" t="s">
        <v>91</v>
      </c>
      <c r="C38">
        <f>RANK(data!C47,data!$C$2:$C$53)</f>
        <v>37</v>
      </c>
      <c r="D38">
        <f>RANK(data!J47,data!$J$2:$J$53)</f>
        <v>49</v>
      </c>
      <c r="E38">
        <f>RANK(data!L47,data!$L$2:$L$53)</f>
        <v>1</v>
      </c>
      <c r="F38">
        <f>RANK(data!N47,data!$N$2:$N$53)</f>
        <v>37</v>
      </c>
      <c r="G38">
        <f>RANK(data!Q47,data!$Q$2:$Q$53)</f>
        <v>26</v>
      </c>
      <c r="H38">
        <f>RANK(data!T47,data!$T$2:$T$53)</f>
        <v>18</v>
      </c>
      <c r="I38">
        <f>RANK(data!V47,data!$V$2:$V$53)</f>
        <v>27</v>
      </c>
    </row>
    <row r="39" spans="1:9">
      <c r="A39" s="1" t="s">
        <v>74</v>
      </c>
      <c r="B39" s="1" t="s">
        <v>75</v>
      </c>
      <c r="C39">
        <f>RANK(data!C39,data!$C$2:$C$53)</f>
        <v>38</v>
      </c>
      <c r="D39">
        <f>RANK(data!J39,data!$J$2:$J$53)</f>
        <v>27</v>
      </c>
      <c r="E39">
        <f>RANK(data!L39,data!$L$2:$L$53)</f>
        <v>1</v>
      </c>
      <c r="F39">
        <f>RANK(data!N39,data!$N$2:$N$53)</f>
        <v>38</v>
      </c>
      <c r="G39">
        <f>RANK(data!Q39,data!$Q$2:$Q$53)</f>
        <v>43</v>
      </c>
      <c r="H39">
        <f>RANK(data!T39,data!$T$2:$T$53)</f>
        <v>14</v>
      </c>
      <c r="I39">
        <f>RANK(data!V39,data!$V$2:$V$53)</f>
        <v>12</v>
      </c>
    </row>
    <row r="40" spans="1:9">
      <c r="A40" s="1" t="s">
        <v>92</v>
      </c>
      <c r="B40" s="1" t="s">
        <v>93</v>
      </c>
      <c r="C40">
        <f>RANK(data!C48,data!$C$2:$C$53)</f>
        <v>39</v>
      </c>
      <c r="D40">
        <f>RANK(data!J48,data!$J$2:$J$53)</f>
        <v>20</v>
      </c>
      <c r="E40">
        <f>RANK(data!L48,data!$L$2:$L$53)</f>
        <v>1</v>
      </c>
      <c r="F40">
        <f>RANK(data!N48,data!$N$2:$N$53)</f>
        <v>25</v>
      </c>
      <c r="G40">
        <f>RANK(data!Q48,data!$Q$2:$Q$53)</f>
        <v>49</v>
      </c>
      <c r="H40">
        <f>RANK(data!T48,data!$T$2:$T$53)</f>
        <v>43</v>
      </c>
      <c r="I40">
        <f>RANK(data!V48,data!$V$2:$V$53)</f>
        <v>5</v>
      </c>
    </row>
    <row r="41" spans="1:9">
      <c r="A41" s="1" t="s">
        <v>30</v>
      </c>
      <c r="B41" s="1" t="s">
        <v>31</v>
      </c>
      <c r="C41">
        <f>RANK(data!C17,data!$C$2:$C$53)</f>
        <v>40</v>
      </c>
      <c r="D41">
        <f>RANK(data!J17,data!$J$2:$J$53)</f>
        <v>31</v>
      </c>
      <c r="E41">
        <f>RANK(data!L17,data!$L$2:$L$53)</f>
        <v>1</v>
      </c>
      <c r="F41">
        <f>RANK(data!N17,data!$N$2:$N$53)</f>
        <v>10</v>
      </c>
      <c r="G41">
        <f>RANK(data!Q17,data!$Q$2:$Q$53)</f>
        <v>40</v>
      </c>
      <c r="H41">
        <f>RANK(data!T17,data!$T$2:$T$53)</f>
        <v>35</v>
      </c>
      <c r="I41">
        <f>RANK(data!V17,data!$V$2:$V$53)</f>
        <v>37</v>
      </c>
    </row>
    <row r="42" spans="1:9">
      <c r="A42" s="1" t="s">
        <v>58</v>
      </c>
      <c r="B42" s="1" t="s">
        <v>59</v>
      </c>
      <c r="C42">
        <f>RANK(data!C31,data!$C$2:$C$53)</f>
        <v>41</v>
      </c>
      <c r="D42">
        <f>RANK(data!J31,data!$J$2:$J$53)</f>
        <v>44</v>
      </c>
      <c r="E42">
        <f>RANK(data!L31,data!$L$2:$L$53)</f>
        <v>1</v>
      </c>
      <c r="F42">
        <f>RANK(data!N31,data!$N$2:$N$53)</f>
        <v>27</v>
      </c>
      <c r="G42">
        <f>RANK(data!Q31,data!$Q$2:$Q$53)</f>
        <v>42</v>
      </c>
      <c r="H42">
        <f>RANK(data!T31,data!$T$2:$T$53)</f>
        <v>37</v>
      </c>
      <c r="I42">
        <f>RANK(data!V31,data!$V$2:$V$53)</f>
        <v>13</v>
      </c>
    </row>
    <row r="43" spans="1:9">
      <c r="A43" s="1" t="s">
        <v>76</v>
      </c>
      <c r="B43" s="1" t="s">
        <v>77</v>
      </c>
      <c r="C43">
        <f>RANK(data!C40,data!$C$2:$C$53)</f>
        <v>42</v>
      </c>
      <c r="D43">
        <f>RANK(data!J40,data!$J$2:$J$53)</f>
        <v>43</v>
      </c>
      <c r="E43">
        <f>RANK(data!L40,data!$L$2:$L$53)</f>
        <v>1</v>
      </c>
      <c r="F43">
        <f>RANK(data!N40,data!$N$2:$N$53)</f>
        <v>14</v>
      </c>
      <c r="G43">
        <f>RANK(data!Q40,data!$Q$2:$Q$53)</f>
        <v>23</v>
      </c>
      <c r="H43">
        <f>RANK(data!T40,data!$T$2:$T$53)</f>
        <v>11</v>
      </c>
      <c r="I43">
        <f>RANK(data!V40,data!$V$2:$V$53)</f>
        <v>49</v>
      </c>
    </row>
    <row r="44" spans="1:9">
      <c r="A44" s="1" t="s">
        <v>2</v>
      </c>
      <c r="B44" s="1" t="s">
        <v>3</v>
      </c>
      <c r="C44">
        <f>RANK(data!C3,data!$C$2:$C$53)</f>
        <v>43</v>
      </c>
      <c r="D44">
        <f>RANK(data!J3,data!$J$2:$J$53)</f>
        <v>32</v>
      </c>
      <c r="E44">
        <f>RANK(data!L3,data!$L$2:$L$53)</f>
        <v>1</v>
      </c>
      <c r="F44">
        <f>RANK(data!N3,data!$N$2:$N$53)</f>
        <v>16</v>
      </c>
      <c r="G44">
        <f>RANK(data!Q3,data!$Q$2:$Q$53)</f>
        <v>39</v>
      </c>
      <c r="H44">
        <f>RANK(data!T3,data!$T$2:$T$53)</f>
        <v>34</v>
      </c>
      <c r="I44">
        <f>RANK(data!V3,data!$V$2:$V$53)</f>
        <v>36</v>
      </c>
    </row>
    <row r="45" spans="1:9">
      <c r="A45" s="1" t="s">
        <v>14</v>
      </c>
      <c r="B45" s="1" t="s">
        <v>15</v>
      </c>
      <c r="C45">
        <f>RANK(data!C9,data!$C$2:$C$53)</f>
        <v>44</v>
      </c>
      <c r="D45">
        <f>RANK(data!J9,data!$J$2:$J$53)</f>
        <v>15</v>
      </c>
      <c r="E45">
        <f>RANK(data!L9,data!$L$2:$L$53)</f>
        <v>1</v>
      </c>
      <c r="F45">
        <f>RANK(data!N9,data!$N$2:$N$53)</f>
        <v>47</v>
      </c>
      <c r="G45">
        <f>RANK(data!Q9,data!$Q$2:$Q$53)</f>
        <v>25</v>
      </c>
      <c r="H45">
        <f>RANK(data!T9,data!$T$2:$T$53)</f>
        <v>20</v>
      </c>
      <c r="I45">
        <f>RANK(data!V9,data!$V$2:$V$53)</f>
        <v>33</v>
      </c>
    </row>
    <row r="46" spans="1:9">
      <c r="A46" s="1" t="s">
        <v>100</v>
      </c>
      <c r="B46" s="1" t="s">
        <v>101</v>
      </c>
      <c r="C46">
        <f>RANK(data!C52,data!$C$2:$C$53)</f>
        <v>45</v>
      </c>
      <c r="D46">
        <f>RANK(data!J52,data!$J$2:$J$53)</f>
        <v>52</v>
      </c>
      <c r="E46">
        <f>RANK(data!L52,data!$L$2:$L$53)</f>
        <v>1</v>
      </c>
      <c r="F46">
        <f>RANK(data!N52,data!$N$2:$N$53)</f>
        <v>40</v>
      </c>
      <c r="G46">
        <f>RANK(data!Q52,data!$Q$2:$Q$53)</f>
        <v>38</v>
      </c>
      <c r="H46">
        <f>RANK(data!T52,data!$T$2:$T$53)</f>
        <v>10</v>
      </c>
      <c r="I46">
        <f>RANK(data!V52,data!$V$2:$V$53)</f>
        <v>15</v>
      </c>
    </row>
    <row r="47" spans="1:9">
      <c r="A47" s="1" t="s">
        <v>94</v>
      </c>
      <c r="B47" s="1" t="s">
        <v>95</v>
      </c>
      <c r="C47">
        <f>RANK(data!C49,data!$C$2:$C$53)</f>
        <v>46</v>
      </c>
      <c r="D47">
        <f>RANK(data!J49,data!$J$2:$J$53)</f>
        <v>3</v>
      </c>
      <c r="E47">
        <f>RANK(data!L49,data!$L$2:$L$53)</f>
        <v>1</v>
      </c>
      <c r="F47">
        <f>RANK(data!N49,data!$N$2:$N$53)</f>
        <v>19</v>
      </c>
      <c r="G47">
        <f>RANK(data!Q49,data!$Q$2:$Q$53)</f>
        <v>44</v>
      </c>
      <c r="H47">
        <f>RANK(data!T49,data!$T$2:$T$53)</f>
        <v>3</v>
      </c>
      <c r="I47">
        <f>RANK(data!V49,data!$V$2:$V$53)</f>
        <v>45</v>
      </c>
    </row>
    <row r="48" spans="1:9">
      <c r="A48" s="1" t="s">
        <v>38</v>
      </c>
      <c r="B48" s="1" t="s">
        <v>39</v>
      </c>
      <c r="C48">
        <f>RANK(data!C21,data!$C$2:$C$53)</f>
        <v>47</v>
      </c>
      <c r="D48">
        <f>RANK(data!J21,data!$J$2:$J$53)</f>
        <v>23</v>
      </c>
      <c r="E48">
        <f>RANK(data!L21,data!$L$2:$L$53)</f>
        <v>1</v>
      </c>
      <c r="F48">
        <f>RANK(data!N21,data!$N$2:$N$53)</f>
        <v>48</v>
      </c>
      <c r="G48">
        <f>RANK(data!Q21,data!$Q$2:$Q$53)</f>
        <v>30</v>
      </c>
      <c r="H48">
        <f>RANK(data!T21,data!$T$2:$T$53)</f>
        <v>17</v>
      </c>
      <c r="I48">
        <f>RANK(data!V21,data!$V$2:$V$53)</f>
        <v>34</v>
      </c>
    </row>
    <row r="49" spans="1:9">
      <c r="A49" s="1" t="s">
        <v>32</v>
      </c>
      <c r="B49" s="1" t="s">
        <v>33</v>
      </c>
      <c r="C49">
        <f>RANK(data!C18,data!$C$2:$C$53)</f>
        <v>48</v>
      </c>
      <c r="D49">
        <f>RANK(data!J18,data!$J$2:$J$53)</f>
        <v>51</v>
      </c>
      <c r="E49">
        <f>RANK(data!L18,data!$L$2:$L$53)</f>
        <v>1</v>
      </c>
      <c r="F49">
        <f>RANK(data!N18,data!$N$2:$N$53)</f>
        <v>33</v>
      </c>
      <c r="G49">
        <f>RANK(data!Q18,data!$Q$2:$Q$53)</f>
        <v>31</v>
      </c>
      <c r="H49">
        <f>RANK(data!T18,data!$T$2:$T$53)</f>
        <v>36</v>
      </c>
      <c r="I49">
        <f>RANK(data!V18,data!$V$2:$V$53)</f>
        <v>35</v>
      </c>
    </row>
    <row r="50" spans="1:9">
      <c r="A50" s="1" t="s">
        <v>6</v>
      </c>
      <c r="B50" s="1" t="s">
        <v>7</v>
      </c>
      <c r="C50">
        <f>RANK(data!C5,data!$C$2:$C$53)</f>
        <v>49</v>
      </c>
      <c r="D50">
        <f>RANK(data!J5,data!$J$2:$J$53)</f>
        <v>40</v>
      </c>
      <c r="E50">
        <f>RANK(data!L5,data!$L$2:$L$53)</f>
        <v>1</v>
      </c>
      <c r="F50">
        <f>RANK(data!N5,data!$N$2:$N$53)</f>
        <v>46</v>
      </c>
      <c r="G50">
        <f>RANK(data!Q5,data!$Q$2:$Q$53)</f>
        <v>27</v>
      </c>
      <c r="H50">
        <f>RANK(data!T5,data!$T$2:$T$53)</f>
        <v>33</v>
      </c>
      <c r="I50">
        <f>RANK(data!V5,data!$V$2:$V$53)</f>
        <v>39</v>
      </c>
    </row>
    <row r="51" spans="1:9">
      <c r="A51" s="1" t="s">
        <v>18</v>
      </c>
      <c r="B51" s="1" t="s">
        <v>19</v>
      </c>
      <c r="C51">
        <f>RANK(data!C11,data!$C$2:$C$53)</f>
        <v>50</v>
      </c>
      <c r="D51">
        <f>RANK(data!J11,data!$J$2:$J$53)</f>
        <v>48</v>
      </c>
      <c r="E51">
        <f>RANK(data!L11,data!$L$2:$L$53)</f>
        <v>1</v>
      </c>
      <c r="F51">
        <f>RANK(data!N11,data!$N$2:$N$53)</f>
        <v>29</v>
      </c>
      <c r="G51">
        <f>RANK(data!Q11,data!$Q$2:$Q$53)</f>
        <v>46</v>
      </c>
      <c r="H51">
        <f>RANK(data!T11,data!$T$2:$T$53)</f>
        <v>4</v>
      </c>
      <c r="I51">
        <f>RANK(data!V11,data!$V$2:$V$53)</f>
        <v>41</v>
      </c>
    </row>
    <row r="52" spans="1:9">
      <c r="A52" s="1" t="s">
        <v>86</v>
      </c>
      <c r="B52" s="1" t="s">
        <v>87</v>
      </c>
      <c r="C52">
        <f>RANK(data!C45,data!$C$2:$C$53)</f>
        <v>51</v>
      </c>
      <c r="D52">
        <f>RANK(data!J45,data!$J$2:$J$53)</f>
        <v>50</v>
      </c>
      <c r="E52">
        <f>RANK(data!L45,data!$L$2:$L$53)</f>
        <v>1</v>
      </c>
      <c r="F52">
        <f>RANK(data!N45,data!$N$2:$N$53)</f>
        <v>51</v>
      </c>
      <c r="G52">
        <f>RANK(data!Q45,data!$Q$2:$Q$53)</f>
        <v>45</v>
      </c>
      <c r="H52">
        <f>RANK(data!T45,data!$T$2:$T$53)</f>
        <v>24</v>
      </c>
      <c r="I52">
        <f>RANK(data!V45,data!$V$2:$V$53)</f>
        <v>18</v>
      </c>
    </row>
    <row r="53" spans="1:9">
      <c r="A53" s="1" t="s">
        <v>102</v>
      </c>
      <c r="B53" s="1" t="s">
        <v>103</v>
      </c>
      <c r="C53">
        <f>RANK(data!C53,data!$C$2:$C$53)</f>
        <v>52</v>
      </c>
      <c r="D53">
        <f>RANK(data!J53,data!$J$2:$J$53)</f>
        <v>1</v>
      </c>
      <c r="E53">
        <f>RANK(data!L53,data!$L$2:$L$53)</f>
        <v>1</v>
      </c>
      <c r="F53">
        <f>RANK(data!N53,data!$N$2:$N$53)</f>
        <v>3</v>
      </c>
      <c r="G53">
        <f>RANK(data!Q53,data!$Q$2:$Q$53)</f>
        <v>52</v>
      </c>
      <c r="H53">
        <f>RANK(data!T53,data!$T$2:$T$53)</f>
        <v>52</v>
      </c>
      <c r="I53">
        <f>RANK(data!V53,data!$V$2:$V$53)</f>
        <v>1</v>
      </c>
    </row>
  </sheetData>
  <sortState ref="A2:I53">
    <sortCondition ref="C2:C53"/>
  </sortState>
  <mergeCells count="10">
    <mergeCell ref="N11:U13"/>
    <mergeCell ref="N14:U16"/>
    <mergeCell ref="L2:M4"/>
    <mergeCell ref="L5:M7"/>
    <mergeCell ref="L8:M10"/>
    <mergeCell ref="L11:M13"/>
    <mergeCell ref="L14:M16"/>
    <mergeCell ref="N2:U4"/>
    <mergeCell ref="N5:U7"/>
    <mergeCell ref="N8:U10"/>
  </mergeCells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2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"/>
    </sheetView>
  </sheetViews>
  <sheetFormatPr baseColWidth="10" defaultRowHeight="15" x14ac:dyDescent="0"/>
  <cols>
    <col min="1" max="1" width="26.5" bestFit="1" customWidth="1"/>
    <col min="2" max="2" width="43" customWidth="1"/>
    <col min="3" max="3" width="51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 ht="90">
      <c r="A2" t="s">
        <v>125</v>
      </c>
      <c r="B2" t="s">
        <v>126</v>
      </c>
      <c r="C2" s="14" t="s">
        <v>127</v>
      </c>
    </row>
    <row r="3" spans="1:4" ht="30">
      <c r="A3" t="s">
        <v>128</v>
      </c>
      <c r="B3" s="14" t="s">
        <v>129</v>
      </c>
      <c r="C3" s="14" t="s">
        <v>130</v>
      </c>
    </row>
    <row r="4" spans="1:4">
      <c r="A4" t="s">
        <v>131</v>
      </c>
      <c r="B4" t="s">
        <v>132</v>
      </c>
      <c r="C4" t="s">
        <v>132</v>
      </c>
    </row>
    <row r="5" spans="1:4" ht="30">
      <c r="A5" t="s">
        <v>133</v>
      </c>
      <c r="B5" t="s">
        <v>134</v>
      </c>
      <c r="C5" s="14" t="s">
        <v>135</v>
      </c>
    </row>
    <row r="6" spans="1:4" ht="45">
      <c r="A6" t="s">
        <v>136</v>
      </c>
      <c r="B6" s="14" t="s">
        <v>137</v>
      </c>
      <c r="C6" s="14" t="s">
        <v>138</v>
      </c>
    </row>
    <row r="7" spans="1:4" ht="45">
      <c r="A7" t="s">
        <v>139</v>
      </c>
      <c r="B7" t="s">
        <v>140</v>
      </c>
      <c r="C7" s="14" t="s">
        <v>141</v>
      </c>
      <c r="D7" t="s">
        <v>142</v>
      </c>
    </row>
    <row r="8" spans="1:4" ht="60">
      <c r="A8" t="s">
        <v>143</v>
      </c>
      <c r="B8" t="s">
        <v>144</v>
      </c>
      <c r="C8" s="14" t="s">
        <v>145</v>
      </c>
      <c r="D8" t="s">
        <v>142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heatmap</vt:lpstr>
      <vt:lpstr>documentation</vt:lpstr>
    </vt:vector>
  </TitlesOfParts>
  <Company>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Chartoff</dc:creator>
  <cp:lastModifiedBy>Benjamin Chartoff</cp:lastModifiedBy>
  <dcterms:created xsi:type="dcterms:W3CDTF">2015-07-16T20:07:29Z</dcterms:created>
  <dcterms:modified xsi:type="dcterms:W3CDTF">2015-07-17T12:09:21Z</dcterms:modified>
</cp:coreProperties>
</file>