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585" windowWidth="20895" windowHeight="13620" tabRatio="500" firstSheet="15" activeTab="19"/>
  </bookViews>
  <sheets>
    <sheet name="K-12" sheetId="5" r:id="rId1"/>
    <sheet name="Higher" sheetId="6" r:id="rId2"/>
    <sheet name="Highway" sheetId="7" r:id="rId3"/>
    <sheet name="Transit" sheetId="8" r:id="rId4"/>
    <sheet name="Corrections" sheetId="9" r:id="rId5"/>
    <sheet name="Police" sheetId="10" r:id="rId6"/>
    <sheet name="Fire" sheetId="11" r:id="rId7"/>
    <sheet name="Housing" sheetId="12" r:id="rId8"/>
    <sheet name="Parks" sheetId="13" r:id="rId9"/>
    <sheet name="Resources" sheetId="14" r:id="rId10"/>
    <sheet name="Waste" sheetId="20" r:id="rId11"/>
    <sheet name="Sewerage" sheetId="21" r:id="rId12"/>
    <sheet name="Water" sheetId="19" r:id="rId13"/>
    <sheet name="Electric" sheetId="23" r:id="rId14"/>
    <sheet name="Gas" sheetId="18" r:id="rId15"/>
    <sheet name="Financial" sheetId="15" r:id="rId16"/>
    <sheet name="Judicial" sheetId="16" r:id="rId17"/>
    <sheet name="Admin" sheetId="17" r:id="rId18"/>
    <sheet name="Payroll per Employee" sheetId="1" r:id="rId19"/>
    <sheet name="Mean Zone" sheetId="3" r:id="rId20"/>
    <sheet name="Category - Zone Crosswalk" sheetId="4" r:id="rId2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4" i="17" l="1"/>
  <c r="C54" i="17"/>
  <c r="C53" i="17"/>
  <c r="C52" i="17"/>
  <c r="D52" i="17" s="1"/>
  <c r="C51" i="17"/>
  <c r="D51" i="17" s="1"/>
  <c r="D50" i="17"/>
  <c r="C50" i="17"/>
  <c r="C49" i="17"/>
  <c r="C48" i="17"/>
  <c r="D48" i="17" s="1"/>
  <c r="C47" i="17"/>
  <c r="D47" i="17" s="1"/>
  <c r="D46" i="17"/>
  <c r="C46" i="17"/>
  <c r="C45" i="17"/>
  <c r="C44" i="17"/>
  <c r="D44" i="17" s="1"/>
  <c r="C43" i="17"/>
  <c r="D43" i="17" s="1"/>
  <c r="D42" i="17"/>
  <c r="C42" i="17"/>
  <c r="C41" i="17"/>
  <c r="C40" i="17"/>
  <c r="D40" i="17" s="1"/>
  <c r="C39" i="17"/>
  <c r="D39" i="17" s="1"/>
  <c r="D38" i="17"/>
  <c r="C38" i="17"/>
  <c r="C37" i="17"/>
  <c r="C36" i="17"/>
  <c r="D36" i="17" s="1"/>
  <c r="C35" i="17"/>
  <c r="D35" i="17" s="1"/>
  <c r="D34" i="17"/>
  <c r="C34" i="17"/>
  <c r="C33" i="17"/>
  <c r="C32" i="17"/>
  <c r="D32" i="17" s="1"/>
  <c r="C31" i="17"/>
  <c r="D31" i="17" s="1"/>
  <c r="D30" i="17"/>
  <c r="C30" i="17"/>
  <c r="C29" i="17"/>
  <c r="C28" i="17"/>
  <c r="D28" i="17" s="1"/>
  <c r="C27" i="17"/>
  <c r="D27" i="17" s="1"/>
  <c r="D26" i="17"/>
  <c r="C26" i="17"/>
  <c r="C25" i="17"/>
  <c r="C24" i="17"/>
  <c r="D24" i="17" s="1"/>
  <c r="C23" i="17"/>
  <c r="D23" i="17" s="1"/>
  <c r="D22" i="17"/>
  <c r="C22" i="17"/>
  <c r="C21" i="17"/>
  <c r="C20" i="17"/>
  <c r="D20" i="17" s="1"/>
  <c r="C19" i="17"/>
  <c r="D19" i="17" s="1"/>
  <c r="D18" i="17"/>
  <c r="C18" i="17"/>
  <c r="C17" i="17"/>
  <c r="C16" i="17"/>
  <c r="D16" i="17" s="1"/>
  <c r="C15" i="17"/>
  <c r="D15" i="17" s="1"/>
  <c r="D14" i="17"/>
  <c r="C14" i="17"/>
  <c r="C13" i="17"/>
  <c r="C12" i="17"/>
  <c r="D12" i="17" s="1"/>
  <c r="C11" i="17"/>
  <c r="D11" i="17" s="1"/>
  <c r="D10" i="17"/>
  <c r="C10" i="17"/>
  <c r="C9" i="17"/>
  <c r="C8" i="17"/>
  <c r="D8" i="17" s="1"/>
  <c r="C7" i="17"/>
  <c r="D7" i="17" s="1"/>
  <c r="D6" i="17"/>
  <c r="C6" i="17"/>
  <c r="C5" i="17"/>
  <c r="C4" i="17"/>
  <c r="D4" i="17" s="1"/>
  <c r="C3" i="17"/>
  <c r="D53" i="17" s="1"/>
  <c r="D3" i="16"/>
  <c r="C54" i="16"/>
  <c r="D54" i="16" s="1"/>
  <c r="C53" i="16"/>
  <c r="C52" i="16"/>
  <c r="C51" i="16"/>
  <c r="C50" i="16"/>
  <c r="C49" i="16"/>
  <c r="C48" i="16"/>
  <c r="D48" i="16" s="1"/>
  <c r="C47" i="16"/>
  <c r="D47" i="16" s="1"/>
  <c r="C46" i="16"/>
  <c r="D46" i="16" s="1"/>
  <c r="C45" i="16"/>
  <c r="C44" i="16"/>
  <c r="C43" i="16"/>
  <c r="C42" i="16"/>
  <c r="C41" i="16"/>
  <c r="C40" i="16"/>
  <c r="D40" i="16" s="1"/>
  <c r="C39" i="16"/>
  <c r="D39" i="16" s="1"/>
  <c r="C38" i="16"/>
  <c r="D38" i="16" s="1"/>
  <c r="C37" i="16"/>
  <c r="D37" i="16" s="1"/>
  <c r="C36" i="16"/>
  <c r="C35" i="16"/>
  <c r="C34" i="16"/>
  <c r="C33" i="16"/>
  <c r="C32" i="16"/>
  <c r="D32" i="16" s="1"/>
  <c r="C31" i="16"/>
  <c r="D31" i="16" s="1"/>
  <c r="C30" i="16"/>
  <c r="D30" i="16" s="1"/>
  <c r="C29" i="16"/>
  <c r="D29" i="16" s="1"/>
  <c r="C28" i="16"/>
  <c r="C27" i="16"/>
  <c r="C26" i="16"/>
  <c r="C25" i="16"/>
  <c r="C24" i="16"/>
  <c r="D24" i="16" s="1"/>
  <c r="C23" i="16"/>
  <c r="D23" i="16" s="1"/>
  <c r="C22" i="16"/>
  <c r="D22" i="16" s="1"/>
  <c r="C21" i="16"/>
  <c r="D21" i="16" s="1"/>
  <c r="C20" i="16"/>
  <c r="C19" i="16"/>
  <c r="C18" i="16"/>
  <c r="C17" i="16"/>
  <c r="C16" i="16"/>
  <c r="D16" i="16" s="1"/>
  <c r="C15" i="16"/>
  <c r="D15" i="16" s="1"/>
  <c r="C14" i="16"/>
  <c r="D14" i="16" s="1"/>
  <c r="C13" i="16"/>
  <c r="D13" i="16" s="1"/>
  <c r="C12" i="16"/>
  <c r="C11" i="16"/>
  <c r="C10" i="16"/>
  <c r="C9" i="16"/>
  <c r="C8" i="16"/>
  <c r="D8" i="16" s="1"/>
  <c r="C7" i="16"/>
  <c r="D7" i="16" s="1"/>
  <c r="C6" i="16"/>
  <c r="D6" i="16" s="1"/>
  <c r="C5" i="16"/>
  <c r="D5" i="16" s="1"/>
  <c r="C4" i="16"/>
  <c r="C3" i="16"/>
  <c r="D49" i="16" s="1"/>
  <c r="D51" i="16"/>
  <c r="D50" i="16"/>
  <c r="D43" i="16"/>
  <c r="D42" i="16"/>
  <c r="D35" i="16"/>
  <c r="D34" i="16"/>
  <c r="D27" i="16"/>
  <c r="D26" i="16"/>
  <c r="D19" i="16"/>
  <c r="D18" i="16"/>
  <c r="D11" i="16"/>
  <c r="D10" i="16"/>
  <c r="C54" i="15"/>
  <c r="D54" i="15" s="1"/>
  <c r="D53" i="15"/>
  <c r="C53" i="15"/>
  <c r="C52" i="15"/>
  <c r="D52" i="15" s="1"/>
  <c r="C51" i="15"/>
  <c r="D51" i="15" s="1"/>
  <c r="C50" i="15"/>
  <c r="D50" i="15" s="1"/>
  <c r="D49" i="15"/>
  <c r="C49" i="15"/>
  <c r="C48" i="15"/>
  <c r="D48" i="15" s="1"/>
  <c r="C47" i="15"/>
  <c r="D47" i="15" s="1"/>
  <c r="C46" i="15"/>
  <c r="D46" i="15" s="1"/>
  <c r="D45" i="15"/>
  <c r="C45" i="15"/>
  <c r="C44" i="15"/>
  <c r="D44" i="15" s="1"/>
  <c r="C43" i="15"/>
  <c r="D43" i="15" s="1"/>
  <c r="C42" i="15"/>
  <c r="D42" i="15" s="1"/>
  <c r="D41" i="15"/>
  <c r="C41" i="15"/>
  <c r="C40" i="15"/>
  <c r="D40" i="15" s="1"/>
  <c r="C39" i="15"/>
  <c r="D39" i="15" s="1"/>
  <c r="C38" i="15"/>
  <c r="D38" i="15" s="1"/>
  <c r="D37" i="15"/>
  <c r="C37" i="15"/>
  <c r="C36" i="15"/>
  <c r="D36" i="15" s="1"/>
  <c r="C35" i="15"/>
  <c r="D35" i="15" s="1"/>
  <c r="C34" i="15"/>
  <c r="D34" i="15" s="1"/>
  <c r="D33" i="15"/>
  <c r="C33" i="15"/>
  <c r="C32" i="15"/>
  <c r="D32" i="15" s="1"/>
  <c r="C31" i="15"/>
  <c r="D31" i="15" s="1"/>
  <c r="C30" i="15"/>
  <c r="D30" i="15" s="1"/>
  <c r="D29" i="15"/>
  <c r="C29" i="15"/>
  <c r="C28" i="15"/>
  <c r="D28" i="15" s="1"/>
  <c r="C27" i="15"/>
  <c r="D27" i="15" s="1"/>
  <c r="C26" i="15"/>
  <c r="D26" i="15" s="1"/>
  <c r="D25" i="15"/>
  <c r="C25" i="15"/>
  <c r="C24" i="15"/>
  <c r="D24" i="15" s="1"/>
  <c r="C23" i="15"/>
  <c r="D23" i="15" s="1"/>
  <c r="C22" i="15"/>
  <c r="D22" i="15" s="1"/>
  <c r="D21" i="15"/>
  <c r="C21" i="15"/>
  <c r="C20" i="15"/>
  <c r="D20" i="15" s="1"/>
  <c r="C19" i="15"/>
  <c r="D19" i="15" s="1"/>
  <c r="C18" i="15"/>
  <c r="D18" i="15" s="1"/>
  <c r="D17" i="15"/>
  <c r="C17" i="15"/>
  <c r="C16" i="15"/>
  <c r="D16" i="15" s="1"/>
  <c r="C15" i="15"/>
  <c r="D15" i="15" s="1"/>
  <c r="C14" i="15"/>
  <c r="D14" i="15" s="1"/>
  <c r="D13" i="15"/>
  <c r="C13" i="15"/>
  <c r="C12" i="15"/>
  <c r="D12" i="15" s="1"/>
  <c r="C11" i="15"/>
  <c r="D11" i="15" s="1"/>
  <c r="C10" i="15"/>
  <c r="D10" i="15" s="1"/>
  <c r="D9" i="15"/>
  <c r="C9" i="15"/>
  <c r="C8" i="15"/>
  <c r="D8" i="15" s="1"/>
  <c r="C7" i="15"/>
  <c r="D7" i="15" s="1"/>
  <c r="C6" i="15"/>
  <c r="D6" i="15" s="1"/>
  <c r="D5" i="15"/>
  <c r="C5" i="15"/>
  <c r="C4" i="15"/>
  <c r="D4" i="15" s="1"/>
  <c r="C3" i="15"/>
  <c r="D3" i="15" s="1"/>
  <c r="D54" i="18"/>
  <c r="C54" i="18"/>
  <c r="C53" i="18"/>
  <c r="D53" i="18" s="1"/>
  <c r="C52" i="18"/>
  <c r="D52" i="18" s="1"/>
  <c r="C51" i="18"/>
  <c r="D51" i="18" s="1"/>
  <c r="D50" i="18"/>
  <c r="C50" i="18"/>
  <c r="C49" i="18"/>
  <c r="D49" i="18" s="1"/>
  <c r="C48" i="18"/>
  <c r="D48" i="18" s="1"/>
  <c r="C47" i="18"/>
  <c r="D47" i="18" s="1"/>
  <c r="D46" i="18"/>
  <c r="C46" i="18"/>
  <c r="C45" i="18"/>
  <c r="D45" i="18" s="1"/>
  <c r="C44" i="18"/>
  <c r="D44" i="18" s="1"/>
  <c r="C43" i="18"/>
  <c r="D43" i="18" s="1"/>
  <c r="D42" i="18"/>
  <c r="C42" i="18"/>
  <c r="C41" i="18"/>
  <c r="D41" i="18" s="1"/>
  <c r="C40" i="18"/>
  <c r="D40" i="18" s="1"/>
  <c r="C39" i="18"/>
  <c r="D39" i="18" s="1"/>
  <c r="D38" i="18"/>
  <c r="C38" i="18"/>
  <c r="C37" i="18"/>
  <c r="D37" i="18" s="1"/>
  <c r="C36" i="18"/>
  <c r="D36" i="18" s="1"/>
  <c r="C35" i="18"/>
  <c r="D35" i="18" s="1"/>
  <c r="D34" i="18"/>
  <c r="C34" i="18"/>
  <c r="C33" i="18"/>
  <c r="D33" i="18" s="1"/>
  <c r="C32" i="18"/>
  <c r="D32" i="18" s="1"/>
  <c r="C31" i="18"/>
  <c r="D31" i="18" s="1"/>
  <c r="D30" i="18"/>
  <c r="C30" i="18"/>
  <c r="C29" i="18"/>
  <c r="D29" i="18" s="1"/>
  <c r="C28" i="18"/>
  <c r="D28" i="18" s="1"/>
  <c r="C27" i="18"/>
  <c r="D27" i="18" s="1"/>
  <c r="D26" i="18"/>
  <c r="C26" i="18"/>
  <c r="C25" i="18"/>
  <c r="D25" i="18" s="1"/>
  <c r="C24" i="18"/>
  <c r="D24" i="18" s="1"/>
  <c r="C23" i="18"/>
  <c r="D23" i="18" s="1"/>
  <c r="D22" i="18"/>
  <c r="C22" i="18"/>
  <c r="C21" i="18"/>
  <c r="D21" i="18" s="1"/>
  <c r="C20" i="18"/>
  <c r="D20" i="18" s="1"/>
  <c r="C19" i="18"/>
  <c r="D19" i="18" s="1"/>
  <c r="D18" i="18"/>
  <c r="C18" i="18"/>
  <c r="C17" i="18"/>
  <c r="D17" i="18" s="1"/>
  <c r="C16" i="18"/>
  <c r="D16" i="18" s="1"/>
  <c r="C15" i="18"/>
  <c r="D15" i="18" s="1"/>
  <c r="D14" i="18"/>
  <c r="C14" i="18"/>
  <c r="C13" i="18"/>
  <c r="D13" i="18" s="1"/>
  <c r="C12" i="18"/>
  <c r="D12" i="18" s="1"/>
  <c r="C11" i="18"/>
  <c r="D11" i="18" s="1"/>
  <c r="D10" i="18"/>
  <c r="C10" i="18"/>
  <c r="C9" i="18"/>
  <c r="D9" i="18" s="1"/>
  <c r="C8" i="18"/>
  <c r="D8" i="18" s="1"/>
  <c r="C7" i="18"/>
  <c r="D7" i="18" s="1"/>
  <c r="D6" i="18"/>
  <c r="C6" i="18"/>
  <c r="C5" i="18"/>
  <c r="D5" i="18" s="1"/>
  <c r="C4" i="18"/>
  <c r="D4" i="18" s="1"/>
  <c r="C3" i="18"/>
  <c r="D3" i="18" s="1"/>
  <c r="D54" i="23"/>
  <c r="C54" i="23"/>
  <c r="C53" i="23"/>
  <c r="D53" i="23" s="1"/>
  <c r="C52" i="23"/>
  <c r="D52" i="23" s="1"/>
  <c r="C51" i="23"/>
  <c r="D51" i="23" s="1"/>
  <c r="D50" i="23"/>
  <c r="C50" i="23"/>
  <c r="C49" i="23"/>
  <c r="D49" i="23" s="1"/>
  <c r="C48" i="23"/>
  <c r="D48" i="23" s="1"/>
  <c r="C47" i="23"/>
  <c r="D47" i="23" s="1"/>
  <c r="D46" i="23"/>
  <c r="C46" i="23"/>
  <c r="C45" i="23"/>
  <c r="D45" i="23" s="1"/>
  <c r="C44" i="23"/>
  <c r="D44" i="23" s="1"/>
  <c r="C43" i="23"/>
  <c r="D43" i="23" s="1"/>
  <c r="D42" i="23"/>
  <c r="C42" i="23"/>
  <c r="C41" i="23"/>
  <c r="D41" i="23" s="1"/>
  <c r="C40" i="23"/>
  <c r="D40" i="23" s="1"/>
  <c r="C39" i="23"/>
  <c r="D39" i="23" s="1"/>
  <c r="D38" i="23"/>
  <c r="C38" i="23"/>
  <c r="C37" i="23"/>
  <c r="D37" i="23" s="1"/>
  <c r="C36" i="23"/>
  <c r="D36" i="23" s="1"/>
  <c r="C35" i="23"/>
  <c r="D35" i="23" s="1"/>
  <c r="D34" i="23"/>
  <c r="C34" i="23"/>
  <c r="C33" i="23"/>
  <c r="D33" i="23" s="1"/>
  <c r="C32" i="23"/>
  <c r="D32" i="23" s="1"/>
  <c r="C31" i="23"/>
  <c r="D31" i="23" s="1"/>
  <c r="D30" i="23"/>
  <c r="C30" i="23"/>
  <c r="C29" i="23"/>
  <c r="D29" i="23" s="1"/>
  <c r="C28" i="23"/>
  <c r="D28" i="23" s="1"/>
  <c r="C27" i="23"/>
  <c r="D27" i="23" s="1"/>
  <c r="D26" i="23"/>
  <c r="C26" i="23"/>
  <c r="C25" i="23"/>
  <c r="D25" i="23" s="1"/>
  <c r="C24" i="23"/>
  <c r="D24" i="23" s="1"/>
  <c r="C23" i="23"/>
  <c r="D23" i="23" s="1"/>
  <c r="D22" i="23"/>
  <c r="C22" i="23"/>
  <c r="C21" i="23"/>
  <c r="D21" i="23" s="1"/>
  <c r="C20" i="23"/>
  <c r="D20" i="23" s="1"/>
  <c r="C19" i="23"/>
  <c r="D19" i="23" s="1"/>
  <c r="D18" i="23"/>
  <c r="C18" i="23"/>
  <c r="C17" i="23"/>
  <c r="D17" i="23" s="1"/>
  <c r="C16" i="23"/>
  <c r="D16" i="23" s="1"/>
  <c r="C15" i="23"/>
  <c r="D15" i="23" s="1"/>
  <c r="D14" i="23"/>
  <c r="C14" i="23"/>
  <c r="C13" i="23"/>
  <c r="D13" i="23" s="1"/>
  <c r="C12" i="23"/>
  <c r="D12" i="23" s="1"/>
  <c r="C11" i="23"/>
  <c r="D11" i="23" s="1"/>
  <c r="D10" i="23"/>
  <c r="C10" i="23"/>
  <c r="C9" i="23"/>
  <c r="D9" i="23" s="1"/>
  <c r="C8" i="23"/>
  <c r="D8" i="23" s="1"/>
  <c r="C7" i="23"/>
  <c r="D7" i="23" s="1"/>
  <c r="D6" i="23"/>
  <c r="C6" i="23"/>
  <c r="C5" i="23"/>
  <c r="D5" i="23" s="1"/>
  <c r="C4" i="23"/>
  <c r="D4" i="23" s="1"/>
  <c r="C3" i="23"/>
  <c r="D3" i="23" s="1"/>
  <c r="D54" i="19"/>
  <c r="C54" i="19"/>
  <c r="C53" i="19"/>
  <c r="D53" i="19" s="1"/>
  <c r="C52" i="19"/>
  <c r="D52" i="19" s="1"/>
  <c r="C51" i="19"/>
  <c r="D51" i="19" s="1"/>
  <c r="D50" i="19"/>
  <c r="C50" i="19"/>
  <c r="C49" i="19"/>
  <c r="D49" i="19" s="1"/>
  <c r="C48" i="19"/>
  <c r="D48" i="19" s="1"/>
  <c r="C47" i="19"/>
  <c r="D47" i="19" s="1"/>
  <c r="D46" i="19"/>
  <c r="C46" i="19"/>
  <c r="C45" i="19"/>
  <c r="D45" i="19" s="1"/>
  <c r="C44" i="19"/>
  <c r="D44" i="19" s="1"/>
  <c r="C43" i="19"/>
  <c r="D43" i="19" s="1"/>
  <c r="D42" i="19"/>
  <c r="C42" i="19"/>
  <c r="C41" i="19"/>
  <c r="D41" i="19" s="1"/>
  <c r="C40" i="19"/>
  <c r="D40" i="19" s="1"/>
  <c r="C39" i="19"/>
  <c r="D39" i="19" s="1"/>
  <c r="D38" i="19"/>
  <c r="C38" i="19"/>
  <c r="C37" i="19"/>
  <c r="D37" i="19" s="1"/>
  <c r="C36" i="19"/>
  <c r="D36" i="19" s="1"/>
  <c r="C35" i="19"/>
  <c r="D35" i="19" s="1"/>
  <c r="D34" i="19"/>
  <c r="C34" i="19"/>
  <c r="C33" i="19"/>
  <c r="D33" i="19" s="1"/>
  <c r="C32" i="19"/>
  <c r="D32" i="19" s="1"/>
  <c r="C31" i="19"/>
  <c r="D31" i="19" s="1"/>
  <c r="D30" i="19"/>
  <c r="C30" i="19"/>
  <c r="C29" i="19"/>
  <c r="D29" i="19" s="1"/>
  <c r="C28" i="19"/>
  <c r="D28" i="19" s="1"/>
  <c r="C27" i="19"/>
  <c r="D27" i="19" s="1"/>
  <c r="D26" i="19"/>
  <c r="C26" i="19"/>
  <c r="C25" i="19"/>
  <c r="D25" i="19" s="1"/>
  <c r="C24" i="19"/>
  <c r="D24" i="19" s="1"/>
  <c r="C23" i="19"/>
  <c r="D23" i="19" s="1"/>
  <c r="D22" i="19"/>
  <c r="C22" i="19"/>
  <c r="C21" i="19"/>
  <c r="D21" i="19" s="1"/>
  <c r="C20" i="19"/>
  <c r="D20" i="19" s="1"/>
  <c r="C19" i="19"/>
  <c r="D19" i="19" s="1"/>
  <c r="D18" i="19"/>
  <c r="C18" i="19"/>
  <c r="C17" i="19"/>
  <c r="D17" i="19" s="1"/>
  <c r="C16" i="19"/>
  <c r="D16" i="19" s="1"/>
  <c r="C15" i="19"/>
  <c r="D15" i="19" s="1"/>
  <c r="D14" i="19"/>
  <c r="C14" i="19"/>
  <c r="C13" i="19"/>
  <c r="D13" i="19" s="1"/>
  <c r="C12" i="19"/>
  <c r="D12" i="19" s="1"/>
  <c r="C11" i="19"/>
  <c r="D11" i="19" s="1"/>
  <c r="D10" i="19"/>
  <c r="C10" i="19"/>
  <c r="C9" i="19"/>
  <c r="D9" i="19" s="1"/>
  <c r="C8" i="19"/>
  <c r="D8" i="19" s="1"/>
  <c r="C7" i="19"/>
  <c r="D7" i="19" s="1"/>
  <c r="D6" i="19"/>
  <c r="C6" i="19"/>
  <c r="C5" i="19"/>
  <c r="D5" i="19" s="1"/>
  <c r="C4" i="19"/>
  <c r="D4" i="19" s="1"/>
  <c r="C3" i="19"/>
  <c r="D3" i="19" s="1"/>
  <c r="D54" i="21"/>
  <c r="C54" i="21"/>
  <c r="C53" i="21"/>
  <c r="D53" i="21" s="1"/>
  <c r="C52" i="21"/>
  <c r="D52" i="21" s="1"/>
  <c r="C51" i="21"/>
  <c r="D51" i="21" s="1"/>
  <c r="D50" i="21"/>
  <c r="C50" i="21"/>
  <c r="C49" i="21"/>
  <c r="D49" i="21" s="1"/>
  <c r="C48" i="21"/>
  <c r="D48" i="21" s="1"/>
  <c r="C47" i="21"/>
  <c r="D47" i="21" s="1"/>
  <c r="D46" i="21"/>
  <c r="C46" i="21"/>
  <c r="C45" i="21"/>
  <c r="D45" i="21" s="1"/>
  <c r="C44" i="21"/>
  <c r="D44" i="21" s="1"/>
  <c r="C43" i="21"/>
  <c r="D43" i="21" s="1"/>
  <c r="D42" i="21"/>
  <c r="C42" i="21"/>
  <c r="C41" i="21"/>
  <c r="D41" i="21" s="1"/>
  <c r="C40" i="21"/>
  <c r="D40" i="21" s="1"/>
  <c r="C39" i="21"/>
  <c r="D39" i="21" s="1"/>
  <c r="D38" i="21"/>
  <c r="C38" i="21"/>
  <c r="C37" i="21"/>
  <c r="D37" i="21" s="1"/>
  <c r="C36" i="21"/>
  <c r="D36" i="21" s="1"/>
  <c r="C35" i="21"/>
  <c r="D35" i="21" s="1"/>
  <c r="D34" i="21"/>
  <c r="C34" i="21"/>
  <c r="C33" i="21"/>
  <c r="D33" i="21" s="1"/>
  <c r="C32" i="21"/>
  <c r="D32" i="21" s="1"/>
  <c r="C31" i="21"/>
  <c r="D31" i="21" s="1"/>
  <c r="D30" i="21"/>
  <c r="C30" i="21"/>
  <c r="C29" i="21"/>
  <c r="D29" i="21" s="1"/>
  <c r="C28" i="21"/>
  <c r="D28" i="21" s="1"/>
  <c r="C27" i="21"/>
  <c r="D27" i="21" s="1"/>
  <c r="D26" i="21"/>
  <c r="C26" i="21"/>
  <c r="C25" i="21"/>
  <c r="D25" i="21" s="1"/>
  <c r="C24" i="21"/>
  <c r="D24" i="21" s="1"/>
  <c r="C23" i="21"/>
  <c r="D23" i="21" s="1"/>
  <c r="D22" i="21"/>
  <c r="C22" i="21"/>
  <c r="C21" i="21"/>
  <c r="D21" i="21" s="1"/>
  <c r="C20" i="21"/>
  <c r="D20" i="21" s="1"/>
  <c r="C19" i="21"/>
  <c r="D19" i="21" s="1"/>
  <c r="D18" i="21"/>
  <c r="C18" i="21"/>
  <c r="C17" i="21"/>
  <c r="D17" i="21" s="1"/>
  <c r="C16" i="21"/>
  <c r="D16" i="21" s="1"/>
  <c r="C15" i="21"/>
  <c r="D15" i="21" s="1"/>
  <c r="D14" i="21"/>
  <c r="C14" i="21"/>
  <c r="C13" i="21"/>
  <c r="D13" i="21" s="1"/>
  <c r="C12" i="21"/>
  <c r="D12" i="21" s="1"/>
  <c r="C11" i="21"/>
  <c r="D11" i="21" s="1"/>
  <c r="D10" i="21"/>
  <c r="C10" i="21"/>
  <c r="C9" i="21"/>
  <c r="D9" i="21" s="1"/>
  <c r="C8" i="21"/>
  <c r="D8" i="21" s="1"/>
  <c r="C7" i="21"/>
  <c r="D7" i="21" s="1"/>
  <c r="D6" i="21"/>
  <c r="C6" i="21"/>
  <c r="C5" i="21"/>
  <c r="D5" i="21" s="1"/>
  <c r="C4" i="21"/>
  <c r="D4" i="21" s="1"/>
  <c r="C3" i="21"/>
  <c r="D3" i="21" s="1"/>
  <c r="C54" i="20"/>
  <c r="D54" i="20" s="1"/>
  <c r="C53" i="20"/>
  <c r="D53" i="20" s="1"/>
  <c r="C52" i="20"/>
  <c r="D52" i="20" s="1"/>
  <c r="C51" i="20"/>
  <c r="D51" i="20" s="1"/>
  <c r="C50" i="20"/>
  <c r="D50" i="20" s="1"/>
  <c r="C49" i="20"/>
  <c r="D49" i="20" s="1"/>
  <c r="C48" i="20"/>
  <c r="D48" i="20" s="1"/>
  <c r="C47" i="20"/>
  <c r="D47" i="20" s="1"/>
  <c r="C46" i="20"/>
  <c r="D46" i="20" s="1"/>
  <c r="C45" i="20"/>
  <c r="D45" i="20" s="1"/>
  <c r="C44" i="20"/>
  <c r="D44" i="20" s="1"/>
  <c r="C43" i="20"/>
  <c r="D43" i="20" s="1"/>
  <c r="C42" i="20"/>
  <c r="D42" i="20" s="1"/>
  <c r="C41" i="20"/>
  <c r="D41" i="20" s="1"/>
  <c r="C40" i="20"/>
  <c r="D40" i="20" s="1"/>
  <c r="C39" i="20"/>
  <c r="D39" i="20" s="1"/>
  <c r="C38" i="20"/>
  <c r="D38" i="20" s="1"/>
  <c r="C37" i="20"/>
  <c r="D37" i="20" s="1"/>
  <c r="C36" i="20"/>
  <c r="D36" i="20" s="1"/>
  <c r="C35" i="20"/>
  <c r="D35" i="20" s="1"/>
  <c r="C34" i="20"/>
  <c r="D34" i="20" s="1"/>
  <c r="C33" i="20"/>
  <c r="D33" i="20" s="1"/>
  <c r="C32" i="20"/>
  <c r="D32" i="20" s="1"/>
  <c r="C31" i="20"/>
  <c r="D31" i="20" s="1"/>
  <c r="C30" i="20"/>
  <c r="D30" i="20" s="1"/>
  <c r="C29" i="20"/>
  <c r="D29" i="20" s="1"/>
  <c r="C28" i="20"/>
  <c r="D28" i="20" s="1"/>
  <c r="C27" i="20"/>
  <c r="D27" i="20" s="1"/>
  <c r="C26" i="20"/>
  <c r="D26" i="20" s="1"/>
  <c r="C25" i="20"/>
  <c r="D25" i="20" s="1"/>
  <c r="C24" i="20"/>
  <c r="D24" i="20" s="1"/>
  <c r="C23" i="20"/>
  <c r="D23" i="20" s="1"/>
  <c r="C22" i="20"/>
  <c r="D22" i="20" s="1"/>
  <c r="C21" i="20"/>
  <c r="D21" i="20" s="1"/>
  <c r="C20" i="20"/>
  <c r="D20" i="20" s="1"/>
  <c r="C19" i="20"/>
  <c r="D19" i="20" s="1"/>
  <c r="C18" i="20"/>
  <c r="D18" i="20" s="1"/>
  <c r="C17" i="20"/>
  <c r="D17" i="20" s="1"/>
  <c r="C16" i="20"/>
  <c r="D16" i="20" s="1"/>
  <c r="C15" i="20"/>
  <c r="D15" i="20" s="1"/>
  <c r="C14" i="20"/>
  <c r="D14" i="20" s="1"/>
  <c r="C13" i="20"/>
  <c r="D13" i="20" s="1"/>
  <c r="C12" i="20"/>
  <c r="D12" i="20" s="1"/>
  <c r="C11" i="20"/>
  <c r="D11" i="20" s="1"/>
  <c r="C10" i="20"/>
  <c r="D10" i="20" s="1"/>
  <c r="C9" i="20"/>
  <c r="D9" i="20" s="1"/>
  <c r="C8" i="20"/>
  <c r="D8" i="20" s="1"/>
  <c r="C7" i="20"/>
  <c r="D7" i="20" s="1"/>
  <c r="C6" i="20"/>
  <c r="D6" i="20" s="1"/>
  <c r="C5" i="20"/>
  <c r="D5" i="20" s="1"/>
  <c r="C4" i="20"/>
  <c r="D4" i="20" s="1"/>
  <c r="C3" i="20"/>
  <c r="D3" i="20" s="1"/>
  <c r="C54" i="14"/>
  <c r="D54" i="14" s="1"/>
  <c r="C53" i="14"/>
  <c r="D53" i="14" s="1"/>
  <c r="C52" i="14"/>
  <c r="D52" i="14" s="1"/>
  <c r="C51" i="14"/>
  <c r="D51" i="14" s="1"/>
  <c r="C50" i="14"/>
  <c r="D50" i="14" s="1"/>
  <c r="C49" i="14"/>
  <c r="D49" i="14" s="1"/>
  <c r="C48" i="14"/>
  <c r="D48" i="14" s="1"/>
  <c r="C47" i="14"/>
  <c r="D47" i="14" s="1"/>
  <c r="C46" i="14"/>
  <c r="D46" i="14" s="1"/>
  <c r="C45" i="14"/>
  <c r="D45" i="14" s="1"/>
  <c r="C44" i="14"/>
  <c r="D44" i="14" s="1"/>
  <c r="C43" i="14"/>
  <c r="D43" i="14" s="1"/>
  <c r="C42" i="14"/>
  <c r="D42" i="14" s="1"/>
  <c r="C41" i="14"/>
  <c r="D41" i="14" s="1"/>
  <c r="C40" i="14"/>
  <c r="D40" i="14" s="1"/>
  <c r="C39" i="14"/>
  <c r="D39" i="14" s="1"/>
  <c r="C38" i="14"/>
  <c r="D38" i="14" s="1"/>
  <c r="C37" i="14"/>
  <c r="D37" i="14" s="1"/>
  <c r="C36" i="14"/>
  <c r="D36" i="14" s="1"/>
  <c r="C35" i="14"/>
  <c r="D35" i="14" s="1"/>
  <c r="C34" i="14"/>
  <c r="D34" i="14" s="1"/>
  <c r="C33" i="14"/>
  <c r="D33" i="14" s="1"/>
  <c r="C32" i="14"/>
  <c r="D32" i="14" s="1"/>
  <c r="C31" i="14"/>
  <c r="D31" i="14" s="1"/>
  <c r="C30" i="14"/>
  <c r="D30" i="14" s="1"/>
  <c r="C29" i="14"/>
  <c r="D29" i="14" s="1"/>
  <c r="C28" i="14"/>
  <c r="D28" i="14" s="1"/>
  <c r="C27" i="14"/>
  <c r="D27" i="14" s="1"/>
  <c r="C26" i="14"/>
  <c r="D26" i="14" s="1"/>
  <c r="C25" i="14"/>
  <c r="D25" i="14" s="1"/>
  <c r="C24" i="14"/>
  <c r="D24" i="14" s="1"/>
  <c r="C23" i="14"/>
  <c r="D23" i="14" s="1"/>
  <c r="C22" i="14"/>
  <c r="D22" i="14" s="1"/>
  <c r="C21" i="14"/>
  <c r="D21" i="14" s="1"/>
  <c r="C20" i="14"/>
  <c r="D20" i="14" s="1"/>
  <c r="C19" i="14"/>
  <c r="D19" i="14" s="1"/>
  <c r="C18" i="14"/>
  <c r="D18" i="14" s="1"/>
  <c r="C17" i="14"/>
  <c r="D17" i="14" s="1"/>
  <c r="C16" i="14"/>
  <c r="D16" i="14" s="1"/>
  <c r="C15" i="14"/>
  <c r="D15" i="14" s="1"/>
  <c r="C14" i="14"/>
  <c r="D14" i="14" s="1"/>
  <c r="C13" i="14"/>
  <c r="D13" i="14" s="1"/>
  <c r="C12" i="14"/>
  <c r="D12" i="14" s="1"/>
  <c r="C11" i="14"/>
  <c r="D11" i="14" s="1"/>
  <c r="C10" i="14"/>
  <c r="D10" i="14" s="1"/>
  <c r="C9" i="14"/>
  <c r="D9" i="14" s="1"/>
  <c r="C8" i="14"/>
  <c r="D8" i="14" s="1"/>
  <c r="C7" i="14"/>
  <c r="D7" i="14" s="1"/>
  <c r="C6" i="14"/>
  <c r="D6" i="14" s="1"/>
  <c r="C5" i="14"/>
  <c r="D5" i="14" s="1"/>
  <c r="C4" i="14"/>
  <c r="D4" i="14" s="1"/>
  <c r="C3" i="14"/>
  <c r="D3" i="14" s="1"/>
  <c r="D54" i="13"/>
  <c r="C54" i="13"/>
  <c r="C53" i="13"/>
  <c r="C52" i="13"/>
  <c r="D52" i="13" s="1"/>
  <c r="C51" i="13"/>
  <c r="D51" i="13" s="1"/>
  <c r="D50" i="13"/>
  <c r="C50" i="13"/>
  <c r="C49" i="13"/>
  <c r="D49" i="13" s="1"/>
  <c r="C48" i="13"/>
  <c r="D48" i="13" s="1"/>
  <c r="C47" i="13"/>
  <c r="D47" i="13" s="1"/>
  <c r="D46" i="13"/>
  <c r="C46" i="13"/>
  <c r="C45" i="13"/>
  <c r="D45" i="13" s="1"/>
  <c r="C44" i="13"/>
  <c r="D44" i="13" s="1"/>
  <c r="C43" i="13"/>
  <c r="D43" i="13" s="1"/>
  <c r="D42" i="13"/>
  <c r="C42" i="13"/>
  <c r="C41" i="13"/>
  <c r="D41" i="13" s="1"/>
  <c r="C40" i="13"/>
  <c r="D40" i="13" s="1"/>
  <c r="C39" i="13"/>
  <c r="D39" i="13" s="1"/>
  <c r="D38" i="13"/>
  <c r="C38" i="13"/>
  <c r="C37" i="13"/>
  <c r="D37" i="13" s="1"/>
  <c r="C36" i="13"/>
  <c r="D36" i="13" s="1"/>
  <c r="C35" i="13"/>
  <c r="D35" i="13" s="1"/>
  <c r="D34" i="13"/>
  <c r="C34" i="13"/>
  <c r="C33" i="13"/>
  <c r="D33" i="13" s="1"/>
  <c r="C32" i="13"/>
  <c r="D32" i="13" s="1"/>
  <c r="C31" i="13"/>
  <c r="D31" i="13" s="1"/>
  <c r="D30" i="13"/>
  <c r="C30" i="13"/>
  <c r="C29" i="13"/>
  <c r="D29" i="13" s="1"/>
  <c r="C28" i="13"/>
  <c r="D28" i="13" s="1"/>
  <c r="C27" i="13"/>
  <c r="D27" i="13" s="1"/>
  <c r="D26" i="13"/>
  <c r="C26" i="13"/>
  <c r="C25" i="13"/>
  <c r="D25" i="13" s="1"/>
  <c r="C24" i="13"/>
  <c r="D24" i="13" s="1"/>
  <c r="C23" i="13"/>
  <c r="D23" i="13" s="1"/>
  <c r="D22" i="13"/>
  <c r="C22" i="13"/>
  <c r="C21" i="13"/>
  <c r="D21" i="13" s="1"/>
  <c r="C20" i="13"/>
  <c r="D20" i="13" s="1"/>
  <c r="C19" i="13"/>
  <c r="D19" i="13" s="1"/>
  <c r="D18" i="13"/>
  <c r="C18" i="13"/>
  <c r="C17" i="13"/>
  <c r="D17" i="13" s="1"/>
  <c r="C16" i="13"/>
  <c r="D16" i="13" s="1"/>
  <c r="C15" i="13"/>
  <c r="D15" i="13" s="1"/>
  <c r="D14" i="13"/>
  <c r="C14" i="13"/>
  <c r="C13" i="13"/>
  <c r="D13" i="13" s="1"/>
  <c r="C12" i="13"/>
  <c r="D12" i="13" s="1"/>
  <c r="C11" i="13"/>
  <c r="D11" i="13" s="1"/>
  <c r="D10" i="13"/>
  <c r="C10" i="13"/>
  <c r="C9" i="13"/>
  <c r="D9" i="13" s="1"/>
  <c r="C8" i="13"/>
  <c r="D8" i="13" s="1"/>
  <c r="C7" i="13"/>
  <c r="D7" i="13" s="1"/>
  <c r="D6" i="13"/>
  <c r="C6" i="13"/>
  <c r="C5" i="13"/>
  <c r="D5" i="13" s="1"/>
  <c r="C4" i="13"/>
  <c r="D4" i="13" s="1"/>
  <c r="C3" i="13"/>
  <c r="D53" i="13" s="1"/>
  <c r="D54" i="12"/>
  <c r="C54" i="12"/>
  <c r="C53" i="12"/>
  <c r="C52" i="12"/>
  <c r="D52" i="12" s="1"/>
  <c r="C51" i="12"/>
  <c r="D51" i="12" s="1"/>
  <c r="D50" i="12"/>
  <c r="C50" i="12"/>
  <c r="C49" i="12"/>
  <c r="D49" i="12" s="1"/>
  <c r="C48" i="12"/>
  <c r="D48" i="12" s="1"/>
  <c r="C47" i="12"/>
  <c r="D47" i="12" s="1"/>
  <c r="D46" i="12"/>
  <c r="C46" i="12"/>
  <c r="C45" i="12"/>
  <c r="D45" i="12" s="1"/>
  <c r="C44" i="12"/>
  <c r="D44" i="12" s="1"/>
  <c r="C43" i="12"/>
  <c r="D43" i="12" s="1"/>
  <c r="D42" i="12"/>
  <c r="C42" i="12"/>
  <c r="C41" i="12"/>
  <c r="D41" i="12" s="1"/>
  <c r="C40" i="12"/>
  <c r="D40" i="12" s="1"/>
  <c r="C39" i="12"/>
  <c r="D39" i="12" s="1"/>
  <c r="D38" i="12"/>
  <c r="C38" i="12"/>
  <c r="C37" i="12"/>
  <c r="D37" i="12" s="1"/>
  <c r="C36" i="12"/>
  <c r="D36" i="12" s="1"/>
  <c r="C35" i="12"/>
  <c r="D35" i="12" s="1"/>
  <c r="D34" i="12"/>
  <c r="C34" i="12"/>
  <c r="C33" i="12"/>
  <c r="D33" i="12" s="1"/>
  <c r="C32" i="12"/>
  <c r="D32" i="12" s="1"/>
  <c r="C31" i="12"/>
  <c r="D31" i="12" s="1"/>
  <c r="D30" i="12"/>
  <c r="C30" i="12"/>
  <c r="C29" i="12"/>
  <c r="D29" i="12" s="1"/>
  <c r="C28" i="12"/>
  <c r="D28" i="12" s="1"/>
  <c r="C27" i="12"/>
  <c r="D27" i="12" s="1"/>
  <c r="D26" i="12"/>
  <c r="C26" i="12"/>
  <c r="C25" i="12"/>
  <c r="D25" i="12" s="1"/>
  <c r="C24" i="12"/>
  <c r="D24" i="12" s="1"/>
  <c r="C23" i="12"/>
  <c r="D23" i="12" s="1"/>
  <c r="D22" i="12"/>
  <c r="C22" i="12"/>
  <c r="C21" i="12"/>
  <c r="D21" i="12" s="1"/>
  <c r="C20" i="12"/>
  <c r="D20" i="12" s="1"/>
  <c r="C19" i="12"/>
  <c r="D19" i="12" s="1"/>
  <c r="D18" i="12"/>
  <c r="C18" i="12"/>
  <c r="C17" i="12"/>
  <c r="D17" i="12" s="1"/>
  <c r="C16" i="12"/>
  <c r="D16" i="12" s="1"/>
  <c r="C15" i="12"/>
  <c r="D15" i="12" s="1"/>
  <c r="D14" i="12"/>
  <c r="C14" i="12"/>
  <c r="C13" i="12"/>
  <c r="D13" i="12" s="1"/>
  <c r="C12" i="12"/>
  <c r="D12" i="12" s="1"/>
  <c r="C11" i="12"/>
  <c r="D11" i="12" s="1"/>
  <c r="D10" i="12"/>
  <c r="C10" i="12"/>
  <c r="C9" i="12"/>
  <c r="D9" i="12" s="1"/>
  <c r="C8" i="12"/>
  <c r="D8" i="12" s="1"/>
  <c r="C7" i="12"/>
  <c r="D7" i="12" s="1"/>
  <c r="D6" i="12"/>
  <c r="C6" i="12"/>
  <c r="C5" i="12"/>
  <c r="D5" i="12" s="1"/>
  <c r="C4" i="12"/>
  <c r="D4" i="12" s="1"/>
  <c r="C3" i="12"/>
  <c r="D53" i="12" s="1"/>
  <c r="D54" i="11"/>
  <c r="C54" i="11"/>
  <c r="C53" i="11"/>
  <c r="D53" i="11" s="1"/>
  <c r="C52" i="11"/>
  <c r="D52" i="11" s="1"/>
  <c r="C51" i="11"/>
  <c r="D51" i="11" s="1"/>
  <c r="D50" i="11"/>
  <c r="C50" i="11"/>
  <c r="C49" i="11"/>
  <c r="D49" i="11" s="1"/>
  <c r="C48" i="11"/>
  <c r="D48" i="11" s="1"/>
  <c r="C47" i="11"/>
  <c r="D47" i="11" s="1"/>
  <c r="D46" i="11"/>
  <c r="C46" i="11"/>
  <c r="C45" i="11"/>
  <c r="D45" i="11" s="1"/>
  <c r="C44" i="11"/>
  <c r="D44" i="11" s="1"/>
  <c r="C43" i="11"/>
  <c r="D43" i="11" s="1"/>
  <c r="D42" i="11"/>
  <c r="C42" i="11"/>
  <c r="C41" i="11"/>
  <c r="D41" i="11" s="1"/>
  <c r="C40" i="11"/>
  <c r="D40" i="11" s="1"/>
  <c r="C39" i="11"/>
  <c r="D39" i="11" s="1"/>
  <c r="D38" i="11"/>
  <c r="C38" i="11"/>
  <c r="C37" i="11"/>
  <c r="D37" i="11" s="1"/>
  <c r="C36" i="11"/>
  <c r="D36" i="11" s="1"/>
  <c r="C35" i="11"/>
  <c r="D35" i="11" s="1"/>
  <c r="D34" i="11"/>
  <c r="C34" i="11"/>
  <c r="C33" i="11"/>
  <c r="D33" i="11" s="1"/>
  <c r="C32" i="11"/>
  <c r="D32" i="11" s="1"/>
  <c r="C31" i="11"/>
  <c r="D31" i="11" s="1"/>
  <c r="D30" i="11"/>
  <c r="C30" i="11"/>
  <c r="C29" i="11"/>
  <c r="D29" i="11" s="1"/>
  <c r="C28" i="11"/>
  <c r="D28" i="11" s="1"/>
  <c r="C27" i="11"/>
  <c r="D27" i="11" s="1"/>
  <c r="D26" i="11"/>
  <c r="C26" i="11"/>
  <c r="C25" i="11"/>
  <c r="D25" i="11" s="1"/>
  <c r="C24" i="11"/>
  <c r="D24" i="11" s="1"/>
  <c r="C23" i="11"/>
  <c r="D23" i="11" s="1"/>
  <c r="D22" i="11"/>
  <c r="C22" i="11"/>
  <c r="C21" i="11"/>
  <c r="D21" i="11" s="1"/>
  <c r="C20" i="11"/>
  <c r="D20" i="11" s="1"/>
  <c r="C19" i="11"/>
  <c r="D19" i="11" s="1"/>
  <c r="D18" i="11"/>
  <c r="C18" i="11"/>
  <c r="C17" i="11"/>
  <c r="D17" i="11" s="1"/>
  <c r="C16" i="11"/>
  <c r="D16" i="11" s="1"/>
  <c r="C15" i="11"/>
  <c r="D15" i="11" s="1"/>
  <c r="D14" i="11"/>
  <c r="C14" i="11"/>
  <c r="C13" i="11"/>
  <c r="D13" i="11" s="1"/>
  <c r="C12" i="11"/>
  <c r="D12" i="11" s="1"/>
  <c r="C11" i="11"/>
  <c r="D11" i="11" s="1"/>
  <c r="D10" i="11"/>
  <c r="C10" i="11"/>
  <c r="C9" i="11"/>
  <c r="D9" i="11" s="1"/>
  <c r="C8" i="11"/>
  <c r="D8" i="11" s="1"/>
  <c r="C7" i="11"/>
  <c r="D7" i="11" s="1"/>
  <c r="D6" i="11"/>
  <c r="C6" i="11"/>
  <c r="C5" i="11"/>
  <c r="D5" i="11" s="1"/>
  <c r="C4" i="11"/>
  <c r="D4" i="11" s="1"/>
  <c r="C3" i="11"/>
  <c r="D3" i="11" s="1"/>
  <c r="D54" i="10"/>
  <c r="C54" i="10"/>
  <c r="C53" i="10"/>
  <c r="D53" i="10" s="1"/>
  <c r="C52" i="10"/>
  <c r="C51" i="10"/>
  <c r="D51" i="10" s="1"/>
  <c r="D50" i="10"/>
  <c r="C50" i="10"/>
  <c r="C49" i="10"/>
  <c r="D49" i="10" s="1"/>
  <c r="C48" i="10"/>
  <c r="D48" i="10" s="1"/>
  <c r="C47" i="10"/>
  <c r="D47" i="10" s="1"/>
  <c r="D46" i="10"/>
  <c r="C46" i="10"/>
  <c r="C45" i="10"/>
  <c r="D45" i="10" s="1"/>
  <c r="C44" i="10"/>
  <c r="D44" i="10" s="1"/>
  <c r="C43" i="10"/>
  <c r="D43" i="10" s="1"/>
  <c r="D42" i="10"/>
  <c r="C42" i="10"/>
  <c r="C41" i="10"/>
  <c r="D41" i="10" s="1"/>
  <c r="C40" i="10"/>
  <c r="D40" i="10" s="1"/>
  <c r="C39" i="10"/>
  <c r="D39" i="10" s="1"/>
  <c r="D38" i="10"/>
  <c r="C38" i="10"/>
  <c r="C37" i="10"/>
  <c r="D37" i="10" s="1"/>
  <c r="C36" i="10"/>
  <c r="D36" i="10" s="1"/>
  <c r="C35" i="10"/>
  <c r="D35" i="10" s="1"/>
  <c r="D34" i="10"/>
  <c r="C34" i="10"/>
  <c r="C33" i="10"/>
  <c r="D33" i="10" s="1"/>
  <c r="C32" i="10"/>
  <c r="D32" i="10" s="1"/>
  <c r="C31" i="10"/>
  <c r="D31" i="10" s="1"/>
  <c r="D30" i="10"/>
  <c r="C30" i="10"/>
  <c r="C29" i="10"/>
  <c r="D29" i="10" s="1"/>
  <c r="C28" i="10"/>
  <c r="D28" i="10" s="1"/>
  <c r="C27" i="10"/>
  <c r="D27" i="10" s="1"/>
  <c r="D26" i="10"/>
  <c r="C26" i="10"/>
  <c r="C25" i="10"/>
  <c r="D25" i="10" s="1"/>
  <c r="C24" i="10"/>
  <c r="D24" i="10" s="1"/>
  <c r="C23" i="10"/>
  <c r="D23" i="10" s="1"/>
  <c r="D22" i="10"/>
  <c r="C22" i="10"/>
  <c r="C21" i="10"/>
  <c r="D21" i="10" s="1"/>
  <c r="C20" i="10"/>
  <c r="D20" i="10" s="1"/>
  <c r="C19" i="10"/>
  <c r="D19" i="10" s="1"/>
  <c r="D18" i="10"/>
  <c r="C18" i="10"/>
  <c r="C17" i="10"/>
  <c r="D17" i="10" s="1"/>
  <c r="C16" i="10"/>
  <c r="D16" i="10" s="1"/>
  <c r="C15" i="10"/>
  <c r="D15" i="10" s="1"/>
  <c r="D14" i="10"/>
  <c r="C14" i="10"/>
  <c r="C13" i="10"/>
  <c r="D13" i="10" s="1"/>
  <c r="C12" i="10"/>
  <c r="D12" i="10" s="1"/>
  <c r="C11" i="10"/>
  <c r="D11" i="10" s="1"/>
  <c r="D10" i="10"/>
  <c r="C10" i="10"/>
  <c r="C9" i="10"/>
  <c r="D9" i="10" s="1"/>
  <c r="C8" i="10"/>
  <c r="D8" i="10" s="1"/>
  <c r="C7" i="10"/>
  <c r="D7" i="10" s="1"/>
  <c r="D6" i="10"/>
  <c r="C6" i="10"/>
  <c r="C5" i="10"/>
  <c r="D5" i="10" s="1"/>
  <c r="C4" i="10"/>
  <c r="D4" i="10" s="1"/>
  <c r="C3" i="10"/>
  <c r="D52" i="10" s="1"/>
  <c r="D54" i="9"/>
  <c r="C54" i="9"/>
  <c r="C53" i="9"/>
  <c r="D53" i="9" s="1"/>
  <c r="C52" i="9"/>
  <c r="C51" i="9"/>
  <c r="D51" i="9" s="1"/>
  <c r="D50" i="9"/>
  <c r="C50" i="9"/>
  <c r="C49" i="9"/>
  <c r="D49" i="9" s="1"/>
  <c r="C48" i="9"/>
  <c r="D48" i="9" s="1"/>
  <c r="C47" i="9"/>
  <c r="D47" i="9" s="1"/>
  <c r="D46" i="9"/>
  <c r="C46" i="9"/>
  <c r="C45" i="9"/>
  <c r="D45" i="9" s="1"/>
  <c r="C44" i="9"/>
  <c r="D44" i="9" s="1"/>
  <c r="C43" i="9"/>
  <c r="D43" i="9" s="1"/>
  <c r="D42" i="9"/>
  <c r="C42" i="9"/>
  <c r="C41" i="9"/>
  <c r="D41" i="9" s="1"/>
  <c r="C40" i="9"/>
  <c r="D40" i="9" s="1"/>
  <c r="C39" i="9"/>
  <c r="D39" i="9" s="1"/>
  <c r="D38" i="9"/>
  <c r="C38" i="9"/>
  <c r="C37" i="9"/>
  <c r="D37" i="9" s="1"/>
  <c r="C36" i="9"/>
  <c r="D36" i="9" s="1"/>
  <c r="C35" i="9"/>
  <c r="D35" i="9" s="1"/>
  <c r="D34" i="9"/>
  <c r="C34" i="9"/>
  <c r="C33" i="9"/>
  <c r="D33" i="9" s="1"/>
  <c r="C32" i="9"/>
  <c r="D32" i="9" s="1"/>
  <c r="C31" i="9"/>
  <c r="D31" i="9" s="1"/>
  <c r="D30" i="9"/>
  <c r="C30" i="9"/>
  <c r="C29" i="9"/>
  <c r="D29" i="9" s="1"/>
  <c r="C28" i="9"/>
  <c r="D28" i="9" s="1"/>
  <c r="C27" i="9"/>
  <c r="D27" i="9" s="1"/>
  <c r="D26" i="9"/>
  <c r="C26" i="9"/>
  <c r="C25" i="9"/>
  <c r="D25" i="9" s="1"/>
  <c r="C24" i="9"/>
  <c r="D24" i="9" s="1"/>
  <c r="C23" i="9"/>
  <c r="D23" i="9" s="1"/>
  <c r="D22" i="9"/>
  <c r="C22" i="9"/>
  <c r="C21" i="9"/>
  <c r="D21" i="9" s="1"/>
  <c r="C20" i="9"/>
  <c r="D20" i="9" s="1"/>
  <c r="C19" i="9"/>
  <c r="D19" i="9" s="1"/>
  <c r="D18" i="9"/>
  <c r="C18" i="9"/>
  <c r="C17" i="9"/>
  <c r="D17" i="9" s="1"/>
  <c r="C16" i="9"/>
  <c r="D16" i="9" s="1"/>
  <c r="C15" i="9"/>
  <c r="D15" i="9" s="1"/>
  <c r="D14" i="9"/>
  <c r="C14" i="9"/>
  <c r="C13" i="9"/>
  <c r="D13" i="9" s="1"/>
  <c r="C12" i="9"/>
  <c r="D12" i="9" s="1"/>
  <c r="C11" i="9"/>
  <c r="D11" i="9" s="1"/>
  <c r="D10" i="9"/>
  <c r="C10" i="9"/>
  <c r="C9" i="9"/>
  <c r="D9" i="9" s="1"/>
  <c r="C8" i="9"/>
  <c r="D8" i="9" s="1"/>
  <c r="C7" i="9"/>
  <c r="D7" i="9" s="1"/>
  <c r="D6" i="9"/>
  <c r="C6" i="9"/>
  <c r="C5" i="9"/>
  <c r="D5" i="9" s="1"/>
  <c r="C4" i="9"/>
  <c r="D4" i="9" s="1"/>
  <c r="C3" i="9"/>
  <c r="D52" i="9" s="1"/>
  <c r="D54" i="8"/>
  <c r="C54" i="8"/>
  <c r="C53" i="8"/>
  <c r="D53" i="8" s="1"/>
  <c r="C52" i="8"/>
  <c r="D52" i="8" s="1"/>
  <c r="C51" i="8"/>
  <c r="D51" i="8" s="1"/>
  <c r="D50" i="8"/>
  <c r="C50" i="8"/>
  <c r="C49" i="8"/>
  <c r="D49" i="8" s="1"/>
  <c r="C48" i="8"/>
  <c r="D48" i="8" s="1"/>
  <c r="C47" i="8"/>
  <c r="D47" i="8" s="1"/>
  <c r="D46" i="8"/>
  <c r="C46" i="8"/>
  <c r="C45" i="8"/>
  <c r="D45" i="8" s="1"/>
  <c r="C44" i="8"/>
  <c r="D44" i="8" s="1"/>
  <c r="C43" i="8"/>
  <c r="D43" i="8" s="1"/>
  <c r="D42" i="8"/>
  <c r="C42" i="8"/>
  <c r="C41" i="8"/>
  <c r="D41" i="8" s="1"/>
  <c r="C40" i="8"/>
  <c r="D40" i="8" s="1"/>
  <c r="C39" i="8"/>
  <c r="D39" i="8" s="1"/>
  <c r="D38" i="8"/>
  <c r="C38" i="8"/>
  <c r="C37" i="8"/>
  <c r="D37" i="8" s="1"/>
  <c r="C36" i="8"/>
  <c r="D36" i="8" s="1"/>
  <c r="C35" i="8"/>
  <c r="D35" i="8" s="1"/>
  <c r="D34" i="8"/>
  <c r="C34" i="8"/>
  <c r="C33" i="8"/>
  <c r="D33" i="8" s="1"/>
  <c r="C32" i="8"/>
  <c r="D32" i="8" s="1"/>
  <c r="C31" i="8"/>
  <c r="D31" i="8" s="1"/>
  <c r="D30" i="8"/>
  <c r="C30" i="8"/>
  <c r="C29" i="8"/>
  <c r="D29" i="8" s="1"/>
  <c r="C28" i="8"/>
  <c r="D28" i="8" s="1"/>
  <c r="C27" i="8"/>
  <c r="D27" i="8" s="1"/>
  <c r="D26" i="8"/>
  <c r="C26" i="8"/>
  <c r="C25" i="8"/>
  <c r="D25" i="8" s="1"/>
  <c r="C24" i="8"/>
  <c r="D24" i="8" s="1"/>
  <c r="C23" i="8"/>
  <c r="D23" i="8" s="1"/>
  <c r="D22" i="8"/>
  <c r="C22" i="8"/>
  <c r="C21" i="8"/>
  <c r="D21" i="8" s="1"/>
  <c r="C20" i="8"/>
  <c r="D20" i="8" s="1"/>
  <c r="C19" i="8"/>
  <c r="D19" i="8" s="1"/>
  <c r="D18" i="8"/>
  <c r="C18" i="8"/>
  <c r="C17" i="8"/>
  <c r="D17" i="8" s="1"/>
  <c r="C16" i="8"/>
  <c r="D16" i="8" s="1"/>
  <c r="C15" i="8"/>
  <c r="D15" i="8" s="1"/>
  <c r="D14" i="8"/>
  <c r="C14" i="8"/>
  <c r="C13" i="8"/>
  <c r="D13" i="8" s="1"/>
  <c r="C12" i="8"/>
  <c r="D12" i="8" s="1"/>
  <c r="C11" i="8"/>
  <c r="D11" i="8" s="1"/>
  <c r="D10" i="8"/>
  <c r="C10" i="8"/>
  <c r="C9" i="8"/>
  <c r="D9" i="8" s="1"/>
  <c r="C8" i="8"/>
  <c r="D8" i="8" s="1"/>
  <c r="C7" i="8"/>
  <c r="D7" i="8" s="1"/>
  <c r="D6" i="8"/>
  <c r="C6" i="8"/>
  <c r="C5" i="8"/>
  <c r="D5" i="8" s="1"/>
  <c r="C4" i="8"/>
  <c r="D4" i="8" s="1"/>
  <c r="C3" i="8"/>
  <c r="D3" i="8" s="1"/>
  <c r="C54" i="7"/>
  <c r="D54" i="7" s="1"/>
  <c r="C53" i="7"/>
  <c r="C52" i="7"/>
  <c r="C51" i="7"/>
  <c r="C50" i="7"/>
  <c r="C49" i="7"/>
  <c r="C48" i="7"/>
  <c r="D48" i="7" s="1"/>
  <c r="C47" i="7"/>
  <c r="D47" i="7" s="1"/>
  <c r="C46" i="7"/>
  <c r="D46" i="7" s="1"/>
  <c r="C45" i="7"/>
  <c r="C44" i="7"/>
  <c r="C43" i="7"/>
  <c r="C42" i="7"/>
  <c r="C41" i="7"/>
  <c r="C40" i="7"/>
  <c r="D40" i="7" s="1"/>
  <c r="C39" i="7"/>
  <c r="C38" i="7"/>
  <c r="D38" i="7" s="1"/>
  <c r="C37" i="7"/>
  <c r="C36" i="7"/>
  <c r="C35" i="7"/>
  <c r="C34" i="7"/>
  <c r="C33" i="7"/>
  <c r="C32" i="7"/>
  <c r="C31" i="7"/>
  <c r="D31" i="7" s="1"/>
  <c r="C30" i="7"/>
  <c r="D30" i="7" s="1"/>
  <c r="C29" i="7"/>
  <c r="C28" i="7"/>
  <c r="C27" i="7"/>
  <c r="C26" i="7"/>
  <c r="C25" i="7"/>
  <c r="C24" i="7"/>
  <c r="C23" i="7"/>
  <c r="D23" i="7" s="1"/>
  <c r="C22" i="7"/>
  <c r="D22" i="7" s="1"/>
  <c r="C21" i="7"/>
  <c r="C20" i="7"/>
  <c r="C19" i="7"/>
  <c r="C18" i="7"/>
  <c r="C17" i="7"/>
  <c r="C16" i="7"/>
  <c r="D16" i="7" s="1"/>
  <c r="C15" i="7"/>
  <c r="D15" i="7" s="1"/>
  <c r="C14" i="7"/>
  <c r="D14" i="7" s="1"/>
  <c r="C13" i="7"/>
  <c r="C12" i="7"/>
  <c r="C11" i="7"/>
  <c r="D11" i="7" s="1"/>
  <c r="C10" i="7"/>
  <c r="C9" i="7"/>
  <c r="C8" i="7"/>
  <c r="C7" i="7"/>
  <c r="C6" i="7"/>
  <c r="D6" i="7" s="1"/>
  <c r="C5" i="7"/>
  <c r="C4" i="7"/>
  <c r="C3" i="7"/>
  <c r="D4" i="7" s="1"/>
  <c r="D39" i="7"/>
  <c r="D7" i="7"/>
  <c r="D42" i="7"/>
  <c r="D10" i="7"/>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4" i="6"/>
  <c r="C3"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4" i="5"/>
  <c r="C3" i="5"/>
  <c r="D6" i="5" s="1"/>
  <c r="D3" i="17" l="1"/>
  <c r="D5" i="17"/>
  <c r="D9" i="17"/>
  <c r="D13" i="17"/>
  <c r="D17" i="17"/>
  <c r="D21" i="17"/>
  <c r="D25" i="17"/>
  <c r="D29" i="17"/>
  <c r="D33" i="17"/>
  <c r="D37" i="17"/>
  <c r="D41" i="17"/>
  <c r="D45" i="17"/>
  <c r="D49" i="17"/>
  <c r="D4" i="16"/>
  <c r="D12" i="16"/>
  <c r="D20" i="16"/>
  <c r="D28" i="16"/>
  <c r="D36" i="16"/>
  <c r="D44" i="16"/>
  <c r="D52" i="16"/>
  <c r="D45" i="16"/>
  <c r="D53" i="16"/>
  <c r="D9" i="16"/>
  <c r="D17" i="16"/>
  <c r="D25" i="16"/>
  <c r="D33" i="16"/>
  <c r="D41" i="16"/>
  <c r="D3" i="13"/>
  <c r="D3" i="12"/>
  <c r="D3" i="10"/>
  <c r="D3" i="9"/>
  <c r="D8" i="7"/>
  <c r="D49" i="7"/>
  <c r="D24" i="7"/>
  <c r="D50" i="7"/>
  <c r="D25" i="7"/>
  <c r="D53" i="7"/>
  <c r="D17" i="7"/>
  <c r="D12" i="7"/>
  <c r="D18" i="7"/>
  <c r="D28" i="7"/>
  <c r="D26" i="7"/>
  <c r="D33" i="7"/>
  <c r="D19" i="7"/>
  <c r="D32" i="7"/>
  <c r="D34" i="7"/>
  <c r="D20" i="7"/>
  <c r="D9" i="7"/>
  <c r="D41" i="7"/>
  <c r="D27" i="7"/>
  <c r="D43" i="7"/>
  <c r="D51" i="7"/>
  <c r="D36" i="7"/>
  <c r="D44" i="7"/>
  <c r="D52" i="7"/>
  <c r="D35" i="7"/>
  <c r="D5" i="7"/>
  <c r="D13" i="7"/>
  <c r="D21" i="7"/>
  <c r="D29" i="7"/>
  <c r="D37" i="7"/>
  <c r="D45" i="7"/>
  <c r="D3" i="7"/>
  <c r="D45" i="5"/>
  <c r="D12" i="5"/>
  <c r="D51" i="5"/>
  <c r="D43" i="5"/>
  <c r="D35" i="5"/>
  <c r="D27" i="5"/>
  <c r="D19" i="5"/>
  <c r="D11" i="5"/>
  <c r="D50" i="5"/>
  <c r="D42" i="5"/>
  <c r="D34" i="5"/>
  <c r="D26" i="5"/>
  <c r="D18" i="5"/>
  <c r="D10" i="5"/>
  <c r="D29" i="5"/>
  <c r="D13" i="5"/>
  <c r="D9" i="5"/>
  <c r="D53" i="5"/>
  <c r="D37" i="5"/>
  <c r="D21" i="5"/>
  <c r="D5" i="5"/>
  <c r="D52" i="5"/>
  <c r="D44" i="5"/>
  <c r="D36" i="5"/>
  <c r="D28" i="5"/>
  <c r="D20" i="5"/>
  <c r="D49" i="5"/>
  <c r="D41" i="5"/>
  <c r="D33" i="5"/>
  <c r="D25" i="5"/>
  <c r="D17" i="5"/>
  <c r="D3" i="5"/>
  <c r="D48" i="5"/>
  <c r="D40" i="5"/>
  <c r="D32" i="5"/>
  <c r="D24" i="5"/>
  <c r="D16" i="5"/>
  <c r="D8" i="5"/>
  <c r="D4" i="5"/>
  <c r="D47" i="5"/>
  <c r="D39" i="5"/>
  <c r="D31" i="5"/>
  <c r="D23" i="5"/>
  <c r="D15" i="5"/>
  <c r="D7" i="5"/>
  <c r="D54" i="5"/>
  <c r="D46" i="5"/>
  <c r="D38" i="5"/>
  <c r="D30" i="5"/>
  <c r="D22" i="5"/>
  <c r="D14" i="5"/>
  <c r="E54" i="23" l="1"/>
  <c r="E3" i="23"/>
  <c r="F54" i="23" s="1"/>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E11" i="23"/>
  <c r="E10" i="23"/>
  <c r="E9" i="23"/>
  <c r="E8" i="23"/>
  <c r="E7" i="23"/>
  <c r="E6" i="23"/>
  <c r="E5" i="23"/>
  <c r="E4" i="23"/>
  <c r="E54" i="21"/>
  <c r="E3" i="21"/>
  <c r="F36" i="21" s="1"/>
  <c r="E52" i="21"/>
  <c r="E50" i="21"/>
  <c r="E49" i="21"/>
  <c r="E48" i="21"/>
  <c r="E47" i="21"/>
  <c r="E46" i="21"/>
  <c r="E45" i="20"/>
  <c r="E43" i="21"/>
  <c r="E42" i="21"/>
  <c r="E41" i="20"/>
  <c r="E40" i="21"/>
  <c r="E39" i="20"/>
  <c r="E38" i="20"/>
  <c r="E37" i="21"/>
  <c r="E36" i="21"/>
  <c r="E35" i="21"/>
  <c r="E34" i="20"/>
  <c r="E33" i="20"/>
  <c r="E32" i="20"/>
  <c r="E31" i="21"/>
  <c r="E28" i="21"/>
  <c r="E27" i="20"/>
  <c r="E26" i="20"/>
  <c r="E25" i="21"/>
  <c r="E24" i="21"/>
  <c r="E23" i="20"/>
  <c r="E22" i="21"/>
  <c r="E21" i="21"/>
  <c r="E20" i="21"/>
  <c r="E19" i="21"/>
  <c r="E17" i="21"/>
  <c r="E16" i="21"/>
  <c r="E15" i="20"/>
  <c r="E14" i="21"/>
  <c r="E13" i="21"/>
  <c r="E11" i="21"/>
  <c r="E10" i="21"/>
  <c r="E9" i="20"/>
  <c r="E8" i="20"/>
  <c r="E7" i="21"/>
  <c r="E6" i="21"/>
  <c r="E4" i="21"/>
  <c r="E47" i="20"/>
  <c r="E6" i="20"/>
  <c r="E54" i="19"/>
  <c r="E3"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54" i="18"/>
  <c r="E3" i="18"/>
  <c r="F32" i="18" s="1"/>
  <c r="E53" i="18"/>
  <c r="E52" i="18"/>
  <c r="E51" i="18"/>
  <c r="E50" i="18"/>
  <c r="E49" i="18"/>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54" i="17"/>
  <c r="E54" i="16"/>
  <c r="E54" i="14"/>
  <c r="E54" i="13"/>
  <c r="E54" i="12"/>
  <c r="E54" i="11"/>
  <c r="E54" i="9"/>
  <c r="E54" i="10"/>
  <c r="E54" i="8"/>
  <c r="E54" i="7"/>
  <c r="E54" i="6"/>
  <c r="E54" i="5"/>
  <c r="E53" i="17"/>
  <c r="E53" i="16"/>
  <c r="E53" i="15"/>
  <c r="E53" i="14"/>
  <c r="E53" i="13"/>
  <c r="E53" i="12"/>
  <c r="E53" i="11"/>
  <c r="E53" i="9"/>
  <c r="E53" i="10"/>
  <c r="E53" i="8"/>
  <c r="E53" i="7"/>
  <c r="E53" i="6"/>
  <c r="E53" i="5"/>
  <c r="E52" i="17"/>
  <c r="E52" i="16"/>
  <c r="E52" i="15"/>
  <c r="E52" i="14"/>
  <c r="E52" i="13"/>
  <c r="E52" i="11"/>
  <c r="E52" i="9"/>
  <c r="E52" i="10"/>
  <c r="E52" i="8"/>
  <c r="E52" i="7"/>
  <c r="E52" i="6"/>
  <c r="E52" i="5"/>
  <c r="E51" i="17"/>
  <c r="E51" i="16"/>
  <c r="E51" i="15"/>
  <c r="E51" i="14"/>
  <c r="E51" i="13"/>
  <c r="E51" i="12"/>
  <c r="E51" i="11"/>
  <c r="E51" i="9"/>
  <c r="E51" i="8"/>
  <c r="E51" i="7"/>
  <c r="E51" i="6"/>
  <c r="E51" i="5"/>
  <c r="E50" i="17"/>
  <c r="E50" i="16"/>
  <c r="E50" i="15"/>
  <c r="E50" i="14"/>
  <c r="E50" i="13"/>
  <c r="E50" i="12"/>
  <c r="E50" i="11"/>
  <c r="E50" i="9"/>
  <c r="E50" i="10"/>
  <c r="E50" i="8"/>
  <c r="E50" i="7"/>
  <c r="E50" i="6"/>
  <c r="E50" i="5"/>
  <c r="E49" i="17"/>
  <c r="E49" i="16"/>
  <c r="E49" i="15"/>
  <c r="E49" i="14"/>
  <c r="E49" i="13"/>
  <c r="E49" i="12"/>
  <c r="E49" i="11"/>
  <c r="E49" i="9"/>
  <c r="E49" i="10"/>
  <c r="E49" i="8"/>
  <c r="E49" i="7"/>
  <c r="E49" i="6"/>
  <c r="E49" i="5"/>
  <c r="E48" i="17"/>
  <c r="E48" i="16"/>
  <c r="E48" i="15"/>
  <c r="E48" i="14"/>
  <c r="E48" i="13"/>
  <c r="E48" i="12"/>
  <c r="E48" i="11"/>
  <c r="E48" i="9"/>
  <c r="E48" i="10"/>
  <c r="E48" i="8"/>
  <c r="E48" i="7"/>
  <c r="E48" i="6"/>
  <c r="E48" i="5"/>
  <c r="E47" i="17"/>
  <c r="E47" i="16"/>
  <c r="E47" i="15"/>
  <c r="E47" i="14"/>
  <c r="E47" i="13"/>
  <c r="E47" i="12"/>
  <c r="E47" i="11"/>
  <c r="E47" i="10"/>
  <c r="E47" i="8"/>
  <c r="E47" i="7"/>
  <c r="E47" i="6"/>
  <c r="E47" i="5"/>
  <c r="E46" i="17"/>
  <c r="E46" i="16"/>
  <c r="E46" i="15"/>
  <c r="E46" i="14"/>
  <c r="E46" i="13"/>
  <c r="E46" i="12"/>
  <c r="E46" i="11"/>
  <c r="E46" i="9"/>
  <c r="E46" i="10"/>
  <c r="E46" i="8"/>
  <c r="E46" i="7"/>
  <c r="E46" i="6"/>
  <c r="E46" i="5"/>
  <c r="E45" i="17"/>
  <c r="E45" i="16"/>
  <c r="E45" i="15"/>
  <c r="E45" i="14"/>
  <c r="E45" i="13"/>
  <c r="E45" i="12"/>
  <c r="E45" i="11"/>
  <c r="E45" i="9"/>
  <c r="E45" i="10"/>
  <c r="E45" i="7"/>
  <c r="E45" i="6"/>
  <c r="E45" i="5"/>
  <c r="E44" i="17"/>
  <c r="E44" i="16"/>
  <c r="E44" i="15"/>
  <c r="E44" i="14"/>
  <c r="E44" i="13"/>
  <c r="E44" i="12"/>
  <c r="E44" i="11"/>
  <c r="E44" i="9"/>
  <c r="E44" i="10"/>
  <c r="E44" i="8"/>
  <c r="E44" i="7"/>
  <c r="E44" i="6"/>
  <c r="E44" i="5"/>
  <c r="E43" i="17"/>
  <c r="E43" i="16"/>
  <c r="E43" i="15"/>
  <c r="E43" i="14"/>
  <c r="E43" i="13"/>
  <c r="E43" i="12"/>
  <c r="E43" i="11"/>
  <c r="E43" i="9"/>
  <c r="E43" i="10"/>
  <c r="E43" i="8"/>
  <c r="E43" i="7"/>
  <c r="E43" i="6"/>
  <c r="E43" i="5"/>
  <c r="E42" i="17"/>
  <c r="E42" i="16"/>
  <c r="E42" i="15"/>
  <c r="E42" i="14"/>
  <c r="E42" i="13"/>
  <c r="E42" i="12"/>
  <c r="E42" i="11"/>
  <c r="E42" i="9"/>
  <c r="E42" i="10"/>
  <c r="E42" i="8"/>
  <c r="E42" i="7"/>
  <c r="E42" i="5"/>
  <c r="E41" i="17"/>
  <c r="E41" i="16"/>
  <c r="E41" i="15"/>
  <c r="E41" i="14"/>
  <c r="E41" i="13"/>
  <c r="E41" i="12"/>
  <c r="E41" i="11"/>
  <c r="E41" i="9"/>
  <c r="E41" i="10"/>
  <c r="E41" i="8"/>
  <c r="E41" i="7"/>
  <c r="E41" i="6"/>
  <c r="E41" i="5"/>
  <c r="E40" i="17"/>
  <c r="E40" i="16"/>
  <c r="E40" i="15"/>
  <c r="E40" i="14"/>
  <c r="E40" i="13"/>
  <c r="E40" i="12"/>
  <c r="E40" i="11"/>
  <c r="E40" i="9"/>
  <c r="E40" i="10"/>
  <c r="E40" i="8"/>
  <c r="E40" i="7"/>
  <c r="E40" i="6"/>
  <c r="E40" i="5"/>
  <c r="E39" i="17"/>
  <c r="E39" i="16"/>
  <c r="E39" i="15"/>
  <c r="E39" i="14"/>
  <c r="E39" i="13"/>
  <c r="E39" i="12"/>
  <c r="E39" i="11"/>
  <c r="E39" i="9"/>
  <c r="E39" i="10"/>
  <c r="E39" i="8"/>
  <c r="E39" i="7"/>
  <c r="E39" i="6"/>
  <c r="E39" i="5"/>
  <c r="E38" i="17"/>
  <c r="E38" i="16"/>
  <c r="E38" i="15"/>
  <c r="E38" i="14"/>
  <c r="E38" i="13"/>
  <c r="E38" i="12"/>
  <c r="E38" i="11"/>
  <c r="E38" i="9"/>
  <c r="E38" i="10"/>
  <c r="E38" i="7"/>
  <c r="E38" i="6"/>
  <c r="E38" i="5"/>
  <c r="E37" i="17"/>
  <c r="E37" i="16"/>
  <c r="E37" i="15"/>
  <c r="E37" i="14"/>
  <c r="E37" i="13"/>
  <c r="E37" i="12"/>
  <c r="E37" i="11"/>
  <c r="E37" i="9"/>
  <c r="E37" i="10"/>
  <c r="E37" i="8"/>
  <c r="E37" i="7"/>
  <c r="E37" i="6"/>
  <c r="E36" i="16"/>
  <c r="E36" i="15"/>
  <c r="E36" i="14"/>
  <c r="E36" i="13"/>
  <c r="E36" i="12"/>
  <c r="E36" i="11"/>
  <c r="E36" i="9"/>
  <c r="E36" i="10"/>
  <c r="E36" i="8"/>
  <c r="E36" i="7"/>
  <c r="E36" i="6"/>
  <c r="E36" i="5"/>
  <c r="E35" i="17"/>
  <c r="E35" i="16"/>
  <c r="E35" i="15"/>
  <c r="E35" i="14"/>
  <c r="E35" i="13"/>
  <c r="E35" i="12"/>
  <c r="E35" i="11"/>
  <c r="E35" i="9"/>
  <c r="E35" i="10"/>
  <c r="E35" i="8"/>
  <c r="E35" i="7"/>
  <c r="E35" i="6"/>
  <c r="E35" i="5"/>
  <c r="E34" i="17"/>
  <c r="E34" i="16"/>
  <c r="E34" i="15"/>
  <c r="E34" i="14"/>
  <c r="E34" i="13"/>
  <c r="E34" i="12"/>
  <c r="E34" i="11"/>
  <c r="E34" i="9"/>
  <c r="E34" i="10"/>
  <c r="E34" i="8"/>
  <c r="E34" i="7"/>
  <c r="E34" i="6"/>
  <c r="E34" i="5"/>
  <c r="E33" i="17"/>
  <c r="E33" i="16"/>
  <c r="E33" i="15"/>
  <c r="E33" i="14"/>
  <c r="E33" i="13"/>
  <c r="E33" i="12"/>
  <c r="E33" i="11"/>
  <c r="E33" i="9"/>
  <c r="E33" i="10"/>
  <c r="E33" i="8"/>
  <c r="E33" i="7"/>
  <c r="E33" i="6"/>
  <c r="E33" i="5"/>
  <c r="E32" i="17"/>
  <c r="E32" i="16"/>
  <c r="E32" i="15"/>
  <c r="E32" i="14"/>
  <c r="E32" i="13"/>
  <c r="E32" i="12"/>
  <c r="E32" i="11"/>
  <c r="E32" i="9"/>
  <c r="E32" i="10"/>
  <c r="E32" i="8"/>
  <c r="E32" i="7"/>
  <c r="E32" i="6"/>
  <c r="E32" i="5"/>
  <c r="E31" i="17"/>
  <c r="E31" i="16"/>
  <c r="E31" i="15"/>
  <c r="E31" i="14"/>
  <c r="E31" i="13"/>
  <c r="E31" i="12"/>
  <c r="E31" i="11"/>
  <c r="E31" i="9"/>
  <c r="E31" i="10"/>
  <c r="E31" i="8"/>
  <c r="E31" i="7"/>
  <c r="E31" i="6"/>
  <c r="E31" i="5"/>
  <c r="E30" i="17"/>
  <c r="E30" i="16"/>
  <c r="E30" i="15"/>
  <c r="E30" i="14"/>
  <c r="E30" i="13"/>
  <c r="E30" i="12"/>
  <c r="E30" i="11"/>
  <c r="E30" i="9"/>
  <c r="E30" i="10"/>
  <c r="E30" i="8"/>
  <c r="E30" i="7"/>
  <c r="E30" i="6"/>
  <c r="E30" i="5"/>
  <c r="E29" i="17"/>
  <c r="E29" i="16"/>
  <c r="E29" i="15"/>
  <c r="E29" i="14"/>
  <c r="E29" i="13"/>
  <c r="E29" i="12"/>
  <c r="E29" i="11"/>
  <c r="E29" i="9"/>
  <c r="E29" i="10"/>
  <c r="E29" i="8"/>
  <c r="E29" i="7"/>
  <c r="E29" i="6"/>
  <c r="E29" i="5"/>
  <c r="E28" i="17"/>
  <c r="E28" i="16"/>
  <c r="E28" i="15"/>
  <c r="E28" i="14"/>
  <c r="E28" i="13"/>
  <c r="E28" i="12"/>
  <c r="E28" i="11"/>
  <c r="E28" i="9"/>
  <c r="E28" i="10"/>
  <c r="E28" i="8"/>
  <c r="E28" i="7"/>
  <c r="E28" i="6"/>
  <c r="E28" i="5"/>
  <c r="E27" i="17"/>
  <c r="E27" i="16"/>
  <c r="E27" i="15"/>
  <c r="E27" i="13"/>
  <c r="E27" i="12"/>
  <c r="E27" i="11"/>
  <c r="E27" i="9"/>
  <c r="E27" i="10"/>
  <c r="E27" i="8"/>
  <c r="E27" i="7"/>
  <c r="E27" i="5"/>
  <c r="E26" i="17"/>
  <c r="E26" i="16"/>
  <c r="E26" i="15"/>
  <c r="E26" i="14"/>
  <c r="E26" i="13"/>
  <c r="E26" i="12"/>
  <c r="E26" i="11"/>
  <c r="E26" i="9"/>
  <c r="E26" i="10"/>
  <c r="E26" i="8"/>
  <c r="E26" i="7"/>
  <c r="E26" i="6"/>
  <c r="E26" i="5"/>
  <c r="E25" i="17"/>
  <c r="E25" i="16"/>
  <c r="E25" i="15"/>
  <c r="E25" i="14"/>
  <c r="E25" i="12"/>
  <c r="E25" i="11"/>
  <c r="E25" i="9"/>
  <c r="E25" i="10"/>
  <c r="E25" i="8"/>
  <c r="E25" i="7"/>
  <c r="E25" i="6"/>
  <c r="E25" i="5"/>
  <c r="E24" i="17"/>
  <c r="E24" i="16"/>
  <c r="E24" i="15"/>
  <c r="E24" i="14"/>
  <c r="E24" i="13"/>
  <c r="E24" i="12"/>
  <c r="E24" i="11"/>
  <c r="E24" i="9"/>
  <c r="E24" i="10"/>
  <c r="E24" i="8"/>
  <c r="E24" i="7"/>
  <c r="E24" i="6"/>
  <c r="E24" i="5"/>
  <c r="E23" i="17"/>
  <c r="E23" i="16"/>
  <c r="E23" i="15"/>
  <c r="E23" i="14"/>
  <c r="E23" i="13"/>
  <c r="E23" i="12"/>
  <c r="E23" i="11"/>
  <c r="E23" i="9"/>
  <c r="E23" i="10"/>
  <c r="E23" i="8"/>
  <c r="E23" i="7"/>
  <c r="E23" i="6"/>
  <c r="E23" i="5"/>
  <c r="E22" i="17"/>
  <c r="E22" i="16"/>
  <c r="E22" i="15"/>
  <c r="E22" i="14"/>
  <c r="E22" i="13"/>
  <c r="E22" i="12"/>
  <c r="E22" i="11"/>
  <c r="E22" i="9"/>
  <c r="E22" i="10"/>
  <c r="E22" i="8"/>
  <c r="E22" i="7"/>
  <c r="E22" i="6"/>
  <c r="E22" i="5"/>
  <c r="E21" i="17"/>
  <c r="E21" i="16"/>
  <c r="E21" i="15"/>
  <c r="E21" i="14"/>
  <c r="E21" i="13"/>
  <c r="E21" i="12"/>
  <c r="E21" i="11"/>
  <c r="E21" i="9"/>
  <c r="E21" i="10"/>
  <c r="E21" i="8"/>
  <c r="E21" i="7"/>
  <c r="E21" i="6"/>
  <c r="E21" i="5"/>
  <c r="E20" i="17"/>
  <c r="E20" i="16"/>
  <c r="E20" i="15"/>
  <c r="E20" i="14"/>
  <c r="E20" i="13"/>
  <c r="E20" i="12"/>
  <c r="E20" i="11"/>
  <c r="E20" i="9"/>
  <c r="E20" i="10"/>
  <c r="E20" i="8"/>
  <c r="E20" i="7"/>
  <c r="E20" i="6"/>
  <c r="E20" i="5"/>
  <c r="E19" i="17"/>
  <c r="E19" i="16"/>
  <c r="E19" i="15"/>
  <c r="E19" i="14"/>
  <c r="E19" i="13"/>
  <c r="E19" i="12"/>
  <c r="E19" i="11"/>
  <c r="E19" i="9"/>
  <c r="E19" i="10"/>
  <c r="E19" i="8"/>
  <c r="E19" i="7"/>
  <c r="E19" i="6"/>
  <c r="E19" i="5"/>
  <c r="E18" i="17"/>
  <c r="E18" i="16"/>
  <c r="E18" i="15"/>
  <c r="E18" i="14"/>
  <c r="E18" i="13"/>
  <c r="E18" i="12"/>
  <c r="E18" i="11"/>
  <c r="E18" i="9"/>
  <c r="E18" i="10"/>
  <c r="E18" i="8"/>
  <c r="E18" i="7"/>
  <c r="E18" i="6"/>
  <c r="E18" i="5"/>
  <c r="E17" i="17"/>
  <c r="E17" i="16"/>
  <c r="E17" i="15"/>
  <c r="E17" i="14"/>
  <c r="E17" i="13"/>
  <c r="E17" i="12"/>
  <c r="E17" i="11"/>
  <c r="E17" i="9"/>
  <c r="E17" i="10"/>
  <c r="E17" i="8"/>
  <c r="E17" i="7"/>
  <c r="E17" i="6"/>
  <c r="E17" i="5"/>
  <c r="E16" i="17"/>
  <c r="E16" i="16"/>
  <c r="E16" i="15"/>
  <c r="E16" i="14"/>
  <c r="E16" i="13"/>
  <c r="E16" i="12"/>
  <c r="E16" i="11"/>
  <c r="E16" i="9"/>
  <c r="E16" i="10"/>
  <c r="E16" i="8"/>
  <c r="E16" i="7"/>
  <c r="E16" i="6"/>
  <c r="E16" i="5"/>
  <c r="E15" i="17"/>
  <c r="E15" i="16"/>
  <c r="E15" i="15"/>
  <c r="E15" i="14"/>
  <c r="E15" i="13"/>
  <c r="E15" i="12"/>
  <c r="E15" i="11"/>
  <c r="E15" i="9"/>
  <c r="E15" i="10"/>
  <c r="E15" i="8"/>
  <c r="E15" i="7"/>
  <c r="E15" i="6"/>
  <c r="E15" i="5"/>
  <c r="E14" i="17"/>
  <c r="E14" i="16"/>
  <c r="E14" i="15"/>
  <c r="E14" i="14"/>
  <c r="E14" i="13"/>
  <c r="E14" i="12"/>
  <c r="E14" i="11"/>
  <c r="E14" i="9"/>
  <c r="E14" i="10"/>
  <c r="E14" i="8"/>
  <c r="E14" i="7"/>
  <c r="E14" i="6"/>
  <c r="E14" i="5"/>
  <c r="E13" i="17"/>
  <c r="E13" i="16"/>
  <c r="E13" i="15"/>
  <c r="E13" i="14"/>
  <c r="E13" i="13"/>
  <c r="E13" i="12"/>
  <c r="E13" i="11"/>
  <c r="E13" i="9"/>
  <c r="E13" i="10"/>
  <c r="E13" i="8"/>
  <c r="E13" i="7"/>
  <c r="E13" i="6"/>
  <c r="E13" i="5"/>
  <c r="E12" i="17"/>
  <c r="E12" i="16"/>
  <c r="E12" i="15"/>
  <c r="E12" i="14"/>
  <c r="E12" i="13"/>
  <c r="E12" i="12"/>
  <c r="E12" i="11"/>
  <c r="E12" i="9"/>
  <c r="E12" i="10"/>
  <c r="E12" i="8"/>
  <c r="E12" i="7"/>
  <c r="E12" i="6"/>
  <c r="E12" i="5"/>
  <c r="E11" i="17"/>
  <c r="E11" i="16"/>
  <c r="E11" i="15"/>
  <c r="E11" i="14"/>
  <c r="E11" i="13"/>
  <c r="E11" i="12"/>
  <c r="E11" i="11"/>
  <c r="E11" i="9"/>
  <c r="E11" i="10"/>
  <c r="E11" i="8"/>
  <c r="E11" i="7"/>
  <c r="E11" i="6"/>
  <c r="E11" i="5"/>
  <c r="E10" i="17"/>
  <c r="E10" i="16"/>
  <c r="E10" i="15"/>
  <c r="E10" i="14"/>
  <c r="E10" i="13"/>
  <c r="E10" i="12"/>
  <c r="E10" i="11"/>
  <c r="E10" i="9"/>
  <c r="E10" i="10"/>
  <c r="E10" i="8"/>
  <c r="E10" i="7"/>
  <c r="E10" i="6"/>
  <c r="E10" i="5"/>
  <c r="E9" i="17"/>
  <c r="E9" i="16"/>
  <c r="E9" i="15"/>
  <c r="E9" i="14"/>
  <c r="E9" i="13"/>
  <c r="E9" i="12"/>
  <c r="E9" i="11"/>
  <c r="E9" i="9"/>
  <c r="E9" i="10"/>
  <c r="E9" i="8"/>
  <c r="E9" i="7"/>
  <c r="E9" i="6"/>
  <c r="E9" i="5"/>
  <c r="E8" i="17"/>
  <c r="E8" i="16"/>
  <c r="E8" i="15"/>
  <c r="E8" i="14"/>
  <c r="E8" i="13"/>
  <c r="E8" i="12"/>
  <c r="E8" i="9"/>
  <c r="E8" i="10"/>
  <c r="E8" i="8"/>
  <c r="E8" i="7"/>
  <c r="E8" i="6"/>
  <c r="E8" i="5"/>
  <c r="E7" i="17"/>
  <c r="E7" i="16"/>
  <c r="E7" i="14"/>
  <c r="E7" i="13"/>
  <c r="E7" i="12"/>
  <c r="E7" i="11"/>
  <c r="E7" i="9"/>
  <c r="E7" i="10"/>
  <c r="E7" i="8"/>
  <c r="E7" i="7"/>
  <c r="E7" i="6"/>
  <c r="E7" i="5"/>
  <c r="E6" i="17"/>
  <c r="E6" i="16"/>
  <c r="E6" i="15"/>
  <c r="E6" i="14"/>
  <c r="E6" i="13"/>
  <c r="E6" i="12"/>
  <c r="E6" i="11"/>
  <c r="E6" i="9"/>
  <c r="E6" i="10"/>
  <c r="E6" i="8"/>
  <c r="E6" i="7"/>
  <c r="E6" i="6"/>
  <c r="E6" i="5"/>
  <c r="E5" i="17"/>
  <c r="E5" i="16"/>
  <c r="E5" i="15"/>
  <c r="E5" i="14"/>
  <c r="E5" i="13"/>
  <c r="E5" i="12"/>
  <c r="E5" i="11"/>
  <c r="E5" i="9"/>
  <c r="E5" i="10"/>
  <c r="E5" i="8"/>
  <c r="E5" i="7"/>
  <c r="E5" i="6"/>
  <c r="E5" i="5"/>
  <c r="E4" i="17"/>
  <c r="E4" i="16"/>
  <c r="E4" i="15"/>
  <c r="E4" i="14"/>
  <c r="E4" i="13"/>
  <c r="E4" i="12"/>
  <c r="E4" i="11"/>
  <c r="E4" i="9"/>
  <c r="E4" i="10"/>
  <c r="E4" i="8"/>
  <c r="E4" i="7"/>
  <c r="E4" i="6"/>
  <c r="E4" i="5"/>
  <c r="E3" i="17"/>
  <c r="E3" i="16"/>
  <c r="E3" i="15"/>
  <c r="E3" i="14"/>
  <c r="F8" i="14" s="1"/>
  <c r="E3" i="13"/>
  <c r="F31" i="13" s="1"/>
  <c r="E3" i="12"/>
  <c r="F36" i="12" s="1"/>
  <c r="E3" i="11"/>
  <c r="E3" i="9"/>
  <c r="F41" i="9" s="1"/>
  <c r="E3" i="10"/>
  <c r="E3" i="8"/>
  <c r="E3" i="7"/>
  <c r="E3" i="6"/>
  <c r="F24" i="6" s="1"/>
  <c r="E3" i="5"/>
  <c r="F47" i="5" s="1"/>
  <c r="E7" i="15"/>
  <c r="E8" i="11"/>
  <c r="E25" i="13"/>
  <c r="E27" i="14"/>
  <c r="E36" i="17"/>
  <c r="E37" i="5"/>
  <c r="E38" i="8"/>
  <c r="E45" i="8"/>
  <c r="E47" i="9"/>
  <c r="E51" i="10"/>
  <c r="E52" i="12"/>
  <c r="E54" i="15"/>
  <c r="F14" i="9"/>
  <c r="F32" i="14"/>
  <c r="G32" i="14" s="1"/>
  <c r="F47" i="14"/>
  <c r="G47" i="14" s="1"/>
  <c r="E27" i="6"/>
  <c r="E42" i="6"/>
  <c r="F38" i="17" l="1"/>
  <c r="F7" i="17"/>
  <c r="F42" i="13"/>
  <c r="F25" i="5"/>
  <c r="F52" i="6"/>
  <c r="G52" i="6" s="1"/>
  <c r="E23" i="21"/>
  <c r="F12" i="12"/>
  <c r="F35" i="14"/>
  <c r="G35" i="14" s="1"/>
  <c r="F42" i="14"/>
  <c r="F6" i="12"/>
  <c r="G6" i="12" s="1"/>
  <c r="F40" i="13"/>
  <c r="F19" i="14"/>
  <c r="G19" i="14" s="1"/>
  <c r="F19" i="13"/>
  <c r="G19" i="13" s="1"/>
  <c r="F41" i="6"/>
  <c r="E28" i="20"/>
  <c r="F39" i="14"/>
  <c r="G39" i="14" s="1"/>
  <c r="F19" i="5"/>
  <c r="F6" i="14"/>
  <c r="G6" i="14" s="1"/>
  <c r="F37" i="5"/>
  <c r="G37" i="5" s="1"/>
  <c r="E45" i="21"/>
  <c r="F31" i="19"/>
  <c r="G31" i="19" s="1"/>
  <c r="F19" i="19"/>
  <c r="F28" i="14"/>
  <c r="G28" i="14" s="1"/>
  <c r="F48" i="14"/>
  <c r="G48" i="14" s="1"/>
  <c r="F12" i="6"/>
  <c r="G12" i="6" s="1"/>
  <c r="F52" i="14"/>
  <c r="G52" i="14" s="1"/>
  <c r="F45" i="14"/>
  <c r="G45" i="14" s="1"/>
  <c r="F10" i="14"/>
  <c r="G10" i="14" s="1"/>
  <c r="F18" i="12"/>
  <c r="G18" i="12" s="1"/>
  <c r="F40" i="6"/>
  <c r="G40" i="6" s="1"/>
  <c r="G38" i="17"/>
  <c r="E49" i="20"/>
  <c r="E16" i="20"/>
  <c r="F21" i="14"/>
  <c r="G21" i="14" s="1"/>
  <c r="F38" i="14"/>
  <c r="G38" i="14" s="1"/>
  <c r="F46" i="12"/>
  <c r="G46" i="12" s="1"/>
  <c r="E19" i="20"/>
  <c r="E42" i="20"/>
  <c r="E20" i="20"/>
  <c r="F4" i="14"/>
  <c r="G4" i="14" s="1"/>
  <c r="F44" i="14"/>
  <c r="G44" i="14" s="1"/>
  <c r="F17" i="14"/>
  <c r="G17" i="14" s="1"/>
  <c r="F28" i="6"/>
  <c r="G28" i="6" s="1"/>
  <c r="F20" i="14"/>
  <c r="G20" i="14" s="1"/>
  <c r="F29" i="14"/>
  <c r="F49" i="14"/>
  <c r="G49" i="14" s="1"/>
  <c r="F14" i="6"/>
  <c r="G14" i="6" s="1"/>
  <c r="E33" i="21"/>
  <c r="F54" i="15"/>
  <c r="F12" i="15"/>
  <c r="G12" i="15" s="1"/>
  <c r="F19" i="15"/>
  <c r="G19" i="15" s="1"/>
  <c r="F11" i="15"/>
  <c r="G11" i="15" s="1"/>
  <c r="F39" i="15"/>
  <c r="F53" i="15"/>
  <c r="G53" i="15" s="1"/>
  <c r="F32" i="10"/>
  <c r="G32" i="10" s="1"/>
  <c r="F7" i="10"/>
  <c r="G7" i="10" s="1"/>
  <c r="F33" i="10"/>
  <c r="G33" i="10" s="1"/>
  <c r="E13" i="20"/>
  <c r="E14" i="20"/>
  <c r="F23" i="14"/>
  <c r="G23" i="14" s="1"/>
  <c r="F30" i="14"/>
  <c r="G30" i="14" s="1"/>
  <c r="F43" i="17"/>
  <c r="G43" i="17" s="1"/>
  <c r="F32" i="6"/>
  <c r="G32" i="6" s="1"/>
  <c r="E52" i="20"/>
  <c r="E35" i="20"/>
  <c r="F48" i="17"/>
  <c r="G48" i="17" s="1"/>
  <c r="E3" i="20"/>
  <c r="F51" i="20" s="1"/>
  <c r="F19" i="17"/>
  <c r="G19" i="17" s="1"/>
  <c r="E22" i="20"/>
  <c r="F40" i="8"/>
  <c r="G40" i="8" s="1"/>
  <c r="F22" i="8"/>
  <c r="G22" i="8" s="1"/>
  <c r="F47" i="8"/>
  <c r="G47" i="8" s="1"/>
  <c r="F30" i="8"/>
  <c r="G30" i="8" s="1"/>
  <c r="F41" i="8"/>
  <c r="G41" i="8" s="1"/>
  <c r="F33" i="8"/>
  <c r="G33" i="8" s="1"/>
  <c r="F19" i="8"/>
  <c r="G19" i="8" s="1"/>
  <c r="F52" i="13"/>
  <c r="G52" i="13" s="1"/>
  <c r="F14" i="13"/>
  <c r="G14" i="13" s="1"/>
  <c r="F27" i="15"/>
  <c r="G27" i="15" s="1"/>
  <c r="F11" i="19"/>
  <c r="G11" i="19" s="1"/>
  <c r="E40" i="20"/>
  <c r="F22" i="13"/>
  <c r="G22" i="13" s="1"/>
  <c r="F50" i="15"/>
  <c r="G50" i="15" s="1"/>
  <c r="F7" i="19"/>
  <c r="G7" i="19" s="1"/>
  <c r="E21" i="20"/>
  <c r="E34" i="21"/>
  <c r="E43" i="20"/>
  <c r="F16" i="13"/>
  <c r="G16" i="13" s="1"/>
  <c r="F12" i="5"/>
  <c r="G12" i="5" s="1"/>
  <c r="F49" i="15"/>
  <c r="G49" i="15" s="1"/>
  <c r="F21" i="15"/>
  <c r="G21" i="15" s="1"/>
  <c r="F25" i="19"/>
  <c r="G25" i="19" s="1"/>
  <c r="E46" i="20"/>
  <c r="E41" i="21"/>
  <c r="G54" i="23"/>
  <c r="F18" i="13"/>
  <c r="G18" i="13" s="1"/>
  <c r="F54" i="5"/>
  <c r="G54" i="5" s="1"/>
  <c r="F51" i="15"/>
  <c r="G51" i="15" s="1"/>
  <c r="F14" i="15"/>
  <c r="G14" i="15" s="1"/>
  <c r="F9" i="19"/>
  <c r="G9" i="19" s="1"/>
  <c r="F21" i="19"/>
  <c r="G21" i="19" s="1"/>
  <c r="E9" i="21"/>
  <c r="F13" i="16"/>
  <c r="G13" i="16" s="1"/>
  <c r="F17" i="16"/>
  <c r="G17" i="16" s="1"/>
  <c r="F15" i="11"/>
  <c r="G15" i="11" s="1"/>
  <c r="F28" i="11"/>
  <c r="G28" i="11" s="1"/>
  <c r="F27" i="11"/>
  <c r="G27" i="11" s="1"/>
  <c r="F48" i="11"/>
  <c r="G48" i="11" s="1"/>
  <c r="F22" i="11"/>
  <c r="G22" i="11" s="1"/>
  <c r="F51" i="11"/>
  <c r="G51" i="11" s="1"/>
  <c r="F40" i="11"/>
  <c r="G40" i="11" s="1"/>
  <c r="F29" i="8"/>
  <c r="G29" i="8" s="1"/>
  <c r="F7" i="8"/>
  <c r="G7" i="8" s="1"/>
  <c r="F51" i="10"/>
  <c r="G51" i="10" s="1"/>
  <c r="F8" i="10"/>
  <c r="G8" i="10" s="1"/>
  <c r="F40" i="18"/>
  <c r="G40" i="18" s="1"/>
  <c r="F44" i="18"/>
  <c r="G44" i="18" s="1"/>
  <c r="F48" i="18"/>
  <c r="G48" i="18" s="1"/>
  <c r="F52" i="18"/>
  <c r="G52" i="18" s="1"/>
  <c r="F13" i="19"/>
  <c r="G13" i="19" s="1"/>
  <c r="F39" i="19"/>
  <c r="G39" i="19" s="1"/>
  <c r="F43" i="19"/>
  <c r="G43" i="19" s="1"/>
  <c r="E17" i="20"/>
  <c r="F3" i="14"/>
  <c r="G3" i="14" s="1"/>
  <c r="F13" i="14"/>
  <c r="G13" i="14" s="1"/>
  <c r="F16" i="14"/>
  <c r="G16" i="14" s="1"/>
  <c r="F34" i="5"/>
  <c r="G34" i="5" s="1"/>
  <c r="F50" i="12"/>
  <c r="G50" i="12" s="1"/>
  <c r="F31" i="8"/>
  <c r="G31" i="8" s="1"/>
  <c r="F23" i="8"/>
  <c r="G23" i="8" s="1"/>
  <c r="F48" i="8"/>
  <c r="G48" i="8" s="1"/>
  <c r="F4" i="10"/>
  <c r="G4" i="10" s="1"/>
  <c r="F25" i="10"/>
  <c r="G25" i="10" s="1"/>
  <c r="F3" i="15"/>
  <c r="G3" i="15" s="1"/>
  <c r="F9" i="15"/>
  <c r="G9" i="15" s="1"/>
  <c r="F4" i="15"/>
  <c r="G4" i="15" s="1"/>
  <c r="F37" i="15"/>
  <c r="G37" i="15" s="1"/>
  <c r="F53" i="6"/>
  <c r="G53" i="6" s="1"/>
  <c r="F40" i="9"/>
  <c r="G40" i="9" s="1"/>
  <c r="F24" i="18"/>
  <c r="G24" i="18" s="1"/>
  <c r="F28" i="18"/>
  <c r="G28" i="18" s="1"/>
  <c r="F5" i="19"/>
  <c r="G5" i="19" s="1"/>
  <c r="F23" i="19"/>
  <c r="E7" i="20"/>
  <c r="E31" i="20"/>
  <c r="E54" i="20"/>
  <c r="E39" i="21"/>
  <c r="G19" i="19"/>
  <c r="F37" i="19"/>
  <c r="G37" i="19" s="1"/>
  <c r="F53" i="19"/>
  <c r="G53" i="19" s="1"/>
  <c r="E10" i="20"/>
  <c r="F29" i="17"/>
  <c r="G29" i="17" s="1"/>
  <c r="F38" i="12"/>
  <c r="G38" i="12" s="1"/>
  <c r="F36" i="8"/>
  <c r="G36" i="8" s="1"/>
  <c r="F54" i="8"/>
  <c r="G54" i="8" s="1"/>
  <c r="F18" i="8"/>
  <c r="G18" i="8" s="1"/>
  <c r="F13" i="10"/>
  <c r="G13" i="10" s="1"/>
  <c r="F31" i="15"/>
  <c r="G31" i="15" s="1"/>
  <c r="F7" i="15"/>
  <c r="G7" i="15" s="1"/>
  <c r="F43" i="15"/>
  <c r="G43" i="15" s="1"/>
  <c r="F36" i="15"/>
  <c r="G36" i="15" s="1"/>
  <c r="F22" i="15"/>
  <c r="G22" i="15" s="1"/>
  <c r="F15" i="6"/>
  <c r="G15" i="6" s="1"/>
  <c r="F15" i="19"/>
  <c r="G15" i="19" s="1"/>
  <c r="F29" i="19"/>
  <c r="G29" i="19" s="1"/>
  <c r="F33" i="19"/>
  <c r="G33" i="19" s="1"/>
  <c r="F41" i="19"/>
  <c r="G41" i="19" s="1"/>
  <c r="F45" i="19"/>
  <c r="G45" i="19" s="1"/>
  <c r="F49" i="19"/>
  <c r="G49" i="19" s="1"/>
  <c r="E11" i="20"/>
  <c r="E36" i="20"/>
  <c r="E48" i="20"/>
  <c r="E26" i="21"/>
  <c r="E32" i="21"/>
  <c r="F6" i="23"/>
  <c r="G6" i="23" s="1"/>
  <c r="F16" i="23"/>
  <c r="G16" i="23" s="1"/>
  <c r="F41" i="10"/>
  <c r="G41" i="10" s="1"/>
  <c r="F30" i="17"/>
  <c r="G30" i="17" s="1"/>
  <c r="F52" i="8"/>
  <c r="G52" i="8" s="1"/>
  <c r="G36" i="12"/>
  <c r="F15" i="12"/>
  <c r="G15" i="12" s="1"/>
  <c r="F12" i="8"/>
  <c r="F21" i="8"/>
  <c r="F50" i="8"/>
  <c r="G50" i="8" s="1"/>
  <c r="F45" i="10"/>
  <c r="G45" i="10" s="1"/>
  <c r="F24" i="15"/>
  <c r="G24" i="15" s="1"/>
  <c r="F26" i="15"/>
  <c r="G26" i="15" s="1"/>
  <c r="F5" i="15"/>
  <c r="G5" i="15" s="1"/>
  <c r="F46" i="15"/>
  <c r="F3" i="19"/>
  <c r="G3" i="19" s="1"/>
  <c r="E24" i="20"/>
  <c r="E50" i="20"/>
  <c r="E8" i="21"/>
  <c r="E27" i="21"/>
  <c r="G32" i="18"/>
  <c r="G25" i="5"/>
  <c r="F23" i="10"/>
  <c r="G23" i="10" s="1"/>
  <c r="F8" i="8"/>
  <c r="F26" i="8"/>
  <c r="G26" i="8" s="1"/>
  <c r="F29" i="10"/>
  <c r="G29" i="10" s="1"/>
  <c r="F48" i="15"/>
  <c r="G48" i="15" s="1"/>
  <c r="F8" i="15"/>
  <c r="G8" i="15" s="1"/>
  <c r="F18" i="15"/>
  <c r="G18" i="15" s="1"/>
  <c r="F44" i="15"/>
  <c r="G44" i="15" s="1"/>
  <c r="F30" i="15"/>
  <c r="G30" i="15" s="1"/>
  <c r="F33" i="12"/>
  <c r="G33" i="12" s="1"/>
  <c r="F44" i="8"/>
  <c r="G44" i="8" s="1"/>
  <c r="F37" i="8"/>
  <c r="G37" i="8" s="1"/>
  <c r="F20" i="10"/>
  <c r="G20" i="10" s="1"/>
  <c r="F30" i="10"/>
  <c r="G30" i="10" s="1"/>
  <c r="F17" i="15"/>
  <c r="G17" i="15" s="1"/>
  <c r="F40" i="15"/>
  <c r="G40" i="15" s="1"/>
  <c r="F34" i="15"/>
  <c r="F13" i="15"/>
  <c r="G13" i="15" s="1"/>
  <c r="E25" i="20"/>
  <c r="E15" i="21"/>
  <c r="E38" i="21"/>
  <c r="F30" i="23"/>
  <c r="G30" i="23" s="1"/>
  <c r="F40" i="23"/>
  <c r="G40" i="23" s="1"/>
  <c r="F5" i="17"/>
  <c r="G5" i="17" s="1"/>
  <c r="F12" i="17"/>
  <c r="G12" i="17" s="1"/>
  <c r="F18" i="17"/>
  <c r="G18" i="17" s="1"/>
  <c r="F49" i="17"/>
  <c r="G49" i="17" s="1"/>
  <c r="F16" i="17"/>
  <c r="G16" i="17" s="1"/>
  <c r="F27" i="17"/>
  <c r="G27" i="17" s="1"/>
  <c r="F54" i="17"/>
  <c r="G54" i="17" s="1"/>
  <c r="F53" i="17"/>
  <c r="G53" i="17" s="1"/>
  <c r="F4" i="17"/>
  <c r="G4" i="17" s="1"/>
  <c r="F10" i="17"/>
  <c r="G10" i="17" s="1"/>
  <c r="F33" i="17"/>
  <c r="G33" i="17" s="1"/>
  <c r="F11" i="17"/>
  <c r="G11" i="17" s="1"/>
  <c r="G7" i="17"/>
  <c r="F22" i="17"/>
  <c r="G22" i="17" s="1"/>
  <c r="F13" i="17"/>
  <c r="G13" i="17" s="1"/>
  <c r="F50" i="17"/>
  <c r="G50" i="17" s="1"/>
  <c r="F32" i="17"/>
  <c r="G32" i="17" s="1"/>
  <c r="F41" i="17"/>
  <c r="G41" i="17" s="1"/>
  <c r="F14" i="17"/>
  <c r="G14" i="17" s="1"/>
  <c r="F52" i="17"/>
  <c r="G52" i="17" s="1"/>
  <c r="F42" i="17"/>
  <c r="G42" i="17" s="1"/>
  <c r="F3" i="17"/>
  <c r="G3" i="17" s="1"/>
  <c r="F47" i="17"/>
  <c r="G47" i="17" s="1"/>
  <c r="F25" i="17"/>
  <c r="G25" i="17" s="1"/>
  <c r="F20" i="17"/>
  <c r="G20" i="17" s="1"/>
  <c r="F6" i="17"/>
  <c r="G6" i="17" s="1"/>
  <c r="F44" i="17"/>
  <c r="G44" i="17" s="1"/>
  <c r="F15" i="17"/>
  <c r="G15" i="17" s="1"/>
  <c r="F9" i="17"/>
  <c r="G9" i="17" s="1"/>
  <c r="F17" i="17"/>
  <c r="G17" i="17" s="1"/>
  <c r="F31" i="17"/>
  <c r="G31" i="17" s="1"/>
  <c r="F51" i="17"/>
  <c r="G51" i="17" s="1"/>
  <c r="F45" i="17"/>
  <c r="G45" i="17" s="1"/>
  <c r="F36" i="17"/>
  <c r="G36" i="17" s="1"/>
  <c r="F34" i="17"/>
  <c r="G34" i="17" s="1"/>
  <c r="F26" i="17"/>
  <c r="G26" i="17" s="1"/>
  <c r="F24" i="17"/>
  <c r="G24" i="17" s="1"/>
  <c r="F46" i="17"/>
  <c r="G46" i="17" s="1"/>
  <c r="F8" i="17"/>
  <c r="G8" i="17" s="1"/>
  <c r="F28" i="17"/>
  <c r="G28" i="17" s="1"/>
  <c r="F39" i="17"/>
  <c r="G39" i="17" s="1"/>
  <c r="F37" i="17"/>
  <c r="G37" i="17" s="1"/>
  <c r="F6" i="9"/>
  <c r="G6" i="9" s="1"/>
  <c r="F5" i="9"/>
  <c r="G5" i="9" s="1"/>
  <c r="F53" i="9"/>
  <c r="G53" i="9" s="1"/>
  <c r="F18" i="9"/>
  <c r="G18" i="9" s="1"/>
  <c r="F17" i="9"/>
  <c r="G17" i="9" s="1"/>
  <c r="F25" i="9"/>
  <c r="G25" i="9" s="1"/>
  <c r="F30" i="9"/>
  <c r="G30" i="9" s="1"/>
  <c r="F13" i="9"/>
  <c r="F4" i="9"/>
  <c r="G4" i="9" s="1"/>
  <c r="F10" i="9"/>
  <c r="G10" i="9" s="1"/>
  <c r="F48" i="9"/>
  <c r="G48" i="9" s="1"/>
  <c r="F27" i="9"/>
  <c r="G27" i="9" s="1"/>
  <c r="F39" i="9"/>
  <c r="G39" i="9" s="1"/>
  <c r="F22" i="9"/>
  <c r="G22" i="9" s="1"/>
  <c r="F52" i="9"/>
  <c r="G52" i="9" s="1"/>
  <c r="F50" i="9"/>
  <c r="F51" i="9"/>
  <c r="G51" i="9" s="1"/>
  <c r="F32" i="9"/>
  <c r="G32" i="9" s="1"/>
  <c r="F45" i="9"/>
  <c r="G45" i="9" s="1"/>
  <c r="F28" i="9"/>
  <c r="G28" i="9" s="1"/>
  <c r="F16" i="9"/>
  <c r="G16" i="9" s="1"/>
  <c r="F9" i="9"/>
  <c r="G9" i="9" s="1"/>
  <c r="F20" i="9"/>
  <c r="G20" i="9" s="1"/>
  <c r="F35" i="9"/>
  <c r="G35" i="9" s="1"/>
  <c r="F7" i="9"/>
  <c r="G7" i="9" s="1"/>
  <c r="F11" i="9"/>
  <c r="G11" i="9" s="1"/>
  <c r="F38" i="9"/>
  <c r="G38" i="9" s="1"/>
  <c r="F31" i="9"/>
  <c r="G31" i="9" s="1"/>
  <c r="F37" i="9"/>
  <c r="G37" i="9" s="1"/>
  <c r="F12" i="9"/>
  <c r="G12" i="9" s="1"/>
  <c r="F19" i="9"/>
  <c r="G19" i="9" s="1"/>
  <c r="F47" i="9"/>
  <c r="F29" i="9"/>
  <c r="G29" i="9" s="1"/>
  <c r="F42" i="9"/>
  <c r="G42" i="9" s="1"/>
  <c r="F3" i="9"/>
  <c r="G3" i="9" s="1"/>
  <c r="F15" i="9"/>
  <c r="G15" i="9" s="1"/>
  <c r="F24" i="9"/>
  <c r="G24" i="9" s="1"/>
  <c r="F54" i="9"/>
  <c r="G54" i="9" s="1"/>
  <c r="F49" i="9"/>
  <c r="G49" i="9" s="1"/>
  <c r="F8" i="9"/>
  <c r="G8" i="9" s="1"/>
  <c r="F46" i="9"/>
  <c r="G46" i="9" s="1"/>
  <c r="F44" i="9"/>
  <c r="G44" i="9" s="1"/>
  <c r="F34" i="9"/>
  <c r="G34" i="9" s="1"/>
  <c r="F33" i="9"/>
  <c r="G33" i="9" s="1"/>
  <c r="F23" i="9"/>
  <c r="G23" i="9" s="1"/>
  <c r="F21" i="9"/>
  <c r="G21" i="9" s="1"/>
  <c r="F43" i="9"/>
  <c r="G43" i="9" s="1"/>
  <c r="F35" i="17"/>
  <c r="G35" i="17" s="1"/>
  <c r="F40" i="17"/>
  <c r="G40" i="17" s="1"/>
  <c r="F26" i="9"/>
  <c r="G26" i="9" s="1"/>
  <c r="F23" i="17"/>
  <c r="G23" i="17" s="1"/>
  <c r="F21" i="17"/>
  <c r="G21" i="17" s="1"/>
  <c r="F36" i="9"/>
  <c r="G36" i="9" s="1"/>
  <c r="F50" i="11"/>
  <c r="G50" i="11" s="1"/>
  <c r="F33" i="11"/>
  <c r="F8" i="11"/>
  <c r="G8" i="11" s="1"/>
  <c r="F6" i="11"/>
  <c r="G6" i="11" s="1"/>
  <c r="F5" i="11"/>
  <c r="G5" i="11" s="1"/>
  <c r="F4" i="11"/>
  <c r="G4" i="11" s="1"/>
  <c r="F41" i="11"/>
  <c r="G41" i="11" s="1"/>
  <c r="F54" i="11"/>
  <c r="G54" i="11" s="1"/>
  <c r="F39" i="11"/>
  <c r="G39" i="11" s="1"/>
  <c r="F19" i="11"/>
  <c r="G19" i="11" s="1"/>
  <c r="F47" i="11"/>
  <c r="G47" i="11" s="1"/>
  <c r="F43" i="11"/>
  <c r="G43" i="11" s="1"/>
  <c r="F25" i="11"/>
  <c r="G25" i="11" s="1"/>
  <c r="F46" i="11"/>
  <c r="G46" i="11" s="1"/>
  <c r="F23" i="11"/>
  <c r="G23" i="11" s="1"/>
  <c r="F31" i="11"/>
  <c r="G31" i="11" s="1"/>
  <c r="F12" i="11"/>
  <c r="G12" i="11" s="1"/>
  <c r="F14" i="11"/>
  <c r="G14" i="11" s="1"/>
  <c r="F52" i="11"/>
  <c r="G52" i="11" s="1"/>
  <c r="F45" i="11"/>
  <c r="G45" i="11" s="1"/>
  <c r="F42" i="11"/>
  <c r="G42" i="11" s="1"/>
  <c r="F24" i="11"/>
  <c r="G24" i="11" s="1"/>
  <c r="F36" i="11"/>
  <c r="G36" i="11" s="1"/>
  <c r="F29" i="11"/>
  <c r="G29" i="11" s="1"/>
  <c r="F30" i="11"/>
  <c r="G30" i="11" s="1"/>
  <c r="F26" i="11"/>
  <c r="G26" i="11" s="1"/>
  <c r="F16" i="11"/>
  <c r="G16" i="11" s="1"/>
  <c r="F7" i="11"/>
  <c r="G7" i="11" s="1"/>
  <c r="F20" i="11"/>
  <c r="G20" i="11" s="1"/>
  <c r="F11" i="11"/>
  <c r="G11" i="11" s="1"/>
  <c r="F3" i="11"/>
  <c r="G3" i="11" s="1"/>
  <c r="F18" i="11"/>
  <c r="G18" i="11" s="1"/>
  <c r="F53" i="11"/>
  <c r="G53" i="11" s="1"/>
  <c r="F35" i="11"/>
  <c r="G35" i="11" s="1"/>
  <c r="F13" i="11"/>
  <c r="G13" i="11" s="1"/>
  <c r="F38" i="11"/>
  <c r="G38" i="11" s="1"/>
  <c r="F10" i="11"/>
  <c r="G10" i="11" s="1"/>
  <c r="F21" i="11"/>
  <c r="G21" i="11" s="1"/>
  <c r="F44" i="11"/>
  <c r="G44" i="11" s="1"/>
  <c r="F37" i="11"/>
  <c r="G37" i="11" s="1"/>
  <c r="F16" i="10"/>
  <c r="G16" i="10" s="1"/>
  <c r="G47" i="9"/>
  <c r="E30" i="20"/>
  <c r="E30" i="21"/>
  <c r="G13" i="9"/>
  <c r="E44" i="21"/>
  <c r="E44" i="20"/>
  <c r="F49" i="10"/>
  <c r="G49" i="10" s="1"/>
  <c r="F46" i="13"/>
  <c r="G46" i="13" s="1"/>
  <c r="F6" i="13"/>
  <c r="G6" i="13" s="1"/>
  <c r="F35" i="13"/>
  <c r="G35" i="13" s="1"/>
  <c r="F41" i="13"/>
  <c r="G41" i="13" s="1"/>
  <c r="F21" i="13"/>
  <c r="G21" i="13" s="1"/>
  <c r="F17" i="13"/>
  <c r="G17" i="13" s="1"/>
  <c r="F7" i="13"/>
  <c r="G7" i="13" s="1"/>
  <c r="F5" i="13"/>
  <c r="G5" i="13" s="1"/>
  <c r="F8" i="13"/>
  <c r="G8" i="13" s="1"/>
  <c r="F4" i="13"/>
  <c r="G4" i="13" s="1"/>
  <c r="F20" i="5"/>
  <c r="G20" i="5" s="1"/>
  <c r="F51" i="12"/>
  <c r="G51" i="12" s="1"/>
  <c r="F35" i="10"/>
  <c r="G35" i="10" s="1"/>
  <c r="F27" i="10"/>
  <c r="G27" i="10" s="1"/>
  <c r="F24" i="10"/>
  <c r="G24" i="10" s="1"/>
  <c r="F10" i="10"/>
  <c r="G10" i="10" s="1"/>
  <c r="G41" i="6"/>
  <c r="G36" i="21"/>
  <c r="F26" i="12"/>
  <c r="G26" i="12" s="1"/>
  <c r="F53" i="12"/>
  <c r="G53" i="12" s="1"/>
  <c r="F4" i="12"/>
  <c r="G4" i="12" s="1"/>
  <c r="F7" i="12"/>
  <c r="G7" i="12" s="1"/>
  <c r="F13" i="12"/>
  <c r="G13" i="12" s="1"/>
  <c r="F11" i="12"/>
  <c r="G11" i="12" s="1"/>
  <c r="F16" i="12"/>
  <c r="G16" i="12" s="1"/>
  <c r="F44" i="12"/>
  <c r="G44" i="12" s="1"/>
  <c r="F41" i="12"/>
  <c r="G41" i="12" s="1"/>
  <c r="G40" i="13"/>
  <c r="F49" i="12"/>
  <c r="G49" i="12" s="1"/>
  <c r="F15" i="10"/>
  <c r="G15" i="10" s="1"/>
  <c r="F41" i="5"/>
  <c r="G41" i="5" s="1"/>
  <c r="F45" i="5"/>
  <c r="G45" i="5" s="1"/>
  <c r="F40" i="5"/>
  <c r="G40" i="5" s="1"/>
  <c r="F18" i="5"/>
  <c r="G18" i="5" s="1"/>
  <c r="F33" i="5"/>
  <c r="G33" i="5" s="1"/>
  <c r="F32" i="5"/>
  <c r="G32" i="5" s="1"/>
  <c r="F13" i="5"/>
  <c r="G13" i="5" s="1"/>
  <c r="F24" i="5"/>
  <c r="G24" i="5" s="1"/>
  <c r="F50" i="5"/>
  <c r="G50" i="5" s="1"/>
  <c r="F11" i="13"/>
  <c r="G11" i="13" s="1"/>
  <c r="F12" i="13"/>
  <c r="G12" i="13" s="1"/>
  <c r="F11" i="5"/>
  <c r="G11" i="5" s="1"/>
  <c r="F7" i="5"/>
  <c r="G7" i="5" s="1"/>
  <c r="F21" i="12"/>
  <c r="G21" i="12" s="1"/>
  <c r="F19" i="10"/>
  <c r="G19" i="10" s="1"/>
  <c r="F12" i="10"/>
  <c r="G12" i="10" s="1"/>
  <c r="F14" i="10"/>
  <c r="G14" i="10" s="1"/>
  <c r="G42" i="14"/>
  <c r="F18" i="10"/>
  <c r="G18" i="10" s="1"/>
  <c r="F17" i="10"/>
  <c r="G17" i="10" s="1"/>
  <c r="F54" i="10"/>
  <c r="G54" i="10" s="1"/>
  <c r="F6" i="10"/>
  <c r="G6" i="10" s="1"/>
  <c r="F43" i="10"/>
  <c r="G43" i="10" s="1"/>
  <c r="F39" i="10"/>
  <c r="G39" i="10" s="1"/>
  <c r="F5" i="10"/>
  <c r="G5" i="10" s="1"/>
  <c r="F36" i="10"/>
  <c r="G36" i="10" s="1"/>
  <c r="F34" i="10"/>
  <c r="G34" i="10" s="1"/>
  <c r="F46" i="10"/>
  <c r="G46" i="10" s="1"/>
  <c r="F47" i="10"/>
  <c r="G47" i="10" s="1"/>
  <c r="F44" i="10"/>
  <c r="G44" i="10" s="1"/>
  <c r="F53" i="10"/>
  <c r="G53" i="10" s="1"/>
  <c r="F3" i="10"/>
  <c r="G3" i="10" s="1"/>
  <c r="F26" i="10"/>
  <c r="G26" i="10" s="1"/>
  <c r="F9" i="10"/>
  <c r="G9" i="10" s="1"/>
  <c r="F38" i="10"/>
  <c r="G38" i="10" s="1"/>
  <c r="F31" i="10"/>
  <c r="G31" i="10" s="1"/>
  <c r="F28" i="10"/>
  <c r="G28" i="10" s="1"/>
  <c r="F37" i="10"/>
  <c r="G37" i="10" s="1"/>
  <c r="F52" i="10"/>
  <c r="G52" i="10" s="1"/>
  <c r="G29" i="14"/>
  <c r="F23" i="12"/>
  <c r="G23" i="12" s="1"/>
  <c r="F29" i="12"/>
  <c r="G29" i="12" s="1"/>
  <c r="F40" i="10"/>
  <c r="G40" i="10" s="1"/>
  <c r="F42" i="10"/>
  <c r="G42" i="10" s="1"/>
  <c r="F26" i="16"/>
  <c r="G26" i="16" s="1"/>
  <c r="F52" i="16"/>
  <c r="G52" i="16" s="1"/>
  <c r="F14" i="16"/>
  <c r="G14" i="16" s="1"/>
  <c r="G42" i="13"/>
  <c r="F20" i="21"/>
  <c r="G20" i="21" s="1"/>
  <c r="F14" i="21"/>
  <c r="G14" i="21" s="1"/>
  <c r="F40" i="21"/>
  <c r="G40" i="21" s="1"/>
  <c r="F34" i="21"/>
  <c r="F52" i="21"/>
  <c r="G52" i="21" s="1"/>
  <c r="F46" i="21"/>
  <c r="G46" i="21" s="1"/>
  <c r="F28" i="21"/>
  <c r="G28" i="21" s="1"/>
  <c r="F16" i="21"/>
  <c r="G16" i="21" s="1"/>
  <c r="F10" i="21"/>
  <c r="G10" i="21" s="1"/>
  <c r="F4" i="21"/>
  <c r="G4" i="21" s="1"/>
  <c r="F50" i="21"/>
  <c r="G50" i="21" s="1"/>
  <c r="F44" i="21"/>
  <c r="F38" i="21"/>
  <c r="F32" i="21"/>
  <c r="F26" i="21"/>
  <c r="F8" i="21"/>
  <c r="F48" i="21"/>
  <c r="G48" i="21" s="1"/>
  <c r="F22" i="21"/>
  <c r="G22" i="21" s="1"/>
  <c r="F42" i="21"/>
  <c r="G42" i="21" s="1"/>
  <c r="F30" i="21"/>
  <c r="F12" i="21"/>
  <c r="F54" i="21"/>
  <c r="G54" i="21" s="1"/>
  <c r="F24" i="21"/>
  <c r="G24" i="21" s="1"/>
  <c r="F18" i="21"/>
  <c r="F6" i="21"/>
  <c r="G6" i="21" s="1"/>
  <c r="F32" i="13"/>
  <c r="G32" i="13" s="1"/>
  <c r="F28" i="5"/>
  <c r="G28" i="5" s="1"/>
  <c r="F30" i="5"/>
  <c r="G30" i="5" s="1"/>
  <c r="F21" i="10"/>
  <c r="G21" i="10" s="1"/>
  <c r="F11" i="10"/>
  <c r="G11" i="10" s="1"/>
  <c r="F22" i="10"/>
  <c r="G22" i="10" s="1"/>
  <c r="F48" i="10"/>
  <c r="G48" i="10" s="1"/>
  <c r="F50" i="10"/>
  <c r="G50" i="10" s="1"/>
  <c r="F52" i="20"/>
  <c r="F45" i="20"/>
  <c r="G45" i="20" s="1"/>
  <c r="F12" i="20"/>
  <c r="F54" i="20"/>
  <c r="F4" i="20"/>
  <c r="G33" i="11"/>
  <c r="E51" i="20"/>
  <c r="E51" i="21"/>
  <c r="G46" i="15"/>
  <c r="F25" i="8"/>
  <c r="G25" i="8" s="1"/>
  <c r="F5" i="8"/>
  <c r="G5" i="8" s="1"/>
  <c r="F13" i="8"/>
  <c r="G13" i="8" s="1"/>
  <c r="E5" i="20"/>
  <c r="E5" i="21"/>
  <c r="G54" i="15"/>
  <c r="E53" i="21"/>
  <c r="E53" i="20"/>
  <c r="E12" i="20"/>
  <c r="E12" i="21"/>
  <c r="E18" i="20"/>
  <c r="E18" i="21"/>
  <c r="G14" i="9"/>
  <c r="G50" i="9"/>
  <c r="F54" i="18"/>
  <c r="G54" i="18" s="1"/>
  <c r="F20" i="18"/>
  <c r="G20" i="18" s="1"/>
  <c r="F12" i="18"/>
  <c r="G12" i="18" s="1"/>
  <c r="F8" i="18"/>
  <c r="G8" i="18" s="1"/>
  <c r="F4" i="18"/>
  <c r="G4" i="18" s="1"/>
  <c r="E29" i="20"/>
  <c r="E29" i="21"/>
  <c r="G24" i="6"/>
  <c r="G8" i="14"/>
  <c r="G8" i="8"/>
  <c r="G23" i="19"/>
  <c r="F48" i="23"/>
  <c r="G48" i="23" s="1"/>
  <c r="F38" i="23"/>
  <c r="G38" i="23" s="1"/>
  <c r="F24" i="23"/>
  <c r="G24" i="23" s="1"/>
  <c r="F14" i="23"/>
  <c r="G14" i="23" s="1"/>
  <c r="F46" i="23"/>
  <c r="G46" i="23" s="1"/>
  <c r="F32" i="23"/>
  <c r="G32" i="23" s="1"/>
  <c r="F22" i="23"/>
  <c r="G22" i="23" s="1"/>
  <c r="F8" i="23"/>
  <c r="G8" i="23" s="1"/>
  <c r="G34" i="15"/>
  <c r="G39" i="15"/>
  <c r="F35" i="19"/>
  <c r="G35" i="19" s="1"/>
  <c r="F51" i="19"/>
  <c r="G51" i="19" s="1"/>
  <c r="F27" i="19"/>
  <c r="G27" i="19" s="1"/>
  <c r="F47" i="19"/>
  <c r="G47" i="19" s="1"/>
  <c r="E4" i="20"/>
  <c r="E37" i="20"/>
  <c r="F17" i="19"/>
  <c r="G17" i="19" s="1"/>
  <c r="F54" i="7"/>
  <c r="G54" i="7" s="1"/>
  <c r="F37" i="7"/>
  <c r="G37" i="7" s="1"/>
  <c r="F20" i="7"/>
  <c r="G20" i="7" s="1"/>
  <c r="F43" i="7"/>
  <c r="G43" i="7" s="1"/>
  <c r="F25" i="7"/>
  <c r="G25" i="7" s="1"/>
  <c r="F19" i="7"/>
  <c r="G19" i="7" s="1"/>
  <c r="F15" i="7"/>
  <c r="G15" i="7" s="1"/>
  <c r="F14" i="7"/>
  <c r="G14" i="7" s="1"/>
  <c r="F52" i="7"/>
  <c r="G52" i="7" s="1"/>
  <c r="F34" i="7"/>
  <c r="G34" i="7" s="1"/>
  <c r="F27" i="7"/>
  <c r="G27" i="7" s="1"/>
  <c r="F39" i="7"/>
  <c r="G39" i="7" s="1"/>
  <c r="F47" i="7"/>
  <c r="G47" i="7" s="1"/>
  <c r="F6" i="7"/>
  <c r="G6" i="7" s="1"/>
  <c r="F44" i="7"/>
  <c r="G44" i="7" s="1"/>
  <c r="F4" i="7"/>
  <c r="G4" i="7" s="1"/>
  <c r="F11" i="7"/>
  <c r="G11" i="7" s="1"/>
  <c r="F7" i="7"/>
  <c r="G7" i="7" s="1"/>
  <c r="F32" i="7"/>
  <c r="G32" i="7" s="1"/>
  <c r="F53" i="7"/>
  <c r="G53" i="7" s="1"/>
  <c r="F8" i="7"/>
  <c r="G8" i="7" s="1"/>
  <c r="F33" i="7"/>
  <c r="G33" i="7" s="1"/>
  <c r="F48" i="7"/>
  <c r="G48" i="7" s="1"/>
  <c r="F24" i="7"/>
  <c r="G24" i="7" s="1"/>
  <c r="F46" i="7"/>
  <c r="G46" i="7" s="1"/>
  <c r="F45" i="7"/>
  <c r="G45" i="7" s="1"/>
  <c r="F36" i="7"/>
  <c r="G36" i="7" s="1"/>
  <c r="F42" i="7"/>
  <c r="G42" i="7" s="1"/>
  <c r="F23" i="7"/>
  <c r="G23" i="7" s="1"/>
  <c r="F38" i="7"/>
  <c r="G38" i="7" s="1"/>
  <c r="F26" i="7"/>
  <c r="G26" i="7" s="1"/>
  <c r="F17" i="7"/>
  <c r="G17" i="7" s="1"/>
  <c r="F21" i="7"/>
  <c r="G21" i="7" s="1"/>
  <c r="F9" i="7"/>
  <c r="G9" i="7" s="1"/>
  <c r="F31" i="7"/>
  <c r="G31" i="7" s="1"/>
  <c r="F22" i="7"/>
  <c r="G22" i="7" s="1"/>
  <c r="F12" i="7"/>
  <c r="G12" i="7" s="1"/>
  <c r="F10" i="7"/>
  <c r="G10" i="7" s="1"/>
  <c r="F16" i="7"/>
  <c r="G16" i="7" s="1"/>
  <c r="F50" i="7"/>
  <c r="G50" i="7" s="1"/>
  <c r="F29" i="7"/>
  <c r="G29" i="7" s="1"/>
  <c r="F28" i="7"/>
  <c r="G28" i="7" s="1"/>
  <c r="F18" i="7"/>
  <c r="G18" i="7" s="1"/>
  <c r="F41" i="7"/>
  <c r="G41" i="7" s="1"/>
  <c r="F51" i="7"/>
  <c r="G51" i="7" s="1"/>
  <c r="F30" i="7"/>
  <c r="G30" i="7" s="1"/>
  <c r="F35" i="7"/>
  <c r="G35" i="7" s="1"/>
  <c r="F13" i="7"/>
  <c r="G13" i="7" s="1"/>
  <c r="F40" i="7"/>
  <c r="G40" i="7" s="1"/>
  <c r="F3" i="7"/>
  <c r="G3" i="7" s="1"/>
  <c r="F5" i="7"/>
  <c r="G5" i="7" s="1"/>
  <c r="F49" i="7"/>
  <c r="G49" i="7" s="1"/>
  <c r="F3" i="6"/>
  <c r="G3" i="6" s="1"/>
  <c r="F30" i="6"/>
  <c r="G30" i="6" s="1"/>
  <c r="F12" i="16"/>
  <c r="G12" i="16" s="1"/>
  <c r="F37" i="14"/>
  <c r="G37" i="14" s="1"/>
  <c r="F11" i="14"/>
  <c r="G11" i="14" s="1"/>
  <c r="F38" i="13"/>
  <c r="G38" i="13" s="1"/>
  <c r="F26" i="5"/>
  <c r="G26" i="5" s="1"/>
  <c r="F22" i="5"/>
  <c r="G22" i="5" s="1"/>
  <c r="F19" i="6"/>
  <c r="G19" i="6" s="1"/>
  <c r="F44" i="6"/>
  <c r="G44" i="6" s="1"/>
  <c r="F49" i="6"/>
  <c r="G49" i="6" s="1"/>
  <c r="F47" i="16"/>
  <c r="F21" i="16"/>
  <c r="G21" i="16" s="1"/>
  <c r="F54" i="16"/>
  <c r="G54" i="16" s="1"/>
  <c r="F51" i="14"/>
  <c r="G51" i="14" s="1"/>
  <c r="F36" i="14"/>
  <c r="G36" i="14" s="1"/>
  <c r="F27" i="14"/>
  <c r="G27" i="14" s="1"/>
  <c r="F22" i="14"/>
  <c r="G22" i="14" s="1"/>
  <c r="F40" i="14"/>
  <c r="G40" i="14" s="1"/>
  <c r="F34" i="14"/>
  <c r="G34" i="14" s="1"/>
  <c r="F39" i="13"/>
  <c r="G39" i="13" s="1"/>
  <c r="F47" i="13"/>
  <c r="G47" i="13" s="1"/>
  <c r="F49" i="13"/>
  <c r="G49" i="13" s="1"/>
  <c r="F26" i="13"/>
  <c r="G26" i="13" s="1"/>
  <c r="F36" i="13"/>
  <c r="G36" i="13" s="1"/>
  <c r="F47" i="12"/>
  <c r="G47" i="12" s="1"/>
  <c r="F3" i="12"/>
  <c r="G3" i="12" s="1"/>
  <c r="F39" i="12"/>
  <c r="G39" i="12" s="1"/>
  <c r="F21" i="6"/>
  <c r="G21" i="6" s="1"/>
  <c r="F45" i="6"/>
  <c r="G45" i="6" s="1"/>
  <c r="F16" i="6"/>
  <c r="G16" i="6" s="1"/>
  <c r="F18" i="16"/>
  <c r="G18" i="16" s="1"/>
  <c r="F10" i="8"/>
  <c r="G10" i="8" s="1"/>
  <c r="F32" i="8"/>
  <c r="G32" i="8" s="1"/>
  <c r="F14" i="8"/>
  <c r="G14" i="8" s="1"/>
  <c r="F35" i="8"/>
  <c r="G35" i="8" s="1"/>
  <c r="F20" i="8"/>
  <c r="G20" i="8" s="1"/>
  <c r="F43" i="8"/>
  <c r="G43" i="8" s="1"/>
  <c r="F42" i="8"/>
  <c r="G42" i="8" s="1"/>
  <c r="F17" i="8"/>
  <c r="G17" i="8" s="1"/>
  <c r="F46" i="8"/>
  <c r="G46" i="8" s="1"/>
  <c r="F6" i="8"/>
  <c r="G6" i="8" s="1"/>
  <c r="F51" i="8"/>
  <c r="G51" i="8" s="1"/>
  <c r="F15" i="8"/>
  <c r="G15" i="8" s="1"/>
  <c r="F27" i="8"/>
  <c r="G27" i="8" s="1"/>
  <c r="F49" i="8"/>
  <c r="G49" i="8" s="1"/>
  <c r="F24" i="8"/>
  <c r="G24" i="8" s="1"/>
  <c r="F38" i="8"/>
  <c r="G38" i="8" s="1"/>
  <c r="F53" i="8"/>
  <c r="G53" i="8" s="1"/>
  <c r="F4" i="8"/>
  <c r="G4" i="8" s="1"/>
  <c r="F28" i="8"/>
  <c r="G28" i="8" s="1"/>
  <c r="F34" i="8"/>
  <c r="G34" i="8" s="1"/>
  <c r="F9" i="8"/>
  <c r="G9" i="8" s="1"/>
  <c r="F16" i="8"/>
  <c r="G16" i="8" s="1"/>
  <c r="F39" i="8"/>
  <c r="G39" i="8" s="1"/>
  <c r="F3" i="8"/>
  <c r="G3" i="8" s="1"/>
  <c r="F45" i="8"/>
  <c r="G45" i="8" s="1"/>
  <c r="F11" i="8"/>
  <c r="G11" i="8" s="1"/>
  <c r="F29" i="16"/>
  <c r="G29" i="16" s="1"/>
  <c r="G47" i="16"/>
  <c r="F54" i="14"/>
  <c r="G54" i="14" s="1"/>
  <c r="F25" i="14"/>
  <c r="G25" i="14" s="1"/>
  <c r="F29" i="13"/>
  <c r="G29" i="13" s="1"/>
  <c r="F16" i="5"/>
  <c r="G16" i="5" s="1"/>
  <c r="F39" i="5"/>
  <c r="G39" i="5" s="1"/>
  <c r="F5" i="5"/>
  <c r="G5" i="5" s="1"/>
  <c r="F53" i="14"/>
  <c r="G53" i="14" s="1"/>
  <c r="F31" i="14"/>
  <c r="G31" i="14" s="1"/>
  <c r="F9" i="13"/>
  <c r="G9" i="13" s="1"/>
  <c r="F34" i="13"/>
  <c r="G34" i="13" s="1"/>
  <c r="F44" i="13"/>
  <c r="G44" i="13" s="1"/>
  <c r="F36" i="5"/>
  <c r="G36" i="5" s="1"/>
  <c r="F43" i="5"/>
  <c r="G43" i="5" s="1"/>
  <c r="F10" i="5"/>
  <c r="G10" i="5" s="1"/>
  <c r="F27" i="6"/>
  <c r="G27" i="6" s="1"/>
  <c r="F3" i="16"/>
  <c r="G3" i="16" s="1"/>
  <c r="F53" i="16"/>
  <c r="G53" i="16" s="1"/>
  <c r="F30" i="12"/>
  <c r="G30" i="12" s="1"/>
  <c r="F45" i="12"/>
  <c r="G45" i="12" s="1"/>
  <c r="F28" i="12"/>
  <c r="G28" i="12" s="1"/>
  <c r="F10" i="12"/>
  <c r="G10" i="12" s="1"/>
  <c r="F40" i="12"/>
  <c r="G40" i="12" s="1"/>
  <c r="F35" i="12"/>
  <c r="G35" i="12" s="1"/>
  <c r="F48" i="12"/>
  <c r="G48" i="12" s="1"/>
  <c r="F22" i="12"/>
  <c r="G22" i="12" s="1"/>
  <c r="F5" i="12"/>
  <c r="G5" i="12" s="1"/>
  <c r="F42" i="12"/>
  <c r="G42" i="12" s="1"/>
  <c r="F25" i="12"/>
  <c r="G25" i="12" s="1"/>
  <c r="F24" i="12"/>
  <c r="G24" i="12" s="1"/>
  <c r="F17" i="12"/>
  <c r="G17" i="12" s="1"/>
  <c r="F54" i="12"/>
  <c r="G54" i="12" s="1"/>
  <c r="F37" i="12"/>
  <c r="G37" i="12" s="1"/>
  <c r="F20" i="12"/>
  <c r="G20" i="12" s="1"/>
  <c r="F43" i="12"/>
  <c r="G43" i="12" s="1"/>
  <c r="F9" i="12"/>
  <c r="G9" i="12" s="1"/>
  <c r="F19" i="12"/>
  <c r="G19" i="12" s="1"/>
  <c r="F32" i="12"/>
  <c r="G32" i="12" s="1"/>
  <c r="F14" i="12"/>
  <c r="G14" i="12" s="1"/>
  <c r="F52" i="12"/>
  <c r="G52" i="12" s="1"/>
  <c r="F34" i="12"/>
  <c r="F27" i="12"/>
  <c r="G27" i="12" s="1"/>
  <c r="F8" i="12"/>
  <c r="G8" i="12" s="1"/>
  <c r="F31" i="12"/>
  <c r="G31" i="12" s="1"/>
  <c r="G21" i="8"/>
  <c r="F24" i="16"/>
  <c r="G24" i="16" s="1"/>
  <c r="F53" i="5"/>
  <c r="G53" i="5" s="1"/>
  <c r="F15" i="5"/>
  <c r="G15" i="5" s="1"/>
  <c r="F9" i="5"/>
  <c r="G9" i="5" s="1"/>
  <c r="F4" i="5"/>
  <c r="G4" i="5" s="1"/>
  <c r="F27" i="5"/>
  <c r="G27" i="5" s="1"/>
  <c r="F35" i="5"/>
  <c r="G35" i="5" s="1"/>
  <c r="F21" i="5"/>
  <c r="G21" i="5" s="1"/>
  <c r="F38" i="5"/>
  <c r="G38" i="5" s="1"/>
  <c r="F23" i="5"/>
  <c r="G23" i="5" s="1"/>
  <c r="F49" i="5"/>
  <c r="G49" i="5" s="1"/>
  <c r="F42" i="5"/>
  <c r="G42" i="5" s="1"/>
  <c r="F48" i="5"/>
  <c r="G48" i="5" s="1"/>
  <c r="F51" i="5"/>
  <c r="G51" i="5" s="1"/>
  <c r="F6" i="5"/>
  <c r="G6" i="5" s="1"/>
  <c r="F46" i="5"/>
  <c r="G46" i="5" s="1"/>
  <c r="F17" i="5"/>
  <c r="G17" i="5" s="1"/>
  <c r="F29" i="5"/>
  <c r="G29" i="5" s="1"/>
  <c r="F14" i="5"/>
  <c r="G14" i="5" s="1"/>
  <c r="F31" i="5"/>
  <c r="G31" i="5" s="1"/>
  <c r="F8" i="5"/>
  <c r="G8" i="5" s="1"/>
  <c r="F3" i="5"/>
  <c r="G3" i="5" s="1"/>
  <c r="F44" i="5"/>
  <c r="G44" i="5" s="1"/>
  <c r="F52" i="5"/>
  <c r="G52" i="5" s="1"/>
  <c r="F53" i="13"/>
  <c r="G53" i="13" s="1"/>
  <c r="F13" i="13"/>
  <c r="G13" i="13" s="1"/>
  <c r="F50" i="13"/>
  <c r="G50" i="13" s="1"/>
  <c r="F3" i="13"/>
  <c r="G3" i="13" s="1"/>
  <c r="F15" i="13"/>
  <c r="G15" i="13" s="1"/>
  <c r="F25" i="13"/>
  <c r="G25" i="13" s="1"/>
  <c r="F30" i="13"/>
  <c r="G30" i="13" s="1"/>
  <c r="F45" i="13"/>
  <c r="G45" i="13" s="1"/>
  <c r="F28" i="13"/>
  <c r="G28" i="13" s="1"/>
  <c r="F10" i="13"/>
  <c r="G10" i="13" s="1"/>
  <c r="F48" i="13"/>
  <c r="G48" i="13" s="1"/>
  <c r="F43" i="13"/>
  <c r="G43" i="13" s="1"/>
  <c r="F24" i="13"/>
  <c r="G24" i="13" s="1"/>
  <c r="F54" i="13"/>
  <c r="G54" i="13" s="1"/>
  <c r="F37" i="13"/>
  <c r="G37" i="13" s="1"/>
  <c r="F20" i="13"/>
  <c r="G20" i="13" s="1"/>
  <c r="F51" i="13"/>
  <c r="G51" i="13" s="1"/>
  <c r="F33" i="13"/>
  <c r="G33" i="13" s="1"/>
  <c r="F27" i="13"/>
  <c r="G27" i="13" s="1"/>
  <c r="F23" i="13"/>
  <c r="G23" i="13" s="1"/>
  <c r="G19" i="5"/>
  <c r="G31" i="13"/>
  <c r="G47" i="5"/>
  <c r="F42" i="16"/>
  <c r="G42" i="16" s="1"/>
  <c r="F10" i="16"/>
  <c r="G10" i="16" s="1"/>
  <c r="F25" i="16"/>
  <c r="G25" i="16" s="1"/>
  <c r="F40" i="16"/>
  <c r="G40" i="16" s="1"/>
  <c r="F8" i="16"/>
  <c r="G8" i="16" s="1"/>
  <c r="F30" i="16"/>
  <c r="G30" i="16" s="1"/>
  <c r="F39" i="16"/>
  <c r="G39" i="16" s="1"/>
  <c r="F37" i="16"/>
  <c r="G37" i="16" s="1"/>
  <c r="F19" i="16"/>
  <c r="G19" i="16" s="1"/>
  <c r="F20" i="16"/>
  <c r="G20" i="16" s="1"/>
  <c r="F28" i="16"/>
  <c r="G28" i="16" s="1"/>
  <c r="F45" i="16"/>
  <c r="G45" i="16" s="1"/>
  <c r="F27" i="16"/>
  <c r="G27" i="16" s="1"/>
  <c r="F50" i="16"/>
  <c r="G50" i="16" s="1"/>
  <c r="F49" i="16"/>
  <c r="G49" i="16" s="1"/>
  <c r="F9" i="16"/>
  <c r="G9" i="16" s="1"/>
  <c r="F16" i="16"/>
  <c r="G16" i="16" s="1"/>
  <c r="F22" i="16"/>
  <c r="G22" i="16" s="1"/>
  <c r="F7" i="16"/>
  <c r="G7" i="16" s="1"/>
  <c r="F51" i="16"/>
  <c r="G51" i="16" s="1"/>
  <c r="F4" i="16"/>
  <c r="G4" i="16" s="1"/>
  <c r="F31" i="16"/>
  <c r="G31" i="16" s="1"/>
  <c r="F44" i="16"/>
  <c r="G44" i="16" s="1"/>
  <c r="F48" i="16"/>
  <c r="G48" i="16" s="1"/>
  <c r="F6" i="16"/>
  <c r="G6" i="16" s="1"/>
  <c r="F36" i="16"/>
  <c r="G36" i="16" s="1"/>
  <c r="F41" i="16"/>
  <c r="G41" i="16" s="1"/>
  <c r="F46" i="16"/>
  <c r="G46" i="16" s="1"/>
  <c r="F5" i="16"/>
  <c r="G5" i="16" s="1"/>
  <c r="F43" i="16"/>
  <c r="G43" i="16" s="1"/>
  <c r="F34" i="16"/>
  <c r="G34" i="16" s="1"/>
  <c r="F32" i="16"/>
  <c r="G32" i="16" s="1"/>
  <c r="F23" i="16"/>
  <c r="G23" i="16" s="1"/>
  <c r="F15" i="16"/>
  <c r="G15" i="16" s="1"/>
  <c r="F33" i="16"/>
  <c r="G33" i="16" s="1"/>
  <c r="F38" i="16"/>
  <c r="G38" i="16" s="1"/>
  <c r="F35" i="16"/>
  <c r="G35" i="16" s="1"/>
  <c r="F11" i="16"/>
  <c r="G11" i="16" s="1"/>
  <c r="G12" i="12"/>
  <c r="F34" i="6"/>
  <c r="G34" i="6" s="1"/>
  <c r="F54" i="6"/>
  <c r="G54" i="6" s="1"/>
  <c r="F22" i="6"/>
  <c r="G22" i="6" s="1"/>
  <c r="F31" i="6"/>
  <c r="G31" i="6" s="1"/>
  <c r="F13" i="6"/>
  <c r="G13" i="6" s="1"/>
  <c r="F37" i="6"/>
  <c r="G37" i="6" s="1"/>
  <c r="F4" i="6"/>
  <c r="G4" i="6" s="1"/>
  <c r="F51" i="6"/>
  <c r="G51" i="6" s="1"/>
  <c r="F33" i="6"/>
  <c r="G33" i="6" s="1"/>
  <c r="F48" i="6"/>
  <c r="G48" i="6" s="1"/>
  <c r="F10" i="6"/>
  <c r="G10" i="6" s="1"/>
  <c r="F46" i="6"/>
  <c r="G46" i="6" s="1"/>
  <c r="F6" i="6"/>
  <c r="G6" i="6" s="1"/>
  <c r="F36" i="6"/>
  <c r="G36" i="6" s="1"/>
  <c r="F50" i="6"/>
  <c r="G50" i="6" s="1"/>
  <c r="F25" i="6"/>
  <c r="G25" i="6" s="1"/>
  <c r="F8" i="6"/>
  <c r="G8" i="6" s="1"/>
  <c r="F29" i="6"/>
  <c r="G29" i="6" s="1"/>
  <c r="F11" i="6"/>
  <c r="G11" i="6" s="1"/>
  <c r="F42" i="6"/>
  <c r="G42" i="6" s="1"/>
  <c r="F39" i="6"/>
  <c r="G39" i="6" s="1"/>
  <c r="F5" i="6"/>
  <c r="G5" i="6" s="1"/>
  <c r="F20" i="6"/>
  <c r="G20" i="6" s="1"/>
  <c r="F26" i="6"/>
  <c r="G26" i="6" s="1"/>
  <c r="F17" i="6"/>
  <c r="G17" i="6" s="1"/>
  <c r="F47" i="6"/>
  <c r="G47" i="6" s="1"/>
  <c r="F23" i="6"/>
  <c r="G23" i="6" s="1"/>
  <c r="F18" i="6"/>
  <c r="G18" i="6" s="1"/>
  <c r="F9" i="6"/>
  <c r="G9" i="6" s="1"/>
  <c r="F38" i="6"/>
  <c r="G38" i="6" s="1"/>
  <c r="F43" i="6"/>
  <c r="G43" i="6" s="1"/>
  <c r="F7" i="6"/>
  <c r="G7" i="6" s="1"/>
  <c r="F35" i="6"/>
  <c r="G35" i="6" s="1"/>
  <c r="F26" i="14"/>
  <c r="G26" i="14" s="1"/>
  <c r="F41" i="14"/>
  <c r="G41" i="14" s="1"/>
  <c r="F9" i="14"/>
  <c r="G9" i="14" s="1"/>
  <c r="F24" i="14"/>
  <c r="G24" i="14" s="1"/>
  <c r="F46" i="14"/>
  <c r="G46" i="14" s="1"/>
  <c r="F14" i="14"/>
  <c r="G14" i="14" s="1"/>
  <c r="F15" i="14"/>
  <c r="G15" i="14" s="1"/>
  <c r="F43" i="14"/>
  <c r="G43" i="14" s="1"/>
  <c r="F12" i="14"/>
  <c r="G12" i="14" s="1"/>
  <c r="F7" i="14"/>
  <c r="G7" i="14" s="1"/>
  <c r="F5" i="14"/>
  <c r="G5" i="14" s="1"/>
  <c r="F50" i="14"/>
  <c r="G50" i="14" s="1"/>
  <c r="F18" i="14"/>
  <c r="G18" i="14" s="1"/>
  <c r="F33" i="14"/>
  <c r="G33" i="14" s="1"/>
  <c r="G12" i="8"/>
  <c r="G34" i="12"/>
  <c r="G41" i="9"/>
  <c r="F38" i="15"/>
  <c r="G38" i="15" s="1"/>
  <c r="F6" i="15"/>
  <c r="G6" i="15" s="1"/>
  <c r="F29" i="15"/>
  <c r="G29" i="15" s="1"/>
  <c r="F52" i="15"/>
  <c r="G52" i="15" s="1"/>
  <c r="F20" i="15"/>
  <c r="G20" i="15" s="1"/>
  <c r="F42" i="15"/>
  <c r="G42" i="15" s="1"/>
  <c r="F10" i="15"/>
  <c r="G10" i="15" s="1"/>
  <c r="F41" i="15"/>
  <c r="G41" i="15" s="1"/>
  <c r="F16" i="15"/>
  <c r="G16" i="15" s="1"/>
  <c r="F23" i="15"/>
  <c r="G23" i="15" s="1"/>
  <c r="F35" i="15"/>
  <c r="G35" i="15" s="1"/>
  <c r="F33" i="15"/>
  <c r="G33" i="15" s="1"/>
  <c r="F47" i="15"/>
  <c r="G47" i="15" s="1"/>
  <c r="F45" i="15"/>
  <c r="G45" i="15" s="1"/>
  <c r="F28" i="15"/>
  <c r="G28" i="15" s="1"/>
  <c r="F25" i="15"/>
  <c r="G25" i="15" s="1"/>
  <c r="F32" i="15"/>
  <c r="G32" i="15" s="1"/>
  <c r="F15" i="15"/>
  <c r="G15" i="15" s="1"/>
  <c r="F34" i="11"/>
  <c r="G34" i="11" s="1"/>
  <c r="F49" i="11"/>
  <c r="G49" i="11" s="1"/>
  <c r="F17" i="11"/>
  <c r="G17" i="11" s="1"/>
  <c r="F32" i="11"/>
  <c r="G32" i="11" s="1"/>
  <c r="F9" i="11"/>
  <c r="G9" i="11" s="1"/>
  <c r="F16" i="18"/>
  <c r="G16" i="18" s="1"/>
  <c r="F36" i="18"/>
  <c r="G36" i="18" s="1"/>
  <c r="F3" i="18"/>
  <c r="G3" i="18" s="1"/>
  <c r="F53" i="18"/>
  <c r="G53" i="18" s="1"/>
  <c r="F51" i="18"/>
  <c r="G51" i="18" s="1"/>
  <c r="F49" i="18"/>
  <c r="G49" i="18" s="1"/>
  <c r="F47" i="18"/>
  <c r="G47" i="18" s="1"/>
  <c r="F45" i="18"/>
  <c r="G45" i="18" s="1"/>
  <c r="F43" i="18"/>
  <c r="G43" i="18" s="1"/>
  <c r="F41" i="18"/>
  <c r="G41" i="18" s="1"/>
  <c r="F39" i="18"/>
  <c r="G39" i="18" s="1"/>
  <c r="F37" i="18"/>
  <c r="G37" i="18" s="1"/>
  <c r="F35" i="18"/>
  <c r="G35" i="18" s="1"/>
  <c r="F33" i="18"/>
  <c r="G33" i="18" s="1"/>
  <c r="F31" i="18"/>
  <c r="G31" i="18" s="1"/>
  <c r="F29" i="18"/>
  <c r="G29" i="18" s="1"/>
  <c r="F27" i="18"/>
  <c r="G27" i="18" s="1"/>
  <c r="F25" i="18"/>
  <c r="G25" i="18" s="1"/>
  <c r="F23" i="18"/>
  <c r="G23" i="18" s="1"/>
  <c r="F21" i="18"/>
  <c r="G21" i="18" s="1"/>
  <c r="F19" i="18"/>
  <c r="G19" i="18" s="1"/>
  <c r="F17" i="18"/>
  <c r="G17" i="18" s="1"/>
  <c r="F15" i="18"/>
  <c r="G15" i="18" s="1"/>
  <c r="F13" i="18"/>
  <c r="G13" i="18" s="1"/>
  <c r="F11" i="18"/>
  <c r="G11" i="18" s="1"/>
  <c r="F9" i="18"/>
  <c r="G9" i="18" s="1"/>
  <c r="F7" i="18"/>
  <c r="G7" i="18" s="1"/>
  <c r="F5" i="18"/>
  <c r="G5" i="18" s="1"/>
  <c r="F50" i="18"/>
  <c r="G50" i="18" s="1"/>
  <c r="F42" i="18"/>
  <c r="G42" i="18" s="1"/>
  <c r="F34" i="18"/>
  <c r="G34" i="18" s="1"/>
  <c r="F26" i="18"/>
  <c r="G26" i="18" s="1"/>
  <c r="F18" i="18"/>
  <c r="G18" i="18" s="1"/>
  <c r="F10" i="18"/>
  <c r="G10" i="18" s="1"/>
  <c r="F46" i="18"/>
  <c r="G46" i="18" s="1"/>
  <c r="F38" i="18"/>
  <c r="G38" i="18" s="1"/>
  <c r="F30" i="18"/>
  <c r="G30" i="18" s="1"/>
  <c r="F22" i="18"/>
  <c r="G22" i="18" s="1"/>
  <c r="F14" i="18"/>
  <c r="G14" i="18" s="1"/>
  <c r="F6" i="18"/>
  <c r="G6" i="18" s="1"/>
  <c r="F53" i="23"/>
  <c r="G53" i="23" s="1"/>
  <c r="F51" i="23"/>
  <c r="G51" i="23" s="1"/>
  <c r="F49" i="23"/>
  <c r="G49" i="23" s="1"/>
  <c r="F47" i="23"/>
  <c r="G47" i="23" s="1"/>
  <c r="F45" i="23"/>
  <c r="G45" i="23" s="1"/>
  <c r="F43" i="23"/>
  <c r="G43" i="23" s="1"/>
  <c r="F41" i="23"/>
  <c r="G41" i="23" s="1"/>
  <c r="F39" i="23"/>
  <c r="G39" i="23" s="1"/>
  <c r="F37" i="23"/>
  <c r="G37" i="23" s="1"/>
  <c r="F35" i="23"/>
  <c r="G35" i="23" s="1"/>
  <c r="F33" i="23"/>
  <c r="G33" i="23" s="1"/>
  <c r="F31" i="23"/>
  <c r="G31" i="23" s="1"/>
  <c r="F29" i="23"/>
  <c r="G29" i="23" s="1"/>
  <c r="F27" i="23"/>
  <c r="G27" i="23" s="1"/>
  <c r="F25" i="23"/>
  <c r="G25" i="23" s="1"/>
  <c r="F23" i="23"/>
  <c r="G23" i="23" s="1"/>
  <c r="F21" i="23"/>
  <c r="G21" i="23" s="1"/>
  <c r="F19" i="23"/>
  <c r="G19" i="23" s="1"/>
  <c r="F17" i="23"/>
  <c r="G17" i="23" s="1"/>
  <c r="F15" i="23"/>
  <c r="G15" i="23" s="1"/>
  <c r="F13" i="23"/>
  <c r="G13" i="23" s="1"/>
  <c r="F11" i="23"/>
  <c r="G11" i="23" s="1"/>
  <c r="F9" i="23"/>
  <c r="G9" i="23" s="1"/>
  <c r="F7" i="23"/>
  <c r="G7" i="23" s="1"/>
  <c r="F5" i="23"/>
  <c r="G5" i="23" s="1"/>
  <c r="F3" i="23"/>
  <c r="G3" i="23" s="1"/>
  <c r="F4" i="23"/>
  <c r="G4" i="23" s="1"/>
  <c r="F12" i="23"/>
  <c r="G12" i="23" s="1"/>
  <c r="F20" i="23"/>
  <c r="G20" i="23" s="1"/>
  <c r="F28" i="23"/>
  <c r="G28" i="23" s="1"/>
  <c r="F36" i="23"/>
  <c r="G36" i="23" s="1"/>
  <c r="F44" i="23"/>
  <c r="G44" i="23" s="1"/>
  <c r="F52" i="23"/>
  <c r="G52" i="23" s="1"/>
  <c r="F54" i="19"/>
  <c r="G54" i="19" s="1"/>
  <c r="F52" i="19"/>
  <c r="G52" i="19" s="1"/>
  <c r="F50" i="19"/>
  <c r="G50" i="19" s="1"/>
  <c r="F48" i="19"/>
  <c r="G48" i="19" s="1"/>
  <c r="F46" i="19"/>
  <c r="G46" i="19" s="1"/>
  <c r="F44" i="19"/>
  <c r="G44" i="19" s="1"/>
  <c r="F42" i="19"/>
  <c r="G42" i="19" s="1"/>
  <c r="F40" i="19"/>
  <c r="G40" i="19" s="1"/>
  <c r="F38" i="19"/>
  <c r="G38" i="19" s="1"/>
  <c r="F36" i="19"/>
  <c r="G36" i="19" s="1"/>
  <c r="F34" i="19"/>
  <c r="G34" i="19" s="1"/>
  <c r="F32" i="19"/>
  <c r="G32" i="19" s="1"/>
  <c r="F30" i="19"/>
  <c r="G30" i="19" s="1"/>
  <c r="F28" i="19"/>
  <c r="G28" i="19" s="1"/>
  <c r="F26" i="19"/>
  <c r="G26" i="19" s="1"/>
  <c r="F24" i="19"/>
  <c r="G24" i="19" s="1"/>
  <c r="F22" i="19"/>
  <c r="G22" i="19" s="1"/>
  <c r="F20" i="19"/>
  <c r="G20" i="19" s="1"/>
  <c r="F18" i="19"/>
  <c r="G18" i="19" s="1"/>
  <c r="F16" i="19"/>
  <c r="G16" i="19" s="1"/>
  <c r="F14" i="19"/>
  <c r="G14" i="19" s="1"/>
  <c r="F12" i="19"/>
  <c r="G12" i="19" s="1"/>
  <c r="F10" i="19"/>
  <c r="G10" i="19" s="1"/>
  <c r="F8" i="19"/>
  <c r="G8" i="19" s="1"/>
  <c r="F6" i="19"/>
  <c r="G6" i="19" s="1"/>
  <c r="F4" i="19"/>
  <c r="G4" i="19" s="1"/>
  <c r="F53" i="21"/>
  <c r="F51" i="21"/>
  <c r="G51" i="21" s="1"/>
  <c r="F49" i="21"/>
  <c r="G49" i="21" s="1"/>
  <c r="F47" i="21"/>
  <c r="G47" i="21" s="1"/>
  <c r="F45" i="21"/>
  <c r="F43" i="21"/>
  <c r="G43" i="21" s="1"/>
  <c r="F41" i="21"/>
  <c r="G41" i="21" s="1"/>
  <c r="F39" i="21"/>
  <c r="F37" i="21"/>
  <c r="G37" i="21" s="1"/>
  <c r="F35" i="21"/>
  <c r="G35" i="21" s="1"/>
  <c r="F33" i="21"/>
  <c r="F31" i="21"/>
  <c r="G31" i="21" s="1"/>
  <c r="F29" i="21"/>
  <c r="F27" i="21"/>
  <c r="F25" i="21"/>
  <c r="G25" i="21" s="1"/>
  <c r="F23" i="21"/>
  <c r="G23" i="21" s="1"/>
  <c r="F21" i="21"/>
  <c r="G21" i="21" s="1"/>
  <c r="F19" i="21"/>
  <c r="G19" i="21" s="1"/>
  <c r="F17" i="21"/>
  <c r="G17" i="21" s="1"/>
  <c r="F15" i="21"/>
  <c r="F13" i="21"/>
  <c r="G13" i="21" s="1"/>
  <c r="F11" i="21"/>
  <c r="G11" i="21" s="1"/>
  <c r="F9" i="21"/>
  <c r="G9" i="21" s="1"/>
  <c r="F7" i="21"/>
  <c r="G7" i="21" s="1"/>
  <c r="F5" i="21"/>
  <c r="F3" i="21"/>
  <c r="G3" i="21" s="1"/>
  <c r="F10" i="23"/>
  <c r="G10" i="23" s="1"/>
  <c r="F18" i="23"/>
  <c r="G18" i="23" s="1"/>
  <c r="F26" i="23"/>
  <c r="G26" i="23" s="1"/>
  <c r="F34" i="23"/>
  <c r="G34" i="23" s="1"/>
  <c r="F42" i="23"/>
  <c r="G42" i="23" s="1"/>
  <c r="F50" i="23"/>
  <c r="G50" i="23" s="1"/>
  <c r="F42" i="20"/>
  <c r="G42" i="20" s="1"/>
  <c r="F44" i="20"/>
  <c r="F7" i="20" l="1"/>
  <c r="G7" i="20" s="1"/>
  <c r="F14" i="20"/>
  <c r="G14" i="20" s="1"/>
  <c r="F5" i="20"/>
  <c r="F48" i="20"/>
  <c r="F15" i="20"/>
  <c r="G15" i="20" s="1"/>
  <c r="F29" i="20"/>
  <c r="F26" i="20"/>
  <c r="G26" i="20" s="1"/>
  <c r="F25" i="20"/>
  <c r="G25" i="20" s="1"/>
  <c r="G45" i="21"/>
  <c r="F47" i="20"/>
  <c r="G47" i="20" s="1"/>
  <c r="F20" i="20"/>
  <c r="G20" i="20" s="1"/>
  <c r="F13" i="20"/>
  <c r="G13" i="20" s="1"/>
  <c r="F3" i="20"/>
  <c r="G3" i="20" s="1"/>
  <c r="F27" i="20"/>
  <c r="G27" i="20" s="1"/>
  <c r="F23" i="20"/>
  <c r="G23" i="20" s="1"/>
  <c r="F11" i="20"/>
  <c r="G11" i="20" s="1"/>
  <c r="F31" i="20"/>
  <c r="G31" i="20" s="1"/>
  <c r="F38" i="20"/>
  <c r="G38" i="20" s="1"/>
  <c r="F10" i="20"/>
  <c r="G10" i="20" s="1"/>
  <c r="F21" i="20"/>
  <c r="F17" i="20"/>
  <c r="G17" i="20" s="1"/>
  <c r="F18" i="20"/>
  <c r="F46" i="20"/>
  <c r="G46" i="20" s="1"/>
  <c r="F16" i="20"/>
  <c r="G16" i="20" s="1"/>
  <c r="F41" i="20"/>
  <c r="G41" i="20" s="1"/>
  <c r="F36" i="20"/>
  <c r="G36" i="20" s="1"/>
  <c r="F50" i="20"/>
  <c r="G50" i="20" s="1"/>
  <c r="G33" i="21"/>
  <c r="F39" i="20"/>
  <c r="G39" i="20" s="1"/>
  <c r="F40" i="20"/>
  <c r="G40" i="20" s="1"/>
  <c r="F24" i="20"/>
  <c r="F49" i="20"/>
  <c r="G49" i="20" s="1"/>
  <c r="F19" i="20"/>
  <c r="G19" i="20" s="1"/>
  <c r="F53" i="20"/>
  <c r="G53" i="20" s="1"/>
  <c r="G5" i="20"/>
  <c r="F34" i="20"/>
  <c r="G34" i="20" s="1"/>
  <c r="G51" i="20"/>
  <c r="F32" i="20"/>
  <c r="G32" i="20" s="1"/>
  <c r="F28" i="20"/>
  <c r="G28" i="20" s="1"/>
  <c r="F43" i="20"/>
  <c r="G43" i="20" s="1"/>
  <c r="F22" i="20"/>
  <c r="F30" i="20"/>
  <c r="G30" i="20" s="1"/>
  <c r="F37" i="20"/>
  <c r="G37" i="20" s="1"/>
  <c r="F8" i="20"/>
  <c r="G8" i="20" s="1"/>
  <c r="F35" i="20"/>
  <c r="G35" i="20" s="1"/>
  <c r="F6" i="20"/>
  <c r="G6" i="20" s="1"/>
  <c r="F33" i="20"/>
  <c r="G33" i="20" s="1"/>
  <c r="F9" i="20"/>
  <c r="G9" i="20" s="1"/>
  <c r="G22" i="20"/>
  <c r="G54" i="20"/>
  <c r="G44" i="20"/>
  <c r="G32" i="21"/>
  <c r="G12" i="21"/>
  <c r="G48" i="20"/>
  <c r="G21" i="20"/>
  <c r="G15" i="21"/>
  <c r="G52" i="20"/>
  <c r="G34" i="21"/>
  <c r="G29" i="21"/>
  <c r="G8" i="21"/>
  <c r="G27" i="21"/>
  <c r="G24" i="20"/>
  <c r="G38" i="21"/>
  <c r="G53" i="21"/>
  <c r="G39" i="21"/>
  <c r="G26" i="21"/>
  <c r="G18" i="20"/>
  <c r="G29" i="20"/>
  <c r="G12" i="20"/>
  <c r="G30" i="21"/>
  <c r="G18" i="21"/>
  <c r="G4" i="20"/>
  <c r="G44" i="21"/>
  <c r="G5" i="21"/>
</calcChain>
</file>

<file path=xl/sharedStrings.xml><?xml version="1.0" encoding="utf-8"?>
<sst xmlns="http://schemas.openxmlformats.org/spreadsheetml/2006/main" count="2333" uniqueCount="191">
  <si>
    <t>Code</t>
  </si>
  <si>
    <t xml:space="preserve">State </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</si>
  <si>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</si>
  <si>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</si>
  <si>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</si>
  <si>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</si>
  <si>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</si>
  <si>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</si>
  <si>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</si>
  <si>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</si>
  <si>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</si>
  <si>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</si>
  <si>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</si>
  <si>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</si>
  <si>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</si>
  <si>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</si>
  <si>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</si>
  <si>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</si>
  <si>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</si>
  <si>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</si>
  <si>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</si>
  <si>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</si>
  <si>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</si>
  <si>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</si>
  <si>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</si>
  <si>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</si>
  <si>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</si>
  <si>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</si>
  <si>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</si>
  <si>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</si>
  <si>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</si>
  <si>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</si>
  <si>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</si>
  <si>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</si>
  <si>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</si>
  <si>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</si>
  <si>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</si>
  <si>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</si>
  <si>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</si>
  <si>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</si>
  <si>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</si>
  <si>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</si>
  <si>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</si>
  <si>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</si>
  <si>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</si>
  <si>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</si>
  <si>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</si>
  <si>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</si>
  <si>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</si>
  <si>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</si>
  <si>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</si>
  <si>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</si>
  <si>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</si>
  <si>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</si>
  <si>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</si>
  <si>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</si>
  <si>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</si>
  <si>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</si>
  <si>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</si>
  <si>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</si>
  <si>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</si>
  <si>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</si>
  <si>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</si>
  <si>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</si>
  <si>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</si>
  <si>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</si>
  <si>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</si>
  <si>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</si>
  <si>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</si>
  <si>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</si>
  <si>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</si>
  <si>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</si>
  <si>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</si>
  <si>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</si>
  <si>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</si>
  <si>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</si>
  <si>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</si>
  <si>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</si>
  <si>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</si>
  <si>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</si>
  <si>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</si>
  <si>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</si>
  <si>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</si>
  <si>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</si>
  <si>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</si>
  <si>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</si>
  <si>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</si>
  <si>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</si>
  <si>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</si>
  <si>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</si>
  <si>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US</t>
  </si>
  <si>
    <t>United States</t>
  </si>
  <si>
    <t>UT</t>
  </si>
  <si>
    <t>Utah</t>
  </si>
  <si>
    <t>VT</t>
  </si>
  <si>
    <t>Vermont</t>
  </si>
  <si>
    <t>VA</t>
  </si>
  <si>
    <t>Virginia</t>
  </si>
  <si>
    <t>WA</t>
  </si>
  <si>
    <t>Washington</t>
  </si>
  <si>
    <t>WV</t>
  </si>
  <si>
    <t>West Virginia</t>
  </si>
  <si>
    <t>WI</t>
  </si>
  <si>
    <t>Wisconsin</t>
  </si>
  <si>
    <t>WY</t>
  </si>
  <si>
    <t>Wyoming</t>
  </si>
  <si>
    <t>Utilities</t>
  </si>
  <si>
    <t>K-12</t>
  </si>
  <si>
    <t>Fire</t>
  </si>
  <si>
    <t>State</t>
  </si>
  <si>
    <t>Mean</t>
  </si>
  <si>
    <t xml:space="preserve">Category </t>
  </si>
  <si>
    <t>Zone</t>
  </si>
  <si>
    <t>Higher</t>
  </si>
  <si>
    <t>Housing</t>
  </si>
  <si>
    <t>Resources</t>
  </si>
  <si>
    <t>Parks</t>
  </si>
  <si>
    <t>Corrections</t>
  </si>
  <si>
    <t>Transit</t>
  </si>
  <si>
    <t>ONET Index</t>
  </si>
  <si>
    <t>Highway</t>
  </si>
  <si>
    <t>Police</t>
  </si>
  <si>
    <t>Admin</t>
  </si>
  <si>
    <t>Financial</t>
  </si>
  <si>
    <t>Judicial</t>
  </si>
  <si>
    <t>Unexplained Difference</t>
  </si>
  <si>
    <t>Disc.</t>
  </si>
  <si>
    <t>Some College</t>
  </si>
  <si>
    <t>Bachelor's Degree</t>
  </si>
  <si>
    <t>Graduate Degree</t>
  </si>
  <si>
    <t>Mean Annual Wage for Worker with a Bachelor's Degree</t>
  </si>
  <si>
    <t>Average Annual Salary for K12 Employees</t>
  </si>
  <si>
    <r>
      <rPr>
        <b/>
        <sz val="12"/>
        <color theme="1"/>
        <rFont val="Calibri"/>
        <family val="2"/>
        <scheme val="minor"/>
      </rPr>
      <t>Source:</t>
    </r>
    <r>
      <rPr>
        <sz val="12"/>
        <color theme="1"/>
        <rFont val="Calibri"/>
        <family val="2"/>
        <scheme val="minor"/>
      </rPr>
      <t xml:space="preserve"> Payroll information from US Census Bureau State and Local Government Employment and Payroll Data. State wage data from Bureau of Labor Statistics State Occupational Employment and Wage Estimates by Occupation and State. Occupations were matched with education levels based on Occupational Information Network (ONET) Crosswalks. 
</t>
    </r>
    <r>
      <rPr>
        <b/>
        <sz val="12"/>
        <color theme="1"/>
        <rFont val="Calibri"/>
        <family val="2"/>
        <scheme val="minor"/>
      </rPr>
      <t>Notes:</t>
    </r>
    <r>
      <rPr>
        <sz val="12"/>
        <color theme="1"/>
        <rFont val="Calibri"/>
        <family val="2"/>
        <scheme val="minor"/>
      </rPr>
      <t xml:space="preserve"> The ONET index is created by dividing mean state wage by mean national wage (for a given education level), representing how much more or less workers in a state were paid than the national average. The expected wage multiplies the average national payroll by the state's ONET index, producing a measure of what an employee of this expenditure class would make based on labor market factors in a state. The unexplained difference is actual payroll minus expected wage, or the portion of actual payroll that deviates from the wage that labor market forces would predict for workers in that state. </t>
    </r>
  </si>
  <si>
    <t>Expected Wage</t>
  </si>
  <si>
    <t>Mean Annual Wage for Worker with a Graduate Degree</t>
  </si>
  <si>
    <t>Average Annual Salary for Higher Education Employees</t>
  </si>
  <si>
    <t>Table 2 - Explained and Unexplained Higher Education Wages</t>
  </si>
  <si>
    <t>Table 1 - Explained and Unexplained K12 Education Wages</t>
  </si>
  <si>
    <t>Mean Annual Wage for Worker with Some College Education</t>
  </si>
  <si>
    <t>Average Annual Salary for Highway Employees</t>
  </si>
  <si>
    <t>Table 3 - Explained and Unexplained Highway Wages</t>
  </si>
  <si>
    <t>Table 4 - Explained and Unexplained Public Transit Wages</t>
  </si>
  <si>
    <t>Table 5 - Explained and Unexplained Correction Wages</t>
  </si>
  <si>
    <t>Table 6 - Explained and Unexplained Police Wages</t>
  </si>
  <si>
    <t>Average Annual Salary for Transit Employees</t>
  </si>
  <si>
    <t>Average Annual Salary for Corrections Employees</t>
  </si>
  <si>
    <t>Average Annual Salary for Police Employees</t>
  </si>
  <si>
    <t>Table 7 - Explained and Unexplained Fire Wages</t>
  </si>
  <si>
    <t>Average Annual Salary for Fire Employees</t>
  </si>
  <si>
    <t>Table 8 - Explained and Unexplained Housing and Urban Development Wages</t>
  </si>
  <si>
    <t>Average Annual Salary for Housing Employees</t>
  </si>
  <si>
    <t>Table 9 - Explained and Unexplained Park Wages</t>
  </si>
  <si>
    <t>Average Annual Salary for Park Employees</t>
  </si>
  <si>
    <t>Table 10 - Explained and Unexplained Natural Resource Wages</t>
  </si>
  <si>
    <t>Average Annual Salary for Natural Resource Employees</t>
  </si>
  <si>
    <t>Average Annual Salary for Financial Administration Employees</t>
  </si>
  <si>
    <t>Average Annual Salary for Judicial Employees</t>
  </si>
  <si>
    <t>Average Annual Salary for General Administration Employees</t>
  </si>
  <si>
    <t xml:space="preserve">Total </t>
  </si>
  <si>
    <t>Some High School (1)</t>
  </si>
  <si>
    <t>High School Graduate (2)</t>
  </si>
  <si>
    <t>Some College (3)</t>
  </si>
  <si>
    <t>Bachelor's Degree (4)</t>
  </si>
  <si>
    <t>Graduate Degree (5)</t>
  </si>
  <si>
    <t>No Code (0)</t>
  </si>
  <si>
    <t>K12</t>
  </si>
  <si>
    <t>Highways</t>
  </si>
  <si>
    <t xml:space="preserve">Housing and Community Development </t>
  </si>
  <si>
    <t xml:space="preserve">Parks </t>
  </si>
  <si>
    <t>Natural Resources</t>
  </si>
  <si>
    <t>Sewerage</t>
  </si>
  <si>
    <t>Solid Waste</t>
  </si>
  <si>
    <t>Water</t>
  </si>
  <si>
    <t xml:space="preserve">Electric </t>
  </si>
  <si>
    <t>Gas</t>
  </si>
  <si>
    <t>k12</t>
  </si>
  <si>
    <r>
      <rPr>
        <b/>
        <sz val="12"/>
        <color theme="1"/>
        <rFont val="Calibri"/>
        <family val="2"/>
        <scheme val="minor"/>
      </rPr>
      <t>Source:</t>
    </r>
    <r>
      <rPr>
        <sz val="12"/>
        <color theme="1"/>
        <rFont val="Calibri"/>
        <family val="2"/>
        <scheme val="minor"/>
      </rPr>
      <t xml:space="preserve"> US Census Bureau. 2012 State and Local Government Payroll downloadable data file – Aggregated data by government function for each state area. Released March 6, 2014.
</t>
    </r>
    <r>
      <rPr>
        <b/>
        <sz val="12"/>
        <color theme="1"/>
        <rFont val="Calibri"/>
        <family val="2"/>
        <scheme val="minor"/>
      </rPr>
      <t>Notes:</t>
    </r>
    <r>
      <rPr>
        <sz val="12"/>
        <color theme="1"/>
        <rFont val="Calibri"/>
        <family val="2"/>
        <scheme val="minor"/>
      </rPr>
      <t xml:space="preserve"> Calculations based on US Census Data and author calculations, which take March payroll figures multiplied by the number of months worked (12 in all cases but education and natural resources, which use 10), then divided by number of full time equivilent workers.  </t>
    </r>
  </si>
  <si>
    <r>
      <rPr>
        <b/>
        <sz val="12"/>
        <color theme="1"/>
        <rFont val="Calibri"/>
        <family val="2"/>
        <scheme val="minor"/>
      </rPr>
      <t xml:space="preserve">Source: </t>
    </r>
    <r>
      <rPr>
        <sz val="12"/>
        <color theme="1"/>
        <rFont val="Calibri"/>
        <family val="2"/>
        <scheme val="minor"/>
      </rPr>
      <t xml:space="preserve">Occupational Information Network (ONET) Crosswalks and Author's Calculations.  </t>
    </r>
  </si>
  <si>
    <r>
      <rPr>
        <b/>
        <sz val="12"/>
        <color theme="1"/>
        <rFont val="Calibri"/>
        <family val="2"/>
        <scheme val="minor"/>
      </rPr>
      <t>Source:</t>
    </r>
    <r>
      <rPr>
        <sz val="12"/>
        <color theme="1"/>
        <rFont val="Calibri"/>
        <family val="2"/>
        <scheme val="minor"/>
      </rPr>
      <t xml:space="preserve"> State wage data from Bureau of Labor Statistics State Occupational Employment and Wage Estimates by Occupation and State. Occupations were matched with education levels based on Occupational Information Network (ONET) Crosswalks, obtained from the ONET Resource Center, Production Database – O*NET 20.1. Job Zones. Updated October 2015. 
</t>
    </r>
    <r>
      <rPr>
        <b/>
        <sz val="12"/>
        <color theme="1"/>
        <rFont val="Calibri"/>
        <family val="2"/>
        <scheme val="minor"/>
      </rPr>
      <t>Notes:</t>
    </r>
    <r>
      <rPr>
        <sz val="12"/>
        <color theme="1"/>
        <rFont val="Calibri"/>
        <family val="2"/>
        <scheme val="minor"/>
      </rPr>
      <t xml:space="preserve"> The data are by state and occupation, so we calculate the average wage by occupations in an ONET code by state. </t>
    </r>
  </si>
  <si>
    <t>Table 11 - Explained and Unexplained Solid Waste Wages</t>
  </si>
  <si>
    <t>Table 12 - Explained and Unexplained Sewerage Wages</t>
  </si>
  <si>
    <t>Table 13 - Explained and Unexplained Water Supply Wages</t>
  </si>
  <si>
    <t>Table 15 - Explained and Unexplained Gas Supply Wages</t>
  </si>
  <si>
    <t>Table 16 - Explained and Unexplained Financial Administration Wages</t>
  </si>
  <si>
    <t>Table 17 - Explained and Unexplained Judicial Wages</t>
  </si>
  <si>
    <t>Table 18 - Explained and Unexplained General Administration Wages</t>
  </si>
  <si>
    <t>Table 19 - Payroll Per Employee (2012)</t>
  </si>
  <si>
    <t xml:space="preserve">Table 20 - Mean Annual Wage by State and ONET Code </t>
  </si>
  <si>
    <t>Table 21 - Crosswalk</t>
  </si>
  <si>
    <t>Average Annual Salary for Water Supply Employees</t>
  </si>
  <si>
    <t>Table 14 - Explained and Unexplained Electric Utility Wages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</si>
</sst>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7" x14ac:knownFonts="1">
    <font>
      <sz val="12"/>
      <color theme="1"/>
      <name val="Calibri"/>
      <family val="2"/>
      <scheme val="minor"/>
    </font>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theme="1"/>
      <name val="Cambria"/>
      <family val="1"/>
    </font>
    <font>
      <b/>
      <sz val="12"/>
      <color theme="1"/>
      <name val="Calibri"/>
      <family val="2"/>
      <scheme val="minor"/>
    </font>
  </fonts>
  <fills count="2">
    <fill>
      <patternFill patternType="none"/>
    </fill>
    <fill>
      <patternFill patternType="gray125"/>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s>
  <cellStyleXfs count="16">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6">
    <xf numFmtId="0" fontId="0" fillId="0" borderId="0" xfId="0"/>
    <xf numFmtId="164" fontId="0" fillId="0" borderId="0" xfId="1" applyFont="1"/>
    <xf numFmtId="0" fontId="5" fillId="0" borderId="0" xfId="0" applyFont="1" applyAlignment="1">
      <alignment vertical="center"/>
    </xf>
    <xf numFmtId="0" fontId="0" fillId="0" borderId="5" xfId="0" applyBorder="1"/>
    <xf numFmtId="0" fontId="0" fillId="0" borderId="11" xfId="0" applyBorder="1"/>
    <xf numFmtId="0" fontId="0" fillId="0" borderId="12" xfId="0" applyBorder="1"/>
    <xf numFmtId="0" fontId="0" fillId="0" borderId="13" xfId="0" applyBorder="1"/>
    <xf numFmtId="164" fontId="0" fillId="0" borderId="11" xfId="1" applyFont="1" applyBorder="1"/>
    <xf numFmtId="164" fontId="0" fillId="0" borderId="12" xfId="1" applyFont="1" applyBorder="1"/>
    <xf numFmtId="164" fontId="0" fillId="0" borderId="13" xfId="1" applyFont="1" applyBorder="1"/>
    <xf numFmtId="164" fontId="0" fillId="0" borderId="11" xfId="0" applyNumberFormat="1" applyBorder="1"/>
    <xf numFmtId="164" fontId="0" fillId="0" borderId="12" xfId="0" applyNumberFormat="1" applyBorder="1"/>
    <xf numFmtId="164" fontId="0" fillId="0" borderId="13" xfId="0" applyNumberFormat="1" applyBorder="1"/>
    <xf numFmtId="43" fontId="0" fillId="0" borderId="11" xfId="0" applyNumberFormat="1" applyBorder="1"/>
    <xf numFmtId="43" fontId="0" fillId="0" borderId="12" xfId="0" applyNumberFormat="1" applyBorder="1"/>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0" fillId="0" borderId="5" xfId="0" applyBorder="1" applyAlignment="1"/>
    <xf numFmtId="0" fontId="0" fillId="0" borderId="14" xfId="0" applyBorder="1"/>
    <xf numFmtId="0" fontId="2" fillId="0" borderId="4" xfId="0" applyFont="1" applyBorder="1"/>
    <xf numFmtId="0" fontId="0" fillId="0" borderId="4" xfId="0" applyBorder="1"/>
    <xf numFmtId="0" fontId="0" fillId="0" borderId="9" xfId="0" applyBorder="1"/>
    <xf numFmtId="0" fontId="0" fillId="0" borderId="15" xfId="0" applyBorder="1"/>
    <xf numFmtId="0" fontId="6" fillId="0" borderId="1" xfId="0" applyFont="1" applyBorder="1"/>
    <xf numFmtId="0" fontId="6" fillId="0" borderId="2" xfId="0" applyFont="1" applyBorder="1"/>
    <xf numFmtId="0" fontId="6" fillId="0" borderId="3" xfId="0" applyFont="1" applyBorder="1"/>
    <xf numFmtId="0" fontId="0" fillId="0" borderId="0" xfId="0" applyBorder="1" applyAlignment="1">
      <alignment vertical="top"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6" xfId="0" applyBorder="1" applyAlignment="1">
      <alignment horizontal="left" wrapText="1"/>
    </xf>
    <xf numFmtId="0" fontId="0" fillId="0" borderId="4" xfId="0" applyBorder="1" applyAlignment="1">
      <alignment horizontal="left" wrapText="1"/>
    </xf>
    <xf numFmtId="0" fontId="0" fillId="0" borderId="0" xfId="0" applyBorder="1" applyAlignment="1">
      <alignment horizontal="left" wrapText="1"/>
    </xf>
    <xf numFmtId="0" fontId="0" fillId="0" borderId="14"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5" xfId="0" applyBorder="1" applyAlignment="1">
      <alignment horizontal="left"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5"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0" xfId="0" applyFont="1" applyBorder="1" applyAlignment="1">
      <alignment horizontal="center"/>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0" fontId="0" fillId="0" borderId="4" xfId="0" applyFill="1" applyBorder="1" applyAlignment="1">
      <alignment horizontal="left" vertical="top" wrapText="1"/>
    </xf>
    <xf numFmtId="0" fontId="0" fillId="0" borderId="0" xfId="0" applyFill="1" applyBorder="1" applyAlignment="1">
      <alignment horizontal="left" vertical="top" wrapText="1"/>
    </xf>
    <xf numFmtId="0" fontId="0" fillId="0" borderId="14"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5" xfId="0" applyFill="1" applyBorder="1" applyAlignment="1">
      <alignment horizontal="left" vertical="top" wrapText="1"/>
    </xf>
  </cellXfs>
  <cellStyles count="16">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x14ac:dyDescent="0.25">
      <c r="A1" s="27" t="s">
        <v>137</v>
      </c>
      <c r="B1" s="28"/>
      <c r="C1" s="28"/>
      <c r="D1" s="28"/>
      <c r="E1" s="28"/>
      <c r="F1" s="28"/>
      <c r="G1" s="28"/>
      <c r="I1" t="s">
        <v>175</v>
      </c>
    </row>
    <row r="2" spans="1:9" ht="32.1" customHeight="1" x14ac:dyDescent="0.25">
      <c r="A2" s="15" t="s">
        <v>0</v>
      </c>
      <c r="B2" s="15" t="s">
        <v>1</v>
      </c>
      <c r="C2" s="16" t="s">
        <v>130</v>
      </c>
      <c r="D2" s="15" t="s">
        <v>119</v>
      </c>
      <c r="E2" s="16" t="s">
        <v>131</v>
      </c>
      <c r="F2" s="15" t="s">
        <v>133</v>
      </c>
      <c r="G2" s="15" t="s">
        <v>125</v>
      </c>
    </row>
    <row r="3" spans="1:9" x14ac:dyDescent="0.25">
      <c r="A3" s="4" t="s">
        <v>90</v>
      </c>
      <c r="B3" s="4" t="s">
        <v>91</v>
      </c>
      <c r="C3" s="7">
        <f>INDEX('Mean Zone'!$C$4:$I$55,MATCH($B3,'Mean Zone'!$B$4:$B$55,0),MATCH("Bachelor's Degree (4)",'Mean Zone'!$C$2:$I$2,0))</f>
        <v>65288.240997770139</v>
      </c>
      <c r="D3" s="10">
        <f>C3/$C$3</f>
        <v>1</v>
      </c>
      <c r="E3" s="7">
        <f>INDEX('Payroll per Employee'!$C$3:$T$54,MATCH($B3,'Payroll per Employee'!$B$3:$B$54,0),MATCH('K-12'!$I$1,'Payroll per Employee'!$C$2:$T$2,0))</f>
        <v>39247.356305238187</v>
      </c>
      <c r="F3" s="10">
        <f>$E$3*D3</f>
        <v>39247.356305238187</v>
      </c>
      <c r="G3" s="13">
        <f>E3-F3</f>
        <v>0</v>
      </c>
    </row>
    <row r="4" spans="1:9" x14ac:dyDescent="0.25">
      <c r="A4" s="5" t="s">
        <v>2</v>
      </c>
      <c r="B4" s="5" t="s">
        <v>3</v>
      </c>
      <c r="C4" s="8">
        <f>INDEX('Mean Zone'!$C$4:$I$55,MATCH($B4,'Mean Zone'!$B$4:$B$55,0),MATCH("Bachelor's Degree (4)",'Mean Zone'!$C$2:$I$2,0))</f>
        <v>63081.487719698503</v>
      </c>
      <c r="D4" s="11">
        <f>C4/$C$3</f>
        <v>0.96619983561592648</v>
      </c>
      <c r="E4" s="8">
        <f>INDEX('Payroll per Employee'!$C$3:$T$54,MATCH($B4,'Payroll per Employee'!$B$3:$B$54,0),MATCH('K-12'!$I$1,'Payroll per Employee'!$C$2:$T$2,0))</f>
        <v>31204.118912831444</v>
      </c>
      <c r="F4" s="11">
        <f>$E$3*D4</f>
        <v>37920.789210480834</v>
      </c>
      <c r="G4" s="14">
        <f>E4-F4</f>
        <v>-6716.6702976493907</v>
      </c>
    </row>
    <row r="5" spans="1:9" x14ac:dyDescent="0.25">
      <c r="A5" s="5" t="s">
        <v>4</v>
      </c>
      <c r="B5" s="5" t="s">
        <v>5</v>
      </c>
      <c r="C5" s="8">
        <f>INDEX('Mean Zone'!$C$4:$I$55,MATCH($B5,'Mean Zone'!$B$4:$B$55,0),MATCH("Bachelor's Degree (4)",'Mean Zone'!$C$2:$I$2,0))</f>
        <v>70242.904103554596</v>
      </c>
      <c r="D5" s="11">
        <f t="shared" ref="D5:D54" si="0">C5/$C$3</f>
        <v>1.0758890579691629</v>
      </c>
      <c r="E5" s="8">
        <f>INDEX('Payroll per Employee'!$C$3:$T$54,MATCH($B5,'Payroll per Employee'!$B$3:$B$54,0),MATCH('K-12'!$I$1,'Payroll per Employee'!$C$2:$T$2,0))</f>
        <v>44070.32218874526</v>
      </c>
      <c r="F5" s="11">
        <f t="shared" ref="F5:F54" si="1">$E$3*D5</f>
        <v>42225.801203022798</v>
      </c>
      <c r="G5" s="14">
        <f t="shared" ref="G5:G54" si="2">E5-F5</f>
        <v>1844.5209857224618</v>
      </c>
    </row>
    <row r="6" spans="1:9" x14ac:dyDescent="0.25">
      <c r="A6" s="5" t="s">
        <v>6</v>
      </c>
      <c r="B6" s="5" t="s">
        <v>7</v>
      </c>
      <c r="C6" s="8">
        <f>INDEX('Mean Zone'!$C$4:$I$55,MATCH($B6,'Mean Zone'!$B$4:$B$55,0),MATCH("Bachelor's Degree (4)",'Mean Zone'!$C$2:$I$2,0))</f>
        <v>62856.643550241402</v>
      </c>
      <c r="D6" s="11">
        <f t="shared" si="0"/>
        <v>0.96275596630621763</v>
      </c>
      <c r="E6" s="8">
        <f>INDEX('Payroll per Employee'!$C$3:$T$54,MATCH($B6,'Payroll per Employee'!$B$3:$B$54,0),MATCH('K-12'!$I$1,'Payroll per Employee'!$C$2:$T$2,0))</f>
        <v>32702.080666313475</v>
      </c>
      <c r="F6" s="11">
        <f t="shared" si="1"/>
        <v>37785.626444614012</v>
      </c>
      <c r="G6" s="14">
        <f t="shared" si="2"/>
        <v>-5083.5457783005368</v>
      </c>
    </row>
    <row r="7" spans="1:9" x14ac:dyDescent="0.25">
      <c r="A7" s="5" t="s">
        <v>8</v>
      </c>
      <c r="B7" s="5" t="s">
        <v>9</v>
      </c>
      <c r="C7" s="8">
        <f>INDEX('Mean Zone'!$C$4:$I$55,MATCH($B7,'Mean Zone'!$B$4:$B$55,0),MATCH("Bachelor's Degree (4)",'Mean Zone'!$C$2:$I$2,0))</f>
        <v>58173.853081583598</v>
      </c>
      <c r="D7" s="11">
        <f t="shared" si="0"/>
        <v>0.89103109828874816</v>
      </c>
      <c r="E7" s="8">
        <f>INDEX('Payroll per Employee'!$C$3:$T$54,MATCH($B7,'Payroll per Employee'!$B$3:$B$54,0),MATCH('K-12'!$I$1,'Payroll per Employee'!$C$2:$T$2,0))</f>
        <v>30641.014168839589</v>
      </c>
      <c r="F7" s="11">
        <f t="shared" si="1"/>
        <v>34970.614993586205</v>
      </c>
      <c r="G7" s="14">
        <f t="shared" si="2"/>
        <v>-4329.6008247466161</v>
      </c>
    </row>
    <row r="8" spans="1:9" x14ac:dyDescent="0.25">
      <c r="A8" s="5" t="s">
        <v>10</v>
      </c>
      <c r="B8" s="5" t="s">
        <v>11</v>
      </c>
      <c r="C8" s="8">
        <f>INDEX('Mean Zone'!$C$4:$I$55,MATCH($B8,'Mean Zone'!$B$4:$B$55,0),MATCH("Bachelor's Degree (4)",'Mean Zone'!$C$2:$I$2,0))</f>
        <v>78113.635791720706</v>
      </c>
      <c r="D8" s="11">
        <f t="shared" si="0"/>
        <v>1.1964426456885031</v>
      </c>
      <c r="E8" s="8">
        <f>INDEX('Payroll per Employee'!$C$3:$T$54,MATCH($B8,'Payroll per Employee'!$B$3:$B$54,0),MATCH('K-12'!$I$1,'Payroll per Employee'!$C$2:$T$2,0))</f>
        <v>49023.623004809808</v>
      </c>
      <c r="F8" s="11">
        <f t="shared" si="1"/>
        <v>46957.210814118531</v>
      </c>
      <c r="G8" s="14">
        <f t="shared" si="2"/>
        <v>2066.4121906912769</v>
      </c>
    </row>
    <row r="9" spans="1:9" x14ac:dyDescent="0.25">
      <c r="A9" s="5" t="s">
        <v>12</v>
      </c>
      <c r="B9" s="5" t="s">
        <v>13</v>
      </c>
      <c r="C9" s="8">
        <f>INDEX('Mean Zone'!$C$4:$I$55,MATCH($B9,'Mean Zone'!$B$4:$B$55,0),MATCH("Bachelor's Degree (4)",'Mean Zone'!$C$2:$I$2,0))</f>
        <v>69999.840711413897</v>
      </c>
      <c r="D9" s="11">
        <f t="shared" si="0"/>
        <v>1.0721661304032479</v>
      </c>
      <c r="E9" s="8">
        <f>INDEX('Payroll per Employee'!$C$3:$T$54,MATCH($B9,'Payroll per Employee'!$B$3:$B$54,0),MATCH('K-12'!$I$1,'Payroll per Employee'!$C$2:$T$2,0))</f>
        <v>35501.327374754139</v>
      </c>
      <c r="F9" s="11">
        <f t="shared" si="1"/>
        <v>42079.686138344739</v>
      </c>
      <c r="G9" s="14">
        <f t="shared" si="2"/>
        <v>-6578.3587635906006</v>
      </c>
    </row>
    <row r="10" spans="1:9" x14ac:dyDescent="0.25">
      <c r="A10" s="5" t="s">
        <v>14</v>
      </c>
      <c r="B10" s="5" t="s">
        <v>15</v>
      </c>
      <c r="C10" s="8">
        <f>INDEX('Mean Zone'!$C$4:$I$55,MATCH($B10,'Mean Zone'!$B$4:$B$55,0),MATCH("Bachelor's Degree (4)",'Mean Zone'!$C$2:$I$2,0))</f>
        <v>75990.326731272493</v>
      </c>
      <c r="D10" s="11">
        <f t="shared" si="0"/>
        <v>1.1639205708401283</v>
      </c>
      <c r="E10" s="8">
        <f>INDEX('Payroll per Employee'!$C$3:$T$54,MATCH($B10,'Payroll per Employee'!$B$3:$B$54,0),MATCH('K-12'!$I$1,'Payroll per Employee'!$C$2:$T$2,0))</f>
        <v>49978.455975331097</v>
      </c>
      <c r="F10" s="11">
        <f t="shared" si="1"/>
        <v>45680.805354758741</v>
      </c>
      <c r="G10" s="14">
        <f t="shared" si="2"/>
        <v>4297.6506205723563</v>
      </c>
    </row>
    <row r="11" spans="1:9" x14ac:dyDescent="0.25">
      <c r="A11" s="5" t="s">
        <v>16</v>
      </c>
      <c r="B11" s="5" t="s">
        <v>17</v>
      </c>
      <c r="C11" s="8">
        <f>INDEX('Mean Zone'!$C$4:$I$55,MATCH($B11,'Mean Zone'!$B$4:$B$55,0),MATCH("Bachelor's Degree (4)",'Mean Zone'!$C$2:$I$2,0))</f>
        <v>71559.517539457302</v>
      </c>
      <c r="D11" s="11">
        <f t="shared" si="0"/>
        <v>1.096055222898429</v>
      </c>
      <c r="E11" s="8">
        <f>INDEX('Payroll per Employee'!$C$3:$T$54,MATCH($B11,'Payroll per Employee'!$B$3:$B$54,0),MATCH('K-12'!$I$1,'Payroll per Employee'!$C$2:$T$2,0))</f>
        <v>43589.980868109531</v>
      </c>
      <c r="F11" s="11">
        <f t="shared" si="1"/>
        <v>43017.269863311907</v>
      </c>
      <c r="G11" s="14">
        <f t="shared" si="2"/>
        <v>572.7110047976239</v>
      </c>
    </row>
    <row r="12" spans="1:9" x14ac:dyDescent="0.25">
      <c r="A12" s="5" t="s">
        <v>18</v>
      </c>
      <c r="B12" s="5" t="s">
        <v>19</v>
      </c>
      <c r="C12" s="8">
        <f>INDEX('Mean Zone'!$C$4:$I$55,MATCH($B12,'Mean Zone'!$B$4:$B$55,0),MATCH("Bachelor's Degree (4)",'Mean Zone'!$C$2:$I$2,0))</f>
        <v>79582.026996587505</v>
      </c>
      <c r="D12" s="11">
        <f t="shared" si="0"/>
        <v>1.2189335442396978</v>
      </c>
      <c r="E12" s="8">
        <f>INDEX('Payroll per Employee'!$C$3:$T$54,MATCH($B12,'Payroll per Employee'!$B$3:$B$54,0),MATCH('K-12'!$I$1,'Payroll per Employee'!$C$2:$T$2,0))</f>
        <v>56868.034757611393</v>
      </c>
      <c r="F12" s="11">
        <f t="shared" si="1"/>
        <v>47839.919123182233</v>
      </c>
      <c r="G12" s="14">
        <f t="shared" si="2"/>
        <v>9028.1156344291594</v>
      </c>
    </row>
    <row r="13" spans="1:9" x14ac:dyDescent="0.25">
      <c r="A13" s="5" t="s">
        <v>20</v>
      </c>
      <c r="B13" s="5" t="s">
        <v>21</v>
      </c>
      <c r="C13" s="8">
        <f>INDEX('Mean Zone'!$C$4:$I$55,MATCH($B13,'Mean Zone'!$B$4:$B$55,0),MATCH("Bachelor's Degree (4)",'Mean Zone'!$C$2:$I$2,0))</f>
        <v>64096.649507062699</v>
      </c>
      <c r="D13" s="11">
        <f t="shared" si="0"/>
        <v>0.98174875793103178</v>
      </c>
      <c r="E13" s="8">
        <f>INDEX('Payroll per Employee'!$C$3:$T$54,MATCH($B13,'Payroll per Employee'!$B$3:$B$54,0),MATCH('K-12'!$I$1,'Payroll per Employee'!$C$2:$T$2,0))</f>
        <v>31178.54553437385</v>
      </c>
      <c r="F13" s="11">
        <f t="shared" si="1"/>
        <v>38531.043304744242</v>
      </c>
      <c r="G13" s="14">
        <f t="shared" si="2"/>
        <v>-7352.4977703703917</v>
      </c>
    </row>
    <row r="14" spans="1:9" x14ac:dyDescent="0.25">
      <c r="A14" s="5" t="s">
        <v>22</v>
      </c>
      <c r="B14" s="5" t="s">
        <v>23</v>
      </c>
      <c r="C14" s="8">
        <f>INDEX('Mean Zone'!$C$4:$I$55,MATCH($B14,'Mean Zone'!$B$4:$B$55,0),MATCH("Bachelor's Degree (4)",'Mean Zone'!$C$2:$I$2,0))</f>
        <v>66874.352947758904</v>
      </c>
      <c r="D14" s="11">
        <f t="shared" si="0"/>
        <v>1.0242939911651616</v>
      </c>
      <c r="E14" s="8">
        <f>INDEX('Payroll per Employee'!$C$3:$T$54,MATCH($B14,'Payroll per Employee'!$B$3:$B$54,0),MATCH('K-12'!$I$1,'Payroll per Employee'!$C$2:$T$2,0))</f>
        <v>33574.691328728972</v>
      </c>
      <c r="F14" s="11">
        <f t="shared" si="1"/>
        <v>40200.831232573597</v>
      </c>
      <c r="G14" s="14">
        <f t="shared" si="2"/>
        <v>-6626.1399038446252</v>
      </c>
    </row>
    <row r="15" spans="1:9" x14ac:dyDescent="0.25">
      <c r="A15" s="5" t="s">
        <v>24</v>
      </c>
      <c r="B15" s="5" t="s">
        <v>25</v>
      </c>
      <c r="C15" s="8">
        <f>INDEX('Mean Zone'!$C$4:$I$55,MATCH($B15,'Mean Zone'!$B$4:$B$55,0),MATCH("Bachelor's Degree (4)",'Mean Zone'!$C$2:$I$2,0))</f>
        <v>61463.286316465899</v>
      </c>
      <c r="D15" s="11">
        <f t="shared" si="0"/>
        <v>0.94141434011930447</v>
      </c>
      <c r="E15" s="8">
        <f>INDEX('Payroll per Employee'!$C$3:$T$54,MATCH($B15,'Payroll per Employee'!$B$3:$B$54,0),MATCH('K-12'!$I$1,'Payroll per Employee'!$C$2:$T$2,0))</f>
        <v>37987.333670334796</v>
      </c>
      <c r="F15" s="11">
        <f t="shared" si="1"/>
        <v>36948.024037523028</v>
      </c>
      <c r="G15" s="14">
        <f t="shared" si="2"/>
        <v>1039.3096328117681</v>
      </c>
    </row>
    <row r="16" spans="1:9" x14ac:dyDescent="0.25">
      <c r="A16" s="5" t="s">
        <v>26</v>
      </c>
      <c r="B16" s="5" t="s">
        <v>27</v>
      </c>
      <c r="C16" s="8">
        <f>INDEX('Mean Zone'!$C$4:$I$55,MATCH($B16,'Mean Zone'!$B$4:$B$55,0),MATCH("Bachelor's Degree (4)",'Mean Zone'!$C$2:$I$2,0))</f>
        <v>57854.6714439641</v>
      </c>
      <c r="D16" s="11">
        <f t="shared" si="0"/>
        <v>0.8861422908596982</v>
      </c>
      <c r="E16" s="8">
        <f>INDEX('Payroll per Employee'!$C$3:$T$54,MATCH($B16,'Payroll per Employee'!$B$3:$B$54,0),MATCH('K-12'!$I$1,'Payroll per Employee'!$C$2:$T$2,0))</f>
        <v>28432.419029615627</v>
      </c>
      <c r="F16" s="11">
        <f t="shared" si="1"/>
        <v>34778.742226510585</v>
      </c>
      <c r="G16" s="14">
        <f t="shared" si="2"/>
        <v>-6346.3231968949585</v>
      </c>
    </row>
    <row r="17" spans="1:7" x14ac:dyDescent="0.25">
      <c r="A17" s="5" t="s">
        <v>28</v>
      </c>
      <c r="B17" s="5" t="s">
        <v>29</v>
      </c>
      <c r="C17" s="8">
        <f>INDEX('Mean Zone'!$C$4:$I$55,MATCH($B17,'Mean Zone'!$B$4:$B$55,0),MATCH("Bachelor's Degree (4)",'Mean Zone'!$C$2:$I$2,0))</f>
        <v>69075.883064698704</v>
      </c>
      <c r="D17" s="11">
        <f t="shared" si="0"/>
        <v>1.058014153989199</v>
      </c>
      <c r="E17" s="8">
        <f>INDEX('Payroll per Employee'!$C$3:$T$54,MATCH($B17,'Payroll per Employee'!$B$3:$B$54,0),MATCH('K-12'!$I$1,'Payroll per Employee'!$C$2:$T$2,0))</f>
        <v>42619.850937724303</v>
      </c>
      <c r="F17" s="11">
        <f t="shared" si="1"/>
        <v>41524.258477599236</v>
      </c>
      <c r="G17" s="14">
        <f t="shared" si="2"/>
        <v>1095.5924601250663</v>
      </c>
    </row>
    <row r="18" spans="1:7" x14ac:dyDescent="0.25">
      <c r="A18" s="5" t="s">
        <v>30</v>
      </c>
      <c r="B18" s="5" t="s">
        <v>31</v>
      </c>
      <c r="C18" s="8">
        <f>INDEX('Mean Zone'!$C$4:$I$55,MATCH($B18,'Mean Zone'!$B$4:$B$55,0),MATCH("Bachelor's Degree (4)",'Mean Zone'!$C$2:$I$2,0))</f>
        <v>61065.027356064398</v>
      </c>
      <c r="D18" s="11">
        <f t="shared" si="0"/>
        <v>0.93531432954595939</v>
      </c>
      <c r="E18" s="8">
        <f>INDEX('Payroll per Employee'!$C$3:$T$54,MATCH($B18,'Payroll per Employee'!$B$3:$B$54,0),MATCH('K-12'!$I$1,'Payroll per Employee'!$C$2:$T$2,0))</f>
        <v>33900.085786546748</v>
      </c>
      <c r="F18" s="11">
        <f t="shared" si="1"/>
        <v>36708.614749085238</v>
      </c>
      <c r="G18" s="14">
        <f t="shared" si="2"/>
        <v>-2808.5289625384903</v>
      </c>
    </row>
    <row r="19" spans="1:7" x14ac:dyDescent="0.25">
      <c r="A19" s="5" t="s">
        <v>32</v>
      </c>
      <c r="B19" s="5" t="s">
        <v>33</v>
      </c>
      <c r="C19" s="8">
        <f>INDEX('Mean Zone'!$C$4:$I$55,MATCH($B19,'Mean Zone'!$B$4:$B$55,0),MATCH("Bachelor's Degree (4)",'Mean Zone'!$C$2:$I$2,0))</f>
        <v>59107.944780441503</v>
      </c>
      <c r="D19" s="11">
        <f t="shared" si="0"/>
        <v>0.90533829487702511</v>
      </c>
      <c r="E19" s="8">
        <f>INDEX('Payroll per Employee'!$C$3:$T$54,MATCH($B19,'Payroll per Employee'!$B$3:$B$54,0),MATCH('K-12'!$I$1,'Payroll per Employee'!$C$2:$T$2,0))</f>
        <v>34945.838102699614</v>
      </c>
      <c r="F19" s="11">
        <f t="shared" si="1"/>
        <v>35532.134635815397</v>
      </c>
      <c r="G19" s="14">
        <f t="shared" si="2"/>
        <v>-586.29653311578295</v>
      </c>
    </row>
    <row r="20" spans="1:7" x14ac:dyDescent="0.25">
      <c r="A20" s="5" t="s">
        <v>34</v>
      </c>
      <c r="B20" s="5" t="s">
        <v>35</v>
      </c>
      <c r="C20" s="8">
        <f>INDEX('Mean Zone'!$C$4:$I$55,MATCH($B20,'Mean Zone'!$B$4:$B$55,0),MATCH("Bachelor's Degree (4)",'Mean Zone'!$C$2:$I$2,0))</f>
        <v>63455.5447272452</v>
      </c>
      <c r="D20" s="11">
        <f t="shared" si="0"/>
        <v>0.97192915228658816</v>
      </c>
      <c r="E20" s="8">
        <f>INDEX('Payroll per Employee'!$C$3:$T$54,MATCH($B20,'Payroll per Employee'!$B$3:$B$54,0),MATCH('K-12'!$I$1,'Payroll per Employee'!$C$2:$T$2,0))</f>
        <v>31145.734693395669</v>
      </c>
      <c r="F20" s="11">
        <f t="shared" si="1"/>
        <v>38145.649743239832</v>
      </c>
      <c r="G20" s="14">
        <f t="shared" si="2"/>
        <v>-6999.9150498441631</v>
      </c>
    </row>
    <row r="21" spans="1:7" x14ac:dyDescent="0.25">
      <c r="A21" s="5" t="s">
        <v>36</v>
      </c>
      <c r="B21" s="5" t="s">
        <v>37</v>
      </c>
      <c r="C21" s="8">
        <f>INDEX('Mean Zone'!$C$4:$I$55,MATCH($B21,'Mean Zone'!$B$4:$B$55,0),MATCH("Bachelor's Degree (4)",'Mean Zone'!$C$2:$I$2,0))</f>
        <v>58554.075443045302</v>
      </c>
      <c r="D21" s="11">
        <f t="shared" si="0"/>
        <v>0.89685484779786251</v>
      </c>
      <c r="E21" s="8">
        <f>INDEX('Payroll per Employee'!$C$3:$T$54,MATCH($B21,'Payroll per Employee'!$B$3:$B$54,0),MATCH('K-12'!$I$1,'Payroll per Employee'!$C$2:$T$2,0))</f>
        <v>30351.179503999709</v>
      </c>
      <c r="F21" s="11">
        <f t="shared" si="1"/>
        <v>35199.181765602872</v>
      </c>
      <c r="G21" s="14">
        <f t="shared" si="2"/>
        <v>-4848.0022616031638</v>
      </c>
    </row>
    <row r="22" spans="1:7" x14ac:dyDescent="0.25">
      <c r="A22" s="5" t="s">
        <v>38</v>
      </c>
      <c r="B22" s="5" t="s">
        <v>39</v>
      </c>
      <c r="C22" s="8">
        <f>INDEX('Mean Zone'!$C$4:$I$55,MATCH($B22,'Mean Zone'!$B$4:$B$55,0),MATCH("Bachelor's Degree (4)",'Mean Zone'!$C$2:$I$2,0))</f>
        <v>59232.198762659202</v>
      </c>
      <c r="D22" s="11">
        <f t="shared" si="0"/>
        <v>0.90724145508349996</v>
      </c>
      <c r="E22" s="8">
        <f>INDEX('Payroll per Employee'!$C$3:$T$54,MATCH($B22,'Payroll per Employee'!$B$3:$B$54,0),MATCH('K-12'!$I$1,'Payroll per Employee'!$C$2:$T$2,0))</f>
        <v>31145.117545756737</v>
      </c>
      <c r="F22" s="11">
        <f t="shared" si="1"/>
        <v>35606.828642544868</v>
      </c>
      <c r="G22" s="14">
        <f t="shared" si="2"/>
        <v>-4461.7110967881308</v>
      </c>
    </row>
    <row r="23" spans="1:7" x14ac:dyDescent="0.25">
      <c r="A23" s="5" t="s">
        <v>40</v>
      </c>
      <c r="B23" s="5" t="s">
        <v>41</v>
      </c>
      <c r="C23" s="8">
        <f>INDEX('Mean Zone'!$C$4:$I$55,MATCH($B23,'Mean Zone'!$B$4:$B$55,0),MATCH("Bachelor's Degree (4)",'Mean Zone'!$C$2:$I$2,0))</f>
        <v>58610.585233343903</v>
      </c>
      <c r="D23" s="11">
        <f t="shared" si="0"/>
        <v>0.89772039095594103</v>
      </c>
      <c r="E23" s="8">
        <f>INDEX('Payroll per Employee'!$C$3:$T$54,MATCH($B23,'Payroll per Employee'!$B$3:$B$54,0),MATCH('K-12'!$I$1,'Payroll per Employee'!$C$2:$T$2,0))</f>
        <v>33299.261664194353</v>
      </c>
      <c r="F23" s="11">
        <f t="shared" si="1"/>
        <v>35233.152046325544</v>
      </c>
      <c r="G23" s="14">
        <f t="shared" si="2"/>
        <v>-1933.8903821311906</v>
      </c>
    </row>
    <row r="24" spans="1:7" x14ac:dyDescent="0.25">
      <c r="A24" s="5" t="s">
        <v>42</v>
      </c>
      <c r="B24" s="5" t="s">
        <v>43</v>
      </c>
      <c r="C24" s="8">
        <f>INDEX('Mean Zone'!$C$4:$I$55,MATCH($B24,'Mean Zone'!$B$4:$B$55,0),MATCH("Bachelor's Degree (4)",'Mean Zone'!$C$2:$I$2,0))</f>
        <v>75110.942911732898</v>
      </c>
      <c r="D24" s="11">
        <f t="shared" si="0"/>
        <v>1.1504513180910823</v>
      </c>
      <c r="E24" s="8">
        <f>INDEX('Payroll per Employee'!$C$3:$T$54,MATCH($B24,'Payroll per Employee'!$B$3:$B$54,0),MATCH('K-12'!$I$1,'Payroll per Employee'!$C$2:$T$2,0))</f>
        <v>50635.921221968405</v>
      </c>
      <c r="F24" s="11">
        <f t="shared" si="1"/>
        <v>45152.17279295162</v>
      </c>
      <c r="G24" s="14">
        <f t="shared" si="2"/>
        <v>5483.7484290167849</v>
      </c>
    </row>
    <row r="25" spans="1:7" x14ac:dyDescent="0.25">
      <c r="A25" s="5" t="s">
        <v>44</v>
      </c>
      <c r="B25" s="5" t="s">
        <v>45</v>
      </c>
      <c r="C25" s="8">
        <f>INDEX('Mean Zone'!$C$4:$I$55,MATCH($B25,'Mean Zone'!$B$4:$B$55,0),MATCH("Bachelor's Degree (4)",'Mean Zone'!$C$2:$I$2,0))</f>
        <v>77379.723190793899</v>
      </c>
      <c r="D25" s="11">
        <f t="shared" si="0"/>
        <v>1.1852015310603441</v>
      </c>
      <c r="E25" s="8">
        <f>INDEX('Payroll per Employee'!$C$3:$T$54,MATCH($B25,'Payroll per Employee'!$B$3:$B$54,0),MATCH('K-12'!$I$1,'Payroll per Employee'!$C$2:$T$2,0))</f>
        <v>46193.197734528927</v>
      </c>
      <c r="F25" s="11">
        <f t="shared" si="1"/>
        <v>46516.026783039146</v>
      </c>
      <c r="G25" s="14">
        <f t="shared" si="2"/>
        <v>-322.82904851021885</v>
      </c>
    </row>
    <row r="26" spans="1:7" x14ac:dyDescent="0.25">
      <c r="A26" s="5" t="s">
        <v>46</v>
      </c>
      <c r="B26" s="5" t="s">
        <v>47</v>
      </c>
      <c r="C26" s="8">
        <f>INDEX('Mean Zone'!$C$4:$I$55,MATCH($B26,'Mean Zone'!$B$4:$B$55,0),MATCH("Bachelor's Degree (4)",'Mean Zone'!$C$2:$I$2,0))</f>
        <v>64605.198222724001</v>
      </c>
      <c r="D26" s="11">
        <f t="shared" si="0"/>
        <v>0.98953804292155045</v>
      </c>
      <c r="E26" s="8">
        <f>INDEX('Payroll per Employee'!$C$3:$T$54,MATCH($B26,'Payroll per Employee'!$B$3:$B$54,0),MATCH('K-12'!$I$1,'Payroll per Employee'!$C$2:$T$2,0))</f>
        <v>42219.755714912571</v>
      </c>
      <c r="F26" s="11">
        <f t="shared" si="1"/>
        <v>38836.752148130166</v>
      </c>
      <c r="G26" s="14">
        <f t="shared" si="2"/>
        <v>3383.003566782405</v>
      </c>
    </row>
    <row r="27" spans="1:7" x14ac:dyDescent="0.25">
      <c r="A27" s="5" t="s">
        <v>48</v>
      </c>
      <c r="B27" s="5" t="s">
        <v>49</v>
      </c>
      <c r="C27" s="8">
        <f>INDEX('Mean Zone'!$C$4:$I$55,MATCH($B27,'Mean Zone'!$B$4:$B$55,0),MATCH("Bachelor's Degree (4)",'Mean Zone'!$C$2:$I$2,0))</f>
        <v>68181.862039530402</v>
      </c>
      <c r="D27" s="11">
        <f t="shared" si="0"/>
        <v>1.0443207076425767</v>
      </c>
      <c r="E27" s="8">
        <f>INDEX('Payroll per Employee'!$C$3:$T$54,MATCH($B27,'Payroll per Employee'!$B$3:$B$54,0),MATCH('K-12'!$I$1,'Payroll per Employee'!$C$2:$T$2,0))</f>
        <v>53374.999951389764</v>
      </c>
      <c r="F27" s="11">
        <f t="shared" si="1"/>
        <v>40986.826909786687</v>
      </c>
      <c r="G27" s="14">
        <f t="shared" si="2"/>
        <v>12388.173041603077</v>
      </c>
    </row>
    <row r="28" spans="1:7" x14ac:dyDescent="0.25">
      <c r="A28" s="5" t="s">
        <v>50</v>
      </c>
      <c r="B28" s="5" t="s">
        <v>51</v>
      </c>
      <c r="C28" s="8">
        <f>INDEX('Mean Zone'!$C$4:$I$55,MATCH($B28,'Mean Zone'!$B$4:$B$55,0),MATCH("Bachelor's Degree (4)",'Mean Zone'!$C$2:$I$2,0))</f>
        <v>55264.836411303302</v>
      </c>
      <c r="D28" s="11">
        <f t="shared" si="0"/>
        <v>0.84647458051735258</v>
      </c>
      <c r="E28" s="8">
        <f>INDEX('Payroll per Employee'!$C$3:$T$54,MATCH($B28,'Payroll per Employee'!$B$3:$B$54,0),MATCH('K-12'!$I$1,'Payroll per Employee'!$C$2:$T$2,0))</f>
        <v>27336.514143544809</v>
      </c>
      <c r="F28" s="11">
        <f t="shared" si="1"/>
        <v>33221.889464891567</v>
      </c>
      <c r="G28" s="14">
        <f t="shared" si="2"/>
        <v>-5885.3753213467571</v>
      </c>
    </row>
    <row r="29" spans="1:7" x14ac:dyDescent="0.25">
      <c r="A29" s="5" t="s">
        <v>52</v>
      </c>
      <c r="B29" s="5" t="s">
        <v>53</v>
      </c>
      <c r="C29" s="8">
        <f>INDEX('Mean Zone'!$C$4:$I$55,MATCH($B29,'Mean Zone'!$B$4:$B$55,0),MATCH("Bachelor's Degree (4)",'Mean Zone'!$C$2:$I$2,0))</f>
        <v>61924.944877608301</v>
      </c>
      <c r="D29" s="11">
        <f t="shared" si="0"/>
        <v>0.94848542296802407</v>
      </c>
      <c r="E29" s="8">
        <f>INDEX('Payroll per Employee'!$C$3:$T$54,MATCH($B29,'Payroll per Employee'!$B$3:$B$54,0),MATCH('K-12'!$I$1,'Payroll per Employee'!$C$2:$T$2,0))</f>
        <v>32884.615037186471</v>
      </c>
      <c r="F29" s="11">
        <f t="shared" si="1"/>
        <v>37225.545345550585</v>
      </c>
      <c r="G29" s="14">
        <f t="shared" si="2"/>
        <v>-4340.9303083641134</v>
      </c>
    </row>
    <row r="30" spans="1:7" x14ac:dyDescent="0.25">
      <c r="A30" s="5" t="s">
        <v>54</v>
      </c>
      <c r="B30" s="5" t="s">
        <v>55</v>
      </c>
      <c r="C30" s="8">
        <f>INDEX('Mean Zone'!$C$4:$I$55,MATCH($B30,'Mean Zone'!$B$4:$B$55,0),MATCH("Bachelor's Degree (4)",'Mean Zone'!$C$2:$I$2,0))</f>
        <v>55934.372565026599</v>
      </c>
      <c r="D30" s="11">
        <f t="shared" si="0"/>
        <v>0.85672966081192148</v>
      </c>
      <c r="E30" s="8">
        <f>INDEX('Payroll per Employee'!$C$3:$T$54,MATCH($B30,'Payroll per Employee'!$B$3:$B$54,0),MATCH('K-12'!$I$1,'Payroll per Employee'!$C$2:$T$2,0))</f>
        <v>35578.400710379959</v>
      </c>
      <c r="F30" s="11">
        <f t="shared" si="1"/>
        <v>33624.374255151342</v>
      </c>
      <c r="G30" s="14">
        <f t="shared" si="2"/>
        <v>1954.0264552286171</v>
      </c>
    </row>
    <row r="31" spans="1:7" x14ac:dyDescent="0.25">
      <c r="A31" s="5" t="s">
        <v>56</v>
      </c>
      <c r="B31" s="5" t="s">
        <v>57</v>
      </c>
      <c r="C31" s="8">
        <f>INDEX('Mean Zone'!$C$4:$I$55,MATCH($B31,'Mean Zone'!$B$4:$B$55,0),MATCH("Bachelor's Degree (4)",'Mean Zone'!$C$2:$I$2,0))</f>
        <v>61533.478282762</v>
      </c>
      <c r="D31" s="11">
        <f t="shared" si="0"/>
        <v>0.94248944897847098</v>
      </c>
      <c r="E31" s="8">
        <f>INDEX('Payroll per Employee'!$C$3:$T$54,MATCH($B31,'Payroll per Employee'!$B$3:$B$54,0),MATCH('K-12'!$I$1,'Payroll per Employee'!$C$2:$T$2,0))</f>
        <v>34946.937711646999</v>
      </c>
      <c r="F31" s="11">
        <f t="shared" si="1"/>
        <v>36990.219217985657</v>
      </c>
      <c r="G31" s="14">
        <f t="shared" si="2"/>
        <v>-2043.2815063386588</v>
      </c>
    </row>
    <row r="32" spans="1:7" x14ac:dyDescent="0.25">
      <c r="A32" s="5" t="s">
        <v>58</v>
      </c>
      <c r="B32" s="5" t="s">
        <v>59</v>
      </c>
      <c r="C32" s="8">
        <f>INDEX('Mean Zone'!$C$4:$I$55,MATCH($B32,'Mean Zone'!$B$4:$B$55,0),MATCH("Bachelor's Degree (4)",'Mean Zone'!$C$2:$I$2,0))</f>
        <v>64080.105492766197</v>
      </c>
      <c r="D32" s="11">
        <f t="shared" si="0"/>
        <v>0.98149535832884205</v>
      </c>
      <c r="E32" s="8">
        <f>INDEX('Payroll per Employee'!$C$3:$T$54,MATCH($B32,'Payroll per Employee'!$B$3:$B$54,0),MATCH('K-12'!$I$1,'Payroll per Employee'!$C$2:$T$2,0))</f>
        <v>47019.101871941064</v>
      </c>
      <c r="F32" s="11">
        <f t="shared" si="1"/>
        <v>38521.098040269491</v>
      </c>
      <c r="G32" s="14">
        <f t="shared" si="2"/>
        <v>8498.0038316715727</v>
      </c>
    </row>
    <row r="33" spans="1:7" x14ac:dyDescent="0.25">
      <c r="A33" s="5" t="s">
        <v>60</v>
      </c>
      <c r="B33" s="5" t="s">
        <v>61</v>
      </c>
      <c r="C33" s="8">
        <f>INDEX('Mean Zone'!$C$4:$I$55,MATCH($B33,'Mean Zone'!$B$4:$B$55,0),MATCH("Bachelor's Degree (4)",'Mean Zone'!$C$2:$I$2,0))</f>
        <v>67858.954987753401</v>
      </c>
      <c r="D33" s="11">
        <f t="shared" si="0"/>
        <v>1.0393748391853759</v>
      </c>
      <c r="E33" s="8">
        <f>INDEX('Payroll per Employee'!$C$3:$T$54,MATCH($B33,'Payroll per Employee'!$B$3:$B$54,0),MATCH('K-12'!$I$1,'Payroll per Employee'!$C$2:$T$2,0))</f>
        <v>36965.099283183656</v>
      </c>
      <c r="F33" s="11">
        <f t="shared" si="1"/>
        <v>40792.714648208086</v>
      </c>
      <c r="G33" s="14">
        <f t="shared" si="2"/>
        <v>-3827.6153650244305</v>
      </c>
    </row>
    <row r="34" spans="1:7" x14ac:dyDescent="0.25">
      <c r="A34" s="5" t="s">
        <v>62</v>
      </c>
      <c r="B34" s="5" t="s">
        <v>63</v>
      </c>
      <c r="C34" s="8">
        <f>INDEX('Mean Zone'!$C$4:$I$55,MATCH($B34,'Mean Zone'!$B$4:$B$55,0),MATCH("Bachelor's Degree (4)",'Mean Zone'!$C$2:$I$2,0))</f>
        <v>78005.843384694905</v>
      </c>
      <c r="D34" s="11">
        <f t="shared" si="0"/>
        <v>1.1947916223896908</v>
      </c>
      <c r="E34" s="8">
        <f>INDEX('Payroll per Employee'!$C$3:$T$54,MATCH($B34,'Payroll per Employee'!$B$3:$B$54,0),MATCH('K-12'!$I$1,'Payroll per Employee'!$C$2:$T$2,0))</f>
        <v>53893.542582771457</v>
      </c>
      <c r="F34" s="11">
        <f t="shared" si="1"/>
        <v>46892.412514441792</v>
      </c>
      <c r="G34" s="14">
        <f t="shared" si="2"/>
        <v>7001.1300683296649</v>
      </c>
    </row>
    <row r="35" spans="1:7" x14ac:dyDescent="0.25">
      <c r="A35" s="5" t="s">
        <v>64</v>
      </c>
      <c r="B35" s="5" t="s">
        <v>65</v>
      </c>
      <c r="C35" s="8">
        <f>INDEX('Mean Zone'!$C$4:$I$55,MATCH($B35,'Mean Zone'!$B$4:$B$55,0),MATCH("Bachelor's Degree (4)",'Mean Zone'!$C$2:$I$2,0))</f>
        <v>61914.808446768999</v>
      </c>
      <c r="D35" s="11">
        <f t="shared" si="0"/>
        <v>0.94833016636002865</v>
      </c>
      <c r="E35" s="8">
        <f>INDEX('Payroll per Employee'!$C$3:$T$54,MATCH($B35,'Payroll per Employee'!$B$3:$B$54,0),MATCH('K-12'!$I$1,'Payroll per Employee'!$C$2:$T$2,0))</f>
        <v>32010.382574034356</v>
      </c>
      <c r="F35" s="11">
        <f t="shared" si="1"/>
        <v>37219.451934137847</v>
      </c>
      <c r="G35" s="14">
        <f t="shared" si="2"/>
        <v>-5209.0693601034909</v>
      </c>
    </row>
    <row r="36" spans="1:7" x14ac:dyDescent="0.25">
      <c r="A36" s="5" t="s">
        <v>66</v>
      </c>
      <c r="B36" s="5" t="s">
        <v>67</v>
      </c>
      <c r="C36" s="8">
        <f>INDEX('Mean Zone'!$C$4:$I$55,MATCH($B36,'Mean Zone'!$B$4:$B$55,0),MATCH("Bachelor's Degree (4)",'Mean Zone'!$C$2:$I$2,0))</f>
        <v>81155.859583681595</v>
      </c>
      <c r="D36" s="11">
        <f t="shared" si="0"/>
        <v>1.2430394561626097</v>
      </c>
      <c r="E36" s="8">
        <f>INDEX('Payroll per Employee'!$C$3:$T$54,MATCH($B36,'Payroll per Employee'!$B$3:$B$54,0),MATCH('K-12'!$I$1,'Payroll per Employee'!$C$2:$T$2,0))</f>
        <v>50410.056947851583</v>
      </c>
      <c r="F36" s="11">
        <f t="shared" si="1"/>
        <v>48786.012437483449</v>
      </c>
      <c r="G36" s="14">
        <f t="shared" si="2"/>
        <v>1624.0445103681341</v>
      </c>
    </row>
    <row r="37" spans="1:7" x14ac:dyDescent="0.25">
      <c r="A37" s="5" t="s">
        <v>68</v>
      </c>
      <c r="B37" s="5" t="s">
        <v>69</v>
      </c>
      <c r="C37" s="8">
        <f>INDEX('Mean Zone'!$C$4:$I$55,MATCH($B37,'Mean Zone'!$B$4:$B$55,0),MATCH("Bachelor's Degree (4)",'Mean Zone'!$C$2:$I$2,0))</f>
        <v>65179.065790362503</v>
      </c>
      <c r="D37" s="11">
        <f t="shared" si="0"/>
        <v>0.99832779677106998</v>
      </c>
      <c r="E37" s="8">
        <f>INDEX('Payroll per Employee'!$C$3:$T$54,MATCH($B37,'Payroll per Employee'!$B$3:$B$54,0),MATCH('K-12'!$I$1,'Payroll per Employee'!$C$2:$T$2,0))</f>
        <v>31799.456995677887</v>
      </c>
      <c r="F37" s="11">
        <f t="shared" si="1"/>
        <v>39181.726749297603</v>
      </c>
      <c r="G37" s="14">
        <f t="shared" si="2"/>
        <v>-7382.2697536197156</v>
      </c>
    </row>
    <row r="38" spans="1:7" x14ac:dyDescent="0.25">
      <c r="A38" s="5" t="s">
        <v>70</v>
      </c>
      <c r="B38" s="5" t="s">
        <v>71</v>
      </c>
      <c r="C38" s="8">
        <f>INDEX('Mean Zone'!$C$4:$I$55,MATCH($B38,'Mean Zone'!$B$4:$B$55,0),MATCH("Bachelor's Degree (4)",'Mean Zone'!$C$2:$I$2,0))</f>
        <v>56229.674471166698</v>
      </c>
      <c r="D38" s="11">
        <f t="shared" si="0"/>
        <v>0.86125270970445</v>
      </c>
      <c r="E38" s="8">
        <f>INDEX('Payroll per Employee'!$C$3:$T$54,MATCH($B38,'Payroll per Employee'!$B$3:$B$54,0),MATCH('K-12'!$I$1,'Payroll per Employee'!$C$2:$T$2,0))</f>
        <v>35758.386393371133</v>
      </c>
      <c r="F38" s="11">
        <f t="shared" si="1"/>
        <v>33801.891966622417</v>
      </c>
      <c r="G38" s="14">
        <f t="shared" si="2"/>
        <v>1956.4944267487153</v>
      </c>
    </row>
    <row r="39" spans="1:7" x14ac:dyDescent="0.25">
      <c r="A39" s="5" t="s">
        <v>72</v>
      </c>
      <c r="B39" s="5" t="s">
        <v>73</v>
      </c>
      <c r="C39" s="8">
        <f>INDEX('Mean Zone'!$C$4:$I$55,MATCH($B39,'Mean Zone'!$B$4:$B$55,0),MATCH("Bachelor's Degree (4)",'Mean Zone'!$C$2:$I$2,0))</f>
        <v>64460.946468083697</v>
      </c>
      <c r="D39" s="11">
        <f t="shared" si="0"/>
        <v>0.98732858295700299</v>
      </c>
      <c r="E39" s="8">
        <f>INDEX('Payroll per Employee'!$C$3:$T$54,MATCH($B39,'Payroll per Employee'!$B$3:$B$54,0),MATCH('K-12'!$I$1,'Payroll per Employee'!$C$2:$T$2,0))</f>
        <v>38902.917481130149</v>
      </c>
      <c r="F39" s="11">
        <f t="shared" si="1"/>
        <v>38750.036685659412</v>
      </c>
      <c r="G39" s="14">
        <f t="shared" si="2"/>
        <v>152.88079547073721</v>
      </c>
    </row>
    <row r="40" spans="1:7" x14ac:dyDescent="0.25">
      <c r="A40" s="5" t="s">
        <v>74</v>
      </c>
      <c r="B40" s="5" t="s">
        <v>75</v>
      </c>
      <c r="C40" s="8">
        <f>INDEX('Mean Zone'!$C$4:$I$55,MATCH($B40,'Mean Zone'!$B$4:$B$55,0),MATCH("Bachelor's Degree (4)",'Mean Zone'!$C$2:$I$2,0))</f>
        <v>56945.135069318501</v>
      </c>
      <c r="D40" s="11">
        <f t="shared" si="0"/>
        <v>0.87221120065500635</v>
      </c>
      <c r="E40" s="8">
        <f>INDEX('Payroll per Employee'!$C$3:$T$54,MATCH($B40,'Payroll per Employee'!$B$3:$B$54,0),MATCH('K-12'!$I$1,'Payroll per Employee'!$C$2:$T$2,0))</f>
        <v>28857.222927586245</v>
      </c>
      <c r="F40" s="11">
        <f t="shared" si="1"/>
        <v>34231.983765526631</v>
      </c>
      <c r="G40" s="14">
        <f t="shared" si="2"/>
        <v>-5374.7608379403864</v>
      </c>
    </row>
    <row r="41" spans="1:7" x14ac:dyDescent="0.25">
      <c r="A41" s="5" t="s">
        <v>76</v>
      </c>
      <c r="B41" s="5" t="s">
        <v>77</v>
      </c>
      <c r="C41" s="8">
        <f>INDEX('Mean Zone'!$C$4:$I$55,MATCH($B41,'Mean Zone'!$B$4:$B$55,0),MATCH("Bachelor's Degree (4)",'Mean Zone'!$C$2:$I$2,0))</f>
        <v>65717.523561465001</v>
      </c>
      <c r="D41" s="11">
        <f t="shared" si="0"/>
        <v>1.0065751896074138</v>
      </c>
      <c r="E41" s="8">
        <f>INDEX('Payroll per Employee'!$C$3:$T$54,MATCH($B41,'Payroll per Employee'!$B$3:$B$54,0),MATCH('K-12'!$I$1,'Payroll per Employee'!$C$2:$T$2,0))</f>
        <v>37736.441812959805</v>
      </c>
      <c r="F41" s="11">
        <f t="shared" si="1"/>
        <v>39505.415114534851</v>
      </c>
      <c r="G41" s="14">
        <f t="shared" si="2"/>
        <v>-1768.9733015750462</v>
      </c>
    </row>
    <row r="42" spans="1:7" x14ac:dyDescent="0.25">
      <c r="A42" s="5" t="s">
        <v>78</v>
      </c>
      <c r="B42" s="5" t="s">
        <v>79</v>
      </c>
      <c r="C42" s="8">
        <f>INDEX('Mean Zone'!$C$4:$I$55,MATCH($B42,'Mean Zone'!$B$4:$B$55,0),MATCH("Bachelor's Degree (4)",'Mean Zone'!$C$2:$I$2,0))</f>
        <v>69524.911961256294</v>
      </c>
      <c r="D42" s="11">
        <f t="shared" si="0"/>
        <v>1.0648917921319223</v>
      </c>
      <c r="E42" s="8">
        <f>INDEX('Payroll per Employee'!$C$3:$T$54,MATCH($B42,'Payroll per Employee'!$B$3:$B$54,0),MATCH('K-12'!$I$1,'Payroll per Employee'!$C$2:$T$2,0))</f>
        <v>42394.264323461124</v>
      </c>
      <c r="F42" s="11">
        <f t="shared" si="1"/>
        <v>41794.187592325194</v>
      </c>
      <c r="G42" s="14">
        <f t="shared" si="2"/>
        <v>600.07673113593046</v>
      </c>
    </row>
    <row r="43" spans="1:7" x14ac:dyDescent="0.25">
      <c r="A43" s="5" t="s">
        <v>80</v>
      </c>
      <c r="B43" s="5" t="s">
        <v>81</v>
      </c>
      <c r="C43" s="8">
        <f>INDEX('Mean Zone'!$C$4:$I$55,MATCH($B43,'Mean Zone'!$B$4:$B$55,0),MATCH("Bachelor's Degree (4)",'Mean Zone'!$C$2:$I$2,0))</f>
        <v>73633.513986408696</v>
      </c>
      <c r="D43" s="11">
        <f t="shared" si="0"/>
        <v>1.1278219915424521</v>
      </c>
      <c r="E43" s="8">
        <f>INDEX('Payroll per Employee'!$C$3:$T$54,MATCH($B43,'Payroll per Employee'!$B$3:$B$54,0),MATCH('K-12'!$I$1,'Payroll per Employee'!$C$2:$T$2,0))</f>
        <v>50547.8822273962</v>
      </c>
      <c r="F43" s="11">
        <f t="shared" si="1"/>
        <v>44264.031550949949</v>
      </c>
      <c r="G43" s="14">
        <f t="shared" si="2"/>
        <v>6283.8506764462509</v>
      </c>
    </row>
    <row r="44" spans="1:7" x14ac:dyDescent="0.25">
      <c r="A44" s="5" t="s">
        <v>82</v>
      </c>
      <c r="B44" s="5" t="s">
        <v>83</v>
      </c>
      <c r="C44" s="8">
        <f>INDEX('Mean Zone'!$C$4:$I$55,MATCH($B44,'Mean Zone'!$B$4:$B$55,0),MATCH("Bachelor's Degree (4)",'Mean Zone'!$C$2:$I$2,0))</f>
        <v>58992.530433624801</v>
      </c>
      <c r="D44" s="11">
        <f t="shared" si="0"/>
        <v>0.90357052865981846</v>
      </c>
      <c r="E44" s="8">
        <f>INDEX('Payroll per Employee'!$C$3:$T$54,MATCH($B44,'Payroll per Employee'!$B$3:$B$54,0),MATCH('K-12'!$I$1,'Payroll per Employee'!$C$2:$T$2,0))</f>
        <v>32411.493476622523</v>
      </c>
      <c r="F44" s="11">
        <f t="shared" si="1"/>
        <v>35462.75448522433</v>
      </c>
      <c r="G44" s="14">
        <f t="shared" si="2"/>
        <v>-3051.2610086018067</v>
      </c>
    </row>
    <row r="45" spans="1:7" x14ac:dyDescent="0.25">
      <c r="A45" s="5" t="s">
        <v>84</v>
      </c>
      <c r="B45" s="5" t="s">
        <v>85</v>
      </c>
      <c r="C45" s="8">
        <f>INDEX('Mean Zone'!$C$4:$I$55,MATCH($B45,'Mean Zone'!$B$4:$B$55,0),MATCH("Bachelor's Degree (4)",'Mean Zone'!$C$2:$I$2,0))</f>
        <v>56757.265452769097</v>
      </c>
      <c r="D45" s="11">
        <f t="shared" si="0"/>
        <v>0.86933365925278316</v>
      </c>
      <c r="E45" s="8">
        <f>INDEX('Payroll per Employee'!$C$3:$T$54,MATCH($B45,'Payroll per Employee'!$B$3:$B$54,0),MATCH('K-12'!$I$1,'Payroll per Employee'!$C$2:$T$2,0))</f>
        <v>30552.39646772229</v>
      </c>
      <c r="F45" s="11">
        <f t="shared" si="1"/>
        <v>34119.047872830502</v>
      </c>
      <c r="G45" s="14">
        <f t="shared" si="2"/>
        <v>-3566.6514051082122</v>
      </c>
    </row>
    <row r="46" spans="1:7" x14ac:dyDescent="0.25">
      <c r="A46" s="5" t="s">
        <v>86</v>
      </c>
      <c r="B46" s="5" t="s">
        <v>87</v>
      </c>
      <c r="C46" s="8">
        <f>INDEX('Mean Zone'!$C$4:$I$55,MATCH($B46,'Mean Zone'!$B$4:$B$55,0),MATCH("Bachelor's Degree (4)",'Mean Zone'!$C$2:$I$2,0))</f>
        <v>60639.588489205402</v>
      </c>
      <c r="D46" s="11">
        <f t="shared" si="0"/>
        <v>0.92879801266627005</v>
      </c>
      <c r="E46" s="8">
        <f>INDEX('Payroll per Employee'!$C$3:$T$54,MATCH($B46,'Payroll per Employee'!$B$3:$B$54,0),MATCH('K-12'!$I$1,'Payroll per Employee'!$C$2:$T$2,0))</f>
        <v>29978.123129862357</v>
      </c>
      <c r="F46" s="11">
        <f t="shared" si="1"/>
        <v>36452.86653871023</v>
      </c>
      <c r="G46" s="14">
        <f t="shared" si="2"/>
        <v>-6474.7434088478731</v>
      </c>
    </row>
    <row r="47" spans="1:7" x14ac:dyDescent="0.25">
      <c r="A47" s="5" t="s">
        <v>88</v>
      </c>
      <c r="B47" s="5" t="s">
        <v>89</v>
      </c>
      <c r="C47" s="8">
        <f>INDEX('Mean Zone'!$C$4:$I$55,MATCH($B47,'Mean Zone'!$B$4:$B$55,0),MATCH("Bachelor's Degree (4)",'Mean Zone'!$C$2:$I$2,0))</f>
        <v>68674.294443120496</v>
      </c>
      <c r="D47" s="11">
        <f t="shared" si="0"/>
        <v>1.0518631440149537</v>
      </c>
      <c r="E47" s="8">
        <f>INDEX('Payroll per Employee'!$C$3:$T$54,MATCH($B47,'Payroll per Employee'!$B$3:$B$54,0),MATCH('K-12'!$I$1,'Payroll per Employee'!$C$2:$T$2,0))</f>
        <v>33384.164864021746</v>
      </c>
      <c r="F47" s="11">
        <f t="shared" si="1"/>
        <v>41282.847597502958</v>
      </c>
      <c r="G47" s="14">
        <f t="shared" si="2"/>
        <v>-7898.6827334812115</v>
      </c>
    </row>
    <row r="48" spans="1:7" x14ac:dyDescent="0.25">
      <c r="A48" s="5" t="s">
        <v>92</v>
      </c>
      <c r="B48" s="5" t="s">
        <v>93</v>
      </c>
      <c r="C48" s="8">
        <f>INDEX('Mean Zone'!$C$4:$I$55,MATCH($B48,'Mean Zone'!$B$4:$B$55,0),MATCH("Bachelor's Degree (4)",'Mean Zone'!$C$2:$I$2,0))</f>
        <v>62272.951509602397</v>
      </c>
      <c r="D48" s="11">
        <f t="shared" si="0"/>
        <v>0.95381573401141673</v>
      </c>
      <c r="E48" s="8">
        <f>INDEX('Payroll per Employee'!$C$3:$T$54,MATCH($B48,'Payroll per Employee'!$B$3:$B$54,0),MATCH('K-12'!$I$1,'Payroll per Employee'!$C$2:$T$2,0))</f>
        <v>33705.88762288975</v>
      </c>
      <c r="F48" s="11">
        <f t="shared" si="1"/>
        <v>37434.745962288369</v>
      </c>
      <c r="G48" s="14">
        <f t="shared" si="2"/>
        <v>-3728.8583393986191</v>
      </c>
    </row>
    <row r="49" spans="1:7" x14ac:dyDescent="0.25">
      <c r="A49" s="5" t="s">
        <v>94</v>
      </c>
      <c r="B49" s="5" t="s">
        <v>95</v>
      </c>
      <c r="C49" s="8">
        <f>INDEX('Mean Zone'!$C$4:$I$55,MATCH($B49,'Mean Zone'!$B$4:$B$55,0),MATCH("Bachelor's Degree (4)",'Mean Zone'!$C$2:$I$2,0))</f>
        <v>62530.906551205699</v>
      </c>
      <c r="D49" s="11">
        <f t="shared" si="0"/>
        <v>0.95776675241321607</v>
      </c>
      <c r="E49" s="8">
        <f>INDEX('Payroll per Employee'!$C$3:$T$54,MATCH($B49,'Payroll per Employee'!$B$3:$B$54,0),MATCH('K-12'!$I$1,'Payroll per Employee'!$C$2:$T$2,0))</f>
        <v>36355.769104161765</v>
      </c>
      <c r="F49" s="11">
        <f t="shared" si="1"/>
        <v>37589.812989272337</v>
      </c>
      <c r="G49" s="14">
        <f t="shared" si="2"/>
        <v>-1234.0438851105719</v>
      </c>
    </row>
    <row r="50" spans="1:7" x14ac:dyDescent="0.25">
      <c r="A50" s="5" t="s">
        <v>96</v>
      </c>
      <c r="B50" s="5" t="s">
        <v>97</v>
      </c>
      <c r="C50" s="8">
        <f>INDEX('Mean Zone'!$C$4:$I$55,MATCH($B50,'Mean Zone'!$B$4:$B$55,0),MATCH("Bachelor's Degree (4)",'Mean Zone'!$C$2:$I$2,0))</f>
        <v>74143.688102809101</v>
      </c>
      <c r="D50" s="11">
        <f t="shared" si="0"/>
        <v>1.1356361722984911</v>
      </c>
      <c r="E50" s="8">
        <f>INDEX('Payroll per Employee'!$C$3:$T$54,MATCH($B50,'Payroll per Employee'!$B$3:$B$54,0),MATCH('K-12'!$I$1,'Payroll per Employee'!$C$2:$T$2,0))</f>
        <v>35727.502079887243</v>
      </c>
      <c r="F50" s="11">
        <f t="shared" si="1"/>
        <v>44570.717487315742</v>
      </c>
      <c r="G50" s="14">
        <f t="shared" si="2"/>
        <v>-8843.215407428499</v>
      </c>
    </row>
    <row r="51" spans="1:7" x14ac:dyDescent="0.25">
      <c r="A51" s="5" t="s">
        <v>98</v>
      </c>
      <c r="B51" s="5" t="s">
        <v>99</v>
      </c>
      <c r="C51" s="8">
        <f>INDEX('Mean Zone'!$C$4:$I$55,MATCH($B51,'Mean Zone'!$B$4:$B$55,0),MATCH("Bachelor's Degree (4)",'Mean Zone'!$C$2:$I$2,0))</f>
        <v>72115.063700089595</v>
      </c>
      <c r="D51" s="11">
        <f t="shared" si="0"/>
        <v>1.1045643533657556</v>
      </c>
      <c r="E51" s="8">
        <f>INDEX('Payroll per Employee'!$C$3:$T$54,MATCH($B51,'Payroll per Employee'!$B$3:$B$54,0),MATCH('K-12'!$I$1,'Payroll per Employee'!$C$2:$T$2,0))</f>
        <v>46556.599236677372</v>
      </c>
      <c r="F51" s="11">
        <f t="shared" si="1"/>
        <v>43351.23073861083</v>
      </c>
      <c r="G51" s="14">
        <f t="shared" si="2"/>
        <v>3205.3684980665421</v>
      </c>
    </row>
    <row r="52" spans="1:7" x14ac:dyDescent="0.25">
      <c r="A52" s="5" t="s">
        <v>100</v>
      </c>
      <c r="B52" s="5" t="s">
        <v>101</v>
      </c>
      <c r="C52" s="8">
        <f>INDEX('Mean Zone'!$C$4:$I$55,MATCH($B52,'Mean Zone'!$B$4:$B$55,0),MATCH("Bachelor's Degree (4)",'Mean Zone'!$C$2:$I$2,0))</f>
        <v>55533.489449554203</v>
      </c>
      <c r="D52" s="11">
        <f t="shared" si="0"/>
        <v>0.85058945685871512</v>
      </c>
      <c r="E52" s="8">
        <f>INDEX('Payroll per Employee'!$C$3:$T$54,MATCH($B52,'Payroll per Employee'!$B$3:$B$54,0),MATCH('K-12'!$I$1,'Payroll per Employee'!$C$2:$T$2,0))</f>
        <v>33516.273149737885</v>
      </c>
      <c r="F52" s="11">
        <f t="shared" si="1"/>
        <v>33383.387482813021</v>
      </c>
      <c r="G52" s="14">
        <f t="shared" si="2"/>
        <v>132.88566692486347</v>
      </c>
    </row>
    <row r="53" spans="1:7" x14ac:dyDescent="0.25">
      <c r="A53" s="5" t="s">
        <v>102</v>
      </c>
      <c r="B53" s="5" t="s">
        <v>103</v>
      </c>
      <c r="C53" s="8">
        <f>INDEX('Mean Zone'!$C$4:$I$55,MATCH($B53,'Mean Zone'!$B$4:$B$55,0),MATCH("Bachelor's Degree (4)",'Mean Zone'!$C$2:$I$2,0))</f>
        <v>62853.807746662402</v>
      </c>
      <c r="D53" s="11">
        <f t="shared" si="0"/>
        <v>0.9627125311709519</v>
      </c>
      <c r="E53" s="8">
        <f>INDEX('Payroll per Employee'!$C$3:$T$54,MATCH($B53,'Payroll per Employee'!$B$3:$B$54,0),MATCH('K-12'!$I$1,'Payroll per Employee'!$C$2:$T$2,0))</f>
        <v>39735.109204774133</v>
      </c>
      <c r="F53" s="11">
        <f t="shared" si="1"/>
        <v>37783.921730384071</v>
      </c>
      <c r="G53" s="14">
        <f t="shared" si="2"/>
        <v>1951.1874743900626</v>
      </c>
    </row>
    <row r="54" spans="1:7" x14ac:dyDescent="0.25">
      <c r="A54" s="6" t="s">
        <v>104</v>
      </c>
      <c r="B54" s="6" t="s">
        <v>105</v>
      </c>
      <c r="C54" s="8">
        <f>INDEX('Mean Zone'!$C$4:$I$55,MATCH($B54,'Mean Zone'!$B$4:$B$55,0),MATCH("Bachelor's Degree (4)",'Mean Zone'!$C$2:$I$2,0))</f>
        <v>60453.797541198001</v>
      </c>
      <c r="D54" s="11">
        <f t="shared" si="0"/>
        <v>0.92595230959374053</v>
      </c>
      <c r="E54" s="8">
        <f>INDEX('Payroll per Employee'!$C$3:$T$54,MATCH($B54,'Payroll per Employee'!$B$3:$B$54,0),MATCH('K-12'!$I$1,'Payroll per Employee'!$C$2:$T$2,0))</f>
        <v>37586.674539442611</v>
      </c>
      <c r="F54" s="11">
        <f t="shared" si="1"/>
        <v>36341.180216283756</v>
      </c>
      <c r="G54" s="14">
        <f t="shared" si="2"/>
        <v>1245.494323158855</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153</v>
      </c>
      <c r="B1" s="39"/>
      <c r="C1" s="39"/>
      <c r="D1" s="39"/>
      <c r="E1" s="39"/>
      <c r="F1" s="39"/>
      <c r="G1" s="40"/>
      <c r="I1" t="s">
        <v>169</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42361.985456619375</v>
      </c>
      <c r="F3" s="10">
        <f>$E$3*D3</f>
        <v>42361.985456619375</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35824.705882352944</v>
      </c>
      <c r="F4" s="11">
        <f>$E$3*D4</f>
        <v>39459.438035929554</v>
      </c>
      <c r="G4" s="14">
        <f>E4-F4</f>
        <v>-3634.7321535766096</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53446.635475996743</v>
      </c>
      <c r="F5" s="11">
        <f t="shared" ref="F5:F54" si="1">$E$3*D5</f>
        <v>49501.704126662422</v>
      </c>
      <c r="G5" s="14">
        <f t="shared" ref="G5:G54" si="2">E5-F5</f>
        <v>3944.9313493343216</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39560.495272399821</v>
      </c>
      <c r="F6" s="11">
        <f t="shared" si="1"/>
        <v>41963.278460656868</v>
      </c>
      <c r="G6" s="14">
        <f t="shared" si="2"/>
        <v>-2402.7831882570463</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33072.440556303278</v>
      </c>
      <c r="F7" s="11">
        <f t="shared" si="1"/>
        <v>36210.50722479658</v>
      </c>
      <c r="G7" s="14">
        <f t="shared" si="2"/>
        <v>-3138.0666684933021</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52510.58810820154</v>
      </c>
      <c r="F8" s="11">
        <f t="shared" si="1"/>
        <v>51030.830707225577</v>
      </c>
      <c r="G8" s="14">
        <f t="shared" si="2"/>
        <v>1479.7574009759628</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48774.744160177972</v>
      </c>
      <c r="F9" s="11">
        <f t="shared" si="1"/>
        <v>45103.480697851373</v>
      </c>
      <c r="G9" s="14">
        <f t="shared" si="2"/>
        <v>3671.2634623265985</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50995</v>
      </c>
      <c r="F10" s="11">
        <f t="shared" si="1"/>
        <v>50371.60938477848</v>
      </c>
      <c r="G10" s="14">
        <f t="shared" si="2"/>
        <v>623.39061522152042</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37517.842401500937</v>
      </c>
      <c r="F11" s="11">
        <f t="shared" si="1"/>
        <v>46212.014967008785</v>
      </c>
      <c r="G11" s="14">
        <f t="shared" si="2"/>
        <v>-8694.172565507848</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63474.883720930229</v>
      </c>
      <c r="F12" s="11">
        <f t="shared" si="1"/>
        <v>53542.666899219534</v>
      </c>
      <c r="G12" s="14">
        <f t="shared" si="2"/>
        <v>9932.2168217106955</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38986.861133338185</v>
      </c>
      <c r="F13" s="11">
        <f t="shared" si="1"/>
        <v>40516.78031819233</v>
      </c>
      <c r="G13" s="14">
        <f t="shared" si="2"/>
        <v>-1529.919184854145</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30832.287719298245</v>
      </c>
      <c r="F14" s="11">
        <f t="shared" si="1"/>
        <v>40684.097876505417</v>
      </c>
      <c r="G14" s="14">
        <f t="shared" si="2"/>
        <v>-9851.8101572071719</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41162.183462532303</v>
      </c>
      <c r="F15" s="11">
        <f t="shared" si="1"/>
        <v>45754.402579519025</v>
      </c>
      <c r="G15" s="14">
        <f t="shared" si="2"/>
        <v>-4592.2191169867219</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40272.874067573495</v>
      </c>
      <c r="F16" s="11">
        <f t="shared" si="1"/>
        <v>37148.756395118377</v>
      </c>
      <c r="G16" s="14">
        <f t="shared" si="2"/>
        <v>3124.1176724551187</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42088.907666941464</v>
      </c>
      <c r="F17" s="11">
        <f t="shared" si="1"/>
        <v>44411.285868152052</v>
      </c>
      <c r="G17" s="14">
        <f t="shared" si="2"/>
        <v>-2322.3782012105876</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34175.716395864103</v>
      </c>
      <c r="F18" s="11">
        <f t="shared" si="1"/>
        <v>39918.492275918958</v>
      </c>
      <c r="G18" s="14">
        <f t="shared" si="2"/>
        <v>-5742.7758800548545</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50080.155124653742</v>
      </c>
      <c r="F19" s="11">
        <f t="shared" si="1"/>
        <v>38160.841419597433</v>
      </c>
      <c r="G19" s="14">
        <f t="shared" si="2"/>
        <v>11919.313705056309</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37494.275477707008</v>
      </c>
      <c r="F20" s="11">
        <f t="shared" si="1"/>
        <v>39313.950326526872</v>
      </c>
      <c r="G20" s="14">
        <f t="shared" si="2"/>
        <v>-1819.6748488198646</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34546.733834586463</v>
      </c>
      <c r="F21" s="11">
        <f t="shared" si="1"/>
        <v>37381.596080313015</v>
      </c>
      <c r="G21" s="14">
        <f t="shared" si="2"/>
        <v>-2834.8622457265519</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39489.567683881061</v>
      </c>
      <c r="F22" s="11">
        <f t="shared" si="1"/>
        <v>38606.898620825137</v>
      </c>
      <c r="G22" s="14">
        <f t="shared" si="2"/>
        <v>882.6690630559242</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42134.265536723164</v>
      </c>
      <c r="F23" s="11">
        <f t="shared" si="1"/>
        <v>38870.988276624834</v>
      </c>
      <c r="G23" s="14">
        <f t="shared" si="2"/>
        <v>3263.2772600983299</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48893.282232704405</v>
      </c>
      <c r="F24" s="11">
        <f t="shared" si="1"/>
        <v>47257.491388127957</v>
      </c>
      <c r="G24" s="14">
        <f t="shared" si="2"/>
        <v>1635.7908445764479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54171.436277815243</v>
      </c>
      <c r="F25" s="11">
        <f t="shared" si="1"/>
        <v>49921.874101834641</v>
      </c>
      <c r="G25" s="14">
        <f t="shared" si="2"/>
        <v>4249.5621759806018</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44419.199239956572</v>
      </c>
      <c r="F26" s="11">
        <f t="shared" si="1"/>
        <v>41619.99716584463</v>
      </c>
      <c r="G26" s="14">
        <f t="shared" si="2"/>
        <v>2799.2020741119413</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45369.967180005049</v>
      </c>
      <c r="F27" s="11">
        <f t="shared" si="1"/>
        <v>43765.541531414106</v>
      </c>
      <c r="G27" s="14">
        <f t="shared" si="2"/>
        <v>1604.4256485909427</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30441.06427503737</v>
      </c>
      <c r="F28" s="11">
        <f t="shared" si="1"/>
        <v>36530.423321128423</v>
      </c>
      <c r="G28" s="14">
        <f t="shared" si="2"/>
        <v>-6089.3590460910527</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30504.257460097153</v>
      </c>
      <c r="F29" s="11">
        <f t="shared" si="1"/>
        <v>38841.395064380813</v>
      </c>
      <c r="G29" s="14">
        <f t="shared" si="2"/>
        <v>-8337.13760428366</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38081.118047673095</v>
      </c>
      <c r="F30" s="11">
        <f t="shared" si="1"/>
        <v>38205.512721591636</v>
      </c>
      <c r="G30" s="14">
        <f t="shared" si="2"/>
        <v>-124.39467391854123</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33914.139518413598</v>
      </c>
      <c r="F31" s="11">
        <f t="shared" si="1"/>
        <v>39563.709754270756</v>
      </c>
      <c r="G31" s="14">
        <f t="shared" si="2"/>
        <v>-5649.570235857158</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49962.109181141437</v>
      </c>
      <c r="F32" s="11">
        <f t="shared" si="1"/>
        <v>45714.437570640635</v>
      </c>
      <c r="G32" s="14">
        <f t="shared" si="2"/>
        <v>4247.6716105008018</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42881.65048543689</v>
      </c>
      <c r="F33" s="11">
        <f t="shared" si="1"/>
        <v>43389.652103325468</v>
      </c>
      <c r="G33" s="14">
        <f t="shared" si="2"/>
        <v>-508.00161788857804</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59112.91851851852</v>
      </c>
      <c r="F34" s="11">
        <f t="shared" si="1"/>
        <v>51435.632803201319</v>
      </c>
      <c r="G34" s="14">
        <f t="shared" si="2"/>
        <v>7677.2857153172008</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37405.50977653631</v>
      </c>
      <c r="F35" s="11">
        <f t="shared" si="1"/>
        <v>39854.181001733879</v>
      </c>
      <c r="G35" s="14">
        <f t="shared" si="2"/>
        <v>-2448.6712251975696</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52105.879488740109</v>
      </c>
      <c r="F36" s="11">
        <f t="shared" si="1"/>
        <v>50520.847951564487</v>
      </c>
      <c r="G36" s="14">
        <f t="shared" si="2"/>
        <v>1585.0315371756224</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36608.66480446927</v>
      </c>
      <c r="F37" s="11">
        <f t="shared" si="1"/>
        <v>40849.306592876041</v>
      </c>
      <c r="G37" s="14">
        <f t="shared" si="2"/>
        <v>-4240.6417884067705</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39799.558080808078</v>
      </c>
      <c r="F38" s="11">
        <f t="shared" si="1"/>
        <v>39064.597461038262</v>
      </c>
      <c r="G38" s="14">
        <f t="shared" si="2"/>
        <v>734.96061976981582</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40351.472246957557</v>
      </c>
      <c r="F39" s="11">
        <f t="shared" si="1"/>
        <v>40688.062224584683</v>
      </c>
      <c r="G39" s="14">
        <f t="shared" si="2"/>
        <v>-336.58997762712534</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33309.843153878763</v>
      </c>
      <c r="F40" s="11">
        <f t="shared" si="1"/>
        <v>36939.501794956217</v>
      </c>
      <c r="G40" s="14">
        <f t="shared" si="2"/>
        <v>-3629.6586410774544</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41929.481717011127</v>
      </c>
      <c r="F41" s="11">
        <f t="shared" si="1"/>
        <v>44369.457137769947</v>
      </c>
      <c r="G41" s="14">
        <f t="shared" si="2"/>
        <v>-2439.9754207588194</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49184.490027566077</v>
      </c>
      <c r="F42" s="11">
        <f t="shared" si="1"/>
        <v>43402.661921567858</v>
      </c>
      <c r="G42" s="14">
        <f t="shared" si="2"/>
        <v>5781.8281059982182</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55890.023752969122</v>
      </c>
      <c r="F43" s="11">
        <f t="shared" si="1"/>
        <v>47674.832617074586</v>
      </c>
      <c r="G43" s="14">
        <f t="shared" si="2"/>
        <v>8215.1911358945363</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30992.696886446887</v>
      </c>
      <c r="F44" s="11">
        <f t="shared" si="1"/>
        <v>38361.417252323641</v>
      </c>
      <c r="G44" s="14">
        <f t="shared" si="2"/>
        <v>-7368.7203658767539</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35541.243325705567</v>
      </c>
      <c r="F45" s="11">
        <f t="shared" si="1"/>
        <v>37356.287037762166</v>
      </c>
      <c r="G45" s="14">
        <f t="shared" si="2"/>
        <v>-1815.0437120565985</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37006.959345681986</v>
      </c>
      <c r="F46" s="11">
        <f t="shared" si="1"/>
        <v>37956.059646144524</v>
      </c>
      <c r="G46" s="14">
        <f t="shared" si="2"/>
        <v>-949.10030046253814</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41700.211754839613</v>
      </c>
      <c r="F47" s="11">
        <f t="shared" si="1"/>
        <v>42227.650067589195</v>
      </c>
      <c r="G47" s="14">
        <f t="shared" si="2"/>
        <v>-527.43831274958211</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36905.925423728811</v>
      </c>
      <c r="F48" s="11">
        <f t="shared" si="1"/>
        <v>39755.676216787877</v>
      </c>
      <c r="G48" s="14">
        <f t="shared" si="2"/>
        <v>-2849.7507930590655</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46109.22428330523</v>
      </c>
      <c r="F49" s="11">
        <f t="shared" si="1"/>
        <v>41169.893486040441</v>
      </c>
      <c r="G49" s="14">
        <f t="shared" si="2"/>
        <v>4939.330797264789</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42780.489488547224</v>
      </c>
      <c r="F50" s="11">
        <f t="shared" si="1"/>
        <v>44158.98771428952</v>
      </c>
      <c r="G50" s="14">
        <f t="shared" si="2"/>
        <v>-1378.4982257422962</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45088.316683316683</v>
      </c>
      <c r="F51" s="11">
        <f t="shared" si="1"/>
        <v>48155.806050378487</v>
      </c>
      <c r="G51" s="14">
        <f t="shared" si="2"/>
        <v>-3067.4893670618039</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34119.076620825144</v>
      </c>
      <c r="F52" s="11">
        <f t="shared" si="1"/>
        <v>35960.641982003763</v>
      </c>
      <c r="G52" s="14">
        <f t="shared" si="2"/>
        <v>-1841.5653611786183</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41255.107252298265</v>
      </c>
      <c r="F53" s="11">
        <f t="shared" si="1"/>
        <v>41284.718427817701</v>
      </c>
      <c r="G53" s="14">
        <f t="shared" si="2"/>
        <v>-29.611175519436074</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41454.597264437689</v>
      </c>
      <c r="F54" s="11">
        <f t="shared" si="1"/>
        <v>40924.719266165688</v>
      </c>
      <c r="G54" s="14">
        <f t="shared" si="2"/>
        <v>529.8779982720007</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179</v>
      </c>
      <c r="B1" s="39"/>
      <c r="C1" s="39"/>
      <c r="D1" s="39"/>
      <c r="E1" s="39"/>
      <c r="F1" s="39"/>
      <c r="G1" s="40"/>
      <c r="I1" t="s">
        <v>171</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46243.171928777294</v>
      </c>
      <c r="F3" s="10">
        <f>$E$3*D3</f>
        <v>46243.171928777294</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31293.274725274725</v>
      </c>
      <c r="F4" s="11">
        <f>$E$3*D4</f>
        <v>43074.694390257784</v>
      </c>
      <c r="G4" s="14">
        <f>E4-F4</f>
        <v>-11781.419664983059</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56812.601226993866</v>
      </c>
      <c r="F5" s="11">
        <f t="shared" ref="F5:F54" si="1">$E$3*D5</f>
        <v>54037.028482550108</v>
      </c>
      <c r="G5" s="14">
        <f t="shared" ref="G5:G54" si="2">E5-F5</f>
        <v>2775.572744443758</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46113.89920424403</v>
      </c>
      <c r="F6" s="11">
        <f t="shared" si="1"/>
        <v>45807.935573239112</v>
      </c>
      <c r="G6" s="14">
        <f t="shared" si="2"/>
        <v>305.96363100491726</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33577.22243713733</v>
      </c>
      <c r="F7" s="11">
        <f t="shared" si="1"/>
        <v>39528.097967439564</v>
      </c>
      <c r="G7" s="14">
        <f t="shared" si="2"/>
        <v>-5950.8755303022335</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64314.905511011872</v>
      </c>
      <c r="F8" s="11">
        <f t="shared" si="1"/>
        <v>55706.252967749402</v>
      </c>
      <c r="G8" s="14">
        <f t="shared" si="2"/>
        <v>8608.6525432624694</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51001.814977973569</v>
      </c>
      <c r="F9" s="11">
        <f t="shared" si="1"/>
        <v>49235.841758005197</v>
      </c>
      <c r="G9" s="14">
        <f t="shared" si="2"/>
        <v>1765.9732199683713</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60943.996647108128</v>
      </c>
      <c r="F10" s="11">
        <f t="shared" si="1"/>
        <v>54986.63407773646</v>
      </c>
      <c r="G10" s="14">
        <f t="shared" si="2"/>
        <v>5957.3625693716676</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45564</v>
      </c>
      <c r="F11" s="11">
        <f t="shared" si="1"/>
        <v>50445.939449249687</v>
      </c>
      <c r="G11" s="14">
        <f t="shared" si="2"/>
        <v>-4881.9394492496867</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54208.608150470216</v>
      </c>
      <c r="F12" s="11">
        <f t="shared" si="1"/>
        <v>58448.222486676939</v>
      </c>
      <c r="G12" s="14">
        <f t="shared" si="2"/>
        <v>-4239.6143362067232</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42946.098907418054</v>
      </c>
      <c r="F13" s="11">
        <f t="shared" si="1"/>
        <v>44228.909907288122</v>
      </c>
      <c r="G13" s="14">
        <f t="shared" si="2"/>
        <v>-1282.8109998700675</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32166.860997547017</v>
      </c>
      <c r="F14" s="11">
        <f t="shared" si="1"/>
        <v>44411.557026689516</v>
      </c>
      <c r="G14" s="14">
        <f t="shared" si="2"/>
        <v>-12244.696029142498</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56434.905537459286</v>
      </c>
      <c r="F15" s="11">
        <f t="shared" si="1"/>
        <v>49946.400816125475</v>
      </c>
      <c r="G15" s="14">
        <f t="shared" si="2"/>
        <v>6488.5047213338112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35010.92887029289</v>
      </c>
      <c r="F16" s="11">
        <f t="shared" si="1"/>
        <v>40552.309114002899</v>
      </c>
      <c r="G16" s="14">
        <f t="shared" si="2"/>
        <v>-5541.3802437100094</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62230.280303030304</v>
      </c>
      <c r="F17" s="11">
        <f t="shared" si="1"/>
        <v>48480.228342510884</v>
      </c>
      <c r="G17" s="14">
        <f t="shared" si="2"/>
        <v>13750.05196051942</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34784.414634146342</v>
      </c>
      <c r="F18" s="11">
        <f t="shared" si="1"/>
        <v>43575.806977773376</v>
      </c>
      <c r="G18" s="14">
        <f t="shared" si="2"/>
        <v>-8791.3923436270343</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45706.080536912748</v>
      </c>
      <c r="F19" s="11">
        <f t="shared" si="1"/>
        <v>41657.120923200397</v>
      </c>
      <c r="G19" s="14">
        <f t="shared" si="2"/>
        <v>4048.9596137123517</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35252.561538461538</v>
      </c>
      <c r="F20" s="11">
        <f t="shared" si="1"/>
        <v>42915.877160920842</v>
      </c>
      <c r="G20" s="14">
        <f t="shared" si="2"/>
        <v>-7663.315622459304</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34015.087420042641</v>
      </c>
      <c r="F21" s="11">
        <f t="shared" si="1"/>
        <v>40806.481468727019</v>
      </c>
      <c r="G21" s="14">
        <f t="shared" si="2"/>
        <v>-6791.3940486843785</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32043.982486865149</v>
      </c>
      <c r="F22" s="11">
        <f t="shared" si="1"/>
        <v>42144.045688980434</v>
      </c>
      <c r="G22" s="14">
        <f t="shared" si="2"/>
        <v>-10100.063202115285</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36549.725888324872</v>
      </c>
      <c r="F23" s="11">
        <f t="shared" si="1"/>
        <v>42432.331122869342</v>
      </c>
      <c r="G23" s="14">
        <f t="shared" si="2"/>
        <v>-5882.6052345444696</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44303.123099558608</v>
      </c>
      <c r="F24" s="11">
        <f t="shared" si="1"/>
        <v>51587.201960158323</v>
      </c>
      <c r="G24" s="14">
        <f t="shared" si="2"/>
        <v>-7284.078860599715</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45613.081967213118</v>
      </c>
      <c r="F25" s="11">
        <f t="shared" si="1"/>
        <v>54495.694246011459</v>
      </c>
      <c r="G25" s="14">
        <f t="shared" si="2"/>
        <v>-8882.6122787983404</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38606.891913530824</v>
      </c>
      <c r="F26" s="11">
        <f t="shared" si="1"/>
        <v>45433.202997208369</v>
      </c>
      <c r="G26" s="14">
        <f t="shared" si="2"/>
        <v>-6826.311083677545</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48983.117098445597</v>
      </c>
      <c r="F27" s="11">
        <f t="shared" si="1"/>
        <v>47775.321193709126</v>
      </c>
      <c r="G27" s="14">
        <f t="shared" si="2"/>
        <v>1207.7959047364711</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24463.137745974956</v>
      </c>
      <c r="F28" s="11">
        <f t="shared" si="1"/>
        <v>39877.324635783669</v>
      </c>
      <c r="G28" s="14">
        <f t="shared" si="2"/>
        <v>-15414.186889808712</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35753.265160523188</v>
      </c>
      <c r="F29" s="11">
        <f t="shared" si="1"/>
        <v>42400.026593537819</v>
      </c>
      <c r="G29" s="14">
        <f t="shared" si="2"/>
        <v>-6646.7614330146316</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35133.03930131004</v>
      </c>
      <c r="F30" s="11">
        <f t="shared" si="1"/>
        <v>41705.884990232043</v>
      </c>
      <c r="G30" s="14">
        <f t="shared" si="2"/>
        <v>-6572.8456889220033</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40811.378238341968</v>
      </c>
      <c r="F31" s="11">
        <f t="shared" si="1"/>
        <v>43188.519437563446</v>
      </c>
      <c r="G31" s="14">
        <f t="shared" si="2"/>
        <v>-2377.141199221478</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56013.0989010989</v>
      </c>
      <c r="F32" s="11">
        <f t="shared" si="1"/>
        <v>49902.774230714575</v>
      </c>
      <c r="G32" s="14">
        <f t="shared" si="2"/>
        <v>6110.3246703843251</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39372.828402366868</v>
      </c>
      <c r="F33" s="11">
        <f t="shared" si="1"/>
        <v>47364.992941575787</v>
      </c>
      <c r="G33" s="14">
        <f t="shared" si="2"/>
        <v>-7992.1645392089195</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54634.306705539362</v>
      </c>
      <c r="F34" s="11">
        <f t="shared" si="1"/>
        <v>56148.142853682752</v>
      </c>
      <c r="G34" s="14">
        <f t="shared" si="2"/>
        <v>-1513.8361481433894</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38975.905586152636</v>
      </c>
      <c r="F35" s="11">
        <f t="shared" si="1"/>
        <v>43505.603532938505</v>
      </c>
      <c r="G35" s="14">
        <f t="shared" si="2"/>
        <v>-4529.6979467858691</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71240.911283376394</v>
      </c>
      <c r="F36" s="11">
        <f t="shared" si="1"/>
        <v>55149.545816360151</v>
      </c>
      <c r="G36" s="14">
        <f t="shared" si="2"/>
        <v>16091.365467016243</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29023.600274254371</v>
      </c>
      <c r="F37" s="11">
        <f t="shared" si="1"/>
        <v>44591.902092977376</v>
      </c>
      <c r="G37" s="14">
        <f t="shared" si="2"/>
        <v>-15568.301818723005</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41063.598662207361</v>
      </c>
      <c r="F38" s="11">
        <f t="shared" si="1"/>
        <v>42643.678695588496</v>
      </c>
      <c r="G38" s="14">
        <f t="shared" si="2"/>
        <v>-1580.0800333811349</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43170.274231678486</v>
      </c>
      <c r="F39" s="11">
        <f t="shared" si="1"/>
        <v>44415.88458659585</v>
      </c>
      <c r="G39" s="14">
        <f t="shared" si="2"/>
        <v>-1245.610354917364</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34743.53745928339</v>
      </c>
      <c r="F40" s="11">
        <f t="shared" si="1"/>
        <v>40323.882699426656</v>
      </c>
      <c r="G40" s="14">
        <f t="shared" si="2"/>
        <v>-5580.345240143266</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46984.973843058353</v>
      </c>
      <c r="F41" s="11">
        <f t="shared" si="1"/>
        <v>48434.56728225197</v>
      </c>
      <c r="G41" s="14">
        <f t="shared" si="2"/>
        <v>-1449.5934391936171</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43072.475285171102</v>
      </c>
      <c r="F42" s="11">
        <f t="shared" si="1"/>
        <v>47379.194713642428</v>
      </c>
      <c r="G42" s="14">
        <f t="shared" si="2"/>
        <v>-4306.719428471326</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55311.028571428571</v>
      </c>
      <c r="F43" s="11">
        <f t="shared" si="1"/>
        <v>52042.77980890929</v>
      </c>
      <c r="G43" s="14">
        <f t="shared" si="2"/>
        <v>3268.2487625192807</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28708.156375593717</v>
      </c>
      <c r="F44" s="11">
        <f t="shared" si="1"/>
        <v>41876.073425486058</v>
      </c>
      <c r="G44" s="14">
        <f t="shared" si="2"/>
        <v>-13167.917049892341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35030.693877551021</v>
      </c>
      <c r="F45" s="11">
        <f t="shared" si="1"/>
        <v>40778.853622831317</v>
      </c>
      <c r="G45" s="14">
        <f t="shared" si="2"/>
        <v>-5748.1597452802962</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30732.183180682765</v>
      </c>
      <c r="F46" s="11">
        <f t="shared" si="1"/>
        <v>41433.577133748877</v>
      </c>
      <c r="G46" s="14">
        <f t="shared" si="2"/>
        <v>-10701.393953066112</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35976.231130598186</v>
      </c>
      <c r="F47" s="11">
        <f t="shared" si="1"/>
        <v>46096.528790499382</v>
      </c>
      <c r="G47" s="14">
        <f t="shared" si="2"/>
        <v>-10120.297659901196</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40619.00307692308</v>
      </c>
      <c r="F48" s="11">
        <f t="shared" si="1"/>
        <v>43398.07378292879</v>
      </c>
      <c r="G48" s="14">
        <f t="shared" si="2"/>
        <v>-2779.0707060057102</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37459.539267015709</v>
      </c>
      <c r="F49" s="11">
        <f t="shared" si="1"/>
        <v>44941.861016264746</v>
      </c>
      <c r="G49" s="14">
        <f t="shared" si="2"/>
        <v>-7482.3217492490367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35500.10484927916</v>
      </c>
      <c r="F50" s="11">
        <f t="shared" si="1"/>
        <v>48204.814742779454</v>
      </c>
      <c r="G50" s="14">
        <f t="shared" si="2"/>
        <v>-12704.709893500294</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59793.60113690194</v>
      </c>
      <c r="F51" s="11">
        <f t="shared" si="1"/>
        <v>52567.81981658841</v>
      </c>
      <c r="G51" s="14">
        <f t="shared" si="2"/>
        <v>7225.7813203135302</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28859.584158415841</v>
      </c>
      <c r="F52" s="11">
        <f t="shared" si="1"/>
        <v>39255.34018101979</v>
      </c>
      <c r="G52" s="14">
        <f t="shared" si="2"/>
        <v>-10395.75602260395</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47593.4</v>
      </c>
      <c r="F53" s="11">
        <f t="shared" si="1"/>
        <v>45067.206168695222</v>
      </c>
      <c r="G53" s="14">
        <f t="shared" si="2"/>
        <v>2526.1938313047795</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41718.925373134327</v>
      </c>
      <c r="F54" s="11">
        <f t="shared" si="1"/>
        <v>44674.224042219175</v>
      </c>
      <c r="G54" s="14">
        <f t="shared" si="2"/>
        <v>-2955.2986690848484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180</v>
      </c>
      <c r="B1" s="39"/>
      <c r="C1" s="39"/>
      <c r="D1" s="39"/>
      <c r="E1" s="39"/>
      <c r="F1" s="39"/>
      <c r="G1" s="40"/>
      <c r="I1" t="s">
        <v>171</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46243.171928777294</v>
      </c>
      <c r="F3" s="10">
        <f>$E$3*D3</f>
        <v>46243.171928777294</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31293.274725274725</v>
      </c>
      <c r="F4" s="11">
        <f>$E$3*D4</f>
        <v>43074.694390257784</v>
      </c>
      <c r="G4" s="14">
        <f>E4-F4</f>
        <v>-11781.419664983059</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56812.601226993866</v>
      </c>
      <c r="F5" s="11">
        <f t="shared" ref="F5:F54" si="1">$E$3*D5</f>
        <v>54037.028482550108</v>
      </c>
      <c r="G5" s="14">
        <f t="shared" ref="G5:G54" si="2">E5-F5</f>
        <v>2775.572744443758</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46113.89920424403</v>
      </c>
      <c r="F6" s="11">
        <f t="shared" si="1"/>
        <v>45807.935573239112</v>
      </c>
      <c r="G6" s="14">
        <f t="shared" si="2"/>
        <v>305.96363100491726</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33577.22243713733</v>
      </c>
      <c r="F7" s="11">
        <f t="shared" si="1"/>
        <v>39528.097967439564</v>
      </c>
      <c r="G7" s="14">
        <f t="shared" si="2"/>
        <v>-5950.8755303022335</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64314.905511011872</v>
      </c>
      <c r="F8" s="11">
        <f t="shared" si="1"/>
        <v>55706.252967749402</v>
      </c>
      <c r="G8" s="14">
        <f t="shared" si="2"/>
        <v>8608.6525432624694</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51001.814977973569</v>
      </c>
      <c r="F9" s="11">
        <f t="shared" si="1"/>
        <v>49235.841758005197</v>
      </c>
      <c r="G9" s="14">
        <f t="shared" si="2"/>
        <v>1765.9732199683713</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60943.996647108128</v>
      </c>
      <c r="F10" s="11">
        <f t="shared" si="1"/>
        <v>54986.63407773646</v>
      </c>
      <c r="G10" s="14">
        <f t="shared" si="2"/>
        <v>5957.3625693716676</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45564</v>
      </c>
      <c r="F11" s="11">
        <f t="shared" si="1"/>
        <v>50445.939449249687</v>
      </c>
      <c r="G11" s="14">
        <f t="shared" si="2"/>
        <v>-4881.9394492496867</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54208.608150470216</v>
      </c>
      <c r="F12" s="11">
        <f t="shared" si="1"/>
        <v>58448.222486676939</v>
      </c>
      <c r="G12" s="14">
        <f t="shared" si="2"/>
        <v>-4239.6143362067232</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42946.098907418054</v>
      </c>
      <c r="F13" s="11">
        <f t="shared" si="1"/>
        <v>44228.909907288122</v>
      </c>
      <c r="G13" s="14">
        <f t="shared" si="2"/>
        <v>-1282.8109998700675</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32166.860997547017</v>
      </c>
      <c r="F14" s="11">
        <f t="shared" si="1"/>
        <v>44411.557026689516</v>
      </c>
      <c r="G14" s="14">
        <f t="shared" si="2"/>
        <v>-12244.696029142498</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56434.905537459286</v>
      </c>
      <c r="F15" s="11">
        <f t="shared" si="1"/>
        <v>49946.400816125475</v>
      </c>
      <c r="G15" s="14">
        <f t="shared" si="2"/>
        <v>6488.5047213338112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35010.92887029289</v>
      </c>
      <c r="F16" s="11">
        <f t="shared" si="1"/>
        <v>40552.309114002899</v>
      </c>
      <c r="G16" s="14">
        <f t="shared" si="2"/>
        <v>-5541.3802437100094</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62230.280303030304</v>
      </c>
      <c r="F17" s="11">
        <f t="shared" si="1"/>
        <v>48480.228342510884</v>
      </c>
      <c r="G17" s="14">
        <f t="shared" si="2"/>
        <v>13750.05196051942</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34784.414634146342</v>
      </c>
      <c r="F18" s="11">
        <f t="shared" si="1"/>
        <v>43575.806977773376</v>
      </c>
      <c r="G18" s="14">
        <f t="shared" si="2"/>
        <v>-8791.3923436270343</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45706.080536912748</v>
      </c>
      <c r="F19" s="11">
        <f t="shared" si="1"/>
        <v>41657.120923200397</v>
      </c>
      <c r="G19" s="14">
        <f t="shared" si="2"/>
        <v>4048.9596137123517</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35252.561538461538</v>
      </c>
      <c r="F20" s="11">
        <f t="shared" si="1"/>
        <v>42915.877160920842</v>
      </c>
      <c r="G20" s="14">
        <f t="shared" si="2"/>
        <v>-7663.315622459304</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34015.087420042641</v>
      </c>
      <c r="F21" s="11">
        <f t="shared" si="1"/>
        <v>40806.481468727019</v>
      </c>
      <c r="G21" s="14">
        <f t="shared" si="2"/>
        <v>-6791.3940486843785</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32043.982486865149</v>
      </c>
      <c r="F22" s="11">
        <f t="shared" si="1"/>
        <v>42144.045688980434</v>
      </c>
      <c r="G22" s="14">
        <f t="shared" si="2"/>
        <v>-10100.063202115285</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36549.725888324872</v>
      </c>
      <c r="F23" s="11">
        <f t="shared" si="1"/>
        <v>42432.331122869342</v>
      </c>
      <c r="G23" s="14">
        <f t="shared" si="2"/>
        <v>-5882.6052345444696</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44303.123099558608</v>
      </c>
      <c r="F24" s="11">
        <f t="shared" si="1"/>
        <v>51587.201960158323</v>
      </c>
      <c r="G24" s="14">
        <f t="shared" si="2"/>
        <v>-7284.078860599715</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45613.081967213118</v>
      </c>
      <c r="F25" s="11">
        <f t="shared" si="1"/>
        <v>54495.694246011459</v>
      </c>
      <c r="G25" s="14">
        <f t="shared" si="2"/>
        <v>-8882.6122787983404</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38606.891913530824</v>
      </c>
      <c r="F26" s="11">
        <f t="shared" si="1"/>
        <v>45433.202997208369</v>
      </c>
      <c r="G26" s="14">
        <f t="shared" si="2"/>
        <v>-6826.311083677545</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48983.117098445597</v>
      </c>
      <c r="F27" s="11">
        <f t="shared" si="1"/>
        <v>47775.321193709126</v>
      </c>
      <c r="G27" s="14">
        <f t="shared" si="2"/>
        <v>1207.7959047364711</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24463.137745974956</v>
      </c>
      <c r="F28" s="11">
        <f t="shared" si="1"/>
        <v>39877.324635783669</v>
      </c>
      <c r="G28" s="14">
        <f t="shared" si="2"/>
        <v>-15414.186889808712</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35753.265160523188</v>
      </c>
      <c r="F29" s="11">
        <f t="shared" si="1"/>
        <v>42400.026593537819</v>
      </c>
      <c r="G29" s="14">
        <f t="shared" si="2"/>
        <v>-6646.7614330146316</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35133.03930131004</v>
      </c>
      <c r="F30" s="11">
        <f t="shared" si="1"/>
        <v>41705.884990232043</v>
      </c>
      <c r="G30" s="14">
        <f t="shared" si="2"/>
        <v>-6572.8456889220033</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40811.378238341968</v>
      </c>
      <c r="F31" s="11">
        <f t="shared" si="1"/>
        <v>43188.519437563446</v>
      </c>
      <c r="G31" s="14">
        <f t="shared" si="2"/>
        <v>-2377.141199221478</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56013.0989010989</v>
      </c>
      <c r="F32" s="11">
        <f t="shared" si="1"/>
        <v>49902.774230714575</v>
      </c>
      <c r="G32" s="14">
        <f t="shared" si="2"/>
        <v>6110.3246703843251</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39372.828402366868</v>
      </c>
      <c r="F33" s="11">
        <f t="shared" si="1"/>
        <v>47364.992941575787</v>
      </c>
      <c r="G33" s="14">
        <f t="shared" si="2"/>
        <v>-7992.1645392089195</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54634.306705539362</v>
      </c>
      <c r="F34" s="11">
        <f t="shared" si="1"/>
        <v>56148.142853682752</v>
      </c>
      <c r="G34" s="14">
        <f t="shared" si="2"/>
        <v>-1513.8361481433894</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38975.905586152636</v>
      </c>
      <c r="F35" s="11">
        <f t="shared" si="1"/>
        <v>43505.603532938505</v>
      </c>
      <c r="G35" s="14">
        <f t="shared" si="2"/>
        <v>-4529.6979467858691</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71240.911283376394</v>
      </c>
      <c r="F36" s="11">
        <f t="shared" si="1"/>
        <v>55149.545816360151</v>
      </c>
      <c r="G36" s="14">
        <f t="shared" si="2"/>
        <v>16091.365467016243</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29023.600274254371</v>
      </c>
      <c r="F37" s="11">
        <f t="shared" si="1"/>
        <v>44591.902092977376</v>
      </c>
      <c r="G37" s="14">
        <f t="shared" si="2"/>
        <v>-15568.301818723005</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41063.598662207361</v>
      </c>
      <c r="F38" s="11">
        <f t="shared" si="1"/>
        <v>42643.678695588496</v>
      </c>
      <c r="G38" s="14">
        <f t="shared" si="2"/>
        <v>-1580.0800333811349</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43170.274231678486</v>
      </c>
      <c r="F39" s="11">
        <f t="shared" si="1"/>
        <v>44415.88458659585</v>
      </c>
      <c r="G39" s="14">
        <f t="shared" si="2"/>
        <v>-1245.610354917364</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34743.53745928339</v>
      </c>
      <c r="F40" s="11">
        <f t="shared" si="1"/>
        <v>40323.882699426656</v>
      </c>
      <c r="G40" s="14">
        <f t="shared" si="2"/>
        <v>-5580.345240143266</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46984.973843058353</v>
      </c>
      <c r="F41" s="11">
        <f t="shared" si="1"/>
        <v>48434.56728225197</v>
      </c>
      <c r="G41" s="14">
        <f t="shared" si="2"/>
        <v>-1449.5934391936171</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43072.475285171102</v>
      </c>
      <c r="F42" s="11">
        <f t="shared" si="1"/>
        <v>47379.194713642428</v>
      </c>
      <c r="G42" s="14">
        <f t="shared" si="2"/>
        <v>-4306.719428471326</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55311.028571428571</v>
      </c>
      <c r="F43" s="11">
        <f t="shared" si="1"/>
        <v>52042.77980890929</v>
      </c>
      <c r="G43" s="14">
        <f t="shared" si="2"/>
        <v>3268.2487625192807</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28708.156375593717</v>
      </c>
      <c r="F44" s="11">
        <f t="shared" si="1"/>
        <v>41876.073425486058</v>
      </c>
      <c r="G44" s="14">
        <f t="shared" si="2"/>
        <v>-13167.917049892341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35030.693877551021</v>
      </c>
      <c r="F45" s="11">
        <f t="shared" si="1"/>
        <v>40778.853622831317</v>
      </c>
      <c r="G45" s="14">
        <f t="shared" si="2"/>
        <v>-5748.1597452802962</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30732.183180682765</v>
      </c>
      <c r="F46" s="11">
        <f t="shared" si="1"/>
        <v>41433.577133748877</v>
      </c>
      <c r="G46" s="14">
        <f t="shared" si="2"/>
        <v>-10701.393953066112</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35976.231130598186</v>
      </c>
      <c r="F47" s="11">
        <f t="shared" si="1"/>
        <v>46096.528790499382</v>
      </c>
      <c r="G47" s="14">
        <f t="shared" si="2"/>
        <v>-10120.297659901196</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40619.00307692308</v>
      </c>
      <c r="F48" s="11">
        <f t="shared" si="1"/>
        <v>43398.07378292879</v>
      </c>
      <c r="G48" s="14">
        <f t="shared" si="2"/>
        <v>-2779.0707060057102</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37459.539267015709</v>
      </c>
      <c r="F49" s="11">
        <f t="shared" si="1"/>
        <v>44941.861016264746</v>
      </c>
      <c r="G49" s="14">
        <f t="shared" si="2"/>
        <v>-7482.3217492490367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35500.10484927916</v>
      </c>
      <c r="F50" s="11">
        <f t="shared" si="1"/>
        <v>48204.814742779454</v>
      </c>
      <c r="G50" s="14">
        <f t="shared" si="2"/>
        <v>-12704.709893500294</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59793.60113690194</v>
      </c>
      <c r="F51" s="11">
        <f t="shared" si="1"/>
        <v>52567.81981658841</v>
      </c>
      <c r="G51" s="14">
        <f t="shared" si="2"/>
        <v>7225.7813203135302</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28859.584158415841</v>
      </c>
      <c r="F52" s="11">
        <f t="shared" si="1"/>
        <v>39255.34018101979</v>
      </c>
      <c r="G52" s="14">
        <f t="shared" si="2"/>
        <v>-10395.75602260395</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47593.4</v>
      </c>
      <c r="F53" s="11">
        <f t="shared" si="1"/>
        <v>45067.206168695222</v>
      </c>
      <c r="G53" s="14">
        <f t="shared" si="2"/>
        <v>2526.1938313047795</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41718.925373134327</v>
      </c>
      <c r="F54" s="11">
        <f t="shared" si="1"/>
        <v>44674.224042219175</v>
      </c>
      <c r="G54" s="14">
        <f t="shared" si="2"/>
        <v>-2955.2986690848484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181</v>
      </c>
      <c r="B1" s="39"/>
      <c r="C1" s="39"/>
      <c r="D1" s="39"/>
      <c r="E1" s="39"/>
      <c r="F1" s="39"/>
      <c r="G1" s="40"/>
      <c r="I1" t="s">
        <v>172</v>
      </c>
    </row>
    <row r="2" spans="1:9" ht="47.25" x14ac:dyDescent="0.25">
      <c r="A2" s="16" t="s">
        <v>0</v>
      </c>
      <c r="B2" s="16" t="s">
        <v>1</v>
      </c>
      <c r="C2" s="16" t="s">
        <v>138</v>
      </c>
      <c r="D2" s="16" t="s">
        <v>119</v>
      </c>
      <c r="E2" s="16" t="s">
        <v>189</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55242.653248266033</v>
      </c>
      <c r="F3" s="10">
        <f>$E$3*D3</f>
        <v>55242.653248266033</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44421.144704127299</v>
      </c>
      <c r="F4" s="11">
        <f>$E$3*D4</f>
        <v>51457.551606559056</v>
      </c>
      <c r="G4" s="14">
        <f>E4-F4</f>
        <v>-7036.4069024317578</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62957.08108108108</v>
      </c>
      <c r="F5" s="11">
        <f t="shared" ref="F5:F54" si="1">$E$3*D5</f>
        <v>64553.288680669459</v>
      </c>
      <c r="G5" s="14">
        <f t="shared" ref="G5:G54" si="2">E5-F5</f>
        <v>-1596.2075995883788</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56878.556984744238</v>
      </c>
      <c r="F6" s="11">
        <f t="shared" si="1"/>
        <v>54722.714626688212</v>
      </c>
      <c r="G6" s="14">
        <f t="shared" si="2"/>
        <v>2155.8423580560266</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45772.568236233041</v>
      </c>
      <c r="F7" s="11">
        <f t="shared" si="1"/>
        <v>47220.744566180336</v>
      </c>
      <c r="G7" s="14">
        <f t="shared" si="2"/>
        <v>-1448.176329947295</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84551.670459794244</v>
      </c>
      <c r="F8" s="11">
        <f t="shared" si="1"/>
        <v>66547.364467066713</v>
      </c>
      <c r="G8" s="14">
        <f t="shared" si="2"/>
        <v>18004.305992727532</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65301.09316770186</v>
      </c>
      <c r="F9" s="11">
        <f t="shared" si="1"/>
        <v>58817.732871203909</v>
      </c>
      <c r="G9" s="14">
        <f t="shared" si="2"/>
        <v>6483.3602964979509</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67535.421686746995</v>
      </c>
      <c r="F10" s="11">
        <f t="shared" si="1"/>
        <v>65687.699025580238</v>
      </c>
      <c r="G10" s="14">
        <f t="shared" si="2"/>
        <v>1847.7226611667575</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43136.15217391304</v>
      </c>
      <c r="F11" s="11">
        <f t="shared" si="1"/>
        <v>60263.330228948013</v>
      </c>
      <c r="G11" s="14">
        <f t="shared" si="2"/>
        <v>-17127.178055034972</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76476.663316582912</v>
      </c>
      <c r="F12" s="11">
        <f t="shared" si="1"/>
        <v>69822.954463028174</v>
      </c>
      <c r="G12" s="14">
        <f t="shared" si="2"/>
        <v>6653.7088535547373</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50833.213740458013</v>
      </c>
      <c r="F13" s="11">
        <f t="shared" si="1"/>
        <v>52836.391442184511</v>
      </c>
      <c r="G13" s="14">
        <f t="shared" si="2"/>
        <v>-2003.1777017264976</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41289.714811407546</v>
      </c>
      <c r="F14" s="11">
        <f t="shared" si="1"/>
        <v>53054.583903104503</v>
      </c>
      <c r="G14" s="14">
        <f t="shared" si="2"/>
        <v>-11764.869091696957</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61595.697160883283</v>
      </c>
      <c r="F15" s="11">
        <f t="shared" si="1"/>
        <v>59666.575327785606</v>
      </c>
      <c r="G15" s="14">
        <f t="shared" si="2"/>
        <v>1929.1218330976772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44135.561538461538</v>
      </c>
      <c r="F16" s="11">
        <f t="shared" si="1"/>
        <v>48444.279606331795</v>
      </c>
      <c r="G16" s="14">
        <f t="shared" si="2"/>
        <v>-4308.7180678702571</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62036.891177787729</v>
      </c>
      <c r="F17" s="11">
        <f t="shared" si="1"/>
        <v>57915.067933639068</v>
      </c>
      <c r="G17" s="14">
        <f t="shared" si="2"/>
        <v>4121.8232441486616</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41867.411411411413</v>
      </c>
      <c r="F18" s="11">
        <f t="shared" si="1"/>
        <v>52056.186772699948</v>
      </c>
      <c r="G18" s="14">
        <f t="shared" si="2"/>
        <v>-10188.775361288535</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49900.568944099381</v>
      </c>
      <c r="F19" s="11">
        <f t="shared" si="1"/>
        <v>49764.101174239979</v>
      </c>
      <c r="G19" s="14">
        <f t="shared" si="2"/>
        <v>136.46776985940232</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45887.777571825762</v>
      </c>
      <c r="F20" s="11">
        <f t="shared" si="1"/>
        <v>51267.826620919586</v>
      </c>
      <c r="G20" s="14">
        <f t="shared" si="2"/>
        <v>-5380.0490490938246</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43088.385195339273</v>
      </c>
      <c r="F21" s="11">
        <f t="shared" si="1"/>
        <v>48747.916979627589</v>
      </c>
      <c r="G21" s="14">
        <f t="shared" si="2"/>
        <v>-5659.531784288316</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43954.48679245283</v>
      </c>
      <c r="F22" s="11">
        <f t="shared" si="1"/>
        <v>50345.787396703461</v>
      </c>
      <c r="G22" s="14">
        <f t="shared" si="2"/>
        <v>-6391.3006042506313</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49958.283987915405</v>
      </c>
      <c r="F23" s="11">
        <f t="shared" si="1"/>
        <v>50690.176667521198</v>
      </c>
      <c r="G23" s="14">
        <f t="shared" si="2"/>
        <v>-731.89267960579309</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54374.79437609842</v>
      </c>
      <c r="F24" s="11">
        <f t="shared" si="1"/>
        <v>61626.696246583517</v>
      </c>
      <c r="G24" s="14">
        <f t="shared" si="2"/>
        <v>-7251.9018704850969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60548.310428455945</v>
      </c>
      <c r="F25" s="11">
        <f t="shared" si="1"/>
        <v>65101.216356711484</v>
      </c>
      <c r="G25" s="14">
        <f t="shared" si="2"/>
        <v>-4552.905928255539</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42687.215611613516</v>
      </c>
      <c r="F26" s="11">
        <f t="shared" si="1"/>
        <v>54275.054552885762</v>
      </c>
      <c r="G26" s="14">
        <f t="shared" si="2"/>
        <v>-11587.838941272246</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58747.567753001713</v>
      </c>
      <c r="F27" s="11">
        <f t="shared" si="1"/>
        <v>57072.9773163809</v>
      </c>
      <c r="G27" s="14">
        <f t="shared" si="2"/>
        <v>1674.5904366208124</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32738.515320334263</v>
      </c>
      <c r="F28" s="11">
        <f t="shared" si="1"/>
        <v>47637.934973752155</v>
      </c>
      <c r="G28" s="14">
        <f t="shared" si="2"/>
        <v>-14899.419653417892</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32086.975234842015</v>
      </c>
      <c r="F29" s="11">
        <f t="shared" si="1"/>
        <v>50651.585285533853</v>
      </c>
      <c r="G29" s="14">
        <f t="shared" si="2"/>
        <v>-18564.610050691837</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42957.301204819276</v>
      </c>
      <c r="F30" s="11">
        <f t="shared" si="1"/>
        <v>49822.355319309296</v>
      </c>
      <c r="G30" s="14">
        <f t="shared" si="2"/>
        <v>-6865.0541144900199</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55290.264084507042</v>
      </c>
      <c r="F31" s="11">
        <f t="shared" si="1"/>
        <v>51593.528386632854</v>
      </c>
      <c r="G31" s="14">
        <f t="shared" si="2"/>
        <v>3696.7356978741882</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79384.085106382976</v>
      </c>
      <c r="F32" s="11">
        <f t="shared" si="1"/>
        <v>59614.458480481706</v>
      </c>
      <c r="G32" s="14">
        <f t="shared" si="2"/>
        <v>19769.62662590127</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52084.823244552055</v>
      </c>
      <c r="F33" s="11">
        <f t="shared" si="1"/>
        <v>56582.794216798524</v>
      </c>
      <c r="G33" s="14">
        <f t="shared" si="2"/>
        <v>-4497.9709722464686</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61450.377635197066</v>
      </c>
      <c r="F34" s="11">
        <f t="shared" si="1"/>
        <v>67075.251476637102</v>
      </c>
      <c r="G34" s="14">
        <f t="shared" si="2"/>
        <v>-5624.8738414400359</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42793.698630136983</v>
      </c>
      <c r="F35" s="11">
        <f t="shared" si="1"/>
        <v>51972.320887249451</v>
      </c>
      <c r="G35" s="14">
        <f t="shared" si="2"/>
        <v>-9178.6222571124672</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64875.674403815581</v>
      </c>
      <c r="F36" s="11">
        <f t="shared" si="1"/>
        <v>65882.31536160325</v>
      </c>
      <c r="G36" s="14">
        <f t="shared" si="2"/>
        <v>-1006.6409577876693</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42215.678454247172</v>
      </c>
      <c r="F37" s="11">
        <f t="shared" si="1"/>
        <v>53270.026303494335</v>
      </c>
      <c r="G37" s="14">
        <f t="shared" si="2"/>
        <v>-11054.347849247162</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44488.864864864867</v>
      </c>
      <c r="F38" s="11">
        <f t="shared" si="1"/>
        <v>50942.655037572651</v>
      </c>
      <c r="G38" s="14">
        <f t="shared" si="2"/>
        <v>-6453.7901727077842</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54405.066382298057</v>
      </c>
      <c r="F39" s="11">
        <f t="shared" si="1"/>
        <v>53059.753658580725</v>
      </c>
      <c r="G39" s="14">
        <f t="shared" si="2"/>
        <v>1345.3127237173321</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37619.769082745348</v>
      </c>
      <c r="F40" s="11">
        <f t="shared" si="1"/>
        <v>48171.398644951907</v>
      </c>
      <c r="G40" s="14">
        <f t="shared" si="2"/>
        <v>-10551.629562206559</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60616.490866510539</v>
      </c>
      <c r="F41" s="11">
        <f t="shared" si="1"/>
        <v>57860.520678041707</v>
      </c>
      <c r="G41" s="14">
        <f t="shared" si="2"/>
        <v>2755.9701884688329</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53342.542334096113</v>
      </c>
      <c r="F42" s="11">
        <f t="shared" si="1"/>
        <v>56599.759825710389</v>
      </c>
      <c r="G42" s="14">
        <f t="shared" si="2"/>
        <v>-3257.2174916142758</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54802.6875</v>
      </c>
      <c r="F43" s="11">
        <f t="shared" si="1"/>
        <v>62170.935062314042</v>
      </c>
      <c r="G43" s="14">
        <f t="shared" si="2"/>
        <v>-7368.2475623140417</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43692.73317224715</v>
      </c>
      <c r="F44" s="11">
        <f t="shared" si="1"/>
        <v>50025.664485256704</v>
      </c>
      <c r="G44" s="14">
        <f t="shared" si="2"/>
        <v>-6332.9313130095543</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45844.011730205282</v>
      </c>
      <c r="F45" s="11">
        <f t="shared" si="1"/>
        <v>48714.912420313107</v>
      </c>
      <c r="G45" s="14">
        <f t="shared" si="2"/>
        <v>-2870.9006901078246</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44640.459492140268</v>
      </c>
      <c r="F46" s="11">
        <f t="shared" si="1"/>
        <v>49497.053055968732</v>
      </c>
      <c r="G46" s="14">
        <f t="shared" si="2"/>
        <v>-4856.5935638284645</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44324.894717122515</v>
      </c>
      <c r="F47" s="11">
        <f t="shared" si="1"/>
        <v>55067.47157924901</v>
      </c>
      <c r="G47" s="14">
        <f t="shared" si="2"/>
        <v>-10742.576862126494</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51156.747169811322</v>
      </c>
      <c r="F48" s="11">
        <f t="shared" si="1"/>
        <v>51843.864545569246</v>
      </c>
      <c r="G48" s="14">
        <f t="shared" si="2"/>
        <v>-687.11737575792358</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48562.23041474654</v>
      </c>
      <c r="F49" s="11">
        <f t="shared" si="1"/>
        <v>53688.091471689906</v>
      </c>
      <c r="G49" s="14">
        <f t="shared" si="2"/>
        <v>-5125.8610569433658</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46897.910023677978</v>
      </c>
      <c r="F50" s="11">
        <f t="shared" si="1"/>
        <v>57586.055511799721</v>
      </c>
      <c r="G50" s="14">
        <f t="shared" si="2"/>
        <v>-10688.145488121743</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68522.875031557691</v>
      </c>
      <c r="F51" s="11">
        <f t="shared" si="1"/>
        <v>62798.154214373011</v>
      </c>
      <c r="G51" s="14">
        <f t="shared" si="2"/>
        <v>5724.7208171846796</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35545.809806835066</v>
      </c>
      <c r="F52" s="11">
        <f t="shared" si="1"/>
        <v>46894.904811088287</v>
      </c>
      <c r="G52" s="14">
        <f t="shared" si="2"/>
        <v>-11349.09500425322</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52066.215131240351</v>
      </c>
      <c r="F53" s="11">
        <f t="shared" si="1"/>
        <v>53837.830308868564</v>
      </c>
      <c r="G53" s="14">
        <f t="shared" si="2"/>
        <v>-1771.6151776282131</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47578.057803468211</v>
      </c>
      <c r="F54" s="11">
        <f t="shared" si="1"/>
        <v>53368.369101079472</v>
      </c>
      <c r="G54" s="14">
        <f t="shared" si="2"/>
        <v>-5790.3112976112607</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190</v>
      </c>
      <c r="B1" s="39"/>
      <c r="C1" s="39"/>
      <c r="D1" s="39"/>
      <c r="E1" s="39"/>
      <c r="F1" s="39"/>
      <c r="G1" s="40"/>
      <c r="I1" t="s">
        <v>173</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79215.010380106047</v>
      </c>
      <c r="F3" s="10">
        <f>$E$3*D3</f>
        <v>79215.010380106047</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59859.875111507579</v>
      </c>
      <c r="F4" s="11">
        <f>$E$3*D4</f>
        <v>73787.377053189659</v>
      </c>
      <c r="G4" s="14">
        <f>E4-F4</f>
        <v>-13927.50194168208</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85674.012269938656</v>
      </c>
      <c r="F5" s="11">
        <f t="shared" ref="F5:F54" si="1">$E$3*D5</f>
        <v>92565.963657252825</v>
      </c>
      <c r="G5" s="14">
        <f t="shared" ref="G5:G54" si="2">E5-F5</f>
        <v>-6891.9513873141696</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91534.006699507387</v>
      </c>
      <c r="F6" s="11">
        <f t="shared" si="1"/>
        <v>78469.446203088562</v>
      </c>
      <c r="G6" s="14">
        <f t="shared" si="2"/>
        <v>13064.560496418824</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53765.002277904328</v>
      </c>
      <c r="F7" s="11">
        <f t="shared" si="1"/>
        <v>67712.022341789343</v>
      </c>
      <c r="G7" s="14">
        <f t="shared" si="2"/>
        <v>-13947.020063885015</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105133.16786414108</v>
      </c>
      <c r="F8" s="11">
        <f t="shared" si="1"/>
        <v>95425.361691744125</v>
      </c>
      <c r="G8" s="14">
        <f t="shared" si="2"/>
        <v>9707.8061723969586</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89171.546579804562</v>
      </c>
      <c r="F9" s="11">
        <f t="shared" si="1"/>
        <v>84341.483364088199</v>
      </c>
      <c r="G9" s="14">
        <f t="shared" si="2"/>
        <v>4830.0632157163636</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81297.276073619636</v>
      </c>
      <c r="F10" s="11">
        <f t="shared" si="1"/>
        <v>94192.647423572969</v>
      </c>
      <c r="G10" s="14">
        <f t="shared" si="2"/>
        <v>-12895.371349953333</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65541.07086614173</v>
      </c>
      <c r="F11" s="11">
        <f t="shared" si="1"/>
        <v>86414.392664525309</v>
      </c>
      <c r="G11" s="14">
        <f t="shared" si="2"/>
        <v>-20873.321798383578</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0</v>
      </c>
      <c r="F12" s="11">
        <f t="shared" si="1"/>
        <v>100122.38256735174</v>
      </c>
      <c r="G12" s="14">
        <f t="shared" si="2"/>
        <v>-100122.38256735174</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67459.696342305033</v>
      </c>
      <c r="F13" s="11">
        <f t="shared" si="1"/>
        <v>75764.559637101891</v>
      </c>
      <c r="G13" s="14">
        <f t="shared" si="2"/>
        <v>-8304.8632947968581</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45965.963782696177</v>
      </c>
      <c r="F14" s="11">
        <f t="shared" si="1"/>
        <v>76077.435957125141</v>
      </c>
      <c r="G14" s="14">
        <f t="shared" si="2"/>
        <v>-30111.472174428964</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0</v>
      </c>
      <c r="F15" s="11">
        <f t="shared" si="1"/>
        <v>85558.678050719289</v>
      </c>
      <c r="G15" s="14">
        <f t="shared" si="2"/>
        <v>-85558.678050719289</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70850.448979591834</v>
      </c>
      <c r="F16" s="11">
        <f t="shared" si="1"/>
        <v>69466.506154694609</v>
      </c>
      <c r="G16" s="14">
        <f t="shared" si="2"/>
        <v>1383.9428248972254</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80801.016478751088</v>
      </c>
      <c r="F17" s="11">
        <f t="shared" si="1"/>
        <v>83047.110118154334</v>
      </c>
      <c r="G17" s="14">
        <f t="shared" si="2"/>
        <v>-2246.0936394032469</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86529.428313796219</v>
      </c>
      <c r="F18" s="11">
        <f t="shared" si="1"/>
        <v>74645.787866418221</v>
      </c>
      <c r="G18" s="14">
        <f t="shared" si="2"/>
        <v>11883.640447377998</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60389.771217712179</v>
      </c>
      <c r="F19" s="11">
        <f t="shared" si="1"/>
        <v>71359.059698998113</v>
      </c>
      <c r="G19" s="14">
        <f t="shared" si="2"/>
        <v>-10969.288481285934</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63802.469500924213</v>
      </c>
      <c r="F20" s="11">
        <f t="shared" si="1"/>
        <v>73515.32157027768</v>
      </c>
      <c r="G20" s="14">
        <f t="shared" si="2"/>
        <v>-9712.8520693534665</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63229.657289002556</v>
      </c>
      <c r="F21" s="11">
        <f t="shared" si="1"/>
        <v>69901.905909469599</v>
      </c>
      <c r="G21" s="14">
        <f t="shared" si="2"/>
        <v>-6672.2486204670422</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52696.277419354839</v>
      </c>
      <c r="F22" s="11">
        <f t="shared" si="1"/>
        <v>72193.16663342301</v>
      </c>
      <c r="G22" s="14">
        <f t="shared" si="2"/>
        <v>-19496.889214068171</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51243.428571428572</v>
      </c>
      <c r="F23" s="11">
        <f t="shared" si="1"/>
        <v>72687.002429832384</v>
      </c>
      <c r="G23" s="14">
        <f t="shared" si="2"/>
        <v>-21443.573858403812</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59873.7</v>
      </c>
      <c r="F24" s="11">
        <f t="shared" si="1"/>
        <v>88369.38662097996</v>
      </c>
      <c r="G24" s="14">
        <f t="shared" si="2"/>
        <v>-28495.686620979963</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77099.44139650873</v>
      </c>
      <c r="F25" s="11">
        <f t="shared" si="1"/>
        <v>93351.662641516916</v>
      </c>
      <c r="G25" s="14">
        <f t="shared" si="2"/>
        <v>-16252.221245008186</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70810.8011988012</v>
      </c>
      <c r="F26" s="11">
        <f t="shared" si="1"/>
        <v>77827.525598123175</v>
      </c>
      <c r="G26" s="14">
        <f t="shared" si="2"/>
        <v>-7016.7243993219745</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66966.288100208767</v>
      </c>
      <c r="F27" s="11">
        <f t="shared" si="1"/>
        <v>81839.597208024716</v>
      </c>
      <c r="G27" s="14">
        <f t="shared" si="2"/>
        <v>-14873.309107815949</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43773.2972972973</v>
      </c>
      <c r="F28" s="11">
        <f t="shared" si="1"/>
        <v>68310.251074898202</v>
      </c>
      <c r="G28" s="14">
        <f t="shared" si="2"/>
        <v>-24536.953777600902</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68604.24597364568</v>
      </c>
      <c r="F29" s="11">
        <f t="shared" si="1"/>
        <v>72631.664451930206</v>
      </c>
      <c r="G29" s="14">
        <f t="shared" si="2"/>
        <v>-4027.4184782845259</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79712</v>
      </c>
      <c r="F30" s="11">
        <f t="shared" si="1"/>
        <v>71442.593027594965</v>
      </c>
      <c r="G30" s="14">
        <f t="shared" si="2"/>
        <v>8269.406972405035</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79054.562163734183</v>
      </c>
      <c r="F31" s="11">
        <f t="shared" si="1"/>
        <v>73982.360483775294</v>
      </c>
      <c r="G31" s="14">
        <f t="shared" si="2"/>
        <v>5072.2016799588891</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78853.35652173913</v>
      </c>
      <c r="F32" s="11">
        <f t="shared" si="1"/>
        <v>85483.945278895262</v>
      </c>
      <c r="G32" s="14">
        <f t="shared" si="2"/>
        <v>-6630.5887571561325</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52131</v>
      </c>
      <c r="F33" s="11">
        <f t="shared" si="1"/>
        <v>81136.700858222946</v>
      </c>
      <c r="G33" s="14">
        <f t="shared" si="2"/>
        <v>-29005.700858222946</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77113.604278074868</v>
      </c>
      <c r="F34" s="11">
        <f t="shared" si="1"/>
        <v>96182.323432063044</v>
      </c>
      <c r="G34" s="14">
        <f t="shared" si="2"/>
        <v>-19068.719153988175</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61020.257510729614</v>
      </c>
      <c r="F35" s="11">
        <f t="shared" si="1"/>
        <v>74525.528671830994</v>
      </c>
      <c r="G35" s="14">
        <f t="shared" si="2"/>
        <v>-13505.27116110138</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88977.001355625849</v>
      </c>
      <c r="F36" s="11">
        <f t="shared" si="1"/>
        <v>94471.716841345464</v>
      </c>
      <c r="G36" s="14">
        <f t="shared" si="2"/>
        <v>-5494.7154857196147</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57688.526896551724</v>
      </c>
      <c r="F37" s="11">
        <f t="shared" si="1"/>
        <v>76386.368837421425</v>
      </c>
      <c r="G37" s="14">
        <f t="shared" si="2"/>
        <v>-18697.841940869701</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77922.101694915254</v>
      </c>
      <c r="F38" s="11">
        <f t="shared" si="1"/>
        <v>73049.042909939235</v>
      </c>
      <c r="G38" s="14">
        <f t="shared" si="2"/>
        <v>4873.0587849760195</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63560.203991130824</v>
      </c>
      <c r="F39" s="11">
        <f t="shared" si="1"/>
        <v>76084.849109999443</v>
      </c>
      <c r="G39" s="14">
        <f t="shared" si="2"/>
        <v>-12524.645118868619</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57724.759036144576</v>
      </c>
      <c r="F40" s="11">
        <f t="shared" si="1"/>
        <v>69075.209449753675</v>
      </c>
      <c r="G40" s="14">
        <f t="shared" si="2"/>
        <v>-11350.450413609098</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94040.620689655174</v>
      </c>
      <c r="F41" s="11">
        <f t="shared" si="1"/>
        <v>82968.892270815748</v>
      </c>
      <c r="G41" s="14">
        <f t="shared" si="2"/>
        <v>11071.728418839426</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69021.504000000001</v>
      </c>
      <c r="F42" s="11">
        <f t="shared" si="1"/>
        <v>81161.028634081551</v>
      </c>
      <c r="G42" s="14">
        <f t="shared" si="2"/>
        <v>-12139.52463408155</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61908.666666666664</v>
      </c>
      <c r="F43" s="11">
        <f t="shared" si="1"/>
        <v>89149.79597683766</v>
      </c>
      <c r="G43" s="14">
        <f t="shared" si="2"/>
        <v>-27241.129310170996</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68200.460582895364</v>
      </c>
      <c r="F44" s="11">
        <f t="shared" si="1"/>
        <v>71734.127498586371</v>
      </c>
      <c r="G44" s="14">
        <f t="shared" si="2"/>
        <v>-3533.6669156910066</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60089.044585987263</v>
      </c>
      <c r="F45" s="11">
        <f t="shared" si="1"/>
        <v>69854.579136496948</v>
      </c>
      <c r="G45" s="14">
        <f t="shared" si="2"/>
        <v>-9765.5345505096848</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62168.770325203252</v>
      </c>
      <c r="F46" s="11">
        <f t="shared" si="1"/>
        <v>70976.126979134424</v>
      </c>
      <c r="G46" s="14">
        <f t="shared" si="2"/>
        <v>-8807.3566539311723</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70108.972269938648</v>
      </c>
      <c r="F47" s="11">
        <f t="shared" si="1"/>
        <v>78963.809235453868</v>
      </c>
      <c r="G47" s="14">
        <f t="shared" si="2"/>
        <v>-8854.8369655152201</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65204.057450628366</v>
      </c>
      <c r="F48" s="11">
        <f t="shared" si="1"/>
        <v>74341.329147708617</v>
      </c>
      <c r="G48" s="14">
        <f t="shared" si="2"/>
        <v>-9137.2716970802503</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72897.140186915887</v>
      </c>
      <c r="F49" s="11">
        <f t="shared" si="1"/>
        <v>76985.851930482531</v>
      </c>
      <c r="G49" s="14">
        <f t="shared" si="2"/>
        <v>-4088.7117435666441</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54882.497237569063</v>
      </c>
      <c r="F50" s="11">
        <f t="shared" si="1"/>
        <v>82575.323900825868</v>
      </c>
      <c r="G50" s="14">
        <f t="shared" si="2"/>
        <v>-27692.826663256805</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89467.019474196684</v>
      </c>
      <c r="F51" s="11">
        <f t="shared" si="1"/>
        <v>90049.194697200757</v>
      </c>
      <c r="G51" s="14">
        <f t="shared" si="2"/>
        <v>-582.1752230040729</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52439.333333333336</v>
      </c>
      <c r="F52" s="11">
        <f t="shared" si="1"/>
        <v>67244.785558902237</v>
      </c>
      <c r="G52" s="14">
        <f t="shared" si="2"/>
        <v>-14805.452225568901</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72101.285968028416</v>
      </c>
      <c r="F53" s="11">
        <f t="shared" si="1"/>
        <v>77200.569414961516</v>
      </c>
      <c r="G53" s="14">
        <f t="shared" si="2"/>
        <v>-5099.2834469330992</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65070.879999999997</v>
      </c>
      <c r="F54" s="11">
        <f t="shared" si="1"/>
        <v>76527.387149784248</v>
      </c>
      <c r="G54" s="14">
        <f t="shared" si="2"/>
        <v>-11456.507149784251</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182</v>
      </c>
      <c r="B1" s="39"/>
      <c r="C1" s="39"/>
      <c r="D1" s="39"/>
      <c r="E1" s="39"/>
      <c r="F1" s="39"/>
      <c r="G1" s="40"/>
      <c r="I1" t="s">
        <v>174</v>
      </c>
    </row>
    <row r="2" spans="1:9" ht="47.25" x14ac:dyDescent="0.25">
      <c r="A2" s="16" t="s">
        <v>0</v>
      </c>
      <c r="B2" s="16" t="s">
        <v>1</v>
      </c>
      <c r="C2" s="16" t="s">
        <v>138</v>
      </c>
      <c r="D2" s="16" t="s">
        <v>119</v>
      </c>
      <c r="E2" s="16" t="s">
        <v>154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53992.087661777397</v>
      </c>
      <c r="F3" s="10">
        <f>$E$3*D3</f>
        <v>53992.087661777397</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47536.952380952382</v>
      </c>
      <c r="F4" s="11">
        <f>$E$3*D4</f>
        <v>50292.67194527766</v>
      </c>
      <c r="G4" s="14">
        <f>E4-F4</f>
        <v>-2755.719564325278</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62604</v>
      </c>
      <c r="F5" s="11">
        <f t="shared" ref="F5:F54" si="1">$E$3*D5</f>
        <v>63091.951895198436</v>
      </c>
      <c r="G5" s="14">
        <f t="shared" ref="G5:G54" si="2">E5-F5</f>
        <v>-487.95189519843552</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63295.368421052633</v>
      </c>
      <c r="F6" s="11">
        <f t="shared" si="1"/>
        <v>53483.919245086538</v>
      </c>
      <c r="G6" s="14">
        <f t="shared" si="2"/>
        <v>9811.4491759660959</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35324.571428571428</v>
      </c>
      <c r="F7" s="11">
        <f t="shared" si="1"/>
        <v>46151.776393028929</v>
      </c>
      <c r="G7" s="14">
        <f t="shared" si="2"/>
        <v>-10827.204964457502</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71489.923404255314</v>
      </c>
      <c r="F8" s="11">
        <f t="shared" si="1"/>
        <v>65040.886429163227</v>
      </c>
      <c r="G8" s="14">
        <f t="shared" si="2"/>
        <v>6449.0369750920872</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75578.28571428571</v>
      </c>
      <c r="F9" s="11">
        <f t="shared" si="1"/>
        <v>57486.235771065665</v>
      </c>
      <c r="G9" s="14">
        <f t="shared" si="2"/>
        <v>18092.049943220045</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81359.027027027027</v>
      </c>
      <c r="F10" s="11">
        <f t="shared" si="1"/>
        <v>64200.68182009161</v>
      </c>
      <c r="G10" s="14">
        <f t="shared" si="2"/>
        <v>17158.345206935417</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0</v>
      </c>
      <c r="F11" s="11">
        <f t="shared" si="1"/>
        <v>58899.108156325383</v>
      </c>
      <c r="G11" s="14">
        <f t="shared" si="2"/>
        <v>-58899.108156325383</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0</v>
      </c>
      <c r="F12" s="11">
        <f t="shared" si="1"/>
        <v>68242.324662247061</v>
      </c>
      <c r="G12" s="14">
        <f t="shared" si="2"/>
        <v>-68242.324662247061</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45763.392857142855</v>
      </c>
      <c r="F13" s="11">
        <f t="shared" si="1"/>
        <v>51640.298043938608</v>
      </c>
      <c r="G13" s="14">
        <f t="shared" si="2"/>
        <v>-5876.9051867957533</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39141.727433628315</v>
      </c>
      <c r="F14" s="11">
        <f t="shared" si="1"/>
        <v>51853.551133434281</v>
      </c>
      <c r="G14" s="14">
        <f t="shared" si="2"/>
        <v>-12711.823699805966</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0</v>
      </c>
      <c r="F15" s="11">
        <f t="shared" si="1"/>
        <v>58315.862402517072</v>
      </c>
      <c r="G15" s="14">
        <f t="shared" si="2"/>
        <v>-58315.862402517072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0</v>
      </c>
      <c r="F16" s="11">
        <f t="shared" si="1"/>
        <v>47347.613436702923</v>
      </c>
      <c r="G16" s="14">
        <f t="shared" si="2"/>
        <v>-47347.613436702923</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42923.358778625952</v>
      </c>
      <c r="F17" s="11">
        <f t="shared" si="1"/>
        <v>56604.005074810251</v>
      </c>
      <c r="G17" s="14">
        <f t="shared" si="2"/>
        <v>-13680.646296184299</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63785.572979493365</v>
      </c>
      <c r="F18" s="11">
        <f t="shared" si="1"/>
        <v>50877.755399224836</v>
      </c>
      <c r="G18" s="14">
        <f t="shared" si="2"/>
        <v>12907.817580268529</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55687.341176470589</v>
      </c>
      <c r="F19" s="11">
        <f t="shared" si="1"/>
        <v>48637.557304390706</v>
      </c>
      <c r="G19" s="14">
        <f t="shared" si="2"/>
        <v>7049.7838720798827</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44284.631578947367</v>
      </c>
      <c r="F20" s="11">
        <f t="shared" si="1"/>
        <v>50107.241893425518</v>
      </c>
      <c r="G20" s="14">
        <f t="shared" si="2"/>
        <v>-5822.6103144781518</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38077.37142857143</v>
      </c>
      <c r="F21" s="11">
        <f t="shared" si="1"/>
        <v>47644.377163866826</v>
      </c>
      <c r="G21" s="14">
        <f t="shared" si="2"/>
        <v>-9567.0057352953954</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32448.191999999999</v>
      </c>
      <c r="F22" s="11">
        <f t="shared" si="1"/>
        <v>49206.075499448292</v>
      </c>
      <c r="G22" s="14">
        <f t="shared" si="2"/>
        <v>-16757.883499448293</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0</v>
      </c>
      <c r="F23" s="11">
        <f t="shared" si="1"/>
        <v>49542.668595659699</v>
      </c>
      <c r="G23" s="14">
        <f t="shared" si="2"/>
        <v>-49542.668595659699</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0</v>
      </c>
      <c r="F24" s="11">
        <f t="shared" si="1"/>
        <v>60231.610728358799</v>
      </c>
      <c r="G24" s="14">
        <f t="shared" si="2"/>
        <v>-60231.610728358799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87448.039603960395</v>
      </c>
      <c r="F25" s="11">
        <f t="shared" si="1"/>
        <v>63627.475759054549</v>
      </c>
      <c r="G25" s="14">
        <f t="shared" si="2"/>
        <v>23820.563844905846</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0</v>
      </c>
      <c r="F26" s="11">
        <f t="shared" si="1"/>
        <v>53046.393157431106</v>
      </c>
      <c r="G26" s="14">
        <f t="shared" si="2"/>
        <v>-53046.393157431106</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56927.4</v>
      </c>
      <c r="F27" s="11">
        <f t="shared" si="1"/>
        <v>55780.977436694593</v>
      </c>
      <c r="G27" s="14">
        <f t="shared" si="2"/>
        <v>1146.4225633054084</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33910.783410138247</v>
      </c>
      <c r="F28" s="11">
        <f t="shared" si="1"/>
        <v>46559.522577051641</v>
      </c>
      <c r="G28" s="14">
        <f t="shared" si="2"/>
        <v>-12648.739166913394</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53422.936708860761</v>
      </c>
      <c r="F29" s="11">
        <f t="shared" si="1"/>
        <v>49504.95083308436</v>
      </c>
      <c r="G29" s="14">
        <f t="shared" si="2"/>
        <v>3917.9858757764014</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0</v>
      </c>
      <c r="F30" s="11">
        <f t="shared" si="1"/>
        <v>48694.492710681006</v>
      </c>
      <c r="G30" s="14">
        <f t="shared" si="2"/>
        <v>-48694.492710681006</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65758.592592592599</v>
      </c>
      <c r="F31" s="11">
        <f t="shared" si="1"/>
        <v>50425.570526320036</v>
      </c>
      <c r="G31" s="14">
        <f t="shared" si="2"/>
        <v>15333.022066272562</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0</v>
      </c>
      <c r="F32" s="11">
        <f t="shared" si="1"/>
        <v>58264.925359800429</v>
      </c>
      <c r="G32" s="14">
        <f t="shared" si="2"/>
        <v>-58264.925359800429</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0</v>
      </c>
      <c r="F33" s="11">
        <f t="shared" si="1"/>
        <v>55301.890945970968</v>
      </c>
      <c r="G33" s="14">
        <f t="shared" si="2"/>
        <v>-55301.890945970968</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0</v>
      </c>
      <c r="F34" s="11">
        <f t="shared" si="1"/>
        <v>65556.82330077127</v>
      </c>
      <c r="G34" s="14">
        <f t="shared" si="2"/>
        <v>-65556.82330077127</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42560.036697247706</v>
      </c>
      <c r="F35" s="11">
        <f t="shared" si="1"/>
        <v>50795.788042973392</v>
      </c>
      <c r="G35" s="14">
        <f t="shared" si="2"/>
        <v>-8235.7513457256864</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70153</v>
      </c>
      <c r="F36" s="11">
        <f t="shared" si="1"/>
        <v>64390.89249349547</v>
      </c>
      <c r="G36" s="14">
        <f t="shared" si="2"/>
        <v>5762.1075065045297</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46184.136986301368</v>
      </c>
      <c r="F37" s="11">
        <f t="shared" si="1"/>
        <v>52064.116417394041</v>
      </c>
      <c r="G37" s="14">
        <f t="shared" si="2"/>
        <v>-5879.9794310926736</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0</v>
      </c>
      <c r="F38" s="11">
        <f t="shared" si="1"/>
        <v>49789.431440797824</v>
      </c>
      <c r="G38" s="14">
        <f t="shared" si="2"/>
        <v>-49789.431440797824</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54268.097560975613</v>
      </c>
      <c r="F39" s="11">
        <f t="shared" si="1"/>
        <v>51858.603857632879</v>
      </c>
      <c r="G39" s="14">
        <f t="shared" si="2"/>
        <v>2409.4937033427341</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32851.448275862072</v>
      </c>
      <c r="F40" s="11">
        <f t="shared" si="1"/>
        <v>47080.909867599541</v>
      </c>
      <c r="G40" s="14">
        <f t="shared" si="2"/>
        <v>-14229.461591737469</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0</v>
      </c>
      <c r="F41" s="11">
        <f t="shared" si="1"/>
        <v>56550.692642608883</v>
      </c>
      <c r="G41" s="14">
        <f t="shared" si="2"/>
        <v>-56550.692642608883</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60215.625674865027</v>
      </c>
      <c r="F42" s="11">
        <f t="shared" si="1"/>
        <v>55318.472492832741</v>
      </c>
      <c r="G42" s="14">
        <f t="shared" si="2"/>
        <v>4897.1531820322853</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0</v>
      </c>
      <c r="F43" s="11">
        <f t="shared" si="1"/>
        <v>60763.52923914804</v>
      </c>
      <c r="G43" s="14">
        <f t="shared" si="2"/>
        <v>-60763.52923914804</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50074.333333333336</v>
      </c>
      <c r="F44" s="11">
        <f t="shared" si="1"/>
        <v>48893.199428494569</v>
      </c>
      <c r="G44" s="14">
        <f t="shared" si="2"/>
        <v>1181.1339048387672</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65236.800000000003</v>
      </c>
      <c r="F45" s="11">
        <f t="shared" si="1"/>
        <v>47612.119751252387</v>
      </c>
      <c r="G45" s="14">
        <f t="shared" si="2"/>
        <v>17624.680248747616</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51838.60546875</v>
      </c>
      <c r="F46" s="11">
        <f t="shared" si="1"/>
        <v>48376.554536351745</v>
      </c>
      <c r="G46" s="14">
        <f t="shared" si="2"/>
        <v>3462.0509323982551</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59808.954154727791</v>
      </c>
      <c r="F47" s="11">
        <f t="shared" si="1"/>
        <v>53820.871699578835</v>
      </c>
      <c r="G47" s="14">
        <f t="shared" si="2"/>
        <v>5988.0824551489568</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52456</v>
      </c>
      <c r="F48" s="11">
        <f t="shared" si="1"/>
        <v>50670.239655035912</v>
      </c>
      <c r="G48" s="14">
        <f t="shared" si="2"/>
        <v>1785.7603449640883</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0</v>
      </c>
      <c r="F49" s="11">
        <f t="shared" si="1"/>
        <v>52472.717559488163</v>
      </c>
      <c r="G49" s="14">
        <f t="shared" si="2"/>
        <v>-52472.717559488163</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41313.019108280256</v>
      </c>
      <c r="F50" s="11">
        <f t="shared" si="1"/>
        <v>56282.440731368421</v>
      </c>
      <c r="G50" s="14">
        <f t="shared" si="2"/>
        <v>-14969.421623088165</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65680.2</v>
      </c>
      <c r="F51" s="11">
        <f t="shared" si="1"/>
        <v>61376.549603845611</v>
      </c>
      <c r="G51" s="14">
        <f t="shared" si="2"/>
        <v>4303.6503961543858</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0</v>
      </c>
      <c r="F52" s="11">
        <f t="shared" si="1"/>
        <v>45833.312894515235</v>
      </c>
      <c r="G52" s="14">
        <f t="shared" si="2"/>
        <v>-45833.312894515235</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0</v>
      </c>
      <c r="F53" s="11">
        <f t="shared" si="1"/>
        <v>52619.066656570612</v>
      </c>
      <c r="G53" s="14">
        <f t="shared" si="2"/>
        <v>-52619.066656570612</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0</v>
      </c>
      <c r="F54" s="11">
        <f t="shared" si="1"/>
        <v>52160.232962054892</v>
      </c>
      <c r="G54" s="14">
        <f t="shared" si="2"/>
        <v>-52160.232962054892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183</v>
      </c>
      <c r="B1" s="39"/>
      <c r="C1" s="39"/>
      <c r="D1" s="39"/>
      <c r="E1" s="39"/>
      <c r="F1" s="39"/>
      <c r="G1" s="40"/>
      <c r="I1" t="s">
        <v>123</v>
      </c>
    </row>
    <row r="2" spans="1:9" ht="63" x14ac:dyDescent="0.25">
      <c r="A2" s="16" t="s">
        <v>0</v>
      </c>
      <c r="B2" s="16" t="s">
        <v>1</v>
      </c>
      <c r="C2" s="16" t="s">
        <v>138</v>
      </c>
      <c r="D2" s="16" t="s">
        <v>119</v>
      </c>
      <c r="E2" s="16" t="s">
        <v>155</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53429.777645237496</v>
      </c>
      <c r="F3" s="10">
        <f>$E$3*D3</f>
        <v>53429.777645237496</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44586.662538699689</v>
      </c>
      <c r="F4" s="11">
        <f>$E$3*D4</f>
        <v>49768.890139125993</v>
      </c>
      <c r="G4" s="14">
        <f>E4-F4</f>
        <v>-5182.227600426304</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66450.380769230775</v>
      </c>
      <c r="F5" s="11">
        <f t="shared" ref="F5:F54" si="1">$E$3*D5</f>
        <v>62434.869755015898</v>
      </c>
      <c r="G5" s="14">
        <f t="shared" ref="G5:G54" si="2">E5-F5</f>
        <v>4015.5110142148769</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53442.43689705299</v>
      </c>
      <c r="F6" s="11">
        <f t="shared" si="1"/>
        <v>52926.901637178518</v>
      </c>
      <c r="G6" s="14">
        <f t="shared" si="2"/>
        <v>515.5352598744721</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38847.493240296557</v>
      </c>
      <c r="F7" s="11">
        <f t="shared" si="1"/>
        <v>45671.120666036513</v>
      </c>
      <c r="G7" s="14">
        <f t="shared" si="2"/>
        <v>-6823.6274257399564</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64687.316461740476</v>
      </c>
      <c r="F8" s="11">
        <f t="shared" si="1"/>
        <v>64363.506770261025</v>
      </c>
      <c r="G8" s="14">
        <f t="shared" si="2"/>
        <v>323.80969147945143</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61135.673958645493</v>
      </c>
      <c r="F9" s="11">
        <f t="shared" si="1"/>
        <v>56887.535339444301</v>
      </c>
      <c r="G9" s="14">
        <f t="shared" si="2"/>
        <v>4248.1386192011923</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62580.458091286309</v>
      </c>
      <c r="F10" s="11">
        <f t="shared" si="1"/>
        <v>63532.052618674657</v>
      </c>
      <c r="G10" s="14">
        <f t="shared" si="2"/>
        <v>-951.59452738834807</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43470.990961380441</v>
      </c>
      <c r="F11" s="11">
        <f t="shared" si="1"/>
        <v>58285.693118754702</v>
      </c>
      <c r="G11" s="14">
        <f t="shared" si="2"/>
        <v>-14814.70215737426</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85737.794957983191</v>
      </c>
      <c r="F12" s="11">
        <f t="shared" si="1"/>
        <v>67531.603066335985</v>
      </c>
      <c r="G12" s="14">
        <f t="shared" si="2"/>
        <v>18206.191891647206</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49389.267372771894</v>
      </c>
      <c r="F13" s="11">
        <f t="shared" si="1"/>
        <v>51102.481150672429</v>
      </c>
      <c r="G13" s="14">
        <f t="shared" si="2"/>
        <v>-1713.2137779005352</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44618.085238900261</v>
      </c>
      <c r="F14" s="11">
        <f t="shared" si="1"/>
        <v>51313.513278662911</v>
      </c>
      <c r="G14" s="14">
        <f t="shared" si="2"/>
        <v>-6695.4280397626499</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47559.013019218844</v>
      </c>
      <c r="F15" s="11">
        <f t="shared" si="1"/>
        <v>57708.521679603851</v>
      </c>
      <c r="G15" s="14">
        <f t="shared" si="2"/>
        <v>-10149.508660385007</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45325.417666303161</v>
      </c>
      <c r="F16" s="11">
        <f t="shared" si="1"/>
        <v>46854.503456190621</v>
      </c>
      <c r="G16" s="14">
        <f t="shared" si="2"/>
        <v>-1529.0857898874601</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57126.198334844616</v>
      </c>
      <c r="F17" s="11">
        <f t="shared" si="1"/>
        <v>56014.492788691081</v>
      </c>
      <c r="G17" s="14">
        <f t="shared" si="2"/>
        <v>1111.7055461535347</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39425.037371134022</v>
      </c>
      <c r="F18" s="11">
        <f t="shared" si="1"/>
        <v>50347.880139367007</v>
      </c>
      <c r="G18" s="14">
        <f t="shared" si="2"/>
        <v>-10922.842768232986</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50633.375295043275</v>
      </c>
      <c r="F19" s="11">
        <f t="shared" si="1"/>
        <v>48131.012978421742</v>
      </c>
      <c r="G19" s="14">
        <f t="shared" si="2"/>
        <v>2502.362316621533</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44614.685109141996</v>
      </c>
      <c r="F20" s="11">
        <f t="shared" si="1"/>
        <v>49585.391280899428</v>
      </c>
      <c r="G20" s="14">
        <f t="shared" si="2"/>
        <v>-4970.7061717574325</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44141.857512344228</v>
      </c>
      <c r="F21" s="11">
        <f t="shared" si="1"/>
        <v>47148.176485743883</v>
      </c>
      <c r="G21" s="14">
        <f t="shared" si="2"/>
        <v>-3006.3189733996551</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46196.962647444299</v>
      </c>
      <c r="F22" s="11">
        <f t="shared" si="1"/>
        <v>48693.610241551884</v>
      </c>
      <c r="G22" s="14">
        <f t="shared" si="2"/>
        <v>-2496.6475941075842</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43526.246092184367</v>
      </c>
      <c r="F23" s="11">
        <f t="shared" si="1"/>
        <v>49026.697830239973</v>
      </c>
      <c r="G23" s="14">
        <f t="shared" si="2"/>
        <v>-5500.4517380556063</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56365.847017018888</v>
      </c>
      <c r="F24" s="11">
        <f t="shared" si="1"/>
        <v>59604.318110280146</v>
      </c>
      <c r="G24" s="14">
        <f t="shared" si="2"/>
        <v>-3238.4710932612579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59702.138181818184</v>
      </c>
      <c r="F25" s="11">
        <f t="shared" si="1"/>
        <v>62964.816312163137</v>
      </c>
      <c r="G25" s="14">
        <f t="shared" si="2"/>
        <v>-3262.6781303449534</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54076.597802976612</v>
      </c>
      <c r="F26" s="11">
        <f t="shared" si="1"/>
        <v>52493.932241294802</v>
      </c>
      <c r="G26" s="14">
        <f t="shared" si="2"/>
        <v>1582.6655616818098</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58355.516749304632</v>
      </c>
      <c r="F27" s="11">
        <f t="shared" si="1"/>
        <v>55200.036715499904</v>
      </c>
      <c r="G27" s="14">
        <f t="shared" si="2"/>
        <v>3155.480033804728</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38285.768527918779</v>
      </c>
      <c r="F28" s="11">
        <f t="shared" si="1"/>
        <v>46074.620306289369</v>
      </c>
      <c r="G28" s="14">
        <f t="shared" si="2"/>
        <v>-7788.8517783705902</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38607.851693213757</v>
      </c>
      <c r="F29" s="11">
        <f t="shared" si="1"/>
        <v>48989.372885883306</v>
      </c>
      <c r="G29" s="14">
        <f t="shared" si="2"/>
        <v>-10381.521192669548</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43021.754810335347</v>
      </c>
      <c r="F30" s="11">
        <f t="shared" si="1"/>
        <v>48187.355420990149</v>
      </c>
      <c r="G30" s="14">
        <f t="shared" si="2"/>
        <v>-5165.6006106548011</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42915.774383078729</v>
      </c>
      <c r="F31" s="11">
        <f t="shared" si="1"/>
        <v>49900.404624710303</v>
      </c>
      <c r="G31" s="14">
        <f t="shared" si="2"/>
        <v>-6984.6302416315739</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59484.632967032965</v>
      </c>
      <c r="F32" s="11">
        <f t="shared" si="1"/>
        <v>57658.115129605176</v>
      </c>
      <c r="G32" s="14">
        <f t="shared" si="2"/>
        <v>1826.5178374277893</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51953.422018348625</v>
      </c>
      <c r="F33" s="11">
        <f t="shared" si="1"/>
        <v>54725.939754616476</v>
      </c>
      <c r="G33" s="14">
        <f t="shared" si="2"/>
        <v>-2772.5177362678514</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60482.050098508305</v>
      </c>
      <c r="F34" s="11">
        <f t="shared" si="1"/>
        <v>64874.070327308145</v>
      </c>
      <c r="G34" s="14">
        <f t="shared" si="2"/>
        <v>-4392.02022879984</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46879.38601271571</v>
      </c>
      <c r="F35" s="11">
        <f t="shared" si="1"/>
        <v>50266.766446447458</v>
      </c>
      <c r="G35" s="14">
        <f t="shared" si="2"/>
        <v>-3387.3804337317488</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60997.21617355405</v>
      </c>
      <c r="F36" s="11">
        <f t="shared" si="1"/>
        <v>63720.282309835748</v>
      </c>
      <c r="G36" s="14">
        <f t="shared" si="2"/>
        <v>-2723.0661362816973</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48407.042475386777</v>
      </c>
      <c r="F37" s="11">
        <f t="shared" si="1"/>
        <v>51521.885593737163</v>
      </c>
      <c r="G37" s="14">
        <f t="shared" si="2"/>
        <v>-3114.8431183503853</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45440.20484429066</v>
      </c>
      <c r="F38" s="11">
        <f t="shared" si="1"/>
        <v>49270.89072067658</v>
      </c>
      <c r="G38" s="14">
        <f t="shared" si="2"/>
        <v>-3830.68587638592</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54439.748282196066</v>
      </c>
      <c r="F39" s="11">
        <f t="shared" si="1"/>
        <v>51318.513380383833</v>
      </c>
      <c r="G39" s="14">
        <f t="shared" si="2"/>
        <v>3121.2349018122331</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40598.73552983081</v>
      </c>
      <c r="F40" s="11">
        <f t="shared" si="1"/>
        <v>46590.577517937403</v>
      </c>
      <c r="G40" s="14">
        <f t="shared" si="2"/>
        <v>-5991.8419881065929</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57680.422154382904</v>
      </c>
      <c r="F41" s="11">
        <f t="shared" si="1"/>
        <v>55961.73558811588</v>
      </c>
      <c r="G41" s="14">
        <f t="shared" si="2"/>
        <v>1718.6865662670243</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50708.972012438913</v>
      </c>
      <c r="F42" s="11">
        <f t="shared" si="1"/>
        <v>54742.348610065608</v>
      </c>
      <c r="G42" s="14">
        <f t="shared" si="2"/>
        <v>-4033.376597626695</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57283.844228094575</v>
      </c>
      <c r="F43" s="11">
        <f t="shared" si="1"/>
        <v>60130.696862939025</v>
      </c>
      <c r="G43" s="14">
        <f t="shared" si="2"/>
        <v>-2846.8526348444502</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40862.328411633112</v>
      </c>
      <c r="F44" s="11">
        <f t="shared" si="1"/>
        <v>48383.9926730242</v>
      </c>
      <c r="G44" s="14">
        <f t="shared" si="2"/>
        <v>-7521.6642613910881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42535.361963190182</v>
      </c>
      <c r="F45" s="11">
        <f t="shared" si="1"/>
        <v>47116.255023580823</v>
      </c>
      <c r="G45" s="14">
        <f t="shared" si="2"/>
        <v>-4580.893060390641</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47463.697548387099</v>
      </c>
      <c r="F46" s="11">
        <f t="shared" si="1"/>
        <v>47872.728469245681</v>
      </c>
      <c r="G46" s="14">
        <f t="shared" si="2"/>
        <v>-409.03092085858225</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50475.908167304391</v>
      </c>
      <c r="F47" s="11">
        <f t="shared" si="1"/>
        <v>53260.344841547987</v>
      </c>
      <c r="G47" s="14">
        <f t="shared" si="2"/>
        <v>-2784.4366742435959</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52502.360175695459</v>
      </c>
      <c r="F48" s="11">
        <f t="shared" si="1"/>
        <v>50142.525604099617</v>
      </c>
      <c r="G48" s="14">
        <f t="shared" si="2"/>
        <v>2359.8345715958421</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46926.010291595194</v>
      </c>
      <c r="F49" s="11">
        <f t="shared" si="1"/>
        <v>51926.231287951428</v>
      </c>
      <c r="G49" s="14">
        <f t="shared" si="2"/>
        <v>-5000.2209963562345</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52977.069411454213</v>
      </c>
      <c r="F50" s="11">
        <f t="shared" si="1"/>
        <v>55696.277433204887</v>
      </c>
      <c r="G50" s="14">
        <f t="shared" si="2"/>
        <v>-2719.2080217506737</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64647.032621511855</v>
      </c>
      <c r="F51" s="11">
        <f t="shared" si="1"/>
        <v>60737.33282009948</v>
      </c>
      <c r="G51" s="14">
        <f t="shared" si="2"/>
        <v>3909.6998014123747</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33914.723330442328</v>
      </c>
      <c r="F52" s="11">
        <f t="shared" si="1"/>
        <v>45355.97386118798</v>
      </c>
      <c r="G52" s="14">
        <f t="shared" si="2"/>
        <v>-11441.250530745652</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52790.580047885072</v>
      </c>
      <c r="F53" s="11">
        <f t="shared" si="1"/>
        <v>52071.056206829904</v>
      </c>
      <c r="G53" s="14">
        <f t="shared" si="2"/>
        <v>719.5238410551683</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51583.417505809448</v>
      </c>
      <c r="F54" s="11">
        <f t="shared" si="1"/>
        <v>51617.001115874926</v>
      </c>
      <c r="G54" s="14">
        <f t="shared" si="2"/>
        <v>-33.583610065477842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10" sqref="C10"/>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184</v>
      </c>
      <c r="B1" s="39"/>
      <c r="C1" s="39"/>
      <c r="D1" s="39"/>
      <c r="E1" s="39"/>
      <c r="F1" s="39"/>
      <c r="G1" s="40"/>
      <c r="I1" t="s">
        <v>124</v>
      </c>
    </row>
    <row r="2" spans="1:9" ht="47.25" x14ac:dyDescent="0.25">
      <c r="A2" s="16" t="s">
        <v>0</v>
      </c>
      <c r="B2" s="16" t="s">
        <v>1</v>
      </c>
      <c r="C2" s="16" t="s">
        <v>130</v>
      </c>
      <c r="D2" s="16" t="s">
        <v>119</v>
      </c>
      <c r="E2" s="16" t="s">
        <v>156</v>
      </c>
      <c r="F2" s="16" t="s">
        <v>133</v>
      </c>
      <c r="G2" s="16" t="s">
        <v>125</v>
      </c>
    </row>
    <row r="3" spans="1:9" x14ac:dyDescent="0.25">
      <c r="A3" s="4" t="s">
        <v>90</v>
      </c>
      <c r="B3" s="4" t="s">
        <v>91</v>
      </c>
      <c r="C3" s="7">
        <f>INDEX('Mean Zone'!$C$4:$I$55,MATCH($B3,'Mean Zone'!$B$4:$B$55,0),MATCH("Bachelor's Degree (4)",'Mean Zone'!$C$2:$I$2,0))</f>
        <v>65288.240997770139</v>
      </c>
      <c r="D3" s="10">
        <f>C3/$C$3</f>
        <v>1</v>
      </c>
      <c r="E3" s="7">
        <f>INDEX('Payroll per Employee'!$C$3:$T$54,MATCH($B3,'Payroll per Employee'!$B$3:$B$54,0),MATCH($I$1,'Payroll per Employee'!$C$2:$T$2,0))</f>
        <v>59976.117023086539</v>
      </c>
      <c r="F3" s="10">
        <f>$E$3*D3</f>
        <v>59976.117023086539</v>
      </c>
      <c r="G3" s="13">
        <f>E3-F3</f>
        <v>0</v>
      </c>
    </row>
    <row r="4" spans="1:9" x14ac:dyDescent="0.25">
      <c r="A4" s="5" t="s">
        <v>2</v>
      </c>
      <c r="B4" s="5" t="s">
        <v>3</v>
      </c>
      <c r="C4" s="8">
        <f>INDEX('Mean Zone'!$C$4:$I$55,MATCH($B4,'Mean Zone'!$B$4:$B$55,0),MATCH("Bachelor's Degree (4)",'Mean Zone'!$C$2:$I$2,0))</f>
        <v>63081.487719698503</v>
      </c>
      <c r="D4" s="11">
        <f>C4/$C$3</f>
        <v>0.96619983561592648</v>
      </c>
      <c r="E4" s="8">
        <f>INDEX('Payroll per Employee'!$C$3:$T$54,MATCH($B4,'Payroll per Employee'!$B$3:$B$54,0),MATCH($I$1,'Payroll per Employee'!$C$2:$T$2,0))</f>
        <v>49672.596273291929</v>
      </c>
      <c r="F4" s="11">
        <f>$E$3*D4</f>
        <v>57948.914408587785</v>
      </c>
      <c r="G4" s="14">
        <f>E4-F4</f>
        <v>-8276.3181352958563</v>
      </c>
    </row>
    <row r="5" spans="1:9" x14ac:dyDescent="0.25">
      <c r="A5" s="5" t="s">
        <v>4</v>
      </c>
      <c r="B5" s="5" t="s">
        <v>5</v>
      </c>
      <c r="C5" s="8">
        <f>INDEX('Mean Zone'!$C$4:$I$55,MATCH($B5,'Mean Zone'!$B$4:$B$55,0),MATCH("Bachelor's Degree (4)",'Mean Zone'!$C$2:$I$2,0))</f>
        <v>70242.904103554596</v>
      </c>
      <c r="D5" s="11">
        <f t="shared" ref="D5:D54" si="0">C5/$C$3</f>
        <v>1.0758890579691629</v>
      </c>
      <c r="E5" s="8">
        <f>INDEX('Payroll per Employee'!$C$3:$T$54,MATCH($B5,'Payroll per Employee'!$B$3:$B$54,0),MATCH($I$1,'Payroll per Employee'!$C$2:$T$2,0))</f>
        <v>72573.901886792446</v>
      </c>
      <c r="F5" s="11">
        <f t="shared" ref="F5:F54" si="1">$E$3*D5</f>
        <v>64527.64804461685</v>
      </c>
      <c r="G5" s="14">
        <f t="shared" ref="G5:G54" si="2">E5-F5</f>
        <v>8046.2538421755962</v>
      </c>
    </row>
    <row r="6" spans="1:9" x14ac:dyDescent="0.25">
      <c r="A6" s="5" t="s">
        <v>6</v>
      </c>
      <c r="B6" s="5" t="s">
        <v>7</v>
      </c>
      <c r="C6" s="8">
        <f>INDEX('Mean Zone'!$C$4:$I$55,MATCH($B6,'Mean Zone'!$B$4:$B$55,0),MATCH("Bachelor's Degree (4)",'Mean Zone'!$C$2:$I$2,0))</f>
        <v>62856.643550241402</v>
      </c>
      <c r="D6" s="11">
        <f t="shared" si="0"/>
        <v>0.96275596630621763</v>
      </c>
      <c r="E6" s="8">
        <f>INDEX('Payroll per Employee'!$C$3:$T$54,MATCH($B6,'Payroll per Employee'!$B$3:$B$54,0),MATCH($I$1,'Payroll per Employee'!$C$2:$T$2,0))</f>
        <v>53613.060562155893</v>
      </c>
      <c r="F6" s="11">
        <f t="shared" si="1"/>
        <v>57742.364499856471</v>
      </c>
      <c r="G6" s="14">
        <f t="shared" si="2"/>
        <v>-4129.3039377005771</v>
      </c>
    </row>
    <row r="7" spans="1:9" x14ac:dyDescent="0.25">
      <c r="A7" s="5" t="s">
        <v>8</v>
      </c>
      <c r="B7" s="5" t="s">
        <v>9</v>
      </c>
      <c r="C7" s="8">
        <f>INDEX('Mean Zone'!$C$4:$I$55,MATCH($B7,'Mean Zone'!$B$4:$B$55,0),MATCH("Bachelor's Degree (4)",'Mean Zone'!$C$2:$I$2,0))</f>
        <v>58173.853081583598</v>
      </c>
      <c r="D7" s="11">
        <f t="shared" si="0"/>
        <v>0.89103109828874816</v>
      </c>
      <c r="E7" s="8">
        <f>INDEX('Payroll per Employee'!$C$3:$T$54,MATCH($B7,'Payroll per Employee'!$B$3:$B$54,0),MATCH($I$1,'Payroll per Employee'!$C$2:$T$2,0))</f>
        <v>38558.466341463412</v>
      </c>
      <c r="F7" s="11">
        <f t="shared" si="1"/>
        <v>53440.585422175282</v>
      </c>
      <c r="G7" s="14">
        <f t="shared" si="2"/>
        <v>-14882.119080711869</v>
      </c>
    </row>
    <row r="8" spans="1:9" x14ac:dyDescent="0.25">
      <c r="A8" s="5" t="s">
        <v>10</v>
      </c>
      <c r="B8" s="5" t="s">
        <v>11</v>
      </c>
      <c r="C8" s="8">
        <f>INDEX('Mean Zone'!$C$4:$I$55,MATCH($B8,'Mean Zone'!$B$4:$B$55,0),MATCH("Bachelor's Degree (4)",'Mean Zone'!$C$2:$I$2,0))</f>
        <v>78113.635791720706</v>
      </c>
      <c r="D8" s="11">
        <f t="shared" si="0"/>
        <v>1.1964426456885031</v>
      </c>
      <c r="E8" s="8">
        <f>INDEX('Payroll per Employee'!$C$3:$T$54,MATCH($B8,'Payroll per Employee'!$B$3:$B$54,0),MATCH($I$1,'Payroll per Employee'!$C$2:$T$2,0))</f>
        <v>87870.061975736564</v>
      </c>
      <c r="F8" s="11">
        <f t="shared" si="1"/>
        <v>71757.984129224933</v>
      </c>
      <c r="G8" s="14">
        <f t="shared" si="2"/>
        <v>16112.077846511631</v>
      </c>
    </row>
    <row r="9" spans="1:9" x14ac:dyDescent="0.25">
      <c r="A9" s="5" t="s">
        <v>12</v>
      </c>
      <c r="B9" s="5" t="s">
        <v>13</v>
      </c>
      <c r="C9" s="8">
        <f>INDEX('Mean Zone'!$C$4:$I$55,MATCH($B9,'Mean Zone'!$B$4:$B$55,0),MATCH("Bachelor's Degree (4)",'Mean Zone'!$C$2:$I$2,0))</f>
        <v>69999.840711413897</v>
      </c>
      <c r="D9" s="11">
        <f t="shared" si="0"/>
        <v>1.0721661304032479</v>
      </c>
      <c r="E9" s="8">
        <f>INDEX('Payroll per Employee'!$C$3:$T$54,MATCH($B9,'Payroll per Employee'!$B$3:$B$54,0),MATCH($I$1,'Payroll per Employee'!$C$2:$T$2,0))</f>
        <v>62413.127024722933</v>
      </c>
      <c r="F9" s="11">
        <f t="shared" si="1"/>
        <v>64304.361305255057</v>
      </c>
      <c r="G9" s="14">
        <f t="shared" si="2"/>
        <v>-1891.2342805321241</v>
      </c>
    </row>
    <row r="10" spans="1:9" x14ac:dyDescent="0.25">
      <c r="A10" s="5" t="s">
        <v>14</v>
      </c>
      <c r="B10" s="5" t="s">
        <v>15</v>
      </c>
      <c r="C10" s="8">
        <f>INDEX('Mean Zone'!$C$4:$I$55,MATCH($B10,'Mean Zone'!$B$4:$B$55,0),MATCH("Bachelor's Degree (4)",'Mean Zone'!$C$2:$I$2,0))</f>
        <v>75990.326731272493</v>
      </c>
      <c r="D10" s="11">
        <f t="shared" si="0"/>
        <v>1.1639205708401283</v>
      </c>
      <c r="E10" s="8">
        <f>INDEX('Payroll per Employee'!$C$3:$T$54,MATCH($B10,'Payroll per Employee'!$B$3:$B$54,0),MATCH($I$1,'Payroll per Employee'!$C$2:$T$2,0))</f>
        <v>58825.149188761374</v>
      </c>
      <c r="F10" s="11">
        <f t="shared" si="1"/>
        <v>69807.436362285225</v>
      </c>
      <c r="G10" s="14">
        <f t="shared" si="2"/>
        <v>-10982.287173523851</v>
      </c>
    </row>
    <row r="11" spans="1:9" x14ac:dyDescent="0.25">
      <c r="A11" s="5" t="s">
        <v>16</v>
      </c>
      <c r="B11" s="5" t="s">
        <v>17</v>
      </c>
      <c r="C11" s="8">
        <f>INDEX('Mean Zone'!$C$4:$I$55,MATCH($B11,'Mean Zone'!$B$4:$B$55,0),MATCH("Bachelor's Degree (4)",'Mean Zone'!$C$2:$I$2,0))</f>
        <v>71559.517539457302</v>
      </c>
      <c r="D11" s="11">
        <f t="shared" si="0"/>
        <v>1.096055222898429</v>
      </c>
      <c r="E11" s="8">
        <f>INDEX('Payroll per Employee'!$C$3:$T$54,MATCH($B11,'Payroll per Employee'!$B$3:$B$54,0),MATCH($I$1,'Payroll per Employee'!$C$2:$T$2,0))</f>
        <v>54964.436756756753</v>
      </c>
      <c r="F11" s="11">
        <f t="shared" si="1"/>
        <v>65737.136312321381</v>
      </c>
      <c r="G11" s="14">
        <f t="shared" si="2"/>
        <v>-10772.699555564628</v>
      </c>
    </row>
    <row r="12" spans="1:9" x14ac:dyDescent="0.25">
      <c r="A12" s="5" t="s">
        <v>18</v>
      </c>
      <c r="B12" s="5" t="s">
        <v>19</v>
      </c>
      <c r="C12" s="8">
        <f>INDEX('Mean Zone'!$C$4:$I$55,MATCH($B12,'Mean Zone'!$B$4:$B$55,0),MATCH("Bachelor's Degree (4)",'Mean Zone'!$C$2:$I$2,0))</f>
        <v>79582.026996587505</v>
      </c>
      <c r="D12" s="11">
        <f t="shared" si="0"/>
        <v>1.2189335442396978</v>
      </c>
      <c r="E12" s="8">
        <f>INDEX('Payroll per Employee'!$C$3:$T$54,MATCH($B12,'Payroll per Employee'!$B$3:$B$54,0),MATCH($I$1,'Payroll per Employee'!$C$2:$T$2,0))</f>
        <v>50529.348377997179</v>
      </c>
      <c r="F12" s="11">
        <f t="shared" si="1"/>
        <v>73106.90089268575</v>
      </c>
      <c r="G12" s="14">
        <f t="shared" si="2"/>
        <v>-22577.55251468857</v>
      </c>
    </row>
    <row r="13" spans="1:9" x14ac:dyDescent="0.25">
      <c r="A13" s="5" t="s">
        <v>20</v>
      </c>
      <c r="B13" s="5" t="s">
        <v>21</v>
      </c>
      <c r="C13" s="8">
        <f>INDEX('Mean Zone'!$C$4:$I$55,MATCH($B13,'Mean Zone'!$B$4:$B$55,0),MATCH("Bachelor's Degree (4)",'Mean Zone'!$C$2:$I$2,0))</f>
        <v>64096.649507062699</v>
      </c>
      <c r="D13" s="11">
        <f t="shared" si="0"/>
        <v>0.98174875793103178</v>
      </c>
      <c r="E13" s="8">
        <f>INDEX('Payroll per Employee'!$C$3:$T$54,MATCH($B13,'Payroll per Employee'!$B$3:$B$54,0),MATCH($I$1,'Payroll per Employee'!$C$2:$T$2,0))</f>
        <v>48029.739502055883</v>
      </c>
      <c r="F13" s="11">
        <f t="shared" si="1"/>
        <v>58881.478392941419</v>
      </c>
      <c r="G13" s="14">
        <f t="shared" si="2"/>
        <v>-10851.738890885536</v>
      </c>
    </row>
    <row r="14" spans="1:9" x14ac:dyDescent="0.25">
      <c r="A14" s="5" t="s">
        <v>22</v>
      </c>
      <c r="B14" s="5" t="s">
        <v>23</v>
      </c>
      <c r="C14" s="8">
        <f>INDEX('Mean Zone'!$C$4:$I$55,MATCH($B14,'Mean Zone'!$B$4:$B$55,0),MATCH("Bachelor's Degree (4)",'Mean Zone'!$C$2:$I$2,0))</f>
        <v>66874.352947758904</v>
      </c>
      <c r="D14" s="11">
        <f t="shared" si="0"/>
        <v>1.0242939911651616</v>
      </c>
      <c r="E14" s="8">
        <f>INDEX('Payroll per Employee'!$C$3:$T$54,MATCH($B14,'Payroll per Employee'!$B$3:$B$54,0),MATCH($I$1,'Payroll per Employee'!$C$2:$T$2,0))</f>
        <v>48135.741196927978</v>
      </c>
      <c r="F14" s="11">
        <f t="shared" si="1"/>
        <v>61433.176280166103</v>
      </c>
      <c r="G14" s="14">
        <f t="shared" si="2"/>
        <v>-13297.435083238124</v>
      </c>
    </row>
    <row r="15" spans="1:9" x14ac:dyDescent="0.25">
      <c r="A15" s="5" t="s">
        <v>24</v>
      </c>
      <c r="B15" s="5" t="s">
        <v>25</v>
      </c>
      <c r="C15" s="8">
        <f>INDEX('Mean Zone'!$C$4:$I$55,MATCH($B15,'Mean Zone'!$B$4:$B$55,0),MATCH("Bachelor's Degree (4)",'Mean Zone'!$C$2:$I$2,0))</f>
        <v>61463.286316465899</v>
      </c>
      <c r="D15" s="11">
        <f t="shared" si="0"/>
        <v>0.94141434011930447</v>
      </c>
      <c r="E15" s="8">
        <f>INDEX('Payroll per Employee'!$C$3:$T$54,MATCH($B15,'Payroll per Employee'!$B$3:$B$54,0),MATCH($I$1,'Payroll per Employee'!$C$2:$T$2,0))</f>
        <v>53899.360845163421</v>
      </c>
      <c r="F15" s="11">
        <f t="shared" si="1"/>
        <v>56462.376630207196</v>
      </c>
      <c r="G15" s="14">
        <f t="shared" si="2"/>
        <v>-2563.0157850437754</v>
      </c>
    </row>
    <row r="16" spans="1:9" x14ac:dyDescent="0.25">
      <c r="A16" s="5" t="s">
        <v>26</v>
      </c>
      <c r="B16" s="5" t="s">
        <v>27</v>
      </c>
      <c r="C16" s="8">
        <f>INDEX('Mean Zone'!$C$4:$I$55,MATCH($B16,'Mean Zone'!$B$4:$B$55,0),MATCH("Bachelor's Degree (4)",'Mean Zone'!$C$2:$I$2,0))</f>
        <v>57854.6714439641</v>
      </c>
      <c r="D16" s="11">
        <f t="shared" si="0"/>
        <v>0.8861422908596982</v>
      </c>
      <c r="E16" s="8">
        <f>INDEX('Payroll per Employee'!$C$3:$T$54,MATCH($B16,'Payroll per Employee'!$B$3:$B$54,0),MATCH($I$1,'Payroll per Employee'!$C$2:$T$2,0))</f>
        <v>56318.446776611694</v>
      </c>
      <c r="F16" s="11">
        <f t="shared" si="1"/>
        <v>53147.373735707246</v>
      </c>
      <c r="G16" s="14">
        <f t="shared" si="2"/>
        <v>3171.0730409044481</v>
      </c>
    </row>
    <row r="17" spans="1:7" x14ac:dyDescent="0.25">
      <c r="A17" s="5" t="s">
        <v>28</v>
      </c>
      <c r="B17" s="5" t="s">
        <v>29</v>
      </c>
      <c r="C17" s="8">
        <f>INDEX('Mean Zone'!$C$4:$I$55,MATCH($B17,'Mean Zone'!$B$4:$B$55,0),MATCH("Bachelor's Degree (4)",'Mean Zone'!$C$2:$I$2,0))</f>
        <v>69075.883064698704</v>
      </c>
      <c r="D17" s="11">
        <f t="shared" si="0"/>
        <v>1.058014153989199</v>
      </c>
      <c r="E17" s="8">
        <f>INDEX('Payroll per Employee'!$C$3:$T$54,MATCH($B17,'Payroll per Employee'!$B$3:$B$54,0),MATCH($I$1,'Payroll per Employee'!$C$2:$T$2,0))</f>
        <v>62895.185039370081</v>
      </c>
      <c r="F17" s="11">
        <f t="shared" si="1"/>
        <v>63455.580711738097</v>
      </c>
      <c r="G17" s="14">
        <f t="shared" si="2"/>
        <v>-560.39567236801668</v>
      </c>
    </row>
    <row r="18" spans="1:7" x14ac:dyDescent="0.25">
      <c r="A18" s="5" t="s">
        <v>30</v>
      </c>
      <c r="B18" s="5" t="s">
        <v>31</v>
      </c>
      <c r="C18" s="8">
        <f>INDEX('Mean Zone'!$C$4:$I$55,MATCH($B18,'Mean Zone'!$B$4:$B$55,0),MATCH("Bachelor's Degree (4)",'Mean Zone'!$C$2:$I$2,0))</f>
        <v>61065.027356064398</v>
      </c>
      <c r="D18" s="11">
        <f t="shared" si="0"/>
        <v>0.93531432954595939</v>
      </c>
      <c r="E18" s="8">
        <f>INDEX('Payroll per Employee'!$C$3:$T$54,MATCH($B18,'Payroll per Employee'!$B$3:$B$54,0),MATCH($I$1,'Payroll per Employee'!$C$2:$T$2,0))</f>
        <v>46163.136077222145</v>
      </c>
      <c r="F18" s="11">
        <f t="shared" si="1"/>
        <v>56096.52168221819</v>
      </c>
      <c r="G18" s="14">
        <f t="shared" si="2"/>
        <v>-9933.385604996045</v>
      </c>
    </row>
    <row r="19" spans="1:7" x14ac:dyDescent="0.25">
      <c r="A19" s="5" t="s">
        <v>32</v>
      </c>
      <c r="B19" s="5" t="s">
        <v>33</v>
      </c>
      <c r="C19" s="8">
        <f>INDEX('Mean Zone'!$C$4:$I$55,MATCH($B19,'Mean Zone'!$B$4:$B$55,0),MATCH("Bachelor's Degree (4)",'Mean Zone'!$C$2:$I$2,0))</f>
        <v>59107.944780441503</v>
      </c>
      <c r="D19" s="11">
        <f t="shared" si="0"/>
        <v>0.90533829487702511</v>
      </c>
      <c r="E19" s="8">
        <f>INDEX('Payroll per Employee'!$C$3:$T$54,MATCH($B19,'Payroll per Employee'!$B$3:$B$54,0),MATCH($I$1,'Payroll per Employee'!$C$2:$T$2,0))</f>
        <v>63042.493285293152</v>
      </c>
      <c r="F19" s="11">
        <f t="shared" si="1"/>
        <v>54298.675519026088</v>
      </c>
      <c r="G19" s="14">
        <f t="shared" si="2"/>
        <v>8743.8177662670641</v>
      </c>
    </row>
    <row r="20" spans="1:7" x14ac:dyDescent="0.25">
      <c r="A20" s="5" t="s">
        <v>34</v>
      </c>
      <c r="B20" s="5" t="s">
        <v>35</v>
      </c>
      <c r="C20" s="8">
        <f>INDEX('Mean Zone'!$C$4:$I$55,MATCH($B20,'Mean Zone'!$B$4:$B$55,0),MATCH("Bachelor's Degree (4)",'Mean Zone'!$C$2:$I$2,0))</f>
        <v>63455.5447272452</v>
      </c>
      <c r="D20" s="11">
        <f t="shared" si="0"/>
        <v>0.97192915228658816</v>
      </c>
      <c r="E20" s="8">
        <f>INDEX('Payroll per Employee'!$C$3:$T$54,MATCH($B20,'Payroll per Employee'!$B$3:$B$54,0),MATCH($I$1,'Payroll per Employee'!$C$2:$T$2,0))</f>
        <v>50133.049986342528</v>
      </c>
      <c r="F20" s="11">
        <f t="shared" si="1"/>
        <v>58292.536575689708</v>
      </c>
      <c r="G20" s="14">
        <f t="shared" si="2"/>
        <v>-8159.4865893471797</v>
      </c>
    </row>
    <row r="21" spans="1:7" x14ac:dyDescent="0.25">
      <c r="A21" s="5" t="s">
        <v>36</v>
      </c>
      <c r="B21" s="5" t="s">
        <v>37</v>
      </c>
      <c r="C21" s="8">
        <f>INDEX('Mean Zone'!$C$4:$I$55,MATCH($B21,'Mean Zone'!$B$4:$B$55,0),MATCH("Bachelor's Degree (4)",'Mean Zone'!$C$2:$I$2,0))</f>
        <v>58554.075443045302</v>
      </c>
      <c r="D21" s="11">
        <f t="shared" si="0"/>
        <v>0.89685484779786251</v>
      </c>
      <c r="E21" s="8">
        <f>INDEX('Payroll per Employee'!$C$3:$T$54,MATCH($B21,'Payroll per Employee'!$B$3:$B$54,0),MATCH($I$1,'Payroll per Employee'!$C$2:$T$2,0))</f>
        <v>39830.762626985263</v>
      </c>
      <c r="F21" s="11">
        <f t="shared" si="1"/>
        <v>53789.87130424707</v>
      </c>
      <c r="G21" s="14">
        <f t="shared" si="2"/>
        <v>-13959.108677261807</v>
      </c>
    </row>
    <row r="22" spans="1:7" x14ac:dyDescent="0.25">
      <c r="A22" s="5" t="s">
        <v>38</v>
      </c>
      <c r="B22" s="5" t="s">
        <v>39</v>
      </c>
      <c r="C22" s="8">
        <f>INDEX('Mean Zone'!$C$4:$I$55,MATCH($B22,'Mean Zone'!$B$4:$B$55,0),MATCH("Bachelor's Degree (4)",'Mean Zone'!$C$2:$I$2,0))</f>
        <v>59232.198762659202</v>
      </c>
      <c r="D22" s="11">
        <f t="shared" si="0"/>
        <v>0.90724145508349996</v>
      </c>
      <c r="E22" s="8">
        <f>INDEX('Payroll per Employee'!$C$3:$T$54,MATCH($B22,'Payroll per Employee'!$B$3:$B$54,0),MATCH($I$1,'Payroll per Employee'!$C$2:$T$2,0))</f>
        <v>42501.714211007973</v>
      </c>
      <c r="F22" s="11">
        <f t="shared" si="1"/>
        <v>54412.819678283304</v>
      </c>
      <c r="G22" s="14">
        <f t="shared" si="2"/>
        <v>-11911.105467275331</v>
      </c>
    </row>
    <row r="23" spans="1:7" x14ac:dyDescent="0.25">
      <c r="A23" s="5" t="s">
        <v>40</v>
      </c>
      <c r="B23" s="5" t="s">
        <v>41</v>
      </c>
      <c r="C23" s="8">
        <f>INDEX('Mean Zone'!$C$4:$I$55,MATCH($B23,'Mean Zone'!$B$4:$B$55,0),MATCH("Bachelor's Degree (4)",'Mean Zone'!$C$2:$I$2,0))</f>
        <v>58610.585233343903</v>
      </c>
      <c r="D23" s="11">
        <f t="shared" si="0"/>
        <v>0.89772039095594103</v>
      </c>
      <c r="E23" s="8">
        <f>INDEX('Payroll per Employee'!$C$3:$T$54,MATCH($B23,'Payroll per Employee'!$B$3:$B$54,0),MATCH($I$1,'Payroll per Employee'!$C$2:$T$2,0))</f>
        <v>61663.137697516933</v>
      </c>
      <c r="F23" s="11">
        <f t="shared" si="1"/>
        <v>53841.783221984515</v>
      </c>
      <c r="G23" s="14">
        <f t="shared" si="2"/>
        <v>7821.3544755324183</v>
      </c>
    </row>
    <row r="24" spans="1:7" x14ac:dyDescent="0.25">
      <c r="A24" s="5" t="s">
        <v>42</v>
      </c>
      <c r="B24" s="5" t="s">
        <v>43</v>
      </c>
      <c r="C24" s="8">
        <f>INDEX('Mean Zone'!$C$4:$I$55,MATCH($B24,'Mean Zone'!$B$4:$B$55,0),MATCH("Bachelor's Degree (4)",'Mean Zone'!$C$2:$I$2,0))</f>
        <v>75110.942911732898</v>
      </c>
      <c r="D24" s="11">
        <f t="shared" si="0"/>
        <v>1.1504513180910823</v>
      </c>
      <c r="E24" s="8">
        <f>INDEX('Payroll per Employee'!$C$3:$T$54,MATCH($B24,'Payroll per Employee'!$B$3:$B$54,0),MATCH($I$1,'Payroll per Employee'!$C$2:$T$2,0))</f>
        <v>61636.818138875766</v>
      </c>
      <c r="F24" s="11">
        <f t="shared" si="1"/>
        <v>68999.602883194908</v>
      </c>
      <c r="G24" s="14">
        <f t="shared" si="2"/>
        <v>-7362.7847443191422</v>
      </c>
    </row>
    <row r="25" spans="1:7" x14ac:dyDescent="0.25">
      <c r="A25" s="5" t="s">
        <v>44</v>
      </c>
      <c r="B25" s="5" t="s">
        <v>45</v>
      </c>
      <c r="C25" s="8">
        <f>INDEX('Mean Zone'!$C$4:$I$55,MATCH($B25,'Mean Zone'!$B$4:$B$55,0),MATCH("Bachelor's Degree (4)",'Mean Zone'!$C$2:$I$2,0))</f>
        <v>77379.723190793899</v>
      </c>
      <c r="D25" s="11">
        <f t="shared" si="0"/>
        <v>1.1852015310603441</v>
      </c>
      <c r="E25" s="8">
        <f>INDEX('Payroll per Employee'!$C$3:$T$54,MATCH($B25,'Payroll per Employee'!$B$3:$B$54,0),MATCH($I$1,'Payroll per Employee'!$C$2:$T$2,0))</f>
        <v>65762.75336617406</v>
      </c>
      <c r="F25" s="11">
        <f t="shared" si="1"/>
        <v>71083.785722816538</v>
      </c>
      <c r="G25" s="14">
        <f t="shared" si="2"/>
        <v>-5321.0323566424777</v>
      </c>
    </row>
    <row r="26" spans="1:7" x14ac:dyDescent="0.25">
      <c r="A26" s="5" t="s">
        <v>46</v>
      </c>
      <c r="B26" s="5" t="s">
        <v>47</v>
      </c>
      <c r="C26" s="8">
        <f>INDEX('Mean Zone'!$C$4:$I$55,MATCH($B26,'Mean Zone'!$B$4:$B$55,0),MATCH("Bachelor's Degree (4)",'Mean Zone'!$C$2:$I$2,0))</f>
        <v>64605.198222724001</v>
      </c>
      <c r="D26" s="11">
        <f t="shared" si="0"/>
        <v>0.98953804292155045</v>
      </c>
      <c r="E26" s="8">
        <f>INDEX('Payroll per Employee'!$C$3:$T$54,MATCH($B26,'Payroll per Employee'!$B$3:$B$54,0),MATCH($I$1,'Payroll per Employee'!$C$2:$T$2,0))</f>
        <v>55409.653812699333</v>
      </c>
      <c r="F26" s="11">
        <f t="shared" si="1"/>
        <v>59348.649461058943</v>
      </c>
      <c r="G26" s="14">
        <f t="shared" si="2"/>
        <v>-3938.9956483596106</v>
      </c>
    </row>
    <row r="27" spans="1:7" x14ac:dyDescent="0.25">
      <c r="A27" s="5" t="s">
        <v>48</v>
      </c>
      <c r="B27" s="5" t="s">
        <v>49</v>
      </c>
      <c r="C27" s="8">
        <f>INDEX('Mean Zone'!$C$4:$I$55,MATCH($B27,'Mean Zone'!$B$4:$B$55,0),MATCH("Bachelor's Degree (4)",'Mean Zone'!$C$2:$I$2,0))</f>
        <v>68181.862039530402</v>
      </c>
      <c r="D27" s="11">
        <f t="shared" si="0"/>
        <v>1.0443207076425767</v>
      </c>
      <c r="E27" s="8">
        <f>INDEX('Payroll per Employee'!$C$3:$T$54,MATCH($B27,'Payroll per Employee'!$B$3:$B$54,0),MATCH($I$1,'Payroll per Employee'!$C$2:$T$2,0))</f>
        <v>65430.518842530284</v>
      </c>
      <c r="F27" s="11">
        <f t="shared" si="1"/>
        <v>62634.300971203724</v>
      </c>
      <c r="G27" s="14">
        <f t="shared" si="2"/>
        <v>2796.2178713265603</v>
      </c>
    </row>
    <row r="28" spans="1:7" x14ac:dyDescent="0.25">
      <c r="A28" s="5" t="s">
        <v>50</v>
      </c>
      <c r="B28" s="5" t="s">
        <v>51</v>
      </c>
      <c r="C28" s="8">
        <f>INDEX('Mean Zone'!$C$4:$I$55,MATCH($B28,'Mean Zone'!$B$4:$B$55,0),MATCH("Bachelor's Degree (4)",'Mean Zone'!$C$2:$I$2,0))</f>
        <v>55264.836411303302</v>
      </c>
      <c r="D28" s="11">
        <f t="shared" si="0"/>
        <v>0.84647458051735258</v>
      </c>
      <c r="E28" s="8">
        <f>INDEX('Payroll per Employee'!$C$3:$T$54,MATCH($B28,'Payroll per Employee'!$B$3:$B$54,0),MATCH($I$1,'Payroll per Employee'!$C$2:$T$2,0))</f>
        <v>43833.825255972697</v>
      </c>
      <c r="F28" s="11">
        <f t="shared" si="1"/>
        <v>50768.25849817683</v>
      </c>
      <c r="G28" s="14">
        <f t="shared" si="2"/>
        <v>-6934.4332422041334</v>
      </c>
    </row>
    <row r="29" spans="1:7" x14ac:dyDescent="0.25">
      <c r="A29" s="5" t="s">
        <v>52</v>
      </c>
      <c r="B29" s="5" t="s">
        <v>53</v>
      </c>
      <c r="C29" s="8">
        <f>INDEX('Mean Zone'!$C$4:$I$55,MATCH($B29,'Mean Zone'!$B$4:$B$55,0),MATCH("Bachelor's Degree (4)",'Mean Zone'!$C$2:$I$2,0))</f>
        <v>61924.944877608301</v>
      </c>
      <c r="D29" s="11">
        <f t="shared" si="0"/>
        <v>0.94848542296802407</v>
      </c>
      <c r="E29" s="8">
        <f>INDEX('Payroll per Employee'!$C$3:$T$54,MATCH($B29,'Payroll per Employee'!$B$3:$B$54,0),MATCH($I$1,'Payroll per Employee'!$C$2:$T$2,0))</f>
        <v>42719.019905899382</v>
      </c>
      <c r="F29" s="11">
        <f t="shared" si="1"/>
        <v>56886.472722621947</v>
      </c>
      <c r="G29" s="14">
        <f t="shared" si="2"/>
        <v>-14167.452816722565</v>
      </c>
    </row>
    <row r="30" spans="1:7" x14ac:dyDescent="0.25">
      <c r="A30" s="5" t="s">
        <v>54</v>
      </c>
      <c r="B30" s="5" t="s">
        <v>55</v>
      </c>
      <c r="C30" s="8">
        <f>INDEX('Mean Zone'!$C$4:$I$55,MATCH($B30,'Mean Zone'!$B$4:$B$55,0),MATCH("Bachelor's Degree (4)",'Mean Zone'!$C$2:$I$2,0))</f>
        <v>55934.372565026599</v>
      </c>
      <c r="D30" s="11">
        <f t="shared" si="0"/>
        <v>0.85672966081192148</v>
      </c>
      <c r="E30" s="8">
        <f>INDEX('Payroll per Employee'!$C$3:$T$54,MATCH($B30,'Payroll per Employee'!$B$3:$B$54,0),MATCH($I$1,'Payroll per Employee'!$C$2:$T$2,0))</f>
        <v>47865.21016738996</v>
      </c>
      <c r="F30" s="11">
        <f t="shared" si="1"/>
        <v>51383.318394005044</v>
      </c>
      <c r="G30" s="14">
        <f t="shared" si="2"/>
        <v>-3518.1082266150843</v>
      </c>
    </row>
    <row r="31" spans="1:7" x14ac:dyDescent="0.25">
      <c r="A31" s="5" t="s">
        <v>56</v>
      </c>
      <c r="B31" s="5" t="s">
        <v>57</v>
      </c>
      <c r="C31" s="8">
        <f>INDEX('Mean Zone'!$C$4:$I$55,MATCH($B31,'Mean Zone'!$B$4:$B$55,0),MATCH("Bachelor's Degree (4)",'Mean Zone'!$C$2:$I$2,0))</f>
        <v>61533.478282762</v>
      </c>
      <c r="D31" s="11">
        <f t="shared" si="0"/>
        <v>0.94248944897847098</v>
      </c>
      <c r="E31" s="8">
        <f>INDEX('Payroll per Employee'!$C$3:$T$54,MATCH($B31,'Payroll per Employee'!$B$3:$B$54,0),MATCH($I$1,'Payroll per Employee'!$C$2:$T$2,0))</f>
        <v>52223.647936350077</v>
      </c>
      <c r="F31" s="11">
        <f t="shared" si="1"/>
        <v>56526.857484957123</v>
      </c>
      <c r="G31" s="14">
        <f t="shared" si="2"/>
        <v>-4303.2095486070466</v>
      </c>
    </row>
    <row r="32" spans="1:7" x14ac:dyDescent="0.25">
      <c r="A32" s="5" t="s">
        <v>58</v>
      </c>
      <c r="B32" s="5" t="s">
        <v>59</v>
      </c>
      <c r="C32" s="8">
        <f>INDEX('Mean Zone'!$C$4:$I$55,MATCH($B32,'Mean Zone'!$B$4:$B$55,0),MATCH("Bachelor's Degree (4)",'Mean Zone'!$C$2:$I$2,0))</f>
        <v>64080.105492766197</v>
      </c>
      <c r="D32" s="11">
        <f t="shared" si="0"/>
        <v>0.98149535832884205</v>
      </c>
      <c r="E32" s="8">
        <f>INDEX('Payroll per Employee'!$C$3:$T$54,MATCH($B32,'Payroll per Employee'!$B$3:$B$54,0),MATCH($I$1,'Payroll per Employee'!$C$2:$T$2,0))</f>
        <v>73333.959523149431</v>
      </c>
      <c r="F32" s="11">
        <f t="shared" si="1"/>
        <v>58866.280468746889</v>
      </c>
      <c r="G32" s="14">
        <f t="shared" si="2"/>
        <v>14467.679054402543</v>
      </c>
    </row>
    <row r="33" spans="1:7" x14ac:dyDescent="0.25">
      <c r="A33" s="5" t="s">
        <v>60</v>
      </c>
      <c r="B33" s="5" t="s">
        <v>61</v>
      </c>
      <c r="C33" s="8">
        <f>INDEX('Mean Zone'!$C$4:$I$55,MATCH($B33,'Mean Zone'!$B$4:$B$55,0),MATCH("Bachelor's Degree (4)",'Mean Zone'!$C$2:$I$2,0))</f>
        <v>67858.954987753401</v>
      </c>
      <c r="D33" s="11">
        <f t="shared" si="0"/>
        <v>1.0393748391853759</v>
      </c>
      <c r="E33" s="8">
        <f>INDEX('Payroll per Employee'!$C$3:$T$54,MATCH($B33,'Payroll per Employee'!$B$3:$B$54,0),MATCH($I$1,'Payroll per Employee'!$C$2:$T$2,0))</f>
        <v>51101.334462320068</v>
      </c>
      <c r="F33" s="11">
        <f t="shared" si="1"/>
        <v>62337.666985833857</v>
      </c>
      <c r="G33" s="14">
        <f t="shared" si="2"/>
        <v>-11236.332523513789</v>
      </c>
    </row>
    <row r="34" spans="1:7" x14ac:dyDescent="0.25">
      <c r="A34" s="5" t="s">
        <v>62</v>
      </c>
      <c r="B34" s="5" t="s">
        <v>63</v>
      </c>
      <c r="C34" s="8">
        <f>INDEX('Mean Zone'!$C$4:$I$55,MATCH($B34,'Mean Zone'!$B$4:$B$55,0),MATCH("Bachelor's Degree (4)",'Mean Zone'!$C$2:$I$2,0))</f>
        <v>78005.843384694905</v>
      </c>
      <c r="D34" s="11">
        <f t="shared" si="0"/>
        <v>1.1947916223896908</v>
      </c>
      <c r="E34" s="8">
        <f>INDEX('Payroll per Employee'!$C$3:$T$54,MATCH($B34,'Payroll per Employee'!$B$3:$B$54,0),MATCH($I$1,'Payroll per Employee'!$C$2:$T$2,0))</f>
        <v>71785.189786199204</v>
      </c>
      <c r="F34" s="11">
        <f t="shared" si="1"/>
        <v>71658.962162647527</v>
      </c>
      <c r="G34" s="14">
        <f t="shared" si="2"/>
        <v>126.22762355167652</v>
      </c>
    </row>
    <row r="35" spans="1:7" x14ac:dyDescent="0.25">
      <c r="A35" s="5" t="s">
        <v>64</v>
      </c>
      <c r="B35" s="5" t="s">
        <v>65</v>
      </c>
      <c r="C35" s="8">
        <f>INDEX('Mean Zone'!$C$4:$I$55,MATCH($B35,'Mean Zone'!$B$4:$B$55,0),MATCH("Bachelor's Degree (4)",'Mean Zone'!$C$2:$I$2,0))</f>
        <v>61914.808446768999</v>
      </c>
      <c r="D35" s="11">
        <f t="shared" si="0"/>
        <v>0.94833016636002865</v>
      </c>
      <c r="E35" s="8">
        <f>INDEX('Payroll per Employee'!$C$3:$T$54,MATCH($B35,'Payroll per Employee'!$B$3:$B$54,0),MATCH($I$1,'Payroll per Employee'!$C$2:$T$2,0))</f>
        <v>50818.561182589656</v>
      </c>
      <c r="F35" s="11">
        <f t="shared" si="1"/>
        <v>56877.161034132201</v>
      </c>
      <c r="G35" s="14">
        <f t="shared" si="2"/>
        <v>-6058.5998515425454</v>
      </c>
    </row>
    <row r="36" spans="1:7" x14ac:dyDescent="0.25">
      <c r="A36" s="5" t="s">
        <v>66</v>
      </c>
      <c r="B36" s="5" t="s">
        <v>67</v>
      </c>
      <c r="C36" s="8">
        <f>INDEX('Mean Zone'!$C$4:$I$55,MATCH($B36,'Mean Zone'!$B$4:$B$55,0),MATCH("Bachelor's Degree (4)",'Mean Zone'!$C$2:$I$2,0))</f>
        <v>81155.859583681595</v>
      </c>
      <c r="D36" s="11">
        <f t="shared" si="0"/>
        <v>1.2430394561626097</v>
      </c>
      <c r="E36" s="8">
        <f>INDEX('Payroll per Employee'!$C$3:$T$54,MATCH($B36,'Payroll per Employee'!$B$3:$B$54,0),MATCH($I$1,'Payroll per Employee'!$C$2:$T$2,0))</f>
        <v>76450.271235428241</v>
      </c>
      <c r="F36" s="11">
        <f t="shared" si="1"/>
        <v>74552.679887122533</v>
      </c>
      <c r="G36" s="14">
        <f t="shared" si="2"/>
        <v>1897.5913483057084</v>
      </c>
    </row>
    <row r="37" spans="1:7" x14ac:dyDescent="0.25">
      <c r="A37" s="5" t="s">
        <v>68</v>
      </c>
      <c r="B37" s="5" t="s">
        <v>69</v>
      </c>
      <c r="C37" s="8">
        <f>INDEX('Mean Zone'!$C$4:$I$55,MATCH($B37,'Mean Zone'!$B$4:$B$55,0),MATCH("Bachelor's Degree (4)",'Mean Zone'!$C$2:$I$2,0))</f>
        <v>65179.065790362503</v>
      </c>
      <c r="D37" s="11">
        <f t="shared" si="0"/>
        <v>0.99832779677106998</v>
      </c>
      <c r="E37" s="8">
        <f>INDEX('Payroll per Employee'!$C$3:$T$54,MATCH($B37,'Payroll per Employee'!$B$3:$B$54,0),MATCH($I$1,'Payroll per Employee'!$C$2:$T$2,0))</f>
        <v>57135.944510503366</v>
      </c>
      <c r="F37" s="11">
        <f t="shared" si="1"/>
        <v>59875.824766541846</v>
      </c>
      <c r="G37" s="14">
        <f t="shared" si="2"/>
        <v>-2739.8802560384793</v>
      </c>
    </row>
    <row r="38" spans="1:7" x14ac:dyDescent="0.25">
      <c r="A38" s="5" t="s">
        <v>70</v>
      </c>
      <c r="B38" s="5" t="s">
        <v>71</v>
      </c>
      <c r="C38" s="8">
        <f>INDEX('Mean Zone'!$C$4:$I$55,MATCH($B38,'Mean Zone'!$B$4:$B$55,0),MATCH("Bachelor's Degree (4)",'Mean Zone'!$C$2:$I$2,0))</f>
        <v>56229.674471166698</v>
      </c>
      <c r="D38" s="11">
        <f t="shared" si="0"/>
        <v>0.86125270970445</v>
      </c>
      <c r="E38" s="8">
        <f>INDEX('Payroll per Employee'!$C$3:$T$54,MATCH($B38,'Payroll per Employee'!$B$3:$B$54,0),MATCH($I$1,'Payroll per Employee'!$C$2:$T$2,0))</f>
        <v>55760.806565064478</v>
      </c>
      <c r="F38" s="11">
        <f t="shared" si="1"/>
        <v>51654.593303684473</v>
      </c>
      <c r="G38" s="14">
        <f t="shared" si="2"/>
        <v>4106.2132613800059</v>
      </c>
    </row>
    <row r="39" spans="1:7" x14ac:dyDescent="0.25">
      <c r="A39" s="5" t="s">
        <v>72</v>
      </c>
      <c r="B39" s="5" t="s">
        <v>73</v>
      </c>
      <c r="C39" s="8">
        <f>INDEX('Mean Zone'!$C$4:$I$55,MATCH($B39,'Mean Zone'!$B$4:$B$55,0),MATCH("Bachelor's Degree (4)",'Mean Zone'!$C$2:$I$2,0))</f>
        <v>64460.946468083697</v>
      </c>
      <c r="D39" s="11">
        <f t="shared" si="0"/>
        <v>0.98732858295700299</v>
      </c>
      <c r="E39" s="8">
        <f>INDEX('Payroll per Employee'!$C$3:$T$54,MATCH($B39,'Payroll per Employee'!$B$3:$B$54,0),MATCH($I$1,'Payroll per Employee'!$C$2:$T$2,0))</f>
        <v>49530.100259933162</v>
      </c>
      <c r="F39" s="11">
        <f t="shared" si="1"/>
        <v>59216.134631667417</v>
      </c>
      <c r="G39" s="14">
        <f t="shared" si="2"/>
        <v>-9686.0343717342548</v>
      </c>
    </row>
    <row r="40" spans="1:7" x14ac:dyDescent="0.25">
      <c r="A40" s="5" t="s">
        <v>74</v>
      </c>
      <c r="B40" s="5" t="s">
        <v>75</v>
      </c>
      <c r="C40" s="8">
        <f>INDEX('Mean Zone'!$C$4:$I$55,MATCH($B40,'Mean Zone'!$B$4:$B$55,0),MATCH("Bachelor's Degree (4)",'Mean Zone'!$C$2:$I$2,0))</f>
        <v>56945.135069318501</v>
      </c>
      <c r="D40" s="11">
        <f t="shared" si="0"/>
        <v>0.87221120065500635</v>
      </c>
      <c r="E40" s="8">
        <f>INDEX('Payroll per Employee'!$C$3:$T$54,MATCH($B40,'Payroll per Employee'!$B$3:$B$54,0),MATCH($I$1,'Payroll per Employee'!$C$2:$T$2,0))</f>
        <v>47034.426976744187</v>
      </c>
      <c r="F40" s="11">
        <f t="shared" si="1"/>
        <v>52311.841039331477</v>
      </c>
      <c r="G40" s="14">
        <f t="shared" si="2"/>
        <v>-5277.4140625872897</v>
      </c>
    </row>
    <row r="41" spans="1:7" x14ac:dyDescent="0.25">
      <c r="A41" s="5" t="s">
        <v>76</v>
      </c>
      <c r="B41" s="5" t="s">
        <v>77</v>
      </c>
      <c r="C41" s="8">
        <f>INDEX('Mean Zone'!$C$4:$I$55,MATCH($B41,'Mean Zone'!$B$4:$B$55,0),MATCH("Bachelor's Degree (4)",'Mean Zone'!$C$2:$I$2,0))</f>
        <v>65717.523561465001</v>
      </c>
      <c r="D41" s="11">
        <f t="shared" si="0"/>
        <v>1.0065751896074138</v>
      </c>
      <c r="E41" s="8">
        <f>INDEX('Payroll per Employee'!$C$3:$T$54,MATCH($B41,'Payroll per Employee'!$B$3:$B$54,0),MATCH($I$1,'Payroll per Employee'!$C$2:$T$2,0))</f>
        <v>58287</v>
      </c>
      <c r="F41" s="11">
        <f t="shared" si="1"/>
        <v>60370.471364429766</v>
      </c>
      <c r="G41" s="14">
        <f t="shared" si="2"/>
        <v>-2083.4713644297663</v>
      </c>
    </row>
    <row r="42" spans="1:7" x14ac:dyDescent="0.25">
      <c r="A42" s="5" t="s">
        <v>78</v>
      </c>
      <c r="B42" s="5" t="s">
        <v>79</v>
      </c>
      <c r="C42" s="8">
        <f>INDEX('Mean Zone'!$C$4:$I$55,MATCH($B42,'Mean Zone'!$B$4:$B$55,0),MATCH("Bachelor's Degree (4)",'Mean Zone'!$C$2:$I$2,0))</f>
        <v>69524.911961256294</v>
      </c>
      <c r="D42" s="11">
        <f t="shared" si="0"/>
        <v>1.0648917921319223</v>
      </c>
      <c r="E42" s="8">
        <f>INDEX('Payroll per Employee'!$C$3:$T$54,MATCH($B42,'Payroll per Employee'!$B$3:$B$54,0),MATCH($I$1,'Payroll per Employee'!$C$2:$T$2,0))</f>
        <v>50662.873952454247</v>
      </c>
      <c r="F42" s="11">
        <f t="shared" si="1"/>
        <v>63868.074741828517</v>
      </c>
      <c r="G42" s="14">
        <f t="shared" si="2"/>
        <v>-13205.20078937427</v>
      </c>
    </row>
    <row r="43" spans="1:7" x14ac:dyDescent="0.25">
      <c r="A43" s="5" t="s">
        <v>80</v>
      </c>
      <c r="B43" s="5" t="s">
        <v>81</v>
      </c>
      <c r="C43" s="8">
        <f>INDEX('Mean Zone'!$C$4:$I$55,MATCH($B43,'Mean Zone'!$B$4:$B$55,0),MATCH("Bachelor's Degree (4)",'Mean Zone'!$C$2:$I$2,0))</f>
        <v>73633.513986408696</v>
      </c>
      <c r="D43" s="11">
        <f t="shared" si="0"/>
        <v>1.1278219915424521</v>
      </c>
      <c r="E43" s="8">
        <f>INDEX('Payroll per Employee'!$C$3:$T$54,MATCH($B43,'Payroll per Employee'!$B$3:$B$54,0),MATCH($I$1,'Payroll per Employee'!$C$2:$T$2,0))</f>
        <v>70820.009756097556</v>
      </c>
      <c r="F43" s="11">
        <f t="shared" si="1"/>
        <v>67642.383745960629</v>
      </c>
      <c r="G43" s="14">
        <f t="shared" si="2"/>
        <v>3177.6260101369262</v>
      </c>
    </row>
    <row r="44" spans="1:7" x14ac:dyDescent="0.25">
      <c r="A44" s="5" t="s">
        <v>82</v>
      </c>
      <c r="B44" s="5" t="s">
        <v>83</v>
      </c>
      <c r="C44" s="8">
        <f>INDEX('Mean Zone'!$C$4:$I$55,MATCH($B44,'Mean Zone'!$B$4:$B$55,0),MATCH("Bachelor's Degree (4)",'Mean Zone'!$C$2:$I$2,0))</f>
        <v>58992.530433624801</v>
      </c>
      <c r="D44" s="11">
        <f t="shared" si="0"/>
        <v>0.90357052865981846</v>
      </c>
      <c r="E44" s="8">
        <f>INDEX('Payroll per Employee'!$C$3:$T$54,MATCH($B44,'Payroll per Employee'!$B$3:$B$54,0),MATCH($I$1,'Payroll per Employee'!$C$2:$T$2,0))</f>
        <v>43793.359683794464</v>
      </c>
      <c r="F44" s="11">
        <f t="shared" si="1"/>
        <v>54192.651765513445</v>
      </c>
      <c r="G44" s="14">
        <f t="shared" si="2"/>
        <v>-10399.292081718981</v>
      </c>
    </row>
    <row r="45" spans="1:7" x14ac:dyDescent="0.25">
      <c r="A45" s="5" t="s">
        <v>84</v>
      </c>
      <c r="B45" s="5" t="s">
        <v>85</v>
      </c>
      <c r="C45" s="8">
        <f>INDEX('Mean Zone'!$C$4:$I$55,MATCH($B45,'Mean Zone'!$B$4:$B$55,0),MATCH("Bachelor's Degree (4)",'Mean Zone'!$C$2:$I$2,0))</f>
        <v>56757.265452769097</v>
      </c>
      <c r="D45" s="11">
        <f t="shared" si="0"/>
        <v>0.86933365925278316</v>
      </c>
      <c r="E45" s="8">
        <f>INDEX('Payroll per Employee'!$C$3:$T$54,MATCH($B45,'Payroll per Employee'!$B$3:$B$54,0),MATCH($I$1,'Payroll per Employee'!$C$2:$T$2,0))</f>
        <v>51062.394849785407</v>
      </c>
      <c r="F45" s="11">
        <f t="shared" si="1"/>
        <v>52139.257279452962</v>
      </c>
      <c r="G45" s="14">
        <f t="shared" si="2"/>
        <v>-1076.8624296675553</v>
      </c>
    </row>
    <row r="46" spans="1:7" x14ac:dyDescent="0.25">
      <c r="A46" s="5" t="s">
        <v>86</v>
      </c>
      <c r="B46" s="5" t="s">
        <v>87</v>
      </c>
      <c r="C46" s="8">
        <f>INDEX('Mean Zone'!$C$4:$I$55,MATCH($B46,'Mean Zone'!$B$4:$B$55,0),MATCH("Bachelor's Degree (4)",'Mean Zone'!$C$2:$I$2,0))</f>
        <v>60639.588489205402</v>
      </c>
      <c r="D46" s="11">
        <f t="shared" si="0"/>
        <v>0.92879801266627005</v>
      </c>
      <c r="E46" s="8">
        <f>INDEX('Payroll per Employee'!$C$3:$T$54,MATCH($B46,'Payroll per Employee'!$B$3:$B$54,0),MATCH($I$1,'Payroll per Employee'!$C$2:$T$2,0))</f>
        <v>70805.883592017737</v>
      </c>
      <c r="F46" s="11">
        <f t="shared" si="1"/>
        <v>55705.698298482428</v>
      </c>
      <c r="G46" s="14">
        <f t="shared" si="2"/>
        <v>15100.185293535309</v>
      </c>
    </row>
    <row r="47" spans="1:7" x14ac:dyDescent="0.25">
      <c r="A47" s="5" t="s">
        <v>88</v>
      </c>
      <c r="B47" s="5" t="s">
        <v>89</v>
      </c>
      <c r="C47" s="8">
        <f>INDEX('Mean Zone'!$C$4:$I$55,MATCH($B47,'Mean Zone'!$B$4:$B$55,0),MATCH("Bachelor's Degree (4)",'Mean Zone'!$C$2:$I$2,0))</f>
        <v>68674.294443120496</v>
      </c>
      <c r="D47" s="11">
        <f t="shared" si="0"/>
        <v>1.0518631440149537</v>
      </c>
      <c r="E47" s="8">
        <f>INDEX('Payroll per Employee'!$C$3:$T$54,MATCH($B47,'Payroll per Employee'!$B$3:$B$54,0),MATCH($I$1,'Payroll per Employee'!$C$2:$T$2,0))</f>
        <v>52363.043674020708</v>
      </c>
      <c r="F47" s="11">
        <f t="shared" si="1"/>
        <v>63086.667017712592</v>
      </c>
      <c r="G47" s="14">
        <f t="shared" si="2"/>
        <v>-10723.623343691885</v>
      </c>
    </row>
    <row r="48" spans="1:7" x14ac:dyDescent="0.25">
      <c r="A48" s="5" t="s">
        <v>92</v>
      </c>
      <c r="B48" s="5" t="s">
        <v>93</v>
      </c>
      <c r="C48" s="8">
        <f>INDEX('Mean Zone'!$C$4:$I$55,MATCH($B48,'Mean Zone'!$B$4:$B$55,0),MATCH("Bachelor's Degree (4)",'Mean Zone'!$C$2:$I$2,0))</f>
        <v>62272.951509602397</v>
      </c>
      <c r="D48" s="11">
        <f t="shared" si="0"/>
        <v>0.95381573401141673</v>
      </c>
      <c r="E48" s="8">
        <f>INDEX('Payroll per Employee'!$C$3:$T$54,MATCH($B48,'Payroll per Employee'!$B$3:$B$54,0),MATCH($I$1,'Payroll per Employee'!$C$2:$T$2,0))</f>
        <v>53422.237424547282</v>
      </c>
      <c r="F48" s="11">
        <f t="shared" si="1"/>
        <v>57206.164081529911</v>
      </c>
      <c r="G48" s="14">
        <f t="shared" si="2"/>
        <v>-3783.9266569826286</v>
      </c>
    </row>
    <row r="49" spans="1:7" x14ac:dyDescent="0.25">
      <c r="A49" s="5" t="s">
        <v>94</v>
      </c>
      <c r="B49" s="5" t="s">
        <v>95</v>
      </c>
      <c r="C49" s="8">
        <f>INDEX('Mean Zone'!$C$4:$I$55,MATCH($B49,'Mean Zone'!$B$4:$B$55,0),MATCH("Bachelor's Degree (4)",'Mean Zone'!$C$2:$I$2,0))</f>
        <v>62530.906551205699</v>
      </c>
      <c r="D49" s="11">
        <f t="shared" si="0"/>
        <v>0.95776675241321607</v>
      </c>
      <c r="E49" s="8">
        <f>INDEX('Payroll per Employee'!$C$3:$T$54,MATCH($B49,'Payroll per Employee'!$B$3:$B$54,0),MATCH($I$1,'Payroll per Employee'!$C$2:$T$2,0))</f>
        <v>51290.911640953716</v>
      </c>
      <c r="F49" s="11">
        <f t="shared" si="1"/>
        <v>57443.130823556596</v>
      </c>
      <c r="G49" s="14">
        <f t="shared" si="2"/>
        <v>-6152.2191826028793</v>
      </c>
    </row>
    <row r="50" spans="1:7" x14ac:dyDescent="0.25">
      <c r="A50" s="5" t="s">
        <v>96</v>
      </c>
      <c r="B50" s="5" t="s">
        <v>97</v>
      </c>
      <c r="C50" s="8">
        <f>INDEX('Mean Zone'!$C$4:$I$55,MATCH($B50,'Mean Zone'!$B$4:$B$55,0),MATCH("Bachelor's Degree (4)",'Mean Zone'!$C$2:$I$2,0))</f>
        <v>74143.688102809101</v>
      </c>
      <c r="D50" s="11">
        <f t="shared" si="0"/>
        <v>1.1356361722984911</v>
      </c>
      <c r="E50" s="8">
        <f>INDEX('Payroll per Employee'!$C$3:$T$54,MATCH($B50,'Payroll per Employee'!$B$3:$B$54,0),MATCH($I$1,'Payroll per Employee'!$C$2:$T$2,0))</f>
        <v>55102.71657010429</v>
      </c>
      <c r="F50" s="11">
        <f t="shared" si="1"/>
        <v>68111.047965424368</v>
      </c>
      <c r="G50" s="14">
        <f t="shared" si="2"/>
        <v>-13008.331395320078</v>
      </c>
    </row>
    <row r="51" spans="1:7" x14ac:dyDescent="0.25">
      <c r="A51" s="5" t="s">
        <v>98</v>
      </c>
      <c r="B51" s="5" t="s">
        <v>99</v>
      </c>
      <c r="C51" s="8">
        <f>INDEX('Mean Zone'!$C$4:$I$55,MATCH($B51,'Mean Zone'!$B$4:$B$55,0),MATCH("Bachelor's Degree (4)",'Mean Zone'!$C$2:$I$2,0))</f>
        <v>72115.063700089595</v>
      </c>
      <c r="D51" s="11">
        <f t="shared" si="0"/>
        <v>1.1045643533657556</v>
      </c>
      <c r="E51" s="8">
        <f>INDEX('Payroll per Employee'!$C$3:$T$54,MATCH($B51,'Payroll per Employee'!$B$3:$B$54,0),MATCH($I$1,'Payroll per Employee'!$C$2:$T$2,0))</f>
        <v>67329.268912905274</v>
      </c>
      <c r="F51" s="11">
        <f t="shared" si="1"/>
        <v>66247.480916994478</v>
      </c>
      <c r="G51" s="14">
        <f t="shared" si="2"/>
        <v>1081.7879959107959</v>
      </c>
    </row>
    <row r="52" spans="1:7" x14ac:dyDescent="0.25">
      <c r="A52" s="5" t="s">
        <v>100</v>
      </c>
      <c r="B52" s="5" t="s">
        <v>101</v>
      </c>
      <c r="C52" s="8">
        <f>INDEX('Mean Zone'!$C$4:$I$55,MATCH($B52,'Mean Zone'!$B$4:$B$55,0),MATCH("Bachelor's Degree (4)",'Mean Zone'!$C$2:$I$2,0))</f>
        <v>55533.489449554203</v>
      </c>
      <c r="D52" s="11">
        <f t="shared" si="0"/>
        <v>0.85058945685871512</v>
      </c>
      <c r="E52" s="8">
        <f>INDEX('Payroll per Employee'!$C$3:$T$54,MATCH($B52,'Payroll per Employee'!$B$3:$B$54,0),MATCH($I$1,'Payroll per Employee'!$C$2:$T$2,0))</f>
        <v>47298.24342599549</v>
      </c>
      <c r="F52" s="11">
        <f t="shared" si="1"/>
        <v>51015.052803161918</v>
      </c>
      <c r="G52" s="14">
        <f t="shared" si="2"/>
        <v>-3716.809377166428</v>
      </c>
    </row>
    <row r="53" spans="1:7" x14ac:dyDescent="0.25">
      <c r="A53" s="5" t="s">
        <v>102</v>
      </c>
      <c r="B53" s="5" t="s">
        <v>103</v>
      </c>
      <c r="C53" s="8">
        <f>INDEX('Mean Zone'!$C$4:$I$55,MATCH($B53,'Mean Zone'!$B$4:$B$55,0),MATCH("Bachelor's Degree (4)",'Mean Zone'!$C$2:$I$2,0))</f>
        <v>62853.807746662402</v>
      </c>
      <c r="D53" s="11">
        <f t="shared" si="0"/>
        <v>0.9627125311709519</v>
      </c>
      <c r="E53" s="8">
        <f>INDEX('Payroll per Employee'!$C$3:$T$54,MATCH($B53,'Payroll per Employee'!$B$3:$B$54,0),MATCH($I$1,'Payroll per Employee'!$C$2:$T$2,0))</f>
        <v>59714.061443373932</v>
      </c>
      <c r="F53" s="11">
        <f t="shared" si="1"/>
        <v>57739.759429100857</v>
      </c>
      <c r="G53" s="14">
        <f t="shared" si="2"/>
        <v>1974.3020142730747</v>
      </c>
    </row>
    <row r="54" spans="1:7" x14ac:dyDescent="0.25">
      <c r="A54" s="6" t="s">
        <v>104</v>
      </c>
      <c r="B54" s="6" t="s">
        <v>105</v>
      </c>
      <c r="C54" s="8">
        <f>INDEX('Mean Zone'!$C$4:$I$55,MATCH($B54,'Mean Zone'!$B$4:$B$55,0),MATCH("Bachelor's Degree (4)",'Mean Zone'!$C$2:$I$2,0))</f>
        <v>60453.797541198001</v>
      </c>
      <c r="D54" s="11">
        <f t="shared" si="0"/>
        <v>0.92595230959374053</v>
      </c>
      <c r="E54" s="8">
        <f>INDEX('Payroll per Employee'!$C$3:$T$54,MATCH($B54,'Payroll per Employee'!$B$3:$B$54,0),MATCH($I$1,'Payroll per Employee'!$C$2:$T$2,0))</f>
        <v>59114.966700302728</v>
      </c>
      <c r="F54" s="11">
        <f t="shared" si="1"/>
        <v>55535.024077991438</v>
      </c>
      <c r="G54" s="14">
        <f t="shared" si="2"/>
        <v>3579.9426223112896</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I8" sqref="I8"/>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185</v>
      </c>
      <c r="B1" s="39"/>
      <c r="C1" s="39"/>
      <c r="D1" s="39"/>
      <c r="E1" s="39"/>
      <c r="F1" s="39"/>
      <c r="G1" s="40"/>
      <c r="I1" t="s">
        <v>122</v>
      </c>
    </row>
    <row r="2" spans="1:9" ht="63" x14ac:dyDescent="0.25">
      <c r="A2" s="16" t="s">
        <v>0</v>
      </c>
      <c r="B2" s="16" t="s">
        <v>1</v>
      </c>
      <c r="C2" s="16" t="s">
        <v>138</v>
      </c>
      <c r="D2" s="16" t="s">
        <v>119</v>
      </c>
      <c r="E2" s="16" t="s">
        <v>157</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52532.948691593876</v>
      </c>
      <c r="F3" s="10">
        <f>$E$3*D3</f>
        <v>52532.948691593876</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43063.92123287671</v>
      </c>
      <c r="F4" s="11">
        <f>$E$3*D4</f>
        <v>48933.509876759228</v>
      </c>
      <c r="G4" s="14">
        <f>E4-F4</f>
        <v>-5869.5886438825182</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62458.303730951127</v>
      </c>
      <c r="F5" s="11">
        <f t="shared" ref="F5:F54" si="1">$E$3*D5</f>
        <v>61386.888622003309</v>
      </c>
      <c r="G5" s="14">
        <f t="shared" ref="G5:G54" si="2">E5-F5</f>
        <v>1071.4151089478182</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56814.464524477029</v>
      </c>
      <c r="F6" s="11">
        <f t="shared" si="1"/>
        <v>52038.513552728</v>
      </c>
      <c r="G6" s="14">
        <f t="shared" si="2"/>
        <v>4775.9509717490291</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36357.056315622016</v>
      </c>
      <c r="F7" s="11">
        <f>$E$3*D7</f>
        <v>44904.522241640785</v>
      </c>
      <c r="G7" s="14">
        <f t="shared" si="2"/>
        <v>-8547.4659260187691</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72953.421674778976</v>
      </c>
      <c r="F8" s="11">
        <f t="shared" si="1"/>
        <v>63283.153099076466</v>
      </c>
      <c r="G8" s="14">
        <f t="shared" si="2"/>
        <v>9670.2685757025101</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58018.87072463768</v>
      </c>
      <c r="F9" s="11">
        <f t="shared" si="1"/>
        <v>55932.667266951285</v>
      </c>
      <c r="G9" s="14">
        <f t="shared" si="2"/>
        <v>2086.2034576863953</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60405.83087400681</v>
      </c>
      <c r="F10" s="11">
        <f t="shared" si="1"/>
        <v>62465.655063155049</v>
      </c>
      <c r="G10" s="14">
        <f t="shared" si="2"/>
        <v>-2059.8241891482394</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51634.254918733961</v>
      </c>
      <c r="F11" s="11">
        <f t="shared" si="1"/>
        <v>57307.356702699166</v>
      </c>
      <c r="G11" s="14">
        <f t="shared" si="2"/>
        <v>-5673.101783965205</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72423.036378334684</v>
      </c>
      <c r="F12" s="11">
        <f t="shared" si="1"/>
        <v>66398.07229781973</v>
      </c>
      <c r="G12" s="14">
        <f t="shared" si="2"/>
        <v>6024.9640805149538</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53886.307302464869</v>
      </c>
      <c r="F13" s="11">
        <f t="shared" si="1"/>
        <v>50244.716310188662</v>
      </c>
      <c r="G13" s="14">
        <f t="shared" si="2"/>
        <v>3641.5909922762075</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43610.478394609636</v>
      </c>
      <c r="F14" s="11">
        <f t="shared" si="1"/>
        <v>50452.206223877081</v>
      </c>
      <c r="G14" s="14">
        <f t="shared" si="2"/>
        <v>-6841.7278292674455</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52475.137685134396</v>
      </c>
      <c r="F15" s="11">
        <f t="shared" si="1"/>
        <v>56739.873195646469</v>
      </c>
      <c r="G15" s="14">
        <f t="shared" si="2"/>
        <v>-4264.7355105120732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44064.614736842108</v>
      </c>
      <c r="F16" s="11">
        <f t="shared" si="1"/>
        <v>46068.04172716914</v>
      </c>
      <c r="G16" s="14">
        <f t="shared" si="2"/>
        <v>-2003.4269903270324</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56586.597194388778</v>
      </c>
      <c r="F17" s="11">
        <f t="shared" si="1"/>
        <v>55074.278901032543</v>
      </c>
      <c r="G17" s="14">
        <f t="shared" si="2"/>
        <v>1512.3182933562348</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34389.863013698632</v>
      </c>
      <c r="F18" s="11">
        <f t="shared" si="1"/>
        <v>49502.781420009189</v>
      </c>
      <c r="G18" s="14">
        <f t="shared" si="2"/>
        <v>-15112.918406310557</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44292.177093359001</v>
      </c>
      <c r="F19" s="11">
        <f t="shared" si="1"/>
        <v>47323.124794910029</v>
      </c>
      <c r="G19" s="14">
        <f t="shared" si="2"/>
        <v>-3030.9477015510274</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45633.377028316892</v>
      </c>
      <c r="F20" s="11">
        <f t="shared" si="1"/>
        <v>48753.091081678547</v>
      </c>
      <c r="G20" s="14">
        <f t="shared" si="2"/>
        <v>-3119.7140533616548</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42843.777223607649</v>
      </c>
      <c r="F21" s="11">
        <f t="shared" si="1"/>
        <v>46356.785399210261</v>
      </c>
      <c r="G21" s="14">
        <f t="shared" si="2"/>
        <v>-3513.008175602612</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45314.606598559709</v>
      </c>
      <c r="F22" s="11">
        <f t="shared" si="1"/>
        <v>47876.278756251311</v>
      </c>
      <c r="G22" s="14">
        <f t="shared" si="2"/>
        <v>-2561.6721576916025</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46793.29094181164</v>
      </c>
      <c r="F23" s="11">
        <f t="shared" si="1"/>
        <v>48203.775406575063</v>
      </c>
      <c r="G23" s="14">
        <f t="shared" si="2"/>
        <v>-1410.4844647634236</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62314.579827089336</v>
      </c>
      <c r="F24" s="11">
        <f t="shared" si="1"/>
        <v>58603.848323592785</v>
      </c>
      <c r="G24" s="14">
        <f t="shared" si="2"/>
        <v>3710.7315034965504</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61722.919115219542</v>
      </c>
      <c r="F25" s="11">
        <f t="shared" si="1"/>
        <v>61907.939925655592</v>
      </c>
      <c r="G25" s="14">
        <f t="shared" si="2"/>
        <v>-185.02081043604994</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45219.166315789473</v>
      </c>
      <c r="F26" s="11">
        <f t="shared" si="1"/>
        <v>51612.811630290424</v>
      </c>
      <c r="G26" s="14">
        <f t="shared" si="2"/>
        <v>-6393.6453145009509</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51985.256727272725</v>
      </c>
      <c r="F27" s="11">
        <f t="shared" si="1"/>
        <v>54273.493627535849</v>
      </c>
      <c r="G27" s="14">
        <f t="shared" si="2"/>
        <v>-2288.236900263124</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38000.787401574802</v>
      </c>
      <c r="F28" s="11">
        <f t="shared" si="1"/>
        <v>45301.249063886302</v>
      </c>
      <c r="G28" s="14">
        <f t="shared" si="2"/>
        <v>-7300.4616623114998</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39092.163602251407</v>
      </c>
      <c r="F29" s="11">
        <f t="shared" si="1"/>
        <v>48167.076968490132</v>
      </c>
      <c r="G29" s="14">
        <f t="shared" si="2"/>
        <v>-9074.9133662387248</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48410.096153846156</v>
      </c>
      <c r="F30" s="11">
        <f t="shared" si="1"/>
        <v>47378.52151889151</v>
      </c>
      <c r="G30" s="14">
        <f t="shared" si="2"/>
        <v>1031.5746349546462</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39024.906077348067</v>
      </c>
      <c r="F31" s="11">
        <f t="shared" si="1"/>
        <v>49062.816866754118</v>
      </c>
      <c r="G31" s="14">
        <f t="shared" si="2"/>
        <v>-10037.910789406051</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62564.358433734938</v>
      </c>
      <c r="F32" s="11">
        <f t="shared" si="1"/>
        <v>56690.312729151869</v>
      </c>
      <c r="G32" s="14">
        <f t="shared" si="2"/>
        <v>5874.0457045830699</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51966.274509803923</v>
      </c>
      <c r="F33" s="11">
        <f t="shared" si="1"/>
        <v>53807.354474079169</v>
      </c>
      <c r="G33" s="14">
        <f t="shared" si="2"/>
        <v>-1841.0799642752463</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58857.598395721929</v>
      </c>
      <c r="F34" s="11">
        <f t="shared" si="1"/>
        <v>63785.146749962354</v>
      </c>
      <c r="G34" s="14">
        <f t="shared" si="2"/>
        <v>-4927.5483542404254</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47617.756246812853</v>
      </c>
      <c r="F35" s="11">
        <f t="shared" si="1"/>
        <v>49423.02923581293</v>
      </c>
      <c r="G35" s="14">
        <f t="shared" si="2"/>
        <v>-1805.2729890000774</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51354.764593908629</v>
      </c>
      <c r="F36" s="11">
        <f t="shared" si="1"/>
        <v>62650.725283241984</v>
      </c>
      <c r="G36" s="14">
        <f t="shared" si="2"/>
        <v>-11295.960689333355</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47441.265552995392</v>
      </c>
      <c r="F37" s="11">
        <f t="shared" si="1"/>
        <v>50657.080970113646</v>
      </c>
      <c r="G37" s="14">
        <f t="shared" si="2"/>
        <v>-3215.8154171182541</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47044.096618357486</v>
      </c>
      <c r="F38" s="11">
        <f t="shared" si="1"/>
        <v>48443.869473021201</v>
      </c>
      <c r="G38" s="14">
        <f t="shared" si="2"/>
        <v>-1399.7728546637154</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42367.426130916065</v>
      </c>
      <c r="F39" s="11">
        <f t="shared" si="1"/>
        <v>50457.122397942076</v>
      </c>
      <c r="G39" s="14">
        <f t="shared" si="2"/>
        <v>-8089.6962670260109</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45896.795031055903</v>
      </c>
      <c r="F40" s="11">
        <f t="shared" si="1"/>
        <v>45808.54583585744</v>
      </c>
      <c r="G40" s="14">
        <f t="shared" si="2"/>
        <v>88.249195198462985</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60490.963392151702</v>
      </c>
      <c r="F41" s="11">
        <f t="shared" si="1"/>
        <v>55022.407240077278</v>
      </c>
      <c r="G41" s="14">
        <f t="shared" si="2"/>
        <v>5468.5561520744232</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47005.370862418371</v>
      </c>
      <c r="F42" s="11">
        <f t="shared" si="1"/>
        <v>53823.487903776753</v>
      </c>
      <c r="G42" s="14">
        <f t="shared" si="2"/>
        <v>-6818.1170413583823</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55864.866180048659</v>
      </c>
      <c r="F43" s="11">
        <f t="shared" si="1"/>
        <v>59121.391709031872</v>
      </c>
      <c r="G43" s="14">
        <f t="shared" si="2"/>
        <v>-3256.525528983213</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42484.828738512952</v>
      </c>
      <c r="F44" s="11">
        <f t="shared" si="1"/>
        <v>47571.858177347203</v>
      </c>
      <c r="G44" s="14">
        <f t="shared" si="2"/>
        <v>-5087.0294388342518</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43855.225263157896</v>
      </c>
      <c r="F45" s="11">
        <f t="shared" si="1"/>
        <v>46325.39974484525</v>
      </c>
      <c r="G45" s="14">
        <f t="shared" si="2"/>
        <v>-2470.1744816873543</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46356.410274963819</v>
      </c>
      <c r="F46" s="11">
        <f t="shared" si="1"/>
        <v>47069.175640218215</v>
      </c>
      <c r="G46" s="14">
        <f t="shared" si="2"/>
        <v>-712.76536525439587</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50438.277235161535</v>
      </c>
      <c r="F47" s="11">
        <f t="shared" si="1"/>
        <v>52366.359849656459</v>
      </c>
      <c r="G47" s="14">
        <f t="shared" si="2"/>
        <v>-1928.0826144949242</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54604.680884063593</v>
      </c>
      <c r="F48" s="11">
        <f t="shared" si="1"/>
        <v>49300.873799572946</v>
      </c>
      <c r="G48" s="14">
        <f t="shared" si="2"/>
        <v>5303.807084490647</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49047.176470588238</v>
      </c>
      <c r="F49" s="11">
        <f t="shared" si="1"/>
        <v>51054.639645144336</v>
      </c>
      <c r="G49" s="14">
        <f t="shared" si="2"/>
        <v>-2007.4631745560982</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57116.893854748603</v>
      </c>
      <c r="F50" s="11">
        <f t="shared" si="1"/>
        <v>54761.404850655068</v>
      </c>
      <c r="G50" s="14">
        <f t="shared" si="2"/>
        <v>2355.4890040935352</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63917.030852994554</v>
      </c>
      <c r="F51" s="11">
        <f t="shared" si="1"/>
        <v>59717.84516656983</v>
      </c>
      <c r="G51" s="14">
        <f t="shared" si="2"/>
        <v>4199.1856864247238</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38792.987326493661</v>
      </c>
      <c r="F52" s="11">
        <f t="shared" si="1"/>
        <v>44594.665235696397</v>
      </c>
      <c r="G52" s="14">
        <f t="shared" si="2"/>
        <v>-5801.6779092027355</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45149.546566863391</v>
      </c>
      <c r="F53" s="11">
        <f t="shared" si="1"/>
        <v>51197.033650285506</v>
      </c>
      <c r="G53" s="14">
        <f t="shared" si="2"/>
        <v>-6047.4870834221147</v>
      </c>
    </row>
    <row r="54" spans="1:7" x14ac:dyDescent="0.25">
      <c r="A54" s="6" t="s">
        <v>104</v>
      </c>
      <c r="B54" s="6" t="s">
        <v>105</v>
      </c>
      <c r="C54" s="9">
        <f>INDEX('Mean Zone'!$C$4:$I$55,MATCH($B54,'Mean Zone'!$B$4:$B$55,0),MATCH("Some College (3)",'Mean Zone'!$C$2:$I$2,0))</f>
        <v>48417.197958199999</v>
      </c>
      <c r="D54" s="12">
        <f t="shared" si="0"/>
        <v>0.96607179349689554</v>
      </c>
      <c r="E54" s="8">
        <f>INDEX('Payroll per Employee'!$C$3:$T$54,MATCH($B54,'Payroll per Employee'!$B$3:$B$54,0),MATCH($I$1,'Payroll per Employee'!$C$2:$T$2,0))</f>
        <v>49397.38636363636</v>
      </c>
      <c r="F54" s="11">
        <f t="shared" si="1"/>
        <v>50750.599960168489</v>
      </c>
      <c r="G54" s="14">
        <f t="shared" si="2"/>
        <v>-1353.2135965321286</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workbookViewId="0">
      <selection activeCell="C3" sqref="C3"/>
    </sheetView>
  </sheetViews>
  <sheetFormatPr defaultColWidth="11" defaultRowHeight="15.75" x14ac:dyDescent="0.25"/>
  <cols>
    <col min="1" max="1" width="5" bestFit="1" customWidth="1"/>
    <col min="2" max="2" width="17.375" bestFit="1" customWidth="1"/>
    <col min="3" max="3" width="11.625" bestFit="1" customWidth="1"/>
    <col min="4" max="4" width="11.125" bestFit="1" customWidth="1"/>
    <col min="5" max="9" width="11" bestFit="1" customWidth="1"/>
    <col min="10" max="10" width="11.5" bestFit="1" customWidth="1"/>
    <col min="11" max="13" width="11" bestFit="1" customWidth="1"/>
  </cols>
  <sheetData>
    <row r="1" spans="1:20" ht="15.95" customHeight="1" x14ac:dyDescent="0.25">
      <c r="A1" s="41" t="s">
        <v>186</v>
      </c>
      <c r="B1" s="41"/>
      <c r="C1" s="41"/>
      <c r="D1" s="41"/>
      <c r="E1" s="41"/>
      <c r="F1" s="41"/>
      <c r="G1" s="41"/>
      <c r="H1" s="41"/>
      <c r="I1" s="41"/>
      <c r="J1" s="41"/>
      <c r="K1" s="41"/>
      <c r="L1" s="41"/>
      <c r="M1" s="41"/>
      <c r="N1" s="41"/>
      <c r="O1" s="41"/>
      <c r="P1" s="41"/>
      <c r="Q1" s="41"/>
      <c r="R1" s="41"/>
      <c r="S1" s="41"/>
      <c r="T1" s="41"/>
    </row>
    <row r="2" spans="1:20" x14ac:dyDescent="0.25">
      <c r="A2" s="3" t="s">
        <v>0</v>
      </c>
      <c r="B2" s="3" t="s">
        <v>1</v>
      </c>
      <c r="C2" s="3" t="s">
        <v>165</v>
      </c>
      <c r="D2" s="3" t="s">
        <v>113</v>
      </c>
      <c r="E2" s="3" t="s">
        <v>166</v>
      </c>
      <c r="F2" s="3" t="s">
        <v>118</v>
      </c>
      <c r="G2" s="3" t="s">
        <v>121</v>
      </c>
      <c r="H2" s="3" t="s">
        <v>117</v>
      </c>
      <c r="I2" s="3" t="s">
        <v>108</v>
      </c>
      <c r="J2" s="3" t="s">
        <v>167</v>
      </c>
      <c r="K2" s="3" t="s">
        <v>168</v>
      </c>
      <c r="L2" s="3" t="s">
        <v>169</v>
      </c>
      <c r="M2" s="3" t="s">
        <v>170</v>
      </c>
      <c r="N2" s="3" t="s">
        <v>171</v>
      </c>
      <c r="O2" s="3" t="s">
        <v>172</v>
      </c>
      <c r="P2" s="3" t="s">
        <v>173</v>
      </c>
      <c r="Q2" s="3" t="s">
        <v>174</v>
      </c>
      <c r="R2" s="3" t="s">
        <v>123</v>
      </c>
      <c r="S2" s="3" t="s">
        <v>124</v>
      </c>
      <c r="T2" s="3" t="s">
        <v>122</v>
      </c>
    </row>
    <row r="3" spans="1:20" x14ac:dyDescent="0.25">
      <c r="A3" s="4" t="s">
        <v>90</v>
      </c>
      <c r="B3" s="4" t="s">
        <v>91</v>
      </c>
      <c r="C3" s="7">
        <v>39247.356305238187</v>
      </c>
      <c r="D3" s="7">
        <v>49376.509092559136</v>
      </c>
      <c r="E3" s="7">
        <v>50576.749053627449</v>
      </c>
      <c r="F3" s="7">
        <v>63669.970278260174</v>
      </c>
      <c r="G3" s="7">
        <v>65267.94450005133</v>
      </c>
      <c r="H3" s="7">
        <v>50771.419544730838</v>
      </c>
      <c r="I3" s="7">
        <v>70292.096806433619</v>
      </c>
      <c r="J3" s="7">
        <v>52636.590841455247</v>
      </c>
      <c r="K3" s="7">
        <v>39990.330676709062</v>
      </c>
      <c r="L3" s="7">
        <v>42361.985456619375</v>
      </c>
      <c r="M3" s="7">
        <v>55835.9885847162</v>
      </c>
      <c r="N3" s="7">
        <v>46243.171928777294</v>
      </c>
      <c r="O3" s="7">
        <v>55242.653248266033</v>
      </c>
      <c r="P3" s="7">
        <v>79215.010380106047</v>
      </c>
      <c r="Q3" s="7">
        <v>53992.087661777397</v>
      </c>
      <c r="R3" s="7">
        <v>53429.777645237496</v>
      </c>
      <c r="S3" s="7">
        <v>59976.117023086539</v>
      </c>
      <c r="T3" s="7">
        <v>52532.948691593876</v>
      </c>
    </row>
    <row r="4" spans="1:20" x14ac:dyDescent="0.25">
      <c r="A4" s="5" t="s">
        <v>2</v>
      </c>
      <c r="B4" s="5" t="s">
        <v>3</v>
      </c>
      <c r="C4" s="8">
        <v>31204.118912831444</v>
      </c>
      <c r="D4" s="8">
        <v>45671.727301403713</v>
      </c>
      <c r="E4" s="8">
        <v>37598.935967937367</v>
      </c>
      <c r="F4" s="8">
        <v>32912.095400340717</v>
      </c>
      <c r="G4" s="8">
        <v>43530.3932468602</v>
      </c>
      <c r="H4" s="8">
        <v>37046.638148667604</v>
      </c>
      <c r="I4" s="8">
        <v>47858.12840466926</v>
      </c>
      <c r="J4" s="8">
        <v>43069.189349112428</v>
      </c>
      <c r="K4" s="8">
        <v>30504.185900314325</v>
      </c>
      <c r="L4" s="8">
        <v>35824.705882352944</v>
      </c>
      <c r="M4" s="8">
        <v>45001.800818553886</v>
      </c>
      <c r="N4" s="8">
        <v>31293.274725274725</v>
      </c>
      <c r="O4" s="8">
        <v>44421.144704127299</v>
      </c>
      <c r="P4" s="8">
        <v>59859.875111507579</v>
      </c>
      <c r="Q4" s="8">
        <v>47536.952380952382</v>
      </c>
      <c r="R4" s="8">
        <v>44586.662538699689</v>
      </c>
      <c r="S4" s="8">
        <v>49672.596273291929</v>
      </c>
      <c r="T4" s="8">
        <v>43063.92123287671</v>
      </c>
    </row>
    <row r="5" spans="1:20" x14ac:dyDescent="0.25">
      <c r="A5" s="5" t="s">
        <v>4</v>
      </c>
      <c r="B5" s="5" t="s">
        <v>5</v>
      </c>
      <c r="C5" s="8">
        <v>44070.32218874526</v>
      </c>
      <c r="D5" s="8">
        <v>52945.054049559287</v>
      </c>
      <c r="E5" s="8">
        <v>68379.537401574809</v>
      </c>
      <c r="F5" s="8">
        <v>62771.24705882353</v>
      </c>
      <c r="G5" s="8">
        <v>76028.478858889459</v>
      </c>
      <c r="H5" s="8">
        <v>61757.985096870339</v>
      </c>
      <c r="I5" s="8">
        <v>84403.108462455304</v>
      </c>
      <c r="J5" s="8">
        <v>58994.691292875992</v>
      </c>
      <c r="K5" s="8">
        <v>46044.765217391301</v>
      </c>
      <c r="L5" s="8">
        <v>53446.635475996743</v>
      </c>
      <c r="M5" s="8">
        <v>65699.285266457679</v>
      </c>
      <c r="N5" s="8">
        <v>56812.601226993866</v>
      </c>
      <c r="O5" s="8">
        <v>62957.08108108108</v>
      </c>
      <c r="P5" s="8">
        <v>85674.012269938656</v>
      </c>
      <c r="Q5" s="8">
        <v>62604</v>
      </c>
      <c r="R5" s="8">
        <v>66450.380769230775</v>
      </c>
      <c r="S5" s="8">
        <v>72573.901886792446</v>
      </c>
      <c r="T5" s="8">
        <v>62458.303730951127</v>
      </c>
    </row>
    <row r="6" spans="1:20" x14ac:dyDescent="0.25">
      <c r="A6" s="5" t="s">
        <v>6</v>
      </c>
      <c r="B6" s="5" t="s">
        <v>7</v>
      </c>
      <c r="C6" s="8">
        <v>32702.080666313475</v>
      </c>
      <c r="D6" s="8">
        <v>47140.409219081354</v>
      </c>
      <c r="E6" s="8">
        <v>50141.390801272777</v>
      </c>
      <c r="F6" s="8">
        <v>52341.095744680853</v>
      </c>
      <c r="G6" s="8">
        <v>62970.985074626864</v>
      </c>
      <c r="H6" s="8">
        <v>43166.67327851359</v>
      </c>
      <c r="I6" s="8">
        <v>67418.830422794112</v>
      </c>
      <c r="J6" s="8">
        <v>52430.745358090186</v>
      </c>
      <c r="K6" s="8">
        <v>39183.80563319716</v>
      </c>
      <c r="L6" s="8">
        <v>39560.495272399821</v>
      </c>
      <c r="M6" s="8">
        <v>52216.530259365994</v>
      </c>
      <c r="N6" s="8">
        <v>46113.89920424403</v>
      </c>
      <c r="O6" s="8">
        <v>56878.556984744238</v>
      </c>
      <c r="P6" s="8">
        <v>91534.006699507387</v>
      </c>
      <c r="Q6" s="8">
        <v>63295.368421052633</v>
      </c>
      <c r="R6" s="8">
        <v>53442.43689705299</v>
      </c>
      <c r="S6" s="8">
        <v>53613.060562155893</v>
      </c>
      <c r="T6" s="8">
        <v>56814.464524477029</v>
      </c>
    </row>
    <row r="7" spans="1:20" x14ac:dyDescent="0.25">
      <c r="A7" s="5" t="s">
        <v>8</v>
      </c>
      <c r="B7" s="5" t="s">
        <v>9</v>
      </c>
      <c r="C7" s="8">
        <v>30641.014168839589</v>
      </c>
      <c r="D7" s="8">
        <v>42671.161993294729</v>
      </c>
      <c r="E7" s="8">
        <v>37610.534424379235</v>
      </c>
      <c r="F7" s="8">
        <v>37263.988130563797</v>
      </c>
      <c r="G7" s="8">
        <v>41037.329581428072</v>
      </c>
      <c r="H7" s="8">
        <v>37043.163398692814</v>
      </c>
      <c r="I7" s="8">
        <v>46066.779944289694</v>
      </c>
      <c r="J7" s="8">
        <v>34597.734545454543</v>
      </c>
      <c r="K7" s="8">
        <v>31577.355246523388</v>
      </c>
      <c r="L7" s="8">
        <v>33072.440556303278</v>
      </c>
      <c r="M7" s="8">
        <v>48335.425431711148</v>
      </c>
      <c r="N7" s="8">
        <v>33577.22243713733</v>
      </c>
      <c r="O7" s="8">
        <v>45772.568236233041</v>
      </c>
      <c r="P7" s="8">
        <v>53765.002277904328</v>
      </c>
      <c r="Q7" s="8">
        <v>35324.571428571428</v>
      </c>
      <c r="R7" s="8">
        <v>38847.493240296557</v>
      </c>
      <c r="S7" s="8">
        <v>38558.466341463412</v>
      </c>
      <c r="T7" s="8">
        <v>36357.056315622016</v>
      </c>
    </row>
    <row r="8" spans="1:20" x14ac:dyDescent="0.25">
      <c r="A8" s="5" t="s">
        <v>10</v>
      </c>
      <c r="B8" s="5" t="s">
        <v>11</v>
      </c>
      <c r="C8" s="8">
        <v>49023.623004809808</v>
      </c>
      <c r="D8" s="8">
        <v>61974.868244672558</v>
      </c>
      <c r="E8" s="8">
        <v>79685.867792771533</v>
      </c>
      <c r="F8" s="8">
        <v>64507.096062416189</v>
      </c>
      <c r="G8" s="8">
        <v>89933.718895145299</v>
      </c>
      <c r="H8" s="8">
        <v>76541.460313627962</v>
      </c>
      <c r="I8" s="8">
        <v>115481.18989844523</v>
      </c>
      <c r="J8" s="8">
        <v>71207.147540983613</v>
      </c>
      <c r="K8" s="8">
        <v>49028.712216549924</v>
      </c>
      <c r="L8" s="8">
        <v>52510.58810820154</v>
      </c>
      <c r="M8" s="8">
        <v>79028.561683353124</v>
      </c>
      <c r="N8" s="8">
        <v>64314.905511011872</v>
      </c>
      <c r="O8" s="8">
        <v>84551.670459794244</v>
      </c>
      <c r="P8" s="8">
        <v>105133.16786414108</v>
      </c>
      <c r="Q8" s="8">
        <v>71489.923404255314</v>
      </c>
      <c r="R8" s="8">
        <v>64687.316461740476</v>
      </c>
      <c r="S8" s="8">
        <v>87870.061975736564</v>
      </c>
      <c r="T8" s="8">
        <v>72953.421674778976</v>
      </c>
    </row>
    <row r="9" spans="1:20" x14ac:dyDescent="0.25">
      <c r="A9" s="5" t="s">
        <v>12</v>
      </c>
      <c r="B9" s="5" t="s">
        <v>13</v>
      </c>
      <c r="C9" s="8">
        <v>35501.327374754139</v>
      </c>
      <c r="D9" s="8">
        <v>50780.56820122472</v>
      </c>
      <c r="E9" s="8">
        <v>54053.482442187691</v>
      </c>
      <c r="F9" s="8">
        <v>57927.689614935822</v>
      </c>
      <c r="G9" s="8">
        <v>72651.100126573845</v>
      </c>
      <c r="H9" s="8">
        <v>51979.288262738999</v>
      </c>
      <c r="I9" s="8">
        <v>73084.833002291824</v>
      </c>
      <c r="J9" s="8">
        <v>60493.415759686548</v>
      </c>
      <c r="K9" s="8">
        <v>42648.905874409182</v>
      </c>
      <c r="L9" s="8">
        <v>48774.744160177972</v>
      </c>
      <c r="M9" s="8">
        <v>62198.305224187578</v>
      </c>
      <c r="N9" s="8">
        <v>51001.814977973569</v>
      </c>
      <c r="O9" s="8">
        <v>65301.09316770186</v>
      </c>
      <c r="P9" s="8">
        <v>89171.546579804562</v>
      </c>
      <c r="Q9" s="8">
        <v>75578.28571428571</v>
      </c>
      <c r="R9" s="8">
        <v>61135.673958645493</v>
      </c>
      <c r="S9" s="8">
        <v>62413.127024722933</v>
      </c>
      <c r="T9" s="8">
        <v>58018.87072463768</v>
      </c>
    </row>
    <row r="10" spans="1:20" x14ac:dyDescent="0.25">
      <c r="A10" s="5" t="s">
        <v>14</v>
      </c>
      <c r="B10" s="5" t="s">
        <v>15</v>
      </c>
      <c r="C10" s="8">
        <v>49978.455975331097</v>
      </c>
      <c r="D10" s="8">
        <v>56958.839921165003</v>
      </c>
      <c r="E10" s="8">
        <v>57014.364672364674</v>
      </c>
      <c r="F10" s="8">
        <v>50709.6563876652</v>
      </c>
      <c r="G10" s="8">
        <v>80101.851526600629</v>
      </c>
      <c r="H10" s="8">
        <v>64240.987951807227</v>
      </c>
      <c r="I10" s="8">
        <v>73985.103235747301</v>
      </c>
      <c r="J10" s="8">
        <v>54549.711700064639</v>
      </c>
      <c r="K10" s="8">
        <v>46818.37413394919</v>
      </c>
      <c r="L10" s="8">
        <v>50995</v>
      </c>
      <c r="M10" s="8">
        <v>69297.383104125736</v>
      </c>
      <c r="N10" s="8">
        <v>60943.996647108128</v>
      </c>
      <c r="O10" s="8">
        <v>67535.421686746995</v>
      </c>
      <c r="P10" s="8">
        <v>81297.276073619636</v>
      </c>
      <c r="Q10" s="8">
        <v>81359.027027027027</v>
      </c>
      <c r="R10" s="8">
        <v>62580.458091286309</v>
      </c>
      <c r="S10" s="8">
        <v>58825.149188761374</v>
      </c>
      <c r="T10" s="8">
        <v>60405.83087400681</v>
      </c>
    </row>
    <row r="11" spans="1:20" x14ac:dyDescent="0.25">
      <c r="A11" s="5" t="s">
        <v>16</v>
      </c>
      <c r="B11" s="5" t="s">
        <v>17</v>
      </c>
      <c r="C11" s="8">
        <v>43589.980868109531</v>
      </c>
      <c r="D11" s="8">
        <v>49063.760815455731</v>
      </c>
      <c r="E11" s="8">
        <v>40890.40487062405</v>
      </c>
      <c r="F11" s="8">
        <v>48847.290246768505</v>
      </c>
      <c r="G11" s="8">
        <v>69431.112368633796</v>
      </c>
      <c r="H11" s="8">
        <v>47351.099687391456</v>
      </c>
      <c r="I11" s="8">
        <v>57844.06451612903</v>
      </c>
      <c r="J11" s="8">
        <v>51215.163934426229</v>
      </c>
      <c r="K11" s="8">
        <v>35496.686940966014</v>
      </c>
      <c r="L11" s="8">
        <v>37517.842401500937</v>
      </c>
      <c r="M11" s="8">
        <v>52532.027397260274</v>
      </c>
      <c r="N11" s="8">
        <v>45564</v>
      </c>
      <c r="O11" s="8">
        <v>43136.15217391304</v>
      </c>
      <c r="P11" s="8">
        <v>65541.07086614173</v>
      </c>
      <c r="Q11" s="8">
        <v>0</v>
      </c>
      <c r="R11" s="8">
        <v>43470.990961380441</v>
      </c>
      <c r="S11" s="8">
        <v>54964.436756756753</v>
      </c>
      <c r="T11" s="8">
        <v>51634.254918733961</v>
      </c>
    </row>
    <row r="12" spans="1:20" x14ac:dyDescent="0.25">
      <c r="A12" s="5" t="s">
        <v>18</v>
      </c>
      <c r="B12" s="5" t="s">
        <v>19</v>
      </c>
      <c r="C12" s="8">
        <v>56868.034757611393</v>
      </c>
      <c r="D12" s="8">
        <v>55153.381995133823</v>
      </c>
      <c r="E12" s="8">
        <v>60020.120509849359</v>
      </c>
      <c r="F12" s="8">
        <v>79408.322809711157</v>
      </c>
      <c r="G12" s="8">
        <v>83849.08618331053</v>
      </c>
      <c r="H12" s="8">
        <v>65426.955153422503</v>
      </c>
      <c r="I12" s="8">
        <v>73339.505666486773</v>
      </c>
      <c r="J12" s="8">
        <v>69756.342494714583</v>
      </c>
      <c r="K12" s="8">
        <v>53406.244343891405</v>
      </c>
      <c r="L12" s="8">
        <v>63474.883720930229</v>
      </c>
      <c r="M12" s="8">
        <v>76591.952871870395</v>
      </c>
      <c r="N12" s="8">
        <v>54208.608150470216</v>
      </c>
      <c r="O12" s="8">
        <v>76476.663316582912</v>
      </c>
      <c r="P12" s="8">
        <v>0</v>
      </c>
      <c r="Q12" s="8">
        <v>0</v>
      </c>
      <c r="R12" s="8">
        <v>85737.794957983191</v>
      </c>
      <c r="S12" s="8">
        <v>50529.348377997179</v>
      </c>
      <c r="T12" s="8">
        <v>72423.036378334684</v>
      </c>
    </row>
    <row r="13" spans="1:20" x14ac:dyDescent="0.25">
      <c r="A13" s="5" t="s">
        <v>20</v>
      </c>
      <c r="B13" s="5" t="s">
        <v>21</v>
      </c>
      <c r="C13" s="8">
        <v>31178.54553437385</v>
      </c>
      <c r="D13" s="8">
        <v>47713.606058579644</v>
      </c>
      <c r="E13" s="8">
        <v>44773.281246774692</v>
      </c>
      <c r="F13" s="8">
        <v>50719.718538565627</v>
      </c>
      <c r="G13" s="8">
        <v>59806.321751606265</v>
      </c>
      <c r="H13" s="8">
        <v>43955.157475838547</v>
      </c>
      <c r="I13" s="8">
        <v>69892.618562436968</v>
      </c>
      <c r="J13" s="8">
        <v>47696.468833652005</v>
      </c>
      <c r="K13" s="8">
        <v>36160.904267079371</v>
      </c>
      <c r="L13" s="8">
        <v>38986.861133338185</v>
      </c>
      <c r="M13" s="8">
        <v>52939.542402826854</v>
      </c>
      <c r="N13" s="8">
        <v>42946.098907418054</v>
      </c>
      <c r="O13" s="8">
        <v>50833.213740458013</v>
      </c>
      <c r="P13" s="8">
        <v>67459.696342305033</v>
      </c>
      <c r="Q13" s="8">
        <v>45763.392857142855</v>
      </c>
      <c r="R13" s="8">
        <v>49389.267372771894</v>
      </c>
      <c r="S13" s="8">
        <v>48029.739502055883</v>
      </c>
      <c r="T13" s="8">
        <v>53886.307302464869</v>
      </c>
    </row>
    <row r="14" spans="1:20" x14ac:dyDescent="0.25">
      <c r="A14" s="5" t="s">
        <v>22</v>
      </c>
      <c r="B14" s="5" t="s">
        <v>23</v>
      </c>
      <c r="C14" s="8">
        <v>33574.691328728972</v>
      </c>
      <c r="D14" s="8">
        <v>46348.827763070811</v>
      </c>
      <c r="E14" s="8">
        <v>36376.093824502037</v>
      </c>
      <c r="F14" s="8">
        <v>47178.835710099629</v>
      </c>
      <c r="G14" s="8">
        <v>43481.574731026463</v>
      </c>
      <c r="H14" s="8">
        <v>34273.562926404411</v>
      </c>
      <c r="I14" s="8">
        <v>46025.895690143123</v>
      </c>
      <c r="J14" s="8">
        <v>46480.455865921787</v>
      </c>
      <c r="K14" s="8">
        <v>31898.435471100554</v>
      </c>
      <c r="L14" s="8">
        <v>30832.287719298245</v>
      </c>
      <c r="M14" s="8">
        <v>41179.41001651073</v>
      </c>
      <c r="N14" s="8">
        <v>32166.860997547017</v>
      </c>
      <c r="O14" s="8">
        <v>41289.714811407546</v>
      </c>
      <c r="P14" s="8">
        <v>45965.963782696177</v>
      </c>
      <c r="Q14" s="8">
        <v>39141.727433628315</v>
      </c>
      <c r="R14" s="8">
        <v>44618.085238900261</v>
      </c>
      <c r="S14" s="8">
        <v>48135.741196927978</v>
      </c>
      <c r="T14" s="8">
        <v>43610.478394609636</v>
      </c>
    </row>
    <row r="15" spans="1:20" x14ac:dyDescent="0.25">
      <c r="A15" s="5" t="s">
        <v>24</v>
      </c>
      <c r="B15" s="5" t="s">
        <v>25</v>
      </c>
      <c r="C15" s="8">
        <v>37987.333670334796</v>
      </c>
      <c r="D15" s="8">
        <v>44748.587762393923</v>
      </c>
      <c r="E15" s="8">
        <v>48897.104825291179</v>
      </c>
      <c r="F15" s="8">
        <v>41183.739130434784</v>
      </c>
      <c r="G15" s="8">
        <v>76610.213903743323</v>
      </c>
      <c r="H15" s="8">
        <v>51863.422261484098</v>
      </c>
      <c r="I15" s="8">
        <v>75614.879750130145</v>
      </c>
      <c r="J15" s="8">
        <v>46782.109090909093</v>
      </c>
      <c r="K15" s="8">
        <v>39373.346393588603</v>
      </c>
      <c r="L15" s="8">
        <v>41162.183462532303</v>
      </c>
      <c r="M15" s="8">
        <v>54675.65874125874</v>
      </c>
      <c r="N15" s="8">
        <v>56434.905537459286</v>
      </c>
      <c r="O15" s="8">
        <v>61595.697160883283</v>
      </c>
      <c r="P15" s="8">
        <v>0</v>
      </c>
      <c r="Q15" s="8">
        <v>0</v>
      </c>
      <c r="R15" s="8">
        <v>47559.013019218844</v>
      </c>
      <c r="S15" s="8">
        <v>53899.360845163421</v>
      </c>
      <c r="T15" s="8">
        <v>52475.137685134396</v>
      </c>
    </row>
    <row r="16" spans="1:20" x14ac:dyDescent="0.25">
      <c r="A16" s="5" t="s">
        <v>26</v>
      </c>
      <c r="B16" s="5" t="s">
        <v>27</v>
      </c>
      <c r="C16" s="8">
        <v>28432.419029615627</v>
      </c>
      <c r="D16" s="8">
        <v>40926.301667159911</v>
      </c>
      <c r="E16" s="8">
        <v>42699.667067307695</v>
      </c>
      <c r="F16" s="8">
        <v>31986.588235294119</v>
      </c>
      <c r="G16" s="8">
        <v>51206.730521091813</v>
      </c>
      <c r="H16" s="8">
        <v>43409.895424836599</v>
      </c>
      <c r="I16" s="8">
        <v>61362.897637795279</v>
      </c>
      <c r="J16" s="8">
        <v>41732.097087378643</v>
      </c>
      <c r="K16" s="8">
        <v>36634.158357771259</v>
      </c>
      <c r="L16" s="8">
        <v>40272.874067573495</v>
      </c>
      <c r="M16" s="8">
        <v>45119.67335243553</v>
      </c>
      <c r="N16" s="8">
        <v>35010.92887029289</v>
      </c>
      <c r="O16" s="8">
        <v>44135.561538461538</v>
      </c>
      <c r="P16" s="8">
        <v>70850.448979591834</v>
      </c>
      <c r="Q16" s="8">
        <v>0</v>
      </c>
      <c r="R16" s="8">
        <v>45325.417666303161</v>
      </c>
      <c r="S16" s="8">
        <v>56318.446776611694</v>
      </c>
      <c r="T16" s="8">
        <v>44064.614736842108</v>
      </c>
    </row>
    <row r="17" spans="1:20" x14ac:dyDescent="0.25">
      <c r="A17" s="5" t="s">
        <v>28</v>
      </c>
      <c r="B17" s="5" t="s">
        <v>29</v>
      </c>
      <c r="C17" s="8">
        <v>42619.850937724303</v>
      </c>
      <c r="D17" s="8">
        <v>45828.27219448665</v>
      </c>
      <c r="E17" s="8">
        <v>59396.264421354354</v>
      </c>
      <c r="F17" s="8">
        <v>63607.481426945989</v>
      </c>
      <c r="G17" s="8">
        <v>75842.624337272442</v>
      </c>
      <c r="H17" s="8">
        <v>62565.654122700529</v>
      </c>
      <c r="I17" s="8">
        <v>73174.951212712578</v>
      </c>
      <c r="J17" s="8">
        <v>52921.584360902256</v>
      </c>
      <c r="K17" s="8">
        <v>41185.692520011042</v>
      </c>
      <c r="L17" s="8">
        <v>42088.907666941464</v>
      </c>
      <c r="M17" s="8">
        <v>69999.830886670577</v>
      </c>
      <c r="N17" s="8">
        <v>62230.280303030304</v>
      </c>
      <c r="O17" s="8">
        <v>62036.891177787729</v>
      </c>
      <c r="P17" s="8">
        <v>80801.016478751088</v>
      </c>
      <c r="Q17" s="8">
        <v>42923.358778625952</v>
      </c>
      <c r="R17" s="8">
        <v>57126.198334844616</v>
      </c>
      <c r="S17" s="8">
        <v>62895.185039370081</v>
      </c>
      <c r="T17" s="8">
        <v>56586.597194388778</v>
      </c>
    </row>
    <row r="18" spans="1:20" x14ac:dyDescent="0.25">
      <c r="A18" s="5" t="s">
        <v>30</v>
      </c>
      <c r="B18" s="5" t="s">
        <v>31</v>
      </c>
      <c r="C18" s="8">
        <v>33900.085786546748</v>
      </c>
      <c r="D18" s="8">
        <v>41157.238419898589</v>
      </c>
      <c r="E18" s="8">
        <v>39394.206822570261</v>
      </c>
      <c r="F18" s="8">
        <v>46907.966827919838</v>
      </c>
      <c r="G18" s="8">
        <v>47539.441979413081</v>
      </c>
      <c r="H18" s="8">
        <v>36248.671927846677</v>
      </c>
      <c r="I18" s="8">
        <v>51990.780269058298</v>
      </c>
      <c r="J18" s="8">
        <v>39365.075204765453</v>
      </c>
      <c r="K18" s="8">
        <v>34420.601809954751</v>
      </c>
      <c r="L18" s="8">
        <v>34175.716395864103</v>
      </c>
      <c r="M18" s="8">
        <v>43915.001356852103</v>
      </c>
      <c r="N18" s="8">
        <v>34784.414634146342</v>
      </c>
      <c r="O18" s="8">
        <v>41867.411411411413</v>
      </c>
      <c r="P18" s="8">
        <v>86529.428313796219</v>
      </c>
      <c r="Q18" s="8">
        <v>63785.572979493365</v>
      </c>
      <c r="R18" s="8">
        <v>39425.037371134022</v>
      </c>
      <c r="S18" s="8">
        <v>46163.136077222145</v>
      </c>
      <c r="T18" s="8">
        <v>34389.863013698632</v>
      </c>
    </row>
    <row r="19" spans="1:20" x14ac:dyDescent="0.25">
      <c r="A19" s="5" t="s">
        <v>32</v>
      </c>
      <c r="B19" s="5" t="s">
        <v>33</v>
      </c>
      <c r="C19" s="8">
        <v>34945.838102699614</v>
      </c>
      <c r="D19" s="8">
        <v>51852.543285879183</v>
      </c>
      <c r="E19" s="8">
        <v>51114.971710355567</v>
      </c>
      <c r="F19" s="8">
        <v>41240.72172808132</v>
      </c>
      <c r="G19" s="8">
        <v>56608.552194290583</v>
      </c>
      <c r="H19" s="8">
        <v>52977.037941561277</v>
      </c>
      <c r="I19" s="8">
        <v>59166.141495233314</v>
      </c>
      <c r="J19" s="8">
        <v>52778.854503464201</v>
      </c>
      <c r="K19" s="8">
        <v>40981.594244604319</v>
      </c>
      <c r="L19" s="8">
        <v>50080.155124653742</v>
      </c>
      <c r="M19" s="8">
        <v>49311.239506172838</v>
      </c>
      <c r="N19" s="8">
        <v>45706.080536912748</v>
      </c>
      <c r="O19" s="8">
        <v>49900.568944099381</v>
      </c>
      <c r="P19" s="8">
        <v>60389.771217712179</v>
      </c>
      <c r="Q19" s="8">
        <v>55687.341176470589</v>
      </c>
      <c r="R19" s="8">
        <v>50633.375295043275</v>
      </c>
      <c r="S19" s="8">
        <v>63042.493285293152</v>
      </c>
      <c r="T19" s="8">
        <v>44292.177093359001</v>
      </c>
    </row>
    <row r="20" spans="1:20" x14ac:dyDescent="0.25">
      <c r="A20" s="5" t="s">
        <v>34</v>
      </c>
      <c r="B20" s="5" t="s">
        <v>35</v>
      </c>
      <c r="C20" s="8">
        <v>31145.734693395669</v>
      </c>
      <c r="D20" s="8">
        <v>45949.841561503257</v>
      </c>
      <c r="E20" s="8">
        <v>39774.026161704249</v>
      </c>
      <c r="F20" s="8">
        <v>40138.929936305729</v>
      </c>
      <c r="G20" s="8">
        <v>48789.400399733509</v>
      </c>
      <c r="H20" s="8">
        <v>39367.638065522624</v>
      </c>
      <c r="I20" s="8">
        <v>57266.906855210575</v>
      </c>
      <c r="J20" s="8">
        <v>39932.387999999999</v>
      </c>
      <c r="K20" s="8">
        <v>36287.208077893978</v>
      </c>
      <c r="L20" s="8">
        <v>37494.275477707008</v>
      </c>
      <c r="M20" s="8">
        <v>44557.122448979593</v>
      </c>
      <c r="N20" s="8">
        <v>35252.561538461538</v>
      </c>
      <c r="O20" s="8">
        <v>45887.777571825762</v>
      </c>
      <c r="P20" s="8">
        <v>63802.469500924213</v>
      </c>
      <c r="Q20" s="8">
        <v>44284.631578947367</v>
      </c>
      <c r="R20" s="8">
        <v>44614.685109141996</v>
      </c>
      <c r="S20" s="8">
        <v>50133.049986342528</v>
      </c>
      <c r="T20" s="8">
        <v>45633.377028316892</v>
      </c>
    </row>
    <row r="21" spans="1:20" x14ac:dyDescent="0.25">
      <c r="A21" s="5" t="s">
        <v>36</v>
      </c>
      <c r="B21" s="5" t="s">
        <v>37</v>
      </c>
      <c r="C21" s="8">
        <v>30351.179503999709</v>
      </c>
      <c r="D21" s="8">
        <v>41794.069866515194</v>
      </c>
      <c r="E21" s="8">
        <v>37685.264984227128</v>
      </c>
      <c r="F21" s="8">
        <v>44938.579256360077</v>
      </c>
      <c r="G21" s="8">
        <v>47698.027805362464</v>
      </c>
      <c r="H21" s="8">
        <v>32475.05977264393</v>
      </c>
      <c r="I21" s="8">
        <v>50308.69255367748</v>
      </c>
      <c r="J21" s="8">
        <v>40971.43548387097</v>
      </c>
      <c r="K21" s="8">
        <v>26552.657766990291</v>
      </c>
      <c r="L21" s="8">
        <v>34546.733834586463</v>
      </c>
      <c r="M21" s="8">
        <v>48444.780487804877</v>
      </c>
      <c r="N21" s="8">
        <v>34015.087420042641</v>
      </c>
      <c r="O21" s="8">
        <v>43088.385195339273</v>
      </c>
      <c r="P21" s="8">
        <v>63229.657289002556</v>
      </c>
      <c r="Q21" s="8">
        <v>38077.37142857143</v>
      </c>
      <c r="R21" s="8">
        <v>44141.857512344228</v>
      </c>
      <c r="S21" s="8">
        <v>39830.762626985263</v>
      </c>
      <c r="T21" s="8">
        <v>42843.777223607649</v>
      </c>
    </row>
    <row r="22" spans="1:20" x14ac:dyDescent="0.25">
      <c r="A22" s="5" t="s">
        <v>38</v>
      </c>
      <c r="B22" s="5" t="s">
        <v>39</v>
      </c>
      <c r="C22" s="8">
        <v>31145.117545756737</v>
      </c>
      <c r="D22" s="8">
        <v>45475.948868492436</v>
      </c>
      <c r="E22" s="8">
        <v>40121.837069220892</v>
      </c>
      <c r="F22" s="8">
        <v>39263.19</v>
      </c>
      <c r="G22" s="8">
        <v>45081.245344954441</v>
      </c>
      <c r="H22" s="8">
        <v>41314.533533383343</v>
      </c>
      <c r="I22" s="8">
        <v>50013.271422877639</v>
      </c>
      <c r="J22" s="8">
        <v>40190.45521774856</v>
      </c>
      <c r="K22" s="8">
        <v>32958.144208037826</v>
      </c>
      <c r="L22" s="8">
        <v>39489.567683881061</v>
      </c>
      <c r="M22" s="8">
        <v>41451.753061224488</v>
      </c>
      <c r="N22" s="8">
        <v>32043.982486865149</v>
      </c>
      <c r="O22" s="8">
        <v>43954.48679245283</v>
      </c>
      <c r="P22" s="8">
        <v>52696.277419354839</v>
      </c>
      <c r="Q22" s="8">
        <v>32448.191999999999</v>
      </c>
      <c r="R22" s="8">
        <v>46196.962647444299</v>
      </c>
      <c r="S22" s="8">
        <v>42501.714211007973</v>
      </c>
      <c r="T22" s="8">
        <v>45314.606598559709</v>
      </c>
    </row>
    <row r="23" spans="1:20" x14ac:dyDescent="0.25">
      <c r="A23" s="5" t="s">
        <v>40</v>
      </c>
      <c r="B23" s="5" t="s">
        <v>41</v>
      </c>
      <c r="C23" s="8">
        <v>33299.261664194353</v>
      </c>
      <c r="D23" s="8">
        <v>40701.415666711611</v>
      </c>
      <c r="E23" s="8">
        <v>43151.958990536281</v>
      </c>
      <c r="F23" s="8">
        <v>45059.684210526313</v>
      </c>
      <c r="G23" s="8">
        <v>53027.778523489935</v>
      </c>
      <c r="H23" s="8">
        <v>46177.993827160491</v>
      </c>
      <c r="I23" s="8">
        <v>45799.499122293739</v>
      </c>
      <c r="J23" s="8">
        <v>43361.660377358494</v>
      </c>
      <c r="K23" s="8">
        <v>36622.432889963726</v>
      </c>
      <c r="L23" s="8">
        <v>42134.265536723164</v>
      </c>
      <c r="M23" s="8">
        <v>48560.035335689048</v>
      </c>
      <c r="N23" s="8">
        <v>36549.725888324872</v>
      </c>
      <c r="O23" s="8">
        <v>49958.283987915405</v>
      </c>
      <c r="P23" s="8">
        <v>51243.428571428572</v>
      </c>
      <c r="Q23" s="8">
        <v>0</v>
      </c>
      <c r="R23" s="8">
        <v>43526.246092184367</v>
      </c>
      <c r="S23" s="8">
        <v>61663.137697516933</v>
      </c>
      <c r="T23" s="8">
        <v>46793.29094181164</v>
      </c>
    </row>
    <row r="24" spans="1:20" x14ac:dyDescent="0.25">
      <c r="A24" s="5" t="s">
        <v>42</v>
      </c>
      <c r="B24" s="5" t="s">
        <v>43</v>
      </c>
      <c r="C24" s="8">
        <v>50635.921221968405</v>
      </c>
      <c r="D24" s="8">
        <v>51645.653066778832</v>
      </c>
      <c r="E24" s="8">
        <v>49997.265242313704</v>
      </c>
      <c r="F24" s="8">
        <v>51958.656799259945</v>
      </c>
      <c r="G24" s="8">
        <v>67675.651827099282</v>
      </c>
      <c r="H24" s="8">
        <v>52222.348975628091</v>
      </c>
      <c r="I24" s="8">
        <v>70274.180064308675</v>
      </c>
      <c r="J24" s="8">
        <v>47591.524705882352</v>
      </c>
      <c r="K24" s="8">
        <v>44156.687252124648</v>
      </c>
      <c r="L24" s="8">
        <v>48893.282232704405</v>
      </c>
      <c r="M24" s="8">
        <v>57912.669784845653</v>
      </c>
      <c r="N24" s="8">
        <v>44303.123099558608</v>
      </c>
      <c r="O24" s="8">
        <v>54374.79437609842</v>
      </c>
      <c r="P24" s="8">
        <v>59873.7</v>
      </c>
      <c r="Q24" s="8">
        <v>0</v>
      </c>
      <c r="R24" s="8">
        <v>56365.847017018888</v>
      </c>
      <c r="S24" s="8">
        <v>61636.818138875766</v>
      </c>
      <c r="T24" s="8">
        <v>62314.579827089336</v>
      </c>
    </row>
    <row r="25" spans="1:20" x14ac:dyDescent="0.25">
      <c r="A25" s="5" t="s">
        <v>44</v>
      </c>
      <c r="B25" s="5" t="s">
        <v>45</v>
      </c>
      <c r="C25" s="8">
        <v>46193.197734528927</v>
      </c>
      <c r="D25" s="8">
        <v>49069.491371774529</v>
      </c>
      <c r="E25" s="8">
        <v>58115.946006749153</v>
      </c>
      <c r="F25" s="8">
        <v>49420.015564202331</v>
      </c>
      <c r="G25" s="8">
        <v>75413.906544960191</v>
      </c>
      <c r="H25" s="8">
        <v>61200.051063829786</v>
      </c>
      <c r="I25" s="8">
        <v>73361.913468358427</v>
      </c>
      <c r="J25" s="8">
        <v>56228.214729370011</v>
      </c>
      <c r="K25" s="8">
        <v>42456.326180257514</v>
      </c>
      <c r="L25" s="8">
        <v>54171.436277815243</v>
      </c>
      <c r="M25" s="8">
        <v>64596.146281999187</v>
      </c>
      <c r="N25" s="8">
        <v>45613.081967213118</v>
      </c>
      <c r="O25" s="8">
        <v>60548.310428455945</v>
      </c>
      <c r="P25" s="8">
        <v>77099.44139650873</v>
      </c>
      <c r="Q25" s="8">
        <v>87448.039603960395</v>
      </c>
      <c r="R25" s="8">
        <v>59702.138181818184</v>
      </c>
      <c r="S25" s="8">
        <v>65762.75336617406</v>
      </c>
      <c r="T25" s="8">
        <v>61722.919115219542</v>
      </c>
    </row>
    <row r="26" spans="1:20" x14ac:dyDescent="0.25">
      <c r="A26" s="5" t="s">
        <v>46</v>
      </c>
      <c r="B26" s="5" t="s">
        <v>47</v>
      </c>
      <c r="C26" s="8">
        <v>42219.755714912571</v>
      </c>
      <c r="D26" s="8">
        <v>49513.014988595634</v>
      </c>
      <c r="E26" s="8">
        <v>50868.691471498008</v>
      </c>
      <c r="F26" s="8">
        <v>36633.174161896975</v>
      </c>
      <c r="G26" s="8">
        <v>62124.247940654437</v>
      </c>
      <c r="H26" s="8">
        <v>57095.307801121184</v>
      </c>
      <c r="I26" s="8">
        <v>69623.497134123041</v>
      </c>
      <c r="J26" s="8">
        <v>49438.887762490951</v>
      </c>
      <c r="K26" s="8">
        <v>37086.586686174101</v>
      </c>
      <c r="L26" s="8">
        <v>44419.199239956572</v>
      </c>
      <c r="M26" s="8">
        <v>49474.748275862068</v>
      </c>
      <c r="N26" s="8">
        <v>38606.891913530824</v>
      </c>
      <c r="O26" s="8">
        <v>42687.215611613516</v>
      </c>
      <c r="P26" s="8">
        <v>70810.8011988012</v>
      </c>
      <c r="Q26" s="8">
        <v>0</v>
      </c>
      <c r="R26" s="8">
        <v>54076.597802976612</v>
      </c>
      <c r="S26" s="8">
        <v>55409.653812699333</v>
      </c>
      <c r="T26" s="8">
        <v>45219.166315789473</v>
      </c>
    </row>
    <row r="27" spans="1:20" x14ac:dyDescent="0.25">
      <c r="A27" s="5" t="s">
        <v>48</v>
      </c>
      <c r="B27" s="5" t="s">
        <v>49</v>
      </c>
      <c r="C27" s="8">
        <v>53374.999951389764</v>
      </c>
      <c r="D27" s="8">
        <v>55354.411408435197</v>
      </c>
      <c r="E27" s="8">
        <v>55872.67694427698</v>
      </c>
      <c r="F27" s="8">
        <v>54978.262964202077</v>
      </c>
      <c r="G27" s="8">
        <v>65944.364808996193</v>
      </c>
      <c r="H27" s="8">
        <v>55080.131708923276</v>
      </c>
      <c r="I27" s="8">
        <v>54695.798454820288</v>
      </c>
      <c r="J27" s="8">
        <v>56407.752808988764</v>
      </c>
      <c r="K27" s="8">
        <v>47846.544539116963</v>
      </c>
      <c r="L27" s="8">
        <v>45369.967180005049</v>
      </c>
      <c r="M27" s="8">
        <v>59459.422722620264</v>
      </c>
      <c r="N27" s="8">
        <v>48983.117098445597</v>
      </c>
      <c r="O27" s="8">
        <v>58747.567753001713</v>
      </c>
      <c r="P27" s="8">
        <v>66966.288100208767</v>
      </c>
      <c r="Q27" s="8">
        <v>56927.4</v>
      </c>
      <c r="R27" s="8">
        <v>58355.516749304632</v>
      </c>
      <c r="S27" s="8">
        <v>65430.518842530284</v>
      </c>
      <c r="T27" s="8">
        <v>51985.256727272725</v>
      </c>
    </row>
    <row r="28" spans="1:20" x14ac:dyDescent="0.25">
      <c r="A28" s="5" t="s">
        <v>50</v>
      </c>
      <c r="B28" s="5" t="s">
        <v>51</v>
      </c>
      <c r="C28" s="8">
        <v>27336.514143544809</v>
      </c>
      <c r="D28" s="8">
        <v>41347.062003780717</v>
      </c>
      <c r="E28" s="8">
        <v>31282.976663356505</v>
      </c>
      <c r="F28" s="8">
        <v>28536.246575342466</v>
      </c>
      <c r="G28" s="8">
        <v>35735.090528956724</v>
      </c>
      <c r="H28" s="8">
        <v>29617.551064991807</v>
      </c>
      <c r="I28" s="8">
        <v>39506.001662510389</v>
      </c>
      <c r="J28" s="8">
        <v>37006.857142857145</v>
      </c>
      <c r="K28" s="8">
        <v>27749.320825515948</v>
      </c>
      <c r="L28" s="8">
        <v>30441.06427503737</v>
      </c>
      <c r="M28" s="8">
        <v>34559.520710059172</v>
      </c>
      <c r="N28" s="8">
        <v>24463.137745974956</v>
      </c>
      <c r="O28" s="8">
        <v>32738.515320334263</v>
      </c>
      <c r="P28" s="8">
        <v>43773.2972972973</v>
      </c>
      <c r="Q28" s="8">
        <v>33910.783410138247</v>
      </c>
      <c r="R28" s="8">
        <v>38285.768527918779</v>
      </c>
      <c r="S28" s="8">
        <v>43833.825255972697</v>
      </c>
      <c r="T28" s="8">
        <v>38000.787401574802</v>
      </c>
    </row>
    <row r="29" spans="1:20" x14ac:dyDescent="0.25">
      <c r="A29" s="5" t="s">
        <v>52</v>
      </c>
      <c r="B29" s="5" t="s">
        <v>53</v>
      </c>
      <c r="C29" s="8">
        <v>32884.615037186471</v>
      </c>
      <c r="D29" s="8">
        <v>42195.113340765514</v>
      </c>
      <c r="E29" s="8">
        <v>37506.160353009742</v>
      </c>
      <c r="F29" s="8">
        <v>52274.802281368822</v>
      </c>
      <c r="G29" s="8">
        <v>47079.848275862067</v>
      </c>
      <c r="H29" s="8">
        <v>31695.141176470588</v>
      </c>
      <c r="I29" s="8">
        <v>58432.105134805584</v>
      </c>
      <c r="J29" s="8">
        <v>39901.719685039367</v>
      </c>
      <c r="K29" s="8">
        <v>31788.241105064881</v>
      </c>
      <c r="L29" s="8">
        <v>30504.257460097153</v>
      </c>
      <c r="M29" s="8">
        <v>49982.724351050681</v>
      </c>
      <c r="N29" s="8">
        <v>35753.265160523188</v>
      </c>
      <c r="O29" s="8">
        <v>32086.975234842015</v>
      </c>
      <c r="P29" s="8">
        <v>68604.24597364568</v>
      </c>
      <c r="Q29" s="8">
        <v>53422.936708860761</v>
      </c>
      <c r="R29" s="8">
        <v>38607.851693213757</v>
      </c>
      <c r="S29" s="8">
        <v>42719.019905899382</v>
      </c>
      <c r="T29" s="8">
        <v>39092.163602251407</v>
      </c>
    </row>
    <row r="30" spans="1:20" x14ac:dyDescent="0.25">
      <c r="A30" s="5" t="s">
        <v>54</v>
      </c>
      <c r="B30" s="5" t="s">
        <v>55</v>
      </c>
      <c r="C30" s="8">
        <v>35578.400710379959</v>
      </c>
      <c r="D30" s="8">
        <v>39644.477650727647</v>
      </c>
      <c r="E30" s="8">
        <v>48170.90214516603</v>
      </c>
      <c r="F30" s="8">
        <v>36612.387096774197</v>
      </c>
      <c r="G30" s="8">
        <v>51593.596893203881</v>
      </c>
      <c r="H30" s="8">
        <v>45400.819459459461</v>
      </c>
      <c r="I30" s="8">
        <v>59159.679144385023</v>
      </c>
      <c r="J30" s="8">
        <v>44803.199999999997</v>
      </c>
      <c r="K30" s="8">
        <v>39054.800000000003</v>
      </c>
      <c r="L30" s="8">
        <v>38081.118047673095</v>
      </c>
      <c r="M30" s="8">
        <v>46190.990415335466</v>
      </c>
      <c r="N30" s="8">
        <v>35133.03930131004</v>
      </c>
      <c r="O30" s="8">
        <v>42957.301204819276</v>
      </c>
      <c r="P30" s="8">
        <v>79712</v>
      </c>
      <c r="Q30" s="8">
        <v>0</v>
      </c>
      <c r="R30" s="8">
        <v>43021.754810335347</v>
      </c>
      <c r="S30" s="8">
        <v>47865.21016738996</v>
      </c>
      <c r="T30" s="8">
        <v>48410.096153846156</v>
      </c>
    </row>
    <row r="31" spans="1:20" x14ac:dyDescent="0.25">
      <c r="A31" s="5" t="s">
        <v>56</v>
      </c>
      <c r="B31" s="5" t="s">
        <v>57</v>
      </c>
      <c r="C31" s="8">
        <v>34946.937711646999</v>
      </c>
      <c r="D31" s="8">
        <v>40480.545937065588</v>
      </c>
      <c r="E31" s="8">
        <v>42484.13697575991</v>
      </c>
      <c r="F31" s="8">
        <v>46605.211267605635</v>
      </c>
      <c r="G31" s="8">
        <v>56148.556179775282</v>
      </c>
      <c r="H31" s="8">
        <v>40902.523656407902</v>
      </c>
      <c r="I31" s="8">
        <v>67205.438723712839</v>
      </c>
      <c r="J31" s="8">
        <v>39429.725490196077</v>
      </c>
      <c r="K31" s="8">
        <v>36653.986928104576</v>
      </c>
      <c r="L31" s="8">
        <v>33914.139518413598</v>
      </c>
      <c r="M31" s="8">
        <v>49295.657142857141</v>
      </c>
      <c r="N31" s="8">
        <v>40811.378238341968</v>
      </c>
      <c r="O31" s="8">
        <v>55290.264084507042</v>
      </c>
      <c r="P31" s="8">
        <v>79054.562163734183</v>
      </c>
      <c r="Q31" s="8">
        <v>65758.592592592599</v>
      </c>
      <c r="R31" s="8">
        <v>42915.774383078729</v>
      </c>
      <c r="S31" s="8">
        <v>52223.647936350077</v>
      </c>
      <c r="T31" s="8">
        <v>39024.906077348067</v>
      </c>
    </row>
    <row r="32" spans="1:20" x14ac:dyDescent="0.25">
      <c r="A32" s="5" t="s">
        <v>58</v>
      </c>
      <c r="B32" s="5" t="s">
        <v>59</v>
      </c>
      <c r="C32" s="8">
        <v>47019.101871941064</v>
      </c>
      <c r="D32" s="8">
        <v>53155.87083732312</v>
      </c>
      <c r="E32" s="8">
        <v>58820.512526843238</v>
      </c>
      <c r="F32" s="8">
        <v>74136.049792531121</v>
      </c>
      <c r="G32" s="8">
        <v>76908.110847584569</v>
      </c>
      <c r="H32" s="8">
        <v>60568.730805989166</v>
      </c>
      <c r="I32" s="8">
        <v>105712.12629957644</v>
      </c>
      <c r="J32" s="8">
        <v>66709.607766990288</v>
      </c>
      <c r="K32" s="8">
        <v>50874.010175240248</v>
      </c>
      <c r="L32" s="8">
        <v>49962.109181141437</v>
      </c>
      <c r="M32" s="8">
        <v>72656.106235565821</v>
      </c>
      <c r="N32" s="8">
        <v>56013.0989010989</v>
      </c>
      <c r="O32" s="8">
        <v>79384.085106382976</v>
      </c>
      <c r="P32" s="8">
        <v>78853.35652173913</v>
      </c>
      <c r="Q32" s="8">
        <v>0</v>
      </c>
      <c r="R32" s="8">
        <v>59484.632967032965</v>
      </c>
      <c r="S32" s="8">
        <v>73333.959523149431</v>
      </c>
      <c r="T32" s="8">
        <v>62564.358433734938</v>
      </c>
    </row>
    <row r="33" spans="1:20" x14ac:dyDescent="0.25">
      <c r="A33" s="5" t="s">
        <v>60</v>
      </c>
      <c r="B33" s="5" t="s">
        <v>61</v>
      </c>
      <c r="C33" s="8">
        <v>36965.099283183656</v>
      </c>
      <c r="D33" s="8">
        <v>48948.639536610724</v>
      </c>
      <c r="E33" s="8">
        <v>46926.451182534867</v>
      </c>
      <c r="F33" s="8">
        <v>42499.012987012989</v>
      </c>
      <c r="G33" s="8">
        <v>60097.655494933751</v>
      </c>
      <c r="H33" s="8">
        <v>49869.160944206007</v>
      </c>
      <c r="I33" s="8">
        <v>58485.109311740889</v>
      </c>
      <c r="J33" s="8">
        <v>45744.42966751918</v>
      </c>
      <c r="K33" s="8">
        <v>37788.437025796658</v>
      </c>
      <c r="L33" s="8">
        <v>42881.65048543689</v>
      </c>
      <c r="M33" s="8">
        <v>52143.23450134771</v>
      </c>
      <c r="N33" s="8">
        <v>39372.828402366868</v>
      </c>
      <c r="O33" s="8">
        <v>52084.823244552055</v>
      </c>
      <c r="P33" s="8">
        <v>52131</v>
      </c>
      <c r="Q33" s="8">
        <v>0</v>
      </c>
      <c r="R33" s="8">
        <v>51953.422018348625</v>
      </c>
      <c r="S33" s="8">
        <v>51101.334462320068</v>
      </c>
      <c r="T33" s="8">
        <v>51966.274509803923</v>
      </c>
    </row>
    <row r="34" spans="1:20" x14ac:dyDescent="0.25">
      <c r="A34" s="5" t="s">
        <v>62</v>
      </c>
      <c r="B34" s="5" t="s">
        <v>63</v>
      </c>
      <c r="C34" s="8">
        <v>53893.542582771457</v>
      </c>
      <c r="D34" s="8">
        <v>58716.378571273148</v>
      </c>
      <c r="E34" s="8">
        <v>58501.0908334489</v>
      </c>
      <c r="F34" s="8">
        <v>56861.420750696605</v>
      </c>
      <c r="G34" s="8">
        <v>86762.683700335096</v>
      </c>
      <c r="H34" s="8">
        <v>74324.856073767209</v>
      </c>
      <c r="I34" s="8">
        <v>85743.934817763409</v>
      </c>
      <c r="J34" s="8">
        <v>54432.424153166423</v>
      </c>
      <c r="K34" s="8">
        <v>46321.590439102998</v>
      </c>
      <c r="L34" s="8">
        <v>59112.91851851852</v>
      </c>
      <c r="M34" s="8">
        <v>66668.122002328295</v>
      </c>
      <c r="N34" s="8">
        <v>54634.306705539362</v>
      </c>
      <c r="O34" s="8">
        <v>61450.377635197066</v>
      </c>
      <c r="P34" s="8">
        <v>77113.604278074868</v>
      </c>
      <c r="Q34" s="8">
        <v>0</v>
      </c>
      <c r="R34" s="8">
        <v>60482.050098508305</v>
      </c>
      <c r="S34" s="8">
        <v>71785.189786199204</v>
      </c>
      <c r="T34" s="8">
        <v>58857.598395721929</v>
      </c>
    </row>
    <row r="35" spans="1:20" x14ac:dyDescent="0.25">
      <c r="A35" s="5" t="s">
        <v>64</v>
      </c>
      <c r="B35" s="5" t="s">
        <v>65</v>
      </c>
      <c r="C35" s="8">
        <v>32010.382574034356</v>
      </c>
      <c r="D35" s="8">
        <v>48976.196084063384</v>
      </c>
      <c r="E35" s="8">
        <v>42164.501623782162</v>
      </c>
      <c r="F35" s="8">
        <v>42267.879581151836</v>
      </c>
      <c r="G35" s="8">
        <v>55955.775288413308</v>
      </c>
      <c r="H35" s="8">
        <v>39884.441515650738</v>
      </c>
      <c r="I35" s="8">
        <v>61227.935081148564</v>
      </c>
      <c r="J35" s="8">
        <v>47729.195604395602</v>
      </c>
      <c r="K35" s="8">
        <v>33984.417600000001</v>
      </c>
      <c r="L35" s="8">
        <v>37405.50977653631</v>
      </c>
      <c r="M35" s="8">
        <v>44725.2</v>
      </c>
      <c r="N35" s="8">
        <v>38975.905586152636</v>
      </c>
      <c r="O35" s="8">
        <v>42793.698630136983</v>
      </c>
      <c r="P35" s="8">
        <v>61020.257510729614</v>
      </c>
      <c r="Q35" s="8">
        <v>42560.036697247706</v>
      </c>
      <c r="R35" s="8">
        <v>46879.38601271571</v>
      </c>
      <c r="S35" s="8">
        <v>50818.561182589656</v>
      </c>
      <c r="T35" s="8">
        <v>47617.756246812853</v>
      </c>
    </row>
    <row r="36" spans="1:20" x14ac:dyDescent="0.25">
      <c r="A36" s="5" t="s">
        <v>66</v>
      </c>
      <c r="B36" s="5" t="s">
        <v>67</v>
      </c>
      <c r="C36" s="8">
        <v>50410.056947851583</v>
      </c>
      <c r="D36" s="8">
        <v>54239.238961442788</v>
      </c>
      <c r="E36" s="8">
        <v>58398.065302997158</v>
      </c>
      <c r="F36" s="8">
        <v>78813.842685927448</v>
      </c>
      <c r="G36" s="8">
        <v>85558.871638241573</v>
      </c>
      <c r="H36" s="8">
        <v>69526.152510583575</v>
      </c>
      <c r="I36" s="8">
        <v>90348.732476635516</v>
      </c>
      <c r="J36" s="8">
        <v>60311.553759094582</v>
      </c>
      <c r="K36" s="8">
        <v>47080.69757419893</v>
      </c>
      <c r="L36" s="8">
        <v>52105.879488740109</v>
      </c>
      <c r="M36" s="8">
        <v>61893.544046315132</v>
      </c>
      <c r="N36" s="8">
        <v>71240.911283376394</v>
      </c>
      <c r="O36" s="8">
        <v>64875.674403815581</v>
      </c>
      <c r="P36" s="8">
        <v>88977.001355625849</v>
      </c>
      <c r="Q36" s="8">
        <v>70153</v>
      </c>
      <c r="R36" s="8">
        <v>60997.21617355405</v>
      </c>
      <c r="S36" s="8">
        <v>76450.271235428241</v>
      </c>
      <c r="T36" s="8">
        <v>51354.764593908629</v>
      </c>
    </row>
    <row r="37" spans="1:20" x14ac:dyDescent="0.25">
      <c r="A37" s="5" t="s">
        <v>68</v>
      </c>
      <c r="B37" s="5" t="s">
        <v>69</v>
      </c>
      <c r="C37" s="8">
        <v>31799.456995677887</v>
      </c>
      <c r="D37" s="8">
        <v>44989.905875774661</v>
      </c>
      <c r="E37" s="8">
        <v>42608.697021839842</v>
      </c>
      <c r="F37" s="8">
        <v>34575.392971246009</v>
      </c>
      <c r="G37" s="8">
        <v>46886.497735635436</v>
      </c>
      <c r="H37" s="8">
        <v>36844.308057998576</v>
      </c>
      <c r="I37" s="8">
        <v>44789.43510423672</v>
      </c>
      <c r="J37" s="8">
        <v>43039.046703296706</v>
      </c>
      <c r="K37" s="8">
        <v>34633.378062570671</v>
      </c>
      <c r="L37" s="8">
        <v>36608.66480446927</v>
      </c>
      <c r="M37" s="8">
        <v>43586.789240010447</v>
      </c>
      <c r="N37" s="8">
        <v>29023.600274254371</v>
      </c>
      <c r="O37" s="8">
        <v>42215.678454247172</v>
      </c>
      <c r="P37" s="8">
        <v>57688.526896551724</v>
      </c>
      <c r="Q37" s="8">
        <v>46184.136986301368</v>
      </c>
      <c r="R37" s="8">
        <v>48407.042475386777</v>
      </c>
      <c r="S37" s="8">
        <v>57135.944510503366</v>
      </c>
      <c r="T37" s="8">
        <v>47441.265552995392</v>
      </c>
    </row>
    <row r="38" spans="1:20" x14ac:dyDescent="0.25">
      <c r="A38" s="5" t="s">
        <v>70</v>
      </c>
      <c r="B38" s="5" t="s">
        <v>71</v>
      </c>
      <c r="C38" s="8">
        <v>35758.386393371133</v>
      </c>
      <c r="D38" s="8">
        <v>41782.364034173785</v>
      </c>
      <c r="E38" s="8">
        <v>48118.121052631577</v>
      </c>
      <c r="F38" s="8">
        <v>39300</v>
      </c>
      <c r="G38" s="8">
        <v>49852.686213349967</v>
      </c>
      <c r="H38" s="8">
        <v>42407.828957239311</v>
      </c>
      <c r="I38" s="8">
        <v>54780.692307692305</v>
      </c>
      <c r="J38" s="8">
        <v>41536.643835616436</v>
      </c>
      <c r="K38" s="8">
        <v>33903.674858223065</v>
      </c>
      <c r="L38" s="8">
        <v>39799.558080808078</v>
      </c>
      <c r="M38" s="8">
        <v>45419.010989010989</v>
      </c>
      <c r="N38" s="8">
        <v>41063.598662207361</v>
      </c>
      <c r="O38" s="8">
        <v>44488.864864864867</v>
      </c>
      <c r="P38" s="8">
        <v>77922.101694915254</v>
      </c>
      <c r="Q38" s="8">
        <v>0</v>
      </c>
      <c r="R38" s="8">
        <v>45440.20484429066</v>
      </c>
      <c r="S38" s="8">
        <v>55760.806565064478</v>
      </c>
      <c r="T38" s="8">
        <v>47044.096618357486</v>
      </c>
    </row>
    <row r="39" spans="1:20" x14ac:dyDescent="0.25">
      <c r="A39" s="5" t="s">
        <v>72</v>
      </c>
      <c r="B39" s="5" t="s">
        <v>73</v>
      </c>
      <c r="C39" s="8">
        <v>38902.917481130149</v>
      </c>
      <c r="D39" s="8">
        <v>46892.112993743453</v>
      </c>
      <c r="E39" s="8">
        <v>52905.208904284038</v>
      </c>
      <c r="F39" s="8">
        <v>50298.03673469388</v>
      </c>
      <c r="G39" s="8">
        <v>59044.853311763058</v>
      </c>
      <c r="H39" s="8">
        <v>49201.132995506261</v>
      </c>
      <c r="I39" s="8">
        <v>57289.202526315792</v>
      </c>
      <c r="J39" s="8">
        <v>45220.826587132513</v>
      </c>
      <c r="K39" s="8">
        <v>39274.758297016429</v>
      </c>
      <c r="L39" s="8">
        <v>40351.472246957557</v>
      </c>
      <c r="M39" s="8">
        <v>54303.237879033564</v>
      </c>
      <c r="N39" s="8">
        <v>43170.274231678486</v>
      </c>
      <c r="O39" s="8">
        <v>54405.066382298057</v>
      </c>
      <c r="P39" s="8">
        <v>63560.203991130824</v>
      </c>
      <c r="Q39" s="8">
        <v>54268.097560975613</v>
      </c>
      <c r="R39" s="8">
        <v>54439.748282196066</v>
      </c>
      <c r="S39" s="8">
        <v>49530.100259933162</v>
      </c>
      <c r="T39" s="8">
        <v>42367.426130916065</v>
      </c>
    </row>
    <row r="40" spans="1:20" x14ac:dyDescent="0.25">
      <c r="A40" s="5" t="s">
        <v>74</v>
      </c>
      <c r="B40" s="5" t="s">
        <v>75</v>
      </c>
      <c r="C40" s="8">
        <v>28857.222927586245</v>
      </c>
      <c r="D40" s="8">
        <v>41464.188582204697</v>
      </c>
      <c r="E40" s="8">
        <v>36748.485707305153</v>
      </c>
      <c r="F40" s="8">
        <v>37743.375</v>
      </c>
      <c r="G40" s="8">
        <v>47889.001617832102</v>
      </c>
      <c r="H40" s="8">
        <v>38319.746835443038</v>
      </c>
      <c r="I40" s="8">
        <v>61384.823714349877</v>
      </c>
      <c r="J40" s="8">
        <v>37428.023888520242</v>
      </c>
      <c r="K40" s="8">
        <v>32497.253881661771</v>
      </c>
      <c r="L40" s="8">
        <v>33309.843153878763</v>
      </c>
      <c r="M40" s="8">
        <v>37147.750205423174</v>
      </c>
      <c r="N40" s="8">
        <v>34743.53745928339</v>
      </c>
      <c r="O40" s="8">
        <v>37619.769082745348</v>
      </c>
      <c r="P40" s="8">
        <v>57724.759036144576</v>
      </c>
      <c r="Q40" s="8">
        <v>32851.448275862072</v>
      </c>
      <c r="R40" s="8">
        <v>40598.73552983081</v>
      </c>
      <c r="S40" s="8">
        <v>47034.426976744187</v>
      </c>
      <c r="T40" s="8">
        <v>45896.795031055903</v>
      </c>
    </row>
    <row r="41" spans="1:20" x14ac:dyDescent="0.25">
      <c r="A41" s="5" t="s">
        <v>76</v>
      </c>
      <c r="B41" s="5" t="s">
        <v>77</v>
      </c>
      <c r="C41" s="8">
        <v>37736.441812959805</v>
      </c>
      <c r="D41" s="8">
        <v>52375.063334581304</v>
      </c>
      <c r="E41" s="8">
        <v>56574.773866516472</v>
      </c>
      <c r="F41" s="8">
        <v>61728.172303765154</v>
      </c>
      <c r="G41" s="8">
        <v>68358.510695187171</v>
      </c>
      <c r="H41" s="8">
        <v>55240.650410372305</v>
      </c>
      <c r="I41" s="8">
        <v>80098.287461773696</v>
      </c>
      <c r="J41" s="8">
        <v>53314.145354185835</v>
      </c>
      <c r="K41" s="8">
        <v>43446.402370051168</v>
      </c>
      <c r="L41" s="8">
        <v>41929.481717011127</v>
      </c>
      <c r="M41" s="8">
        <v>61830.735658042744</v>
      </c>
      <c r="N41" s="8">
        <v>46984.973843058353</v>
      </c>
      <c r="O41" s="8">
        <v>60616.490866510539</v>
      </c>
      <c r="P41" s="8">
        <v>94040.620689655174</v>
      </c>
      <c r="Q41" s="8">
        <v>0</v>
      </c>
      <c r="R41" s="8">
        <v>57680.422154382904</v>
      </c>
      <c r="S41" s="8">
        <v>58287</v>
      </c>
      <c r="T41" s="8">
        <v>60490.963392151702</v>
      </c>
    </row>
    <row r="42" spans="1:20" x14ac:dyDescent="0.25">
      <c r="A42" s="5" t="s">
        <v>78</v>
      </c>
      <c r="B42" s="5" t="s">
        <v>79</v>
      </c>
      <c r="C42" s="8">
        <v>42394.264323461124</v>
      </c>
      <c r="D42" s="8">
        <v>55355.133012571787</v>
      </c>
      <c r="E42" s="8">
        <v>47968.492173279941</v>
      </c>
      <c r="F42" s="8">
        <v>67354.225669251944</v>
      </c>
      <c r="G42" s="8">
        <v>65705.185118629786</v>
      </c>
      <c r="H42" s="8">
        <v>50587.99319213313</v>
      </c>
      <c r="I42" s="8">
        <v>74152.812579071033</v>
      </c>
      <c r="J42" s="8">
        <v>48091.887509697437</v>
      </c>
      <c r="K42" s="8">
        <v>44239.838031778578</v>
      </c>
      <c r="L42" s="8">
        <v>49184.490027566077</v>
      </c>
      <c r="M42" s="8">
        <v>54960.803362914528</v>
      </c>
      <c r="N42" s="8">
        <v>43072.475285171102</v>
      </c>
      <c r="O42" s="8">
        <v>53342.542334096113</v>
      </c>
      <c r="P42" s="8">
        <v>69021.504000000001</v>
      </c>
      <c r="Q42" s="8">
        <v>60215.625674865027</v>
      </c>
      <c r="R42" s="8">
        <v>50708.972012438913</v>
      </c>
      <c r="S42" s="8">
        <v>50662.873952454247</v>
      </c>
      <c r="T42" s="8">
        <v>47005.370862418371</v>
      </c>
    </row>
    <row r="43" spans="1:20" x14ac:dyDescent="0.25">
      <c r="A43" s="5" t="s">
        <v>80</v>
      </c>
      <c r="B43" s="5" t="s">
        <v>81</v>
      </c>
      <c r="C43" s="8">
        <v>50547.8822273962</v>
      </c>
      <c r="D43" s="8">
        <v>49338.740310077519</v>
      </c>
      <c r="E43" s="8">
        <v>55549.390106449595</v>
      </c>
      <c r="F43" s="8">
        <v>54723.048567870486</v>
      </c>
      <c r="G43" s="8">
        <v>69590.660499537466</v>
      </c>
      <c r="H43" s="8">
        <v>77404.761783439491</v>
      </c>
      <c r="I43" s="8">
        <v>68854.840089086865</v>
      </c>
      <c r="J43" s="8">
        <v>48366.402555910543</v>
      </c>
      <c r="K43" s="8">
        <v>40506.723404255317</v>
      </c>
      <c r="L43" s="8">
        <v>55890.023752969122</v>
      </c>
      <c r="M43" s="8">
        <v>55685.032258064515</v>
      </c>
      <c r="N43" s="8">
        <v>55311.028571428571</v>
      </c>
      <c r="O43" s="8">
        <v>54802.6875</v>
      </c>
      <c r="P43" s="8">
        <v>61908.666666666664</v>
      </c>
      <c r="Q43" s="8">
        <v>0</v>
      </c>
      <c r="R43" s="8">
        <v>57283.844228094575</v>
      </c>
      <c r="S43" s="8">
        <v>70820.009756097556</v>
      </c>
      <c r="T43" s="8">
        <v>55864.866180048659</v>
      </c>
    </row>
    <row r="44" spans="1:20" x14ac:dyDescent="0.25">
      <c r="A44" s="5" t="s">
        <v>82</v>
      </c>
      <c r="B44" s="5" t="s">
        <v>83</v>
      </c>
      <c r="C44" s="8">
        <v>32411.493476622523</v>
      </c>
      <c r="D44" s="8">
        <v>44737.522503072374</v>
      </c>
      <c r="E44" s="8">
        <v>36959.6532769556</v>
      </c>
      <c r="F44" s="8">
        <v>30683.954372623575</v>
      </c>
      <c r="G44" s="8">
        <v>41052.171786202431</v>
      </c>
      <c r="H44" s="8">
        <v>33155.08207818582</v>
      </c>
      <c r="I44" s="8">
        <v>41185.904309715123</v>
      </c>
      <c r="J44" s="8">
        <v>41345.339026473099</v>
      </c>
      <c r="K44" s="8">
        <v>31176.898544025884</v>
      </c>
      <c r="L44" s="8">
        <v>30992.696886446887</v>
      </c>
      <c r="M44" s="8">
        <v>42892.458795180726</v>
      </c>
      <c r="N44" s="8">
        <v>28708.156375593717</v>
      </c>
      <c r="O44" s="8">
        <v>43692.73317224715</v>
      </c>
      <c r="P44" s="8">
        <v>68200.460582895364</v>
      </c>
      <c r="Q44" s="8">
        <v>50074.333333333336</v>
      </c>
      <c r="R44" s="8">
        <v>40862.328411633112</v>
      </c>
      <c r="S44" s="8">
        <v>43793.359683794464</v>
      </c>
      <c r="T44" s="8">
        <v>42484.828738512952</v>
      </c>
    </row>
    <row r="45" spans="1:20" x14ac:dyDescent="0.25">
      <c r="A45" s="5" t="s">
        <v>84</v>
      </c>
      <c r="B45" s="5" t="s">
        <v>85</v>
      </c>
      <c r="C45" s="8">
        <v>30552.39646772229</v>
      </c>
      <c r="D45" s="8">
        <v>47221.8883528601</v>
      </c>
      <c r="E45" s="8">
        <v>40516.180165289254</v>
      </c>
      <c r="F45" s="8">
        <v>28830.146341463416</v>
      </c>
      <c r="G45" s="8">
        <v>44475.746550843127</v>
      </c>
      <c r="H45" s="8">
        <v>38512.3359375</v>
      </c>
      <c r="I45" s="8">
        <v>47312.410958904111</v>
      </c>
      <c r="J45" s="8">
        <v>38009.538461538461</v>
      </c>
      <c r="K45" s="8">
        <v>35608.852103120757</v>
      </c>
      <c r="L45" s="8">
        <v>35541.243325705567</v>
      </c>
      <c r="M45" s="8">
        <v>49428.145161290326</v>
      </c>
      <c r="N45" s="8">
        <v>35030.693877551021</v>
      </c>
      <c r="O45" s="8">
        <v>45844.011730205282</v>
      </c>
      <c r="P45" s="8">
        <v>60089.044585987263</v>
      </c>
      <c r="Q45" s="8">
        <v>65236.800000000003</v>
      </c>
      <c r="R45" s="8">
        <v>42535.361963190182</v>
      </c>
      <c r="S45" s="8">
        <v>51062.394849785407</v>
      </c>
      <c r="T45" s="8">
        <v>43855.225263157896</v>
      </c>
    </row>
    <row r="46" spans="1:20" x14ac:dyDescent="0.25">
      <c r="A46" s="5" t="s">
        <v>86</v>
      </c>
      <c r="B46" s="5" t="s">
        <v>87</v>
      </c>
      <c r="C46" s="8">
        <v>29978.123129862357</v>
      </c>
      <c r="D46" s="8">
        <v>40928.400873998544</v>
      </c>
      <c r="E46" s="8">
        <v>36074.465442151108</v>
      </c>
      <c r="F46" s="8">
        <v>43146.796238244511</v>
      </c>
      <c r="G46" s="8">
        <v>44336.851619234541</v>
      </c>
      <c r="H46" s="8">
        <v>34877.835872235875</v>
      </c>
      <c r="I46" s="8">
        <v>48726.741676234211</v>
      </c>
      <c r="J46" s="8">
        <v>43228.136272545089</v>
      </c>
      <c r="K46" s="8">
        <v>31292.517440701613</v>
      </c>
      <c r="L46" s="8">
        <v>37006.959345681986</v>
      </c>
      <c r="M46" s="8">
        <v>42612.393861892582</v>
      </c>
      <c r="N46" s="8">
        <v>30732.183180682765</v>
      </c>
      <c r="O46" s="8">
        <v>44640.459492140268</v>
      </c>
      <c r="P46" s="8">
        <v>62168.770325203252</v>
      </c>
      <c r="Q46" s="8">
        <v>51838.60546875</v>
      </c>
      <c r="R46" s="8">
        <v>47463.697548387099</v>
      </c>
      <c r="S46" s="8">
        <v>70805.883592017737</v>
      </c>
      <c r="T46" s="8">
        <v>46356.410274963819</v>
      </c>
    </row>
    <row r="47" spans="1:20" x14ac:dyDescent="0.25">
      <c r="A47" s="5" t="s">
        <v>88</v>
      </c>
      <c r="B47" s="5" t="s">
        <v>89</v>
      </c>
      <c r="C47" s="8">
        <v>33384.164864021746</v>
      </c>
      <c r="D47" s="8">
        <v>49236.484482738968</v>
      </c>
      <c r="E47" s="8">
        <v>43382.044332312129</v>
      </c>
      <c r="F47" s="8">
        <v>49031.910788565358</v>
      </c>
      <c r="G47" s="8">
        <v>56014.417454822971</v>
      </c>
      <c r="H47" s="8">
        <v>37149.008717533929</v>
      </c>
      <c r="I47" s="8">
        <v>64497.83769733573</v>
      </c>
      <c r="J47" s="8">
        <v>41321.052528227789</v>
      </c>
      <c r="K47" s="8">
        <v>33844.214344600165</v>
      </c>
      <c r="L47" s="8">
        <v>41700.211754839613</v>
      </c>
      <c r="M47" s="8">
        <v>44215.688558234993</v>
      </c>
      <c r="N47" s="8">
        <v>35976.231130598186</v>
      </c>
      <c r="O47" s="8">
        <v>44324.894717122515</v>
      </c>
      <c r="P47" s="8">
        <v>70108.972269938648</v>
      </c>
      <c r="Q47" s="8">
        <v>59808.954154727791</v>
      </c>
      <c r="R47" s="8">
        <v>50475.908167304391</v>
      </c>
      <c r="S47" s="8">
        <v>52363.043674020708</v>
      </c>
      <c r="T47" s="8">
        <v>50438.277235161535</v>
      </c>
    </row>
    <row r="48" spans="1:20" x14ac:dyDescent="0.25">
      <c r="A48" s="5" t="s">
        <v>92</v>
      </c>
      <c r="B48" s="5" t="s">
        <v>93</v>
      </c>
      <c r="C48" s="8">
        <v>33705.88762288975</v>
      </c>
      <c r="D48" s="8">
        <v>46355.040556199303</v>
      </c>
      <c r="E48" s="8">
        <v>47758.561656730468</v>
      </c>
      <c r="F48" s="8">
        <v>48219.334582942829</v>
      </c>
      <c r="G48" s="8">
        <v>47716.90841353617</v>
      </c>
      <c r="H48" s="8">
        <v>43914.020970873789</v>
      </c>
      <c r="I48" s="8">
        <v>55589.183922046286</v>
      </c>
      <c r="J48" s="8">
        <v>46629.468085106382</v>
      </c>
      <c r="K48" s="8">
        <v>31939.364327979714</v>
      </c>
      <c r="L48" s="8">
        <v>36905.925423728811</v>
      </c>
      <c r="M48" s="8">
        <v>51737.946332737032</v>
      </c>
      <c r="N48" s="8">
        <v>40619.00307692308</v>
      </c>
      <c r="O48" s="8">
        <v>51156.747169811322</v>
      </c>
      <c r="P48" s="8">
        <v>65204.057450628366</v>
      </c>
      <c r="Q48" s="8">
        <v>52456</v>
      </c>
      <c r="R48" s="8">
        <v>52502.360175695459</v>
      </c>
      <c r="S48" s="8">
        <v>53422.237424547282</v>
      </c>
      <c r="T48" s="8">
        <v>54604.680884063593</v>
      </c>
    </row>
    <row r="49" spans="1:20" x14ac:dyDescent="0.25">
      <c r="A49" s="5" t="s">
        <v>94</v>
      </c>
      <c r="B49" s="5" t="s">
        <v>95</v>
      </c>
      <c r="C49" s="8">
        <v>36355.769104161765</v>
      </c>
      <c r="D49" s="8">
        <v>50336.869947275925</v>
      </c>
      <c r="E49" s="8">
        <v>45150.135265700483</v>
      </c>
      <c r="F49" s="8">
        <v>42037.270588235297</v>
      </c>
      <c r="G49" s="8">
        <v>49326.356940509912</v>
      </c>
      <c r="H49" s="8">
        <v>48106.62081447964</v>
      </c>
      <c r="I49" s="8">
        <v>51655.145299145297</v>
      </c>
      <c r="J49" s="8">
        <v>43072.333333333336</v>
      </c>
      <c r="K49" s="8">
        <v>41106.666666666664</v>
      </c>
      <c r="L49" s="8">
        <v>46109.22428330523</v>
      </c>
      <c r="M49" s="8">
        <v>46040.338028169012</v>
      </c>
      <c r="N49" s="8">
        <v>37459.539267015709</v>
      </c>
      <c r="O49" s="8">
        <v>48562.23041474654</v>
      </c>
      <c r="P49" s="8">
        <v>72897.140186915887</v>
      </c>
      <c r="Q49" s="8">
        <v>0</v>
      </c>
      <c r="R49" s="8">
        <v>46926.010291595194</v>
      </c>
      <c r="S49" s="8">
        <v>51290.911640953716</v>
      </c>
      <c r="T49" s="8">
        <v>49047.176470588238</v>
      </c>
    </row>
    <row r="50" spans="1:20" x14ac:dyDescent="0.25">
      <c r="A50" s="5" t="s">
        <v>96</v>
      </c>
      <c r="B50" s="5" t="s">
        <v>97</v>
      </c>
      <c r="C50" s="8">
        <v>35727.502079887243</v>
      </c>
      <c r="D50" s="8">
        <v>48291.494090242428</v>
      </c>
      <c r="E50" s="8">
        <v>51051.894812680119</v>
      </c>
      <c r="F50" s="8">
        <v>39922.959451029317</v>
      </c>
      <c r="G50" s="8">
        <v>53960.37973754244</v>
      </c>
      <c r="H50" s="8">
        <v>40660.673452768729</v>
      </c>
      <c r="I50" s="8">
        <v>60809.887791311019</v>
      </c>
      <c r="J50" s="8">
        <v>50329.664670658683</v>
      </c>
      <c r="K50" s="8">
        <v>36845.451509312777</v>
      </c>
      <c r="L50" s="8">
        <v>42780.489488547224</v>
      </c>
      <c r="M50" s="8">
        <v>48060.84734364492</v>
      </c>
      <c r="N50" s="8">
        <v>35500.10484927916</v>
      </c>
      <c r="O50" s="8">
        <v>46897.910023677978</v>
      </c>
      <c r="P50" s="8">
        <v>54882.497237569063</v>
      </c>
      <c r="Q50" s="8">
        <v>41313.019108280256</v>
      </c>
      <c r="R50" s="8">
        <v>52977.069411454213</v>
      </c>
      <c r="S50" s="8">
        <v>55102.71657010429</v>
      </c>
      <c r="T50" s="8">
        <v>57116.893854748603</v>
      </c>
    </row>
    <row r="51" spans="1:20" x14ac:dyDescent="0.25">
      <c r="A51" s="5" t="s">
        <v>98</v>
      </c>
      <c r="B51" s="5" t="s">
        <v>99</v>
      </c>
      <c r="C51" s="8">
        <v>46556.599236677372</v>
      </c>
      <c r="D51" s="8">
        <v>45545.789394428313</v>
      </c>
      <c r="E51" s="8">
        <v>61499.985462837598</v>
      </c>
      <c r="F51" s="8">
        <v>63956.227696404792</v>
      </c>
      <c r="G51" s="8">
        <v>75739.687135873566</v>
      </c>
      <c r="H51" s="8">
        <v>53913.897063185999</v>
      </c>
      <c r="I51" s="8">
        <v>86944.246596231344</v>
      </c>
      <c r="J51" s="8">
        <v>59736.861205145564</v>
      </c>
      <c r="K51" s="8">
        <v>50727.659811781108</v>
      </c>
      <c r="L51" s="8">
        <v>45088.316683316683</v>
      </c>
      <c r="M51" s="8">
        <v>71002.661563696005</v>
      </c>
      <c r="N51" s="8">
        <v>59793.60113690194</v>
      </c>
      <c r="O51" s="8">
        <v>68522.875031557691</v>
      </c>
      <c r="P51" s="8">
        <v>89467.019474196684</v>
      </c>
      <c r="Q51" s="8">
        <v>65680.2</v>
      </c>
      <c r="R51" s="8">
        <v>64647.032621511855</v>
      </c>
      <c r="S51" s="8">
        <v>67329.268912905274</v>
      </c>
      <c r="T51" s="8">
        <v>63917.030852994554</v>
      </c>
    </row>
    <row r="52" spans="1:20" x14ac:dyDescent="0.25">
      <c r="A52" s="5" t="s">
        <v>100</v>
      </c>
      <c r="B52" s="5" t="s">
        <v>101</v>
      </c>
      <c r="C52" s="8">
        <v>33516.273149737885</v>
      </c>
      <c r="D52" s="8">
        <v>44395.734124113987</v>
      </c>
      <c r="E52" s="8">
        <v>36702.277650147684</v>
      </c>
      <c r="F52" s="8">
        <v>35504.16974169742</v>
      </c>
      <c r="G52" s="8">
        <v>42100.395086487842</v>
      </c>
      <c r="H52" s="8">
        <v>31156.143543373833</v>
      </c>
      <c r="I52" s="8">
        <v>40969.699421965321</v>
      </c>
      <c r="J52" s="8">
        <v>34534.081871345028</v>
      </c>
      <c r="K52" s="8">
        <v>24078.644295302012</v>
      </c>
      <c r="L52" s="8">
        <v>34119.076620825144</v>
      </c>
      <c r="M52" s="8">
        <v>34374.023166023166</v>
      </c>
      <c r="N52" s="8">
        <v>28859.584158415841</v>
      </c>
      <c r="O52" s="8">
        <v>35545.809806835066</v>
      </c>
      <c r="P52" s="8">
        <v>52439.333333333336</v>
      </c>
      <c r="Q52" s="8">
        <v>0</v>
      </c>
      <c r="R52" s="8">
        <v>33914.723330442328</v>
      </c>
      <c r="S52" s="8">
        <v>47298.24342599549</v>
      </c>
      <c r="T52" s="8">
        <v>38792.987326493661</v>
      </c>
    </row>
    <row r="53" spans="1:20" x14ac:dyDescent="0.25">
      <c r="A53" s="5" t="s">
        <v>102</v>
      </c>
      <c r="B53" s="5" t="s">
        <v>103</v>
      </c>
      <c r="C53" s="8">
        <v>39735.109204774133</v>
      </c>
      <c r="D53" s="8">
        <v>48197.809648253911</v>
      </c>
      <c r="E53" s="8">
        <v>51097.824957651042</v>
      </c>
      <c r="F53" s="8">
        <v>45534.585062240665</v>
      </c>
      <c r="G53" s="8">
        <v>59838.762219863915</v>
      </c>
      <c r="H53" s="8">
        <v>50522.343392909461</v>
      </c>
      <c r="I53" s="8">
        <v>58386.795207373274</v>
      </c>
      <c r="J53" s="8">
        <v>47229.4802259887</v>
      </c>
      <c r="K53" s="8">
        <v>43000.072281776418</v>
      </c>
      <c r="L53" s="8">
        <v>41255.107252298265</v>
      </c>
      <c r="M53" s="8">
        <v>54816.402565367542</v>
      </c>
      <c r="N53" s="8">
        <v>47593.4</v>
      </c>
      <c r="O53" s="8">
        <v>52066.215131240351</v>
      </c>
      <c r="P53" s="8">
        <v>72101.285968028416</v>
      </c>
      <c r="Q53" s="8">
        <v>0</v>
      </c>
      <c r="R53" s="8">
        <v>52790.580047885072</v>
      </c>
      <c r="S53" s="8">
        <v>59714.061443373932</v>
      </c>
      <c r="T53" s="8">
        <v>45149.546566863391</v>
      </c>
    </row>
    <row r="54" spans="1:20" x14ac:dyDescent="0.25">
      <c r="A54" s="6" t="s">
        <v>104</v>
      </c>
      <c r="B54" s="6" t="s">
        <v>105</v>
      </c>
      <c r="C54" s="9">
        <v>37586.674539442611</v>
      </c>
      <c r="D54" s="9">
        <v>40372.377544529263</v>
      </c>
      <c r="E54" s="9">
        <v>46916.630786601432</v>
      </c>
      <c r="F54" s="9">
        <v>33182.375</v>
      </c>
      <c r="G54" s="9">
        <v>52953.199017199018</v>
      </c>
      <c r="H54" s="9">
        <v>44808.498309995171</v>
      </c>
      <c r="I54" s="9">
        <v>58545.605263157893</v>
      </c>
      <c r="J54" s="9">
        <v>43857.0989010989</v>
      </c>
      <c r="K54" s="9">
        <v>41273.482176360223</v>
      </c>
      <c r="L54" s="9">
        <v>41454.597264437689</v>
      </c>
      <c r="M54" s="9">
        <v>50688.464088397792</v>
      </c>
      <c r="N54" s="9">
        <v>41718.925373134327</v>
      </c>
      <c r="O54" s="9">
        <v>47578.057803468211</v>
      </c>
      <c r="P54" s="9">
        <v>65070.879999999997</v>
      </c>
      <c r="Q54" s="9">
        <v>0</v>
      </c>
      <c r="R54" s="9">
        <v>51583.417505809448</v>
      </c>
      <c r="S54" s="9">
        <v>59114.966700302728</v>
      </c>
      <c r="T54" s="9">
        <v>49397.38636363636</v>
      </c>
    </row>
    <row r="55" spans="1:20" ht="15.75" customHeight="1" x14ac:dyDescent="0.25">
      <c r="A55" s="42" t="s">
        <v>176</v>
      </c>
      <c r="B55" s="43"/>
      <c r="C55" s="43"/>
      <c r="D55" s="43"/>
      <c r="E55" s="43"/>
      <c r="F55" s="43"/>
      <c r="G55" s="43"/>
      <c r="H55" s="43"/>
      <c r="I55" s="43"/>
      <c r="J55" s="43"/>
      <c r="K55" s="43"/>
      <c r="L55" s="43"/>
      <c r="M55" s="43"/>
      <c r="N55" s="43"/>
      <c r="O55" s="43"/>
      <c r="P55" s="43"/>
      <c r="Q55" s="43"/>
      <c r="R55" s="43"/>
      <c r="S55" s="43"/>
      <c r="T55" s="44"/>
    </row>
    <row r="56" spans="1:20" x14ac:dyDescent="0.25">
      <c r="A56" s="45"/>
      <c r="B56" s="46"/>
      <c r="C56" s="46"/>
      <c r="D56" s="46"/>
      <c r="E56" s="46"/>
      <c r="F56" s="46"/>
      <c r="G56" s="46"/>
      <c r="H56" s="46"/>
      <c r="I56" s="46"/>
      <c r="J56" s="46"/>
      <c r="K56" s="46"/>
      <c r="L56" s="46"/>
      <c r="M56" s="46"/>
      <c r="N56" s="46"/>
      <c r="O56" s="46"/>
      <c r="P56" s="46"/>
      <c r="Q56" s="46"/>
      <c r="R56" s="46"/>
      <c r="S56" s="46"/>
      <c r="T56" s="47"/>
    </row>
    <row r="57" spans="1:20" x14ac:dyDescent="0.25">
      <c r="A57" s="26"/>
      <c r="B57" s="26"/>
    </row>
    <row r="58" spans="1:20" x14ac:dyDescent="0.25">
      <c r="A58" s="26"/>
      <c r="B58" s="26"/>
    </row>
  </sheetData>
  <mergeCells count="2">
    <mergeCell ref="A1:T1"/>
    <mergeCell ref="A55:T56"/>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136</v>
      </c>
      <c r="B1" s="39"/>
      <c r="C1" s="39"/>
      <c r="D1" s="39"/>
      <c r="E1" s="39"/>
      <c r="F1" s="39"/>
      <c r="G1" s="40"/>
      <c r="I1" t="s">
        <v>113</v>
      </c>
    </row>
    <row r="2" spans="1:9" ht="47.25" x14ac:dyDescent="0.25">
      <c r="A2" s="16" t="s">
        <v>0</v>
      </c>
      <c r="B2" s="16" t="s">
        <v>1</v>
      </c>
      <c r="C2" s="16" t="s">
        <v>134</v>
      </c>
      <c r="D2" s="16" t="s">
        <v>119</v>
      </c>
      <c r="E2" s="16" t="s">
        <v>135</v>
      </c>
      <c r="F2" s="16" t="s">
        <v>133</v>
      </c>
      <c r="G2" s="16" t="s">
        <v>125</v>
      </c>
    </row>
    <row r="3" spans="1:9" x14ac:dyDescent="0.25">
      <c r="A3" s="4" t="s">
        <v>90</v>
      </c>
      <c r="B3" s="4" t="s">
        <v>91</v>
      </c>
      <c r="C3" s="7">
        <f>INDEX('Mean Zone'!$C$4:$I$55,MATCH($B3,'Mean Zone'!$B$4:$B$55,0),MATCH("Graduate Degree (5)",'Mean Zone'!$C$2:$I$2,0))</f>
        <v>87518.658722172971</v>
      </c>
      <c r="D3" s="10">
        <f>C3/$C$3</f>
        <v>1</v>
      </c>
      <c r="E3" s="7">
        <f>INDEX('Payroll per Employee'!$C$3:$T$54,MATCH($B3,'Payroll per Employee'!$B$3:$B$54,0),MATCH($I$1,'Payroll per Employee'!$C$2:$T$2,0))</f>
        <v>49376.509092559136</v>
      </c>
      <c r="F3" s="10">
        <f>$E$3*D3</f>
        <v>49376.509092559136</v>
      </c>
      <c r="G3" s="13">
        <f>E3-F3</f>
        <v>0</v>
      </c>
    </row>
    <row r="4" spans="1:9" x14ac:dyDescent="0.25">
      <c r="A4" s="5" t="s">
        <v>2</v>
      </c>
      <c r="B4" s="5" t="s">
        <v>3</v>
      </c>
      <c r="C4" s="8">
        <f>INDEX('Mean Zone'!$C$4:$I$55,MATCH($B4,'Mean Zone'!$B$4:$B$55,0),MATCH("Graduate Degree (5)",'Mean Zone'!$C$2:$I$2,0))</f>
        <v>84672.975582429295</v>
      </c>
      <c r="D4" s="11">
        <f>C4/$C$3</f>
        <v>0.96748484058951056</v>
      </c>
      <c r="E4" s="8">
        <f>INDEX('Payroll per Employee'!$C$3:$T$54,MATCH($B4,'Payroll per Employee'!$B$3:$B$54,0),MATCH($I$1,'Payroll per Employee'!$C$2:$T$2,0))</f>
        <v>45671.727301403713</v>
      </c>
      <c r="F4" s="11">
        <f>$E$3*D4</f>
        <v>47771.024028281092</v>
      </c>
      <c r="G4" s="14">
        <f>E4-F4</f>
        <v>-2099.2967268773791</v>
      </c>
    </row>
    <row r="5" spans="1:9" x14ac:dyDescent="0.25">
      <c r="A5" s="5" t="s">
        <v>4</v>
      </c>
      <c r="B5" s="5" t="s">
        <v>5</v>
      </c>
      <c r="C5" s="8">
        <f>INDEX('Mean Zone'!$C$4:$I$55,MATCH($B5,'Mean Zone'!$B$4:$B$55,0),MATCH("Graduate Degree (5)",'Mean Zone'!$C$2:$I$2,0))</f>
        <v>99035.607731641503</v>
      </c>
      <c r="D5" s="11">
        <f t="shared" ref="D5:D54" si="0">C5/$C$3</f>
        <v>1.1315942129098318</v>
      </c>
      <c r="E5" s="8">
        <f>INDEX('Payroll per Employee'!$C$3:$T$54,MATCH($B5,'Payroll per Employee'!$B$3:$B$54,0),MATCH($I$1,'Payroll per Employee'!$C$2:$T$2,0))</f>
        <v>52945.054049559287</v>
      </c>
      <c r="F5" s="11">
        <f t="shared" ref="F5:F54" si="1">$E$3*D5</f>
        <v>55874.171942829606</v>
      </c>
      <c r="G5" s="14">
        <f t="shared" ref="G5:G54" si="2">E5-F5</f>
        <v>-2929.1178932703187</v>
      </c>
    </row>
    <row r="6" spans="1:9" x14ac:dyDescent="0.25">
      <c r="A6" s="5" t="s">
        <v>6</v>
      </c>
      <c r="B6" s="5" t="s">
        <v>7</v>
      </c>
      <c r="C6" s="8">
        <f>INDEX('Mean Zone'!$C$4:$I$55,MATCH($B6,'Mean Zone'!$B$4:$B$55,0),MATCH("Graduate Degree (5)",'Mean Zone'!$C$2:$I$2,0))</f>
        <v>89842.408767803601</v>
      </c>
      <c r="D6" s="11">
        <f t="shared" si="0"/>
        <v>1.026551481473309</v>
      </c>
      <c r="E6" s="8">
        <f>INDEX('Payroll per Employee'!$C$3:$T$54,MATCH($B6,'Payroll per Employee'!$B$3:$B$54,0),MATCH($I$1,'Payroll per Employee'!$C$2:$T$2,0))</f>
        <v>47140.409219081354</v>
      </c>
      <c r="F6" s="11">
        <f t="shared" si="1"/>
        <v>50687.528558946891</v>
      </c>
      <c r="G6" s="14">
        <f t="shared" si="2"/>
        <v>-3547.1193398655378</v>
      </c>
    </row>
    <row r="7" spans="1:9" x14ac:dyDescent="0.25">
      <c r="A7" s="5" t="s">
        <v>8</v>
      </c>
      <c r="B7" s="5" t="s">
        <v>9</v>
      </c>
      <c r="C7" s="8">
        <f>INDEX('Mean Zone'!$C$4:$I$55,MATCH($B7,'Mean Zone'!$B$4:$B$55,0),MATCH("Graduate Degree (5)",'Mean Zone'!$C$2:$I$2,0))</f>
        <v>78607.5377957413</v>
      </c>
      <c r="D7" s="11">
        <f t="shared" si="0"/>
        <v>0.89818033026854394</v>
      </c>
      <c r="E7" s="8">
        <f>INDEX('Payroll per Employee'!$C$3:$T$54,MATCH($B7,'Payroll per Employee'!$B$3:$B$54,0),MATCH($I$1,'Payroll per Employee'!$C$2:$T$2,0))</f>
        <v>42671.161993294729</v>
      </c>
      <c r="F7" s="11">
        <f t="shared" si="1"/>
        <v>44349.009244262525</v>
      </c>
      <c r="G7" s="14">
        <f t="shared" si="2"/>
        <v>-1677.8472509677958</v>
      </c>
    </row>
    <row r="8" spans="1:9" x14ac:dyDescent="0.25">
      <c r="A8" s="5" t="s">
        <v>10</v>
      </c>
      <c r="B8" s="5" t="s">
        <v>11</v>
      </c>
      <c r="C8" s="8">
        <f>INDEX('Mean Zone'!$C$4:$I$55,MATCH($B8,'Mean Zone'!$B$4:$B$55,0),MATCH("Graduate Degree (5)",'Mean Zone'!$C$2:$I$2,0))</f>
        <v>105948.466122944</v>
      </c>
      <c r="D8" s="11">
        <f t="shared" si="0"/>
        <v>1.2105814653681592</v>
      </c>
      <c r="E8" s="8">
        <f>INDEX('Payroll per Employee'!$C$3:$T$54,MATCH($B8,'Payroll per Employee'!$B$3:$B$54,0),MATCH($I$1,'Payroll per Employee'!$C$2:$T$2,0))</f>
        <v>61974.868244672558</v>
      </c>
      <c r="F8" s="11">
        <f t="shared" si="1"/>
        <v>59774.286732034481</v>
      </c>
      <c r="G8" s="14">
        <f t="shared" si="2"/>
        <v>2200.5815126380767</v>
      </c>
    </row>
    <row r="9" spans="1:9" x14ac:dyDescent="0.25">
      <c r="A9" s="5" t="s">
        <v>12</v>
      </c>
      <c r="B9" s="5" t="s">
        <v>13</v>
      </c>
      <c r="C9" s="8">
        <f>INDEX('Mean Zone'!$C$4:$I$55,MATCH($B9,'Mean Zone'!$B$4:$B$55,0),MATCH("Graduate Degree (5)",'Mean Zone'!$C$2:$I$2,0))</f>
        <v>91349.985160411496</v>
      </c>
      <c r="D9" s="11">
        <f t="shared" si="0"/>
        <v>1.0437772526930631</v>
      </c>
      <c r="E9" s="8">
        <f>INDEX('Payroll per Employee'!$C$3:$T$54,MATCH($B9,'Payroll per Employee'!$B$3:$B$54,0),MATCH($I$1,'Payroll per Employee'!$C$2:$T$2,0))</f>
        <v>50780.56820122472</v>
      </c>
      <c r="F9" s="11">
        <f t="shared" si="1"/>
        <v>51538.077008205422</v>
      </c>
      <c r="G9" s="14">
        <f t="shared" si="2"/>
        <v>-757.5088069807025</v>
      </c>
    </row>
    <row r="10" spans="1:9" x14ac:dyDescent="0.25">
      <c r="A10" s="5" t="s">
        <v>14</v>
      </c>
      <c r="B10" s="5" t="s">
        <v>15</v>
      </c>
      <c r="C10" s="8">
        <f>INDEX('Mean Zone'!$C$4:$I$55,MATCH($B10,'Mean Zone'!$B$4:$B$55,0),MATCH("Graduate Degree (5)",'Mean Zone'!$C$2:$I$2,0))</f>
        <v>98962.866812909502</v>
      </c>
      <c r="D10" s="11">
        <f t="shared" si="0"/>
        <v>1.1307630653603369</v>
      </c>
      <c r="E10" s="8">
        <f>INDEX('Payroll per Employee'!$C$3:$T$54,MATCH($B10,'Payroll per Employee'!$B$3:$B$54,0),MATCH($I$1,'Payroll per Employee'!$C$2:$T$2,0))</f>
        <v>56958.839921165003</v>
      </c>
      <c r="F10" s="11">
        <f t="shared" si="1"/>
        <v>55833.132778294712</v>
      </c>
      <c r="G10" s="14">
        <f t="shared" si="2"/>
        <v>1125.7071428702911</v>
      </c>
    </row>
    <row r="11" spans="1:9" x14ac:dyDescent="0.25">
      <c r="A11" s="5" t="s">
        <v>16</v>
      </c>
      <c r="B11" s="5" t="s">
        <v>17</v>
      </c>
      <c r="C11" s="8">
        <f>INDEX('Mean Zone'!$C$4:$I$55,MATCH($B11,'Mean Zone'!$B$4:$B$55,0),MATCH("Graduate Degree (5)",'Mean Zone'!$C$2:$I$2,0))</f>
        <v>101361.67250251101</v>
      </c>
      <c r="D11" s="11">
        <f t="shared" si="0"/>
        <v>1.1581721427459546</v>
      </c>
      <c r="E11" s="8">
        <f>INDEX('Payroll per Employee'!$C$3:$T$54,MATCH($B11,'Payroll per Employee'!$B$3:$B$54,0),MATCH($I$1,'Payroll per Employee'!$C$2:$T$2,0))</f>
        <v>49063.760815455731</v>
      </c>
      <c r="F11" s="11">
        <f t="shared" si="1"/>
        <v>57186.497337044326</v>
      </c>
      <c r="G11" s="14">
        <f t="shared" si="2"/>
        <v>-8122.7365215885948</v>
      </c>
    </row>
    <row r="12" spans="1:9" x14ac:dyDescent="0.25">
      <c r="A12" s="5" t="s">
        <v>18</v>
      </c>
      <c r="B12" s="5" t="s">
        <v>19</v>
      </c>
      <c r="C12" s="8">
        <f>INDEX('Mean Zone'!$C$4:$I$55,MATCH($B12,'Mean Zone'!$B$4:$B$55,0),MATCH("Graduate Degree (5)",'Mean Zone'!$C$2:$I$2,0))</f>
        <v>99198.1649832291</v>
      </c>
      <c r="D12" s="11">
        <f t="shared" si="0"/>
        <v>1.1334516139939095</v>
      </c>
      <c r="E12" s="8">
        <f>INDEX('Payroll per Employee'!$C$3:$T$54,MATCH($B12,'Payroll per Employee'!$B$3:$B$54,0),MATCH($I$1,'Payroll per Employee'!$C$2:$T$2,0))</f>
        <v>55153.381995133823</v>
      </c>
      <c r="F12" s="11">
        <f t="shared" si="1"/>
        <v>55965.883924346097</v>
      </c>
      <c r="G12" s="14">
        <f t="shared" si="2"/>
        <v>-812.50192921227426</v>
      </c>
    </row>
    <row r="13" spans="1:9" x14ac:dyDescent="0.25">
      <c r="A13" s="5" t="s">
        <v>20</v>
      </c>
      <c r="B13" s="5" t="s">
        <v>21</v>
      </c>
      <c r="C13" s="8">
        <f>INDEX('Mean Zone'!$C$4:$I$55,MATCH($B13,'Mean Zone'!$B$4:$B$55,0),MATCH("Graduate Degree (5)",'Mean Zone'!$C$2:$I$2,0))</f>
        <v>88876.146335270605</v>
      </c>
      <c r="D13" s="11">
        <f t="shared" si="0"/>
        <v>1.0155108365795111</v>
      </c>
      <c r="E13" s="8">
        <f>INDEX('Payroll per Employee'!$C$3:$T$54,MATCH($B13,'Payroll per Employee'!$B$3:$B$54,0),MATCH($I$1,'Payroll per Employee'!$C$2:$T$2,0))</f>
        <v>47713.606058579644</v>
      </c>
      <c r="F13" s="11">
        <f t="shared" si="1"/>
        <v>50142.380055960566</v>
      </c>
      <c r="G13" s="14">
        <f t="shared" si="2"/>
        <v>-2428.7739973809221</v>
      </c>
    </row>
    <row r="14" spans="1:9" x14ac:dyDescent="0.25">
      <c r="A14" s="5" t="s">
        <v>22</v>
      </c>
      <c r="B14" s="5" t="s">
        <v>23</v>
      </c>
      <c r="C14" s="8">
        <f>INDEX('Mean Zone'!$C$4:$I$55,MATCH($B14,'Mean Zone'!$B$4:$B$55,0),MATCH("Graduate Degree (5)",'Mean Zone'!$C$2:$I$2,0))</f>
        <v>87978.156406208902</v>
      </c>
      <c r="D14" s="11">
        <f t="shared" si="0"/>
        <v>1.0052502825196923</v>
      </c>
      <c r="E14" s="8">
        <f>INDEX('Payroll per Employee'!$C$3:$T$54,MATCH($B14,'Payroll per Employee'!$B$3:$B$54,0),MATCH($I$1,'Payroll per Employee'!$C$2:$T$2,0))</f>
        <v>46348.827763070811</v>
      </c>
      <c r="F14" s="11">
        <f t="shared" si="1"/>
        <v>49635.749715131227</v>
      </c>
      <c r="G14" s="14">
        <f t="shared" si="2"/>
        <v>-3286.9219520604165</v>
      </c>
    </row>
    <row r="15" spans="1:9" x14ac:dyDescent="0.25">
      <c r="A15" s="5" t="s">
        <v>24</v>
      </c>
      <c r="B15" s="5" t="s">
        <v>25</v>
      </c>
      <c r="C15" s="8">
        <f>INDEX('Mean Zone'!$C$4:$I$55,MATCH($B15,'Mean Zone'!$B$4:$B$55,0),MATCH("Graduate Degree (5)",'Mean Zone'!$C$2:$I$2,0))</f>
        <v>90683.980787530701</v>
      </c>
      <c r="D15" s="11">
        <f t="shared" si="0"/>
        <v>1.0361673968908278</v>
      </c>
      <c r="E15" s="8">
        <f>INDEX('Payroll per Employee'!$C$3:$T$54,MATCH($B15,'Payroll per Employee'!$B$3:$B$54,0),MATCH($I$1,'Payroll per Employee'!$C$2:$T$2,0))</f>
        <v>44748.587762393923</v>
      </c>
      <c r="F15" s="11">
        <f t="shared" si="1"/>
        <v>51162.32889399329</v>
      </c>
      <c r="G15" s="14">
        <f t="shared" si="2"/>
        <v>-6413.7411315993668</v>
      </c>
    </row>
    <row r="16" spans="1:9" x14ac:dyDescent="0.25">
      <c r="A16" s="5" t="s">
        <v>26</v>
      </c>
      <c r="B16" s="5" t="s">
        <v>27</v>
      </c>
      <c r="C16" s="8">
        <f>INDEX('Mean Zone'!$C$4:$I$55,MATCH($B16,'Mean Zone'!$B$4:$B$55,0),MATCH("Graduate Degree (5)",'Mean Zone'!$C$2:$I$2,0))</f>
        <v>79988.906393659199</v>
      </c>
      <c r="D16" s="11">
        <f t="shared" si="0"/>
        <v>0.91396403420193073</v>
      </c>
      <c r="E16" s="8">
        <f>INDEX('Payroll per Employee'!$C$3:$T$54,MATCH($B16,'Payroll per Employee'!$B$3:$B$54,0),MATCH($I$1,'Payroll per Employee'!$C$2:$T$2,0))</f>
        <v>40926.301667159911</v>
      </c>
      <c r="F16" s="11">
        <f t="shared" si="1"/>
        <v>45128.353445043664</v>
      </c>
      <c r="G16" s="14">
        <f t="shared" si="2"/>
        <v>-4202.0517778837529</v>
      </c>
    </row>
    <row r="17" spans="1:7" x14ac:dyDescent="0.25">
      <c r="A17" s="5" t="s">
        <v>28</v>
      </c>
      <c r="B17" s="5" t="s">
        <v>29</v>
      </c>
      <c r="C17" s="8">
        <f>INDEX('Mean Zone'!$C$4:$I$55,MATCH($B17,'Mean Zone'!$B$4:$B$55,0),MATCH("Graduate Degree (5)",'Mean Zone'!$C$2:$I$2,0))</f>
        <v>86762.273383318403</v>
      </c>
      <c r="D17" s="11">
        <f t="shared" si="0"/>
        <v>0.99135743908900953</v>
      </c>
      <c r="E17" s="8">
        <f>INDEX('Payroll per Employee'!$C$3:$T$54,MATCH($B17,'Payroll per Employee'!$B$3:$B$54,0),MATCH($I$1,'Payroll per Employee'!$C$2:$T$2,0))</f>
        <v>45828.27219448665</v>
      </c>
      <c r="F17" s="11">
        <f t="shared" si="1"/>
        <v>48949.769605154615</v>
      </c>
      <c r="G17" s="14">
        <f t="shared" si="2"/>
        <v>-3121.4974106679656</v>
      </c>
    </row>
    <row r="18" spans="1:7" x14ac:dyDescent="0.25">
      <c r="A18" s="5" t="s">
        <v>30</v>
      </c>
      <c r="B18" s="5" t="s">
        <v>31</v>
      </c>
      <c r="C18" s="8">
        <f>INDEX('Mean Zone'!$C$4:$I$55,MATCH($B18,'Mean Zone'!$B$4:$B$55,0),MATCH("Graduate Degree (5)",'Mean Zone'!$C$2:$I$2,0))</f>
        <v>82078.502266119001</v>
      </c>
      <c r="D18" s="11">
        <f t="shared" si="0"/>
        <v>0.9378400385074035</v>
      </c>
      <c r="E18" s="8">
        <f>INDEX('Payroll per Employee'!$C$3:$T$54,MATCH($B18,'Payroll per Employee'!$B$3:$B$54,0),MATCH($I$1,'Payroll per Employee'!$C$2:$T$2,0))</f>
        <v>41157.238419898589</v>
      </c>
      <c r="F18" s="11">
        <f t="shared" si="1"/>
        <v>46307.267188726815</v>
      </c>
      <c r="G18" s="14">
        <f t="shared" si="2"/>
        <v>-5150.028768828226</v>
      </c>
    </row>
    <row r="19" spans="1:7" x14ac:dyDescent="0.25">
      <c r="A19" s="5" t="s">
        <v>32</v>
      </c>
      <c r="B19" s="5" t="s">
        <v>33</v>
      </c>
      <c r="C19" s="8">
        <f>INDEX('Mean Zone'!$C$4:$I$55,MATCH($B19,'Mean Zone'!$B$4:$B$55,0),MATCH("Graduate Degree (5)",'Mean Zone'!$C$2:$I$2,0))</f>
        <v>81334.999003800694</v>
      </c>
      <c r="D19" s="11">
        <f t="shared" si="0"/>
        <v>0.92934466994058673</v>
      </c>
      <c r="E19" s="8">
        <f>INDEX('Payroll per Employee'!$C$3:$T$54,MATCH($B19,'Payroll per Employee'!$B$3:$B$54,0),MATCH($I$1,'Payroll per Employee'!$C$2:$T$2,0))</f>
        <v>51852.543285879183</v>
      </c>
      <c r="F19" s="11">
        <f t="shared" si="1"/>
        <v>45887.79554544275</v>
      </c>
      <c r="G19" s="14">
        <f t="shared" si="2"/>
        <v>5964.7477404364327</v>
      </c>
    </row>
    <row r="20" spans="1:7" x14ac:dyDescent="0.25">
      <c r="A20" s="5" t="s">
        <v>34</v>
      </c>
      <c r="B20" s="5" t="s">
        <v>35</v>
      </c>
      <c r="C20" s="8">
        <f>INDEX('Mean Zone'!$C$4:$I$55,MATCH($B20,'Mean Zone'!$B$4:$B$55,0),MATCH("Graduate Degree (5)",'Mean Zone'!$C$2:$I$2,0))</f>
        <v>81211.539376797402</v>
      </c>
      <c r="D20" s="11">
        <f t="shared" si="0"/>
        <v>0.92793400358890954</v>
      </c>
      <c r="E20" s="8">
        <f>INDEX('Payroll per Employee'!$C$3:$T$54,MATCH($B20,'Payroll per Employee'!$B$3:$B$54,0),MATCH($I$1,'Payroll per Employee'!$C$2:$T$2,0))</f>
        <v>45949.841561503257</v>
      </c>
      <c r="F20" s="11">
        <f t="shared" si="1"/>
        <v>45818.141765502594</v>
      </c>
      <c r="G20" s="14">
        <f t="shared" si="2"/>
        <v>131.6997960006629</v>
      </c>
    </row>
    <row r="21" spans="1:7" x14ac:dyDescent="0.25">
      <c r="A21" s="5" t="s">
        <v>36</v>
      </c>
      <c r="B21" s="5" t="s">
        <v>37</v>
      </c>
      <c r="C21" s="8">
        <f>INDEX('Mean Zone'!$C$4:$I$55,MATCH($B21,'Mean Zone'!$B$4:$B$55,0),MATCH("Graduate Degree (5)",'Mean Zone'!$C$2:$I$2,0))</f>
        <v>79366.536039097395</v>
      </c>
      <c r="D21" s="11">
        <f t="shared" si="0"/>
        <v>0.90685274657882498</v>
      </c>
      <c r="E21" s="8">
        <f>INDEX('Payroll per Employee'!$C$3:$T$54,MATCH($B21,'Payroll per Employee'!$B$3:$B$54,0),MATCH($I$1,'Payroll per Employee'!$C$2:$T$2,0))</f>
        <v>41794.069866515194</v>
      </c>
      <c r="F21" s="11">
        <f t="shared" si="1"/>
        <v>44777.22288706158</v>
      </c>
      <c r="G21" s="14">
        <f t="shared" si="2"/>
        <v>-2983.153020546386</v>
      </c>
    </row>
    <row r="22" spans="1:7" x14ac:dyDescent="0.25">
      <c r="A22" s="5" t="s">
        <v>38</v>
      </c>
      <c r="B22" s="5" t="s">
        <v>39</v>
      </c>
      <c r="C22" s="8">
        <f>INDEX('Mean Zone'!$C$4:$I$55,MATCH($B22,'Mean Zone'!$B$4:$B$55,0),MATCH("Graduate Degree (5)",'Mean Zone'!$C$2:$I$2,0))</f>
        <v>84053.506419857804</v>
      </c>
      <c r="D22" s="11">
        <f t="shared" si="0"/>
        <v>0.96040670237742953</v>
      </c>
      <c r="E22" s="8">
        <f>INDEX('Payroll per Employee'!$C$3:$T$54,MATCH($B22,'Payroll per Employee'!$B$3:$B$54,0),MATCH($I$1,'Payroll per Employee'!$C$2:$T$2,0))</f>
        <v>45475.948868492436</v>
      </c>
      <c r="F22" s="11">
        <f t="shared" si="1"/>
        <v>47421.530272493888</v>
      </c>
      <c r="G22" s="14">
        <f t="shared" si="2"/>
        <v>-1945.581404001452</v>
      </c>
    </row>
    <row r="23" spans="1:7" x14ac:dyDescent="0.25">
      <c r="A23" s="5" t="s">
        <v>40</v>
      </c>
      <c r="B23" s="5" t="s">
        <v>41</v>
      </c>
      <c r="C23" s="8">
        <f>INDEX('Mean Zone'!$C$4:$I$55,MATCH($B23,'Mean Zone'!$B$4:$B$55,0),MATCH("Graduate Degree (5)",'Mean Zone'!$C$2:$I$2,0))</f>
        <v>83790.069318318303</v>
      </c>
      <c r="D23" s="11">
        <f t="shared" si="0"/>
        <v>0.9573966345200623</v>
      </c>
      <c r="E23" s="8">
        <f>INDEX('Payroll per Employee'!$C$3:$T$54,MATCH($B23,'Payroll per Employee'!$B$3:$B$54,0),MATCH($I$1,'Payroll per Employee'!$C$2:$T$2,0))</f>
        <v>40701.415666711611</v>
      </c>
      <c r="F23" s="11">
        <f t="shared" si="1"/>
        <v>47272.903629565371</v>
      </c>
      <c r="G23" s="14">
        <f t="shared" si="2"/>
        <v>-6571.4879628537601</v>
      </c>
    </row>
    <row r="24" spans="1:7" x14ac:dyDescent="0.25">
      <c r="A24" s="5" t="s">
        <v>42</v>
      </c>
      <c r="B24" s="5" t="s">
        <v>43</v>
      </c>
      <c r="C24" s="8">
        <f>INDEX('Mean Zone'!$C$4:$I$55,MATCH($B24,'Mean Zone'!$B$4:$B$55,0),MATCH("Graduate Degree (5)",'Mean Zone'!$C$2:$I$2,0))</f>
        <v>93719.779901962596</v>
      </c>
      <c r="D24" s="11">
        <f t="shared" si="0"/>
        <v>1.070854847072954</v>
      </c>
      <c r="E24" s="8">
        <f>INDEX('Payroll per Employee'!$C$3:$T$54,MATCH($B24,'Payroll per Employee'!$B$3:$B$54,0),MATCH($I$1,'Payroll per Employee'!$C$2:$T$2,0))</f>
        <v>51645.653066778832</v>
      </c>
      <c r="F24" s="11">
        <f t="shared" si="1"/>
        <v>52875.074093308736</v>
      </c>
      <c r="G24" s="14">
        <f t="shared" si="2"/>
        <v>-1229.4210265299043</v>
      </c>
    </row>
    <row r="25" spans="1:7" x14ac:dyDescent="0.25">
      <c r="A25" s="5" t="s">
        <v>44</v>
      </c>
      <c r="B25" s="5" t="s">
        <v>45</v>
      </c>
      <c r="C25" s="8">
        <f>INDEX('Mean Zone'!$C$4:$I$55,MATCH($B25,'Mean Zone'!$B$4:$B$55,0),MATCH("Graduate Degree (5)",'Mean Zone'!$C$2:$I$2,0))</f>
        <v>98687.801800984103</v>
      </c>
      <c r="D25" s="11">
        <f t="shared" si="0"/>
        <v>1.1276201354304052</v>
      </c>
      <c r="E25" s="8">
        <f>INDEX('Payroll per Employee'!$C$3:$T$54,MATCH($B25,'Payroll per Employee'!$B$3:$B$54,0),MATCH($I$1,'Payroll per Employee'!$C$2:$T$2,0))</f>
        <v>49069.491371774529</v>
      </c>
      <c r="F25" s="11">
        <f t="shared" si="1"/>
        <v>55677.945870032163</v>
      </c>
      <c r="G25" s="14">
        <f t="shared" si="2"/>
        <v>-6608.4544982576335</v>
      </c>
    </row>
    <row r="26" spans="1:7" x14ac:dyDescent="0.25">
      <c r="A26" s="5" t="s">
        <v>46</v>
      </c>
      <c r="B26" s="5" t="s">
        <v>47</v>
      </c>
      <c r="C26" s="8">
        <f>INDEX('Mean Zone'!$C$4:$I$55,MATCH($B26,'Mean Zone'!$B$4:$B$55,0),MATCH("Graduate Degree (5)",'Mean Zone'!$C$2:$I$2,0))</f>
        <v>87078.962926564302</v>
      </c>
      <c r="D26" s="11">
        <f t="shared" si="0"/>
        <v>0.9949759765285654</v>
      </c>
      <c r="E26" s="8">
        <f>INDEX('Payroll per Employee'!$C$3:$T$54,MATCH($B26,'Payroll per Employee'!$B$3:$B$54,0),MATCH($I$1,'Payroll per Employee'!$C$2:$T$2,0))</f>
        <v>49513.014988595634</v>
      </c>
      <c r="F26" s="11">
        <f t="shared" si="1"/>
        <v>49128.440351940611</v>
      </c>
      <c r="G26" s="14">
        <f t="shared" si="2"/>
        <v>384.57463665502291</v>
      </c>
    </row>
    <row r="27" spans="1:7" x14ac:dyDescent="0.25">
      <c r="A27" s="5" t="s">
        <v>48</v>
      </c>
      <c r="B27" s="5" t="s">
        <v>49</v>
      </c>
      <c r="C27" s="8">
        <f>INDEX('Mean Zone'!$C$4:$I$55,MATCH($B27,'Mean Zone'!$B$4:$B$55,0),MATCH("Graduate Degree (5)",'Mean Zone'!$C$2:$I$2,0))</f>
        <v>92415.155753461193</v>
      </c>
      <c r="D27" s="11">
        <f t="shared" si="0"/>
        <v>1.0559480355707016</v>
      </c>
      <c r="E27" s="8">
        <f>INDEX('Payroll per Employee'!$C$3:$T$54,MATCH($B27,'Payroll per Employee'!$B$3:$B$54,0),MATCH($I$1,'Payroll per Employee'!$C$2:$T$2,0))</f>
        <v>55354.411408435197</v>
      </c>
      <c r="F27" s="11">
        <f t="shared" si="1"/>
        <v>52139.027779626704</v>
      </c>
      <c r="G27" s="14">
        <f t="shared" si="2"/>
        <v>3215.3836288084931</v>
      </c>
    </row>
    <row r="28" spans="1:7" x14ac:dyDescent="0.25">
      <c r="A28" s="5" t="s">
        <v>50</v>
      </c>
      <c r="B28" s="5" t="s">
        <v>51</v>
      </c>
      <c r="C28" s="8">
        <f>INDEX('Mean Zone'!$C$4:$I$55,MATCH($B28,'Mean Zone'!$B$4:$B$55,0),MATCH("Graduate Degree (5)",'Mean Zone'!$C$2:$I$2,0))</f>
        <v>78034.935829975497</v>
      </c>
      <c r="D28" s="11">
        <f t="shared" si="0"/>
        <v>0.89163770296910683</v>
      </c>
      <c r="E28" s="8">
        <f>INDEX('Payroll per Employee'!$C$3:$T$54,MATCH($B28,'Payroll per Employee'!$B$3:$B$54,0),MATCH($I$1,'Payroll per Employee'!$C$2:$T$2,0))</f>
        <v>41347.062003780717</v>
      </c>
      <c r="F28" s="11">
        <f t="shared" si="1"/>
        <v>44025.957147922643</v>
      </c>
      <c r="G28" s="14">
        <f t="shared" si="2"/>
        <v>-2678.8951441419267</v>
      </c>
    </row>
    <row r="29" spans="1:7" x14ac:dyDescent="0.25">
      <c r="A29" s="5" t="s">
        <v>52</v>
      </c>
      <c r="B29" s="5" t="s">
        <v>53</v>
      </c>
      <c r="C29" s="8">
        <f>INDEX('Mean Zone'!$C$4:$I$55,MATCH($B29,'Mean Zone'!$B$4:$B$55,0),MATCH("Graduate Degree (5)",'Mean Zone'!$C$2:$I$2,0))</f>
        <v>80616.970815948705</v>
      </c>
      <c r="D29" s="11">
        <f t="shared" si="0"/>
        <v>0.92114038301096912</v>
      </c>
      <c r="E29" s="8">
        <f>INDEX('Payroll per Employee'!$C$3:$T$54,MATCH($B29,'Payroll per Employee'!$B$3:$B$54,0),MATCH($I$1,'Payroll per Employee'!$C$2:$T$2,0))</f>
        <v>42195.113340765514</v>
      </c>
      <c r="F29" s="11">
        <f t="shared" si="1"/>
        <v>45482.696497264522</v>
      </c>
      <c r="G29" s="14">
        <f t="shared" si="2"/>
        <v>-3287.5831564990076</v>
      </c>
    </row>
    <row r="30" spans="1:7" x14ac:dyDescent="0.25">
      <c r="A30" s="5" t="s">
        <v>54</v>
      </c>
      <c r="B30" s="5" t="s">
        <v>55</v>
      </c>
      <c r="C30" s="8">
        <f>INDEX('Mean Zone'!$C$4:$I$55,MATCH($B30,'Mean Zone'!$B$4:$B$55,0),MATCH("Graduate Degree (5)",'Mean Zone'!$C$2:$I$2,0))</f>
        <v>75796.500707024999</v>
      </c>
      <c r="D30" s="11">
        <f t="shared" si="0"/>
        <v>0.86606104131051831</v>
      </c>
      <c r="E30" s="8">
        <f>INDEX('Payroll per Employee'!$C$3:$T$54,MATCH($B30,'Payroll per Employee'!$B$3:$B$54,0),MATCH($I$1,'Payroll per Employee'!$C$2:$T$2,0))</f>
        <v>39644.477650727647</v>
      </c>
      <c r="F30" s="11">
        <f t="shared" si="1"/>
        <v>42763.070880980042</v>
      </c>
      <c r="G30" s="14">
        <f t="shared" si="2"/>
        <v>-3118.5932302523943</v>
      </c>
    </row>
    <row r="31" spans="1:7" x14ac:dyDescent="0.25">
      <c r="A31" s="5" t="s">
        <v>56</v>
      </c>
      <c r="B31" s="5" t="s">
        <v>57</v>
      </c>
      <c r="C31" s="8">
        <f>INDEX('Mean Zone'!$C$4:$I$55,MATCH($B31,'Mean Zone'!$B$4:$B$55,0),MATCH("Graduate Degree (5)",'Mean Zone'!$C$2:$I$2,0))</f>
        <v>80859.206275485194</v>
      </c>
      <c r="D31" s="11">
        <f t="shared" si="0"/>
        <v>0.9239081980469086</v>
      </c>
      <c r="E31" s="8">
        <f>INDEX('Payroll per Employee'!$C$3:$T$54,MATCH($B31,'Payroll per Employee'!$B$3:$B$54,0),MATCH($I$1,'Payroll per Employee'!$C$2:$T$2,0))</f>
        <v>40480.545937065588</v>
      </c>
      <c r="F31" s="11">
        <f t="shared" si="1"/>
        <v>45619.361541553109</v>
      </c>
      <c r="G31" s="14">
        <f t="shared" si="2"/>
        <v>-5138.8156044875213</v>
      </c>
    </row>
    <row r="32" spans="1:7" x14ac:dyDescent="0.25">
      <c r="A32" s="5" t="s">
        <v>58</v>
      </c>
      <c r="B32" s="5" t="s">
        <v>59</v>
      </c>
      <c r="C32" s="8">
        <f>INDEX('Mean Zone'!$C$4:$I$55,MATCH($B32,'Mean Zone'!$B$4:$B$55,0),MATCH("Graduate Degree (5)",'Mean Zone'!$C$2:$I$2,0))</f>
        <v>95661.050473786803</v>
      </c>
      <c r="D32" s="11">
        <f t="shared" si="0"/>
        <v>1.0930360664856824</v>
      </c>
      <c r="E32" s="8">
        <f>INDEX('Payroll per Employee'!$C$3:$T$54,MATCH($B32,'Payroll per Employee'!$B$3:$B$54,0),MATCH($I$1,'Payroll per Employee'!$C$2:$T$2,0))</f>
        <v>53155.87083732312</v>
      </c>
      <c r="F32" s="11">
        <f t="shared" si="1"/>
        <v>53970.305275325372</v>
      </c>
      <c r="G32" s="14">
        <f t="shared" si="2"/>
        <v>-814.43443800225214</v>
      </c>
    </row>
    <row r="33" spans="1:7" x14ac:dyDescent="0.25">
      <c r="A33" s="5" t="s">
        <v>60</v>
      </c>
      <c r="B33" s="5" t="s">
        <v>61</v>
      </c>
      <c r="C33" s="8">
        <f>INDEX('Mean Zone'!$C$4:$I$55,MATCH($B33,'Mean Zone'!$B$4:$B$55,0),MATCH("Graduate Degree (5)",'Mean Zone'!$C$2:$I$2,0))</f>
        <v>90475.883363686502</v>
      </c>
      <c r="D33" s="11">
        <f t="shared" si="0"/>
        <v>1.0337896476556068</v>
      </c>
      <c r="E33" s="8">
        <f>INDEX('Payroll per Employee'!$C$3:$T$54,MATCH($B33,'Payroll per Employee'!$B$3:$B$54,0),MATCH($I$1,'Payroll per Employee'!$C$2:$T$2,0))</f>
        <v>48948.639536610724</v>
      </c>
      <c r="F33" s="11">
        <f t="shared" si="1"/>
        <v>51044.923937260573</v>
      </c>
      <c r="G33" s="14">
        <f t="shared" si="2"/>
        <v>-2096.284400649849</v>
      </c>
    </row>
    <row r="34" spans="1:7" x14ac:dyDescent="0.25">
      <c r="A34" s="5" t="s">
        <v>62</v>
      </c>
      <c r="B34" s="5" t="s">
        <v>63</v>
      </c>
      <c r="C34" s="8">
        <f>INDEX('Mean Zone'!$C$4:$I$55,MATCH($B34,'Mean Zone'!$B$4:$B$55,0),MATCH("Graduate Degree (5)",'Mean Zone'!$C$2:$I$2,0))</f>
        <v>100132.99248027299</v>
      </c>
      <c r="D34" s="11">
        <f t="shared" si="0"/>
        <v>1.144133079074533</v>
      </c>
      <c r="E34" s="8">
        <f>INDEX('Payroll per Employee'!$C$3:$T$54,MATCH($B34,'Payroll per Employee'!$B$3:$B$54,0),MATCH($I$1,'Payroll per Employee'!$C$2:$T$2,0))</f>
        <v>58716.378571273148</v>
      </c>
      <c r="F34" s="11">
        <f t="shared" si="1"/>
        <v>56493.297382021359</v>
      </c>
      <c r="G34" s="14">
        <f t="shared" si="2"/>
        <v>2223.0811892517886</v>
      </c>
    </row>
    <row r="35" spans="1:7" x14ac:dyDescent="0.25">
      <c r="A35" s="5" t="s">
        <v>64</v>
      </c>
      <c r="B35" s="5" t="s">
        <v>65</v>
      </c>
      <c r="C35" s="8">
        <f>INDEX('Mean Zone'!$C$4:$I$55,MATCH($B35,'Mean Zone'!$B$4:$B$55,0),MATCH("Graduate Degree (5)",'Mean Zone'!$C$2:$I$2,0))</f>
        <v>84775.173395307196</v>
      </c>
      <c r="D35" s="11">
        <f t="shared" si="0"/>
        <v>0.96865256658497312</v>
      </c>
      <c r="E35" s="8">
        <f>INDEX('Payroll per Employee'!$C$3:$T$54,MATCH($B35,'Payroll per Employee'!$B$3:$B$54,0),MATCH($I$1,'Payroll per Employee'!$C$2:$T$2,0))</f>
        <v>48976.196084063384</v>
      </c>
      <c r="F35" s="11">
        <f t="shared" si="1"/>
        <v>47828.68226151367</v>
      </c>
      <c r="G35" s="14">
        <f t="shared" si="2"/>
        <v>1147.513822549714</v>
      </c>
    </row>
    <row r="36" spans="1:7" x14ac:dyDescent="0.25">
      <c r="A36" s="5" t="s">
        <v>66</v>
      </c>
      <c r="B36" s="5" t="s">
        <v>67</v>
      </c>
      <c r="C36" s="8">
        <f>INDEX('Mean Zone'!$C$4:$I$55,MATCH($B36,'Mean Zone'!$B$4:$B$55,0),MATCH("Graduate Degree (5)",'Mean Zone'!$C$2:$I$2,0))</f>
        <v>99812.0430971936</v>
      </c>
      <c r="D36" s="11">
        <f t="shared" si="0"/>
        <v>1.1404658681304274</v>
      </c>
      <c r="E36" s="8">
        <f>INDEX('Payroll per Employee'!$C$3:$T$54,MATCH($B36,'Payroll per Employee'!$B$3:$B$54,0),MATCH($I$1,'Payroll per Employee'!$C$2:$T$2,0))</f>
        <v>54239.238961442788</v>
      </c>
      <c r="F36" s="11">
        <f t="shared" si="1"/>
        <v>56312.223307495398</v>
      </c>
      <c r="G36" s="14">
        <f t="shared" si="2"/>
        <v>-2072.9843460526099</v>
      </c>
    </row>
    <row r="37" spans="1:7" x14ac:dyDescent="0.25">
      <c r="A37" s="5" t="s">
        <v>68</v>
      </c>
      <c r="B37" s="5" t="s">
        <v>69</v>
      </c>
      <c r="C37" s="8">
        <f>INDEX('Mean Zone'!$C$4:$I$55,MATCH($B37,'Mean Zone'!$B$4:$B$55,0),MATCH("Graduate Degree (5)",'Mean Zone'!$C$2:$I$2,0))</f>
        <v>87563.491332661797</v>
      </c>
      <c r="D37" s="11">
        <f t="shared" si="0"/>
        <v>1.000512263454941</v>
      </c>
      <c r="E37" s="8">
        <f>INDEX('Payroll per Employee'!$C$3:$T$54,MATCH($B37,'Payroll per Employee'!$B$3:$B$54,0),MATCH($I$1,'Payroll per Employee'!$C$2:$T$2,0))</f>
        <v>44989.905875774661</v>
      </c>
      <c r="F37" s="11">
        <f t="shared" si="1"/>
        <v>49401.802873699817</v>
      </c>
      <c r="G37" s="14">
        <f t="shared" si="2"/>
        <v>-4411.896997925156</v>
      </c>
    </row>
    <row r="38" spans="1:7" x14ac:dyDescent="0.25">
      <c r="A38" s="5" t="s">
        <v>70</v>
      </c>
      <c r="B38" s="5" t="s">
        <v>71</v>
      </c>
      <c r="C38" s="8">
        <f>INDEX('Mean Zone'!$C$4:$I$55,MATCH($B38,'Mean Zone'!$B$4:$B$55,0),MATCH("Graduate Degree (5)",'Mean Zone'!$C$2:$I$2,0))</f>
        <v>78110.326505193603</v>
      </c>
      <c r="D38" s="11">
        <f t="shared" si="0"/>
        <v>0.89249912699363898</v>
      </c>
      <c r="E38" s="8">
        <f>INDEX('Payroll per Employee'!$C$3:$T$54,MATCH($B38,'Payroll per Employee'!$B$3:$B$54,0),MATCH($I$1,'Payroll per Employee'!$C$2:$T$2,0))</f>
        <v>41782.364034173785</v>
      </c>
      <c r="F38" s="11">
        <f t="shared" si="1"/>
        <v>44068.491259102506</v>
      </c>
      <c r="G38" s="14">
        <f t="shared" si="2"/>
        <v>-2286.1272249287213</v>
      </c>
    </row>
    <row r="39" spans="1:7" x14ac:dyDescent="0.25">
      <c r="A39" s="5" t="s">
        <v>72</v>
      </c>
      <c r="B39" s="5" t="s">
        <v>73</v>
      </c>
      <c r="C39" s="8">
        <f>INDEX('Mean Zone'!$C$4:$I$55,MATCH($B39,'Mean Zone'!$B$4:$B$55,0),MATCH("Graduate Degree (5)",'Mean Zone'!$C$2:$I$2,0))</f>
        <v>84985.496377526506</v>
      </c>
      <c r="D39" s="11">
        <f t="shared" si="0"/>
        <v>0.97105574535039485</v>
      </c>
      <c r="E39" s="8">
        <f>INDEX('Payroll per Employee'!$C$3:$T$54,MATCH($B39,'Payroll per Employee'!$B$3:$B$54,0),MATCH($I$1,'Payroll per Employee'!$C$2:$T$2,0))</f>
        <v>46892.112993743453</v>
      </c>
      <c r="F39" s="11">
        <f t="shared" si="1"/>
        <v>47947.342839675563</v>
      </c>
      <c r="G39" s="14">
        <f t="shared" si="2"/>
        <v>-1055.22984593211</v>
      </c>
    </row>
    <row r="40" spans="1:7" x14ac:dyDescent="0.25">
      <c r="A40" s="5" t="s">
        <v>74</v>
      </c>
      <c r="B40" s="5" t="s">
        <v>75</v>
      </c>
      <c r="C40" s="8">
        <f>INDEX('Mean Zone'!$C$4:$I$55,MATCH($B40,'Mean Zone'!$B$4:$B$55,0),MATCH("Graduate Degree (5)",'Mean Zone'!$C$2:$I$2,0))</f>
        <v>76516.924080948593</v>
      </c>
      <c r="D40" s="11">
        <f t="shared" si="0"/>
        <v>0.87429269595927805</v>
      </c>
      <c r="E40" s="8">
        <f>INDEX('Payroll per Employee'!$C$3:$T$54,MATCH($B40,'Payroll per Employee'!$B$3:$B$54,0),MATCH($I$1,'Payroll per Employee'!$C$2:$T$2,0))</f>
        <v>41464.188582204697</v>
      </c>
      <c r="F40" s="11">
        <f t="shared" si="1"/>
        <v>43169.52125159133</v>
      </c>
      <c r="G40" s="14">
        <f t="shared" si="2"/>
        <v>-1705.3326693866329</v>
      </c>
    </row>
    <row r="41" spans="1:7" x14ac:dyDescent="0.25">
      <c r="A41" s="5" t="s">
        <v>76</v>
      </c>
      <c r="B41" s="5" t="s">
        <v>77</v>
      </c>
      <c r="C41" s="8">
        <f>INDEX('Mean Zone'!$C$4:$I$55,MATCH($B41,'Mean Zone'!$B$4:$B$55,0),MATCH("Graduate Degree (5)",'Mean Zone'!$C$2:$I$2,0))</f>
        <v>92857.743474032395</v>
      </c>
      <c r="D41" s="11">
        <f t="shared" si="0"/>
        <v>1.0610051025668514</v>
      </c>
      <c r="E41" s="8">
        <f>INDEX('Payroll per Employee'!$C$3:$T$54,MATCH($B41,'Payroll per Employee'!$B$3:$B$54,0),MATCH($I$1,'Payroll per Employee'!$C$2:$T$2,0))</f>
        <v>52375.063334581304</v>
      </c>
      <c r="F41" s="11">
        <f t="shared" si="1"/>
        <v>52388.728094143778</v>
      </c>
      <c r="G41" s="14">
        <f t="shared" si="2"/>
        <v>-13.664759562474501</v>
      </c>
    </row>
    <row r="42" spans="1:7" x14ac:dyDescent="0.25">
      <c r="A42" s="5" t="s">
        <v>78</v>
      </c>
      <c r="B42" s="5" t="s">
        <v>79</v>
      </c>
      <c r="C42" s="8">
        <f>INDEX('Mean Zone'!$C$4:$I$55,MATCH($B42,'Mean Zone'!$B$4:$B$55,0),MATCH("Graduate Degree (5)",'Mean Zone'!$C$2:$I$2,0))</f>
        <v>89675.643295783506</v>
      </c>
      <c r="D42" s="11">
        <f t="shared" si="0"/>
        <v>1.0246459966949204</v>
      </c>
      <c r="E42" s="8">
        <f>INDEX('Payroll per Employee'!$C$3:$T$54,MATCH($B42,'Payroll per Employee'!$B$3:$B$54,0),MATCH($I$1,'Payroll per Employee'!$C$2:$T$2,0))</f>
        <v>55355.133012571787</v>
      </c>
      <c r="F42" s="11">
        <f t="shared" si="1"/>
        <v>50593.442372461053</v>
      </c>
      <c r="G42" s="14">
        <f t="shared" si="2"/>
        <v>4761.6906401107335</v>
      </c>
    </row>
    <row r="43" spans="1:7" x14ac:dyDescent="0.25">
      <c r="A43" s="5" t="s">
        <v>80</v>
      </c>
      <c r="B43" s="5" t="s">
        <v>81</v>
      </c>
      <c r="C43" s="8">
        <f>INDEX('Mean Zone'!$C$4:$I$55,MATCH($B43,'Mean Zone'!$B$4:$B$55,0),MATCH("Graduate Degree (5)",'Mean Zone'!$C$2:$I$2,0))</f>
        <v>93590.415521560193</v>
      </c>
      <c r="D43" s="11">
        <f t="shared" si="0"/>
        <v>1.0693767122124431</v>
      </c>
      <c r="E43" s="8">
        <f>INDEX('Payroll per Employee'!$C$3:$T$54,MATCH($B43,'Payroll per Employee'!$B$3:$B$54,0),MATCH($I$1,'Payroll per Employee'!$C$2:$T$2,0))</f>
        <v>49338.740310077519</v>
      </c>
      <c r="F43" s="11">
        <f t="shared" si="1"/>
        <v>52802.088953928695</v>
      </c>
      <c r="G43" s="14">
        <f t="shared" si="2"/>
        <v>-3463.3486438511754</v>
      </c>
    </row>
    <row r="44" spans="1:7" x14ac:dyDescent="0.25">
      <c r="A44" s="5" t="s">
        <v>82</v>
      </c>
      <c r="B44" s="5" t="s">
        <v>83</v>
      </c>
      <c r="C44" s="8">
        <f>INDEX('Mean Zone'!$C$4:$I$55,MATCH($B44,'Mean Zone'!$B$4:$B$55,0),MATCH("Graduate Degree (5)",'Mean Zone'!$C$2:$I$2,0))</f>
        <v>81173.756441366393</v>
      </c>
      <c r="D44" s="11">
        <f t="shared" si="0"/>
        <v>0.92750229067211365</v>
      </c>
      <c r="E44" s="8">
        <f>INDEX('Payroll per Employee'!$C$3:$T$54,MATCH($B44,'Payroll per Employee'!$B$3:$B$54,0),MATCH($I$1,'Payroll per Employee'!$C$2:$T$2,0))</f>
        <v>44737.522503072374</v>
      </c>
      <c r="F44" s="11">
        <f t="shared" si="1"/>
        <v>45796.825288741049</v>
      </c>
      <c r="G44" s="14">
        <f t="shared" si="2"/>
        <v>-1059.3027856686749</v>
      </c>
    </row>
    <row r="45" spans="1:7" x14ac:dyDescent="0.25">
      <c r="A45" s="5" t="s">
        <v>84</v>
      </c>
      <c r="B45" s="5" t="s">
        <v>85</v>
      </c>
      <c r="C45" s="8">
        <f>INDEX('Mean Zone'!$C$4:$I$55,MATCH($B45,'Mean Zone'!$B$4:$B$55,0),MATCH("Graduate Degree (5)",'Mean Zone'!$C$2:$I$2,0))</f>
        <v>79823.035206315995</v>
      </c>
      <c r="D45" s="11">
        <f t="shared" si="0"/>
        <v>0.91206876764089073</v>
      </c>
      <c r="E45" s="8">
        <f>INDEX('Payroll per Employee'!$C$3:$T$54,MATCH($B45,'Payroll per Employee'!$B$3:$B$54,0),MATCH($I$1,'Payroll per Employee'!$C$2:$T$2,0))</f>
        <v>47221.8883528601</v>
      </c>
      <c r="F45" s="11">
        <f t="shared" si="1"/>
        <v>45034.771798459646</v>
      </c>
      <c r="G45" s="14">
        <f t="shared" si="2"/>
        <v>2187.1165544004543</v>
      </c>
    </row>
    <row r="46" spans="1:7" x14ac:dyDescent="0.25">
      <c r="A46" s="5" t="s">
        <v>86</v>
      </c>
      <c r="B46" s="5" t="s">
        <v>87</v>
      </c>
      <c r="C46" s="8">
        <f>INDEX('Mean Zone'!$C$4:$I$55,MATCH($B46,'Mean Zone'!$B$4:$B$55,0),MATCH("Graduate Degree (5)",'Mean Zone'!$C$2:$I$2,0))</f>
        <v>80324.647007167194</v>
      </c>
      <c r="D46" s="11">
        <f t="shared" si="0"/>
        <v>0.91780025174011082</v>
      </c>
      <c r="E46" s="8">
        <f>INDEX('Payroll per Employee'!$C$3:$T$54,MATCH($B46,'Payroll per Employee'!$B$3:$B$54,0),MATCH($I$1,'Payroll per Employee'!$C$2:$T$2,0))</f>
        <v>40928.400873998544</v>
      </c>
      <c r="F46" s="11">
        <f t="shared" si="1"/>
        <v>45317.772475198646</v>
      </c>
      <c r="G46" s="14">
        <f t="shared" si="2"/>
        <v>-4389.3716012001023</v>
      </c>
    </row>
    <row r="47" spans="1:7" x14ac:dyDescent="0.25">
      <c r="A47" s="5" t="s">
        <v>88</v>
      </c>
      <c r="B47" s="5" t="s">
        <v>89</v>
      </c>
      <c r="C47" s="8">
        <f>INDEX('Mean Zone'!$C$4:$I$55,MATCH($B47,'Mean Zone'!$B$4:$B$55,0),MATCH("Graduate Degree (5)",'Mean Zone'!$C$2:$I$2,0))</f>
        <v>91409.8763651388</v>
      </c>
      <c r="D47" s="11">
        <f t="shared" si="0"/>
        <v>1.0444615776770352</v>
      </c>
      <c r="E47" s="8">
        <f>INDEX('Payroll per Employee'!$C$3:$T$54,MATCH($B47,'Payroll per Employee'!$B$3:$B$54,0),MATCH($I$1,'Payroll per Employee'!$C$2:$T$2,0))</f>
        <v>49236.484482738968</v>
      </c>
      <c r="F47" s="11">
        <f t="shared" si="1"/>
        <v>51571.866586998789</v>
      </c>
      <c r="G47" s="14">
        <f t="shared" si="2"/>
        <v>-2335.3821042598211</v>
      </c>
    </row>
    <row r="48" spans="1:7" x14ac:dyDescent="0.25">
      <c r="A48" s="5" t="s">
        <v>92</v>
      </c>
      <c r="B48" s="5" t="s">
        <v>93</v>
      </c>
      <c r="C48" s="8">
        <f>INDEX('Mean Zone'!$C$4:$I$55,MATCH($B48,'Mean Zone'!$B$4:$B$55,0),MATCH("Graduate Degree (5)",'Mean Zone'!$C$2:$I$2,0))</f>
        <v>83511.310073861299</v>
      </c>
      <c r="D48" s="11">
        <f t="shared" si="0"/>
        <v>0.95421149379090742</v>
      </c>
      <c r="E48" s="8">
        <f>INDEX('Payroll per Employee'!$C$3:$T$54,MATCH($B48,'Payroll per Employee'!$B$3:$B$54,0),MATCH($I$1,'Payroll per Employee'!$C$2:$T$2,0))</f>
        <v>46355.040556199303</v>
      </c>
      <c r="F48" s="11">
        <f t="shared" si="1"/>
        <v>47115.632499391177</v>
      </c>
      <c r="G48" s="14">
        <f t="shared" si="2"/>
        <v>-760.59194319187372</v>
      </c>
    </row>
    <row r="49" spans="1:7" x14ac:dyDescent="0.25">
      <c r="A49" s="5" t="s">
        <v>94</v>
      </c>
      <c r="B49" s="5" t="s">
        <v>95</v>
      </c>
      <c r="C49" s="8">
        <f>INDEX('Mean Zone'!$C$4:$I$55,MATCH($B49,'Mean Zone'!$B$4:$B$55,0),MATCH("Graduate Degree (5)",'Mean Zone'!$C$2:$I$2,0))</f>
        <v>82766.244528803101</v>
      </c>
      <c r="D49" s="11">
        <f t="shared" si="0"/>
        <v>0.94569827437076748</v>
      </c>
      <c r="E49" s="8">
        <f>INDEX('Payroll per Employee'!$C$3:$T$54,MATCH($B49,'Payroll per Employee'!$B$3:$B$54,0),MATCH($I$1,'Payroll per Employee'!$C$2:$T$2,0))</f>
        <v>50336.869947275925</v>
      </c>
      <c r="F49" s="11">
        <f t="shared" si="1"/>
        <v>46695.279443285683</v>
      </c>
      <c r="G49" s="14">
        <f t="shared" si="2"/>
        <v>3641.5905039902427</v>
      </c>
    </row>
    <row r="50" spans="1:7" x14ac:dyDescent="0.25">
      <c r="A50" s="5" t="s">
        <v>96</v>
      </c>
      <c r="B50" s="5" t="s">
        <v>97</v>
      </c>
      <c r="C50" s="8">
        <f>INDEX('Mean Zone'!$C$4:$I$55,MATCH($B50,'Mean Zone'!$B$4:$B$55,0),MATCH("Graduate Degree (5)",'Mean Zone'!$C$2:$I$2,0))</f>
        <v>91345.539997761894</v>
      </c>
      <c r="D50" s="11">
        <f t="shared" si="0"/>
        <v>1.0437264616650184</v>
      </c>
      <c r="E50" s="8">
        <f>INDEX('Payroll per Employee'!$C$3:$T$54,MATCH($B50,'Payroll per Employee'!$B$3:$B$54,0),MATCH($I$1,'Payroll per Employee'!$C$2:$T$2,0))</f>
        <v>48291.494090242428</v>
      </c>
      <c r="F50" s="11">
        <f t="shared" si="1"/>
        <v>51535.569124547357</v>
      </c>
      <c r="G50" s="14">
        <f t="shared" si="2"/>
        <v>-3244.0750343049294</v>
      </c>
    </row>
    <row r="51" spans="1:7" x14ac:dyDescent="0.25">
      <c r="A51" s="5" t="s">
        <v>98</v>
      </c>
      <c r="B51" s="5" t="s">
        <v>99</v>
      </c>
      <c r="C51" s="8">
        <f>INDEX('Mean Zone'!$C$4:$I$55,MATCH($B51,'Mean Zone'!$B$4:$B$55,0),MATCH("Graduate Degree (5)",'Mean Zone'!$C$2:$I$2,0))</f>
        <v>94066.552388122596</v>
      </c>
      <c r="D51" s="11">
        <f t="shared" si="0"/>
        <v>1.0748171162761513</v>
      </c>
      <c r="E51" s="8">
        <f>INDEX('Payroll per Employee'!$C$3:$T$54,MATCH($B51,'Payroll per Employee'!$B$3:$B$54,0),MATCH($I$1,'Payroll per Employee'!$C$2:$T$2,0))</f>
        <v>45545.789394428313</v>
      </c>
      <c r="F51" s="11">
        <f t="shared" si="1"/>
        <v>53070.717114647574</v>
      </c>
      <c r="G51" s="14">
        <f t="shared" si="2"/>
        <v>-7524.9277202192607</v>
      </c>
    </row>
    <row r="52" spans="1:7" x14ac:dyDescent="0.25">
      <c r="A52" s="5" t="s">
        <v>100</v>
      </c>
      <c r="B52" s="5" t="s">
        <v>101</v>
      </c>
      <c r="C52" s="8">
        <f>INDEX('Mean Zone'!$C$4:$I$55,MATCH($B52,'Mean Zone'!$B$4:$B$55,0),MATCH("Graduate Degree (5)",'Mean Zone'!$C$2:$I$2,0))</f>
        <v>75111.907572237906</v>
      </c>
      <c r="D52" s="11">
        <f t="shared" si="0"/>
        <v>0.85823878780729301</v>
      </c>
      <c r="E52" s="8">
        <f>INDEX('Payroll per Employee'!$C$3:$T$54,MATCH($B52,'Payroll per Employee'!$B$3:$B$54,0),MATCH($I$1,'Payroll per Employee'!$C$2:$T$2,0))</f>
        <v>44395.734124113987</v>
      </c>
      <c r="F52" s="11">
        <f t="shared" si="1"/>
        <v>42376.835309753733</v>
      </c>
      <c r="G52" s="14">
        <f t="shared" si="2"/>
        <v>2018.8988143602546</v>
      </c>
    </row>
    <row r="53" spans="1:7" x14ac:dyDescent="0.25">
      <c r="A53" s="5" t="s">
        <v>102</v>
      </c>
      <c r="B53" s="5" t="s">
        <v>103</v>
      </c>
      <c r="C53" s="8">
        <f>INDEX('Mean Zone'!$C$4:$I$55,MATCH($B53,'Mean Zone'!$B$4:$B$55,0),MATCH("Graduate Degree (5)",'Mean Zone'!$C$2:$I$2,0))</f>
        <v>85071.947822115093</v>
      </c>
      <c r="D53" s="11">
        <f t="shared" si="0"/>
        <v>0.97204355121774733</v>
      </c>
      <c r="E53" s="8">
        <f>INDEX('Payroll per Employee'!$C$3:$T$54,MATCH($B53,'Payroll per Employee'!$B$3:$B$54,0),MATCH($I$1,'Payroll per Employee'!$C$2:$T$2,0))</f>
        <v>48197.809648253911</v>
      </c>
      <c r="F53" s="11">
        <f t="shared" si="1"/>
        <v>47996.117245066576</v>
      </c>
      <c r="G53" s="14">
        <f t="shared" si="2"/>
        <v>201.692403187335</v>
      </c>
    </row>
    <row r="54" spans="1:7" x14ac:dyDescent="0.25">
      <c r="A54" s="6" t="s">
        <v>104</v>
      </c>
      <c r="B54" s="6" t="s">
        <v>105</v>
      </c>
      <c r="C54" s="8">
        <f>INDEX('Mean Zone'!$C$4:$I$55,MATCH($B54,'Mean Zone'!$B$4:$B$55,0),MATCH("Graduate Degree (5)",'Mean Zone'!$C$2:$I$2,0))</f>
        <v>83414.754492587599</v>
      </c>
      <c r="D54" s="11">
        <f t="shared" si="0"/>
        <v>0.95310823669483813</v>
      </c>
      <c r="E54" s="8">
        <f>INDEX('Payroll per Employee'!$C$3:$T$54,MATCH($B54,'Payroll per Employee'!$B$3:$B$54,0),MATCH($I$1,'Payroll per Employee'!$C$2:$T$2,0))</f>
        <v>40372.377544529263</v>
      </c>
      <c r="F54" s="11">
        <f t="shared" si="1"/>
        <v>47061.157515355677</v>
      </c>
      <c r="G54" s="14">
        <f t="shared" si="2"/>
        <v>-6688.7799708264138</v>
      </c>
    </row>
    <row r="55" spans="1:7"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tabSelected="1" workbookViewId="0">
      <selection activeCell="E4" sqref="E4"/>
    </sheetView>
  </sheetViews>
  <sheetFormatPr defaultColWidth="8.875" defaultRowHeight="15.75" x14ac:dyDescent="0.25"/>
  <cols>
    <col min="2" max="2" width="17.125" bestFit="1" customWidth="1"/>
    <col min="3" max="3" width="12.125" bestFit="1" customWidth="1"/>
    <col min="4" max="4" width="18.125" bestFit="1" customWidth="1"/>
    <col min="5" max="5" width="21.5" bestFit="1" customWidth="1"/>
    <col min="6" max="6" width="14.625" bestFit="1" customWidth="1"/>
    <col min="7" max="7" width="18.625" bestFit="1" customWidth="1"/>
    <col min="8" max="8" width="17.625" bestFit="1" customWidth="1"/>
    <col min="9" max="9" width="11.5" bestFit="1" customWidth="1"/>
    <col min="10" max="10" width="11.625" bestFit="1" customWidth="1"/>
  </cols>
  <sheetData>
    <row r="1" spans="1:11" x14ac:dyDescent="0.25">
      <c r="A1" s="48" t="s">
        <v>187</v>
      </c>
      <c r="B1" s="49"/>
      <c r="C1" s="49"/>
      <c r="D1" s="49"/>
      <c r="E1" s="49"/>
      <c r="F1" s="49"/>
      <c r="G1" s="49"/>
      <c r="H1" s="49"/>
      <c r="I1" s="50"/>
    </row>
    <row r="2" spans="1:11" x14ac:dyDescent="0.25">
      <c r="A2" s="51" t="s">
        <v>0</v>
      </c>
      <c r="B2" s="51" t="s">
        <v>109</v>
      </c>
      <c r="C2" s="17" t="s">
        <v>164</v>
      </c>
      <c r="D2" s="17" t="s">
        <v>159</v>
      </c>
      <c r="E2" s="17" t="s">
        <v>160</v>
      </c>
      <c r="F2" s="17" t="s">
        <v>161</v>
      </c>
      <c r="G2" s="17" t="s">
        <v>162</v>
      </c>
      <c r="H2" s="17" t="s">
        <v>163</v>
      </c>
      <c r="I2" s="3" t="s">
        <v>158</v>
      </c>
    </row>
    <row r="3" spans="1:11" x14ac:dyDescent="0.25">
      <c r="A3" s="52"/>
      <c r="B3" s="52"/>
      <c r="C3" s="3" t="s">
        <v>110</v>
      </c>
      <c r="D3" s="3" t="s">
        <v>110</v>
      </c>
      <c r="E3" s="3" t="s">
        <v>110</v>
      </c>
      <c r="F3" s="3" t="s">
        <v>110</v>
      </c>
      <c r="G3" s="3" t="s">
        <v>110</v>
      </c>
      <c r="H3" s="3" t="s">
        <v>110</v>
      </c>
      <c r="I3" s="3" t="s">
        <v>110</v>
      </c>
    </row>
    <row r="4" spans="1:11" x14ac:dyDescent="0.25">
      <c r="A4" s="4" t="s">
        <v>90</v>
      </c>
      <c r="B4" s="4" t="s">
        <v>91</v>
      </c>
      <c r="C4" s="7">
        <v>44129.947274588791</v>
      </c>
      <c r="D4" s="7">
        <v>21297.340242697806</v>
      </c>
      <c r="E4" s="7">
        <v>30662.499011612046</v>
      </c>
      <c r="F4" s="7">
        <v>50117.598178644665</v>
      </c>
      <c r="G4" s="7">
        <v>65288.240997770139</v>
      </c>
      <c r="H4" s="7">
        <v>87518.658722172971</v>
      </c>
      <c r="I4" s="7">
        <v>44525.354919991696</v>
      </c>
    </row>
    <row r="5" spans="1:11" x14ac:dyDescent="0.25">
      <c r="A5" s="5" t="s">
        <v>2</v>
      </c>
      <c r="B5" s="5" t="s">
        <v>3</v>
      </c>
      <c r="C5" s="8">
        <v>40086.7155630052</v>
      </c>
      <c r="D5" s="8">
        <v>19275.078857290398</v>
      </c>
      <c r="E5" s="8">
        <v>27429.705803418201</v>
      </c>
      <c r="F5" s="8">
        <v>46683.653717435198</v>
      </c>
      <c r="G5" s="8">
        <v>63081.487719698503</v>
      </c>
      <c r="H5" s="8">
        <v>84672.975582429295</v>
      </c>
      <c r="I5" s="8">
        <v>40860.114431573675</v>
      </c>
      <c r="K5" s="1"/>
    </row>
    <row r="6" spans="1:11" x14ac:dyDescent="0.25">
      <c r="A6" s="5" t="s">
        <v>4</v>
      </c>
      <c r="B6" s="5" t="s">
        <v>5</v>
      </c>
      <c r="C6" s="8">
        <v>51362.648518031099</v>
      </c>
      <c r="D6" s="8">
        <v>24777.4510941144</v>
      </c>
      <c r="E6" s="8">
        <v>37037.905595208802</v>
      </c>
      <c r="F6" s="8">
        <v>58564.453243552198</v>
      </c>
      <c r="G6" s="8">
        <v>70242.904103554596</v>
      </c>
      <c r="H6" s="8">
        <v>99035.607731641503</v>
      </c>
      <c r="I6" s="8">
        <v>51541.099389280564</v>
      </c>
    </row>
    <row r="7" spans="1:11" x14ac:dyDescent="0.25">
      <c r="A7" s="5" t="s">
        <v>6</v>
      </c>
      <c r="B7" s="5" t="s">
        <v>7</v>
      </c>
      <c r="C7" s="8">
        <v>43646.789439403197</v>
      </c>
      <c r="D7" s="8">
        <v>21220.549658390999</v>
      </c>
      <c r="E7" s="8">
        <v>30132.135262941101</v>
      </c>
      <c r="F7" s="8">
        <v>49645.896090102899</v>
      </c>
      <c r="G7" s="8">
        <v>62856.643550241402</v>
      </c>
      <c r="H7" s="8">
        <v>89842.408767803601</v>
      </c>
      <c r="I7" s="8">
        <v>44011.38401077751</v>
      </c>
    </row>
    <row r="8" spans="1:11" x14ac:dyDescent="0.25">
      <c r="A8" s="5" t="s">
        <v>8</v>
      </c>
      <c r="B8" s="5" t="s">
        <v>9</v>
      </c>
      <c r="C8" s="8">
        <v>37405.421663614601</v>
      </c>
      <c r="D8" s="8">
        <v>19077.095767127801</v>
      </c>
      <c r="E8" s="8">
        <v>26552.529809439799</v>
      </c>
      <c r="F8" s="8">
        <v>42839.910154723199</v>
      </c>
      <c r="G8" s="8">
        <v>58173.853081583598</v>
      </c>
      <c r="H8" s="8">
        <v>78607.5377957413</v>
      </c>
      <c r="I8" s="8">
        <v>38195.002724107224</v>
      </c>
    </row>
    <row r="9" spans="1:11" x14ac:dyDescent="0.25">
      <c r="A9" s="5" t="s">
        <v>10</v>
      </c>
      <c r="B9" s="5" t="s">
        <v>11</v>
      </c>
      <c r="C9" s="8">
        <v>51727.357095352803</v>
      </c>
      <c r="D9" s="8">
        <v>23025.3338529844</v>
      </c>
      <c r="E9" s="8">
        <v>33674.991585898701</v>
      </c>
      <c r="F9" s="8">
        <v>60373.531611879102</v>
      </c>
      <c r="G9" s="8">
        <v>78113.635791720706</v>
      </c>
      <c r="H9" s="8">
        <v>105948.466122944</v>
      </c>
      <c r="I9" s="8">
        <v>52184.424822008557</v>
      </c>
    </row>
    <row r="10" spans="1:11" x14ac:dyDescent="0.25">
      <c r="A10" s="5" t="s">
        <v>12</v>
      </c>
      <c r="B10" s="5" t="s">
        <v>13</v>
      </c>
      <c r="C10" s="8">
        <v>47508.8323961059</v>
      </c>
      <c r="D10" s="8">
        <v>22427.737335363301</v>
      </c>
      <c r="E10" s="8">
        <v>32056.3854937172</v>
      </c>
      <c r="F10" s="8">
        <v>53361.005101802999</v>
      </c>
      <c r="G10" s="8">
        <v>69999.840711413897</v>
      </c>
      <c r="H10" s="8">
        <v>91349.985160411496</v>
      </c>
      <c r="I10" s="8">
        <v>47670.73167887934</v>
      </c>
    </row>
    <row r="11" spans="1:11" x14ac:dyDescent="0.25">
      <c r="A11" s="5" t="s">
        <v>14</v>
      </c>
      <c r="B11" s="5" t="s">
        <v>15</v>
      </c>
      <c r="C11" s="8">
        <v>52622.3361784847</v>
      </c>
      <c r="D11" s="8">
        <v>23412.727129969</v>
      </c>
      <c r="E11" s="8">
        <v>35032.970438274198</v>
      </c>
      <c r="F11" s="8">
        <v>59593.620354343002</v>
      </c>
      <c r="G11" s="8">
        <v>75990.326731272493</v>
      </c>
      <c r="H11" s="8">
        <v>98962.866812909502</v>
      </c>
      <c r="I11" s="8">
        <v>52551.615735178326</v>
      </c>
    </row>
    <row r="12" spans="1:11" x14ac:dyDescent="0.25">
      <c r="A12" s="5" t="s">
        <v>16</v>
      </c>
      <c r="B12" s="5" t="s">
        <v>17</v>
      </c>
      <c r="C12" s="8">
        <v>47804.067261685297</v>
      </c>
      <c r="D12" s="8">
        <v>21206.250920754599</v>
      </c>
      <c r="E12" s="8">
        <v>31152.8859811234</v>
      </c>
      <c r="F12" s="8">
        <v>54672.489312706697</v>
      </c>
      <c r="G12" s="8">
        <v>71559.517539457302</v>
      </c>
      <c r="H12" s="8">
        <v>101361.67250251101</v>
      </c>
      <c r="I12" s="8">
        <v>48012.864141813217</v>
      </c>
    </row>
    <row r="13" spans="1:11" x14ac:dyDescent="0.25">
      <c r="A13" s="5" t="s">
        <v>18</v>
      </c>
      <c r="B13" s="5" t="s">
        <v>19</v>
      </c>
      <c r="C13" s="8">
        <v>66405.7303726604</v>
      </c>
      <c r="D13" s="8">
        <v>26253.498175225101</v>
      </c>
      <c r="E13" s="8">
        <v>36411.1092039266</v>
      </c>
      <c r="F13" s="8">
        <v>63345.233613189797</v>
      </c>
      <c r="G13" s="8">
        <v>79582.026996587505</v>
      </c>
      <c r="H13" s="8">
        <v>99198.1649832291</v>
      </c>
      <c r="I13" s="8">
        <v>62764.856361915095</v>
      </c>
    </row>
    <row r="14" spans="1:11" x14ac:dyDescent="0.25">
      <c r="A14" s="5" t="s">
        <v>20</v>
      </c>
      <c r="B14" s="5" t="s">
        <v>21</v>
      </c>
      <c r="C14" s="8">
        <v>41637.8199565123</v>
      </c>
      <c r="D14" s="8">
        <v>20821.387455718501</v>
      </c>
      <c r="E14" s="8">
        <v>28795.105418594201</v>
      </c>
      <c r="F14" s="8">
        <v>47934.573736139297</v>
      </c>
      <c r="G14" s="8">
        <v>64096.649507062699</v>
      </c>
      <c r="H14" s="8">
        <v>88876.146335270605</v>
      </c>
      <c r="I14" s="8">
        <v>42412.103503129278</v>
      </c>
    </row>
    <row r="15" spans="1:11" x14ac:dyDescent="0.25">
      <c r="A15" s="5" t="s">
        <v>22</v>
      </c>
      <c r="B15" s="5" t="s">
        <v>23</v>
      </c>
      <c r="C15" s="8">
        <v>43124.880152981699</v>
      </c>
      <c r="D15" s="8">
        <v>20012.4332941711</v>
      </c>
      <c r="E15" s="8">
        <v>28867.381437039199</v>
      </c>
      <c r="F15" s="8">
        <v>48132.523715711301</v>
      </c>
      <c r="G15" s="8">
        <v>66874.352947758904</v>
      </c>
      <c r="H15" s="8">
        <v>87978.156406208902</v>
      </c>
      <c r="I15" s="8">
        <v>43554.930174794783</v>
      </c>
    </row>
    <row r="16" spans="1:11" x14ac:dyDescent="0.25">
      <c r="A16" s="5" t="s">
        <v>24</v>
      </c>
      <c r="B16" s="5" t="s">
        <v>25</v>
      </c>
      <c r="C16" s="8">
        <v>45304.198941003902</v>
      </c>
      <c r="D16" s="8">
        <v>23771.621082182399</v>
      </c>
      <c r="E16" s="8">
        <v>34136.733782572199</v>
      </c>
      <c r="F16" s="8">
        <v>54131.097460776902</v>
      </c>
      <c r="G16" s="8">
        <v>61463.286316465899</v>
      </c>
      <c r="H16" s="8">
        <v>90683.980787530701</v>
      </c>
      <c r="I16" s="8">
        <v>46034.222401273262</v>
      </c>
    </row>
    <row r="17" spans="1:9" x14ac:dyDescent="0.25">
      <c r="A17" s="5" t="s">
        <v>26</v>
      </c>
      <c r="B17" s="5" t="s">
        <v>27</v>
      </c>
      <c r="C17" s="8">
        <v>38481.039765424597</v>
      </c>
      <c r="D17" s="8">
        <v>20278.636860861501</v>
      </c>
      <c r="E17" s="8">
        <v>28131.431704537099</v>
      </c>
      <c r="F17" s="8">
        <v>43949.933549584799</v>
      </c>
      <c r="G17" s="8">
        <v>57854.6714439641</v>
      </c>
      <c r="H17" s="8">
        <v>79988.906393659199</v>
      </c>
      <c r="I17" s="8">
        <v>39238.72457688245</v>
      </c>
    </row>
    <row r="18" spans="1:9" x14ac:dyDescent="0.25">
      <c r="A18" s="5" t="s">
        <v>28</v>
      </c>
      <c r="B18" s="5" t="s">
        <v>29</v>
      </c>
      <c r="C18" s="8">
        <v>46858.120754293297</v>
      </c>
      <c r="D18" s="8">
        <v>21820.1625250871</v>
      </c>
      <c r="E18" s="8">
        <v>32283.358788450299</v>
      </c>
      <c r="F18" s="8">
        <v>52542.083562543899</v>
      </c>
      <c r="G18" s="8">
        <v>69075.883064698704</v>
      </c>
      <c r="H18" s="8">
        <v>86762.273383318403</v>
      </c>
      <c r="I18" s="8">
        <v>46987.613628446423</v>
      </c>
    </row>
    <row r="19" spans="1:9" x14ac:dyDescent="0.25">
      <c r="A19" s="5" t="s">
        <v>30</v>
      </c>
      <c r="B19" s="5" t="s">
        <v>31</v>
      </c>
      <c r="C19" s="8">
        <v>40842.775618355903</v>
      </c>
      <c r="D19" s="8">
        <v>20143.658095087801</v>
      </c>
      <c r="E19" s="8">
        <v>29632.414181108001</v>
      </c>
      <c r="F19" s="8">
        <v>47226.751395553998</v>
      </c>
      <c r="G19" s="8">
        <v>61065.027356064398</v>
      </c>
      <c r="H19" s="8">
        <v>82078.502266119001</v>
      </c>
      <c r="I19" s="8">
        <v>41543.656517751137</v>
      </c>
    </row>
    <row r="20" spans="1:9" x14ac:dyDescent="0.25">
      <c r="A20" s="5" t="s">
        <v>32</v>
      </c>
      <c r="B20" s="5" t="s">
        <v>33</v>
      </c>
      <c r="C20" s="8">
        <v>39902.821265963001</v>
      </c>
      <c r="D20" s="8">
        <v>20178.2288653795</v>
      </c>
      <c r="E20" s="8">
        <v>29657.5992065313</v>
      </c>
      <c r="F20" s="8">
        <v>45147.310632663401</v>
      </c>
      <c r="G20" s="8">
        <v>59107.944780441503</v>
      </c>
      <c r="H20" s="8">
        <v>81334.999003800694</v>
      </c>
      <c r="I20" s="8">
        <v>40581.826344343739</v>
      </c>
    </row>
    <row r="21" spans="1:9" x14ac:dyDescent="0.25">
      <c r="A21" s="5" t="s">
        <v>34</v>
      </c>
      <c r="B21" s="5" t="s">
        <v>35</v>
      </c>
      <c r="C21" s="8">
        <v>41081.014809057502</v>
      </c>
      <c r="D21" s="8">
        <v>20005.755679296901</v>
      </c>
      <c r="E21" s="8">
        <v>28974.829745266801</v>
      </c>
      <c r="F21" s="8">
        <v>46511.530185424599</v>
      </c>
      <c r="G21" s="8">
        <v>63455.5447272452</v>
      </c>
      <c r="H21" s="8">
        <v>81211.539376797402</v>
      </c>
      <c r="I21" s="8">
        <v>41676.943602520631</v>
      </c>
    </row>
    <row r="22" spans="1:9" x14ac:dyDescent="0.25">
      <c r="A22" s="5" t="s">
        <v>36</v>
      </c>
      <c r="B22" s="5" t="s">
        <v>37</v>
      </c>
      <c r="C22" s="8">
        <v>39343.658653965002</v>
      </c>
      <c r="D22" s="8">
        <v>19539.918357674102</v>
      </c>
      <c r="E22" s="8">
        <v>28331.493084906</v>
      </c>
      <c r="F22" s="8">
        <v>44225.401416750203</v>
      </c>
      <c r="G22" s="8">
        <v>58554.075443045302</v>
      </c>
      <c r="H22" s="8">
        <v>79366.536039097395</v>
      </c>
      <c r="I22" s="8">
        <v>39871.824530396203</v>
      </c>
    </row>
    <row r="23" spans="1:9" x14ac:dyDescent="0.25">
      <c r="A23" s="5" t="s">
        <v>38</v>
      </c>
      <c r="B23" s="5" t="s">
        <v>39</v>
      </c>
      <c r="C23" s="8">
        <v>39734.323259374498</v>
      </c>
      <c r="D23" s="8">
        <v>19656.212130487402</v>
      </c>
      <c r="E23" s="8">
        <v>28345.909822305199</v>
      </c>
      <c r="F23" s="8">
        <v>45675.031780169898</v>
      </c>
      <c r="G23" s="8">
        <v>59232.198762659202</v>
      </c>
      <c r="H23" s="8">
        <v>84053.506419857804</v>
      </c>
      <c r="I23" s="8">
        <v>40413.819301948708</v>
      </c>
    </row>
    <row r="24" spans="1:9" x14ac:dyDescent="0.25">
      <c r="A24" s="5" t="s">
        <v>40</v>
      </c>
      <c r="B24" s="5" t="s">
        <v>41</v>
      </c>
      <c r="C24" s="8">
        <v>40775.767902914296</v>
      </c>
      <c r="D24" s="8">
        <v>20848.389729777598</v>
      </c>
      <c r="E24" s="8">
        <v>29881.046641806399</v>
      </c>
      <c r="F24" s="8">
        <v>45987.470848118202</v>
      </c>
      <c r="G24" s="8">
        <v>58610.585233343903</v>
      </c>
      <c r="H24" s="8">
        <v>83790.069318318303</v>
      </c>
      <c r="I24" s="8">
        <v>41298.758809761748</v>
      </c>
    </row>
    <row r="25" spans="1:9" x14ac:dyDescent="0.25">
      <c r="A25" s="5" t="s">
        <v>42</v>
      </c>
      <c r="B25" s="5" t="s">
        <v>43</v>
      </c>
      <c r="C25" s="8">
        <v>50611.244095222697</v>
      </c>
      <c r="D25" s="8">
        <v>21867.425116877399</v>
      </c>
      <c r="E25" s="8">
        <v>32432.4498526034</v>
      </c>
      <c r="F25" s="8">
        <v>55909.371073892202</v>
      </c>
      <c r="G25" s="8">
        <v>75110.942911732898</v>
      </c>
      <c r="H25" s="8">
        <v>93719.779901962596</v>
      </c>
      <c r="I25" s="8">
        <v>50339.794430691807</v>
      </c>
    </row>
    <row r="26" spans="1:9" x14ac:dyDescent="0.25">
      <c r="A26" s="5" t="s">
        <v>44</v>
      </c>
      <c r="B26" s="5" t="s">
        <v>45</v>
      </c>
      <c r="C26" s="8">
        <v>53710.834542281598</v>
      </c>
      <c r="D26" s="8">
        <v>24148.3992433452</v>
      </c>
      <c r="E26" s="8">
        <v>35127.287540876598</v>
      </c>
      <c r="F26" s="8">
        <v>59061.547743619398</v>
      </c>
      <c r="G26" s="8">
        <v>77379.723190793899</v>
      </c>
      <c r="H26" s="8">
        <v>98687.801800984103</v>
      </c>
      <c r="I26" s="8">
        <v>53376.852254399229</v>
      </c>
    </row>
    <row r="27" spans="1:9" x14ac:dyDescent="0.25">
      <c r="A27" s="5" t="s">
        <v>46</v>
      </c>
      <c r="B27" s="5" t="s">
        <v>47</v>
      </c>
      <c r="C27" s="8">
        <v>43832.9706242826</v>
      </c>
      <c r="D27" s="8">
        <v>20961.417913605801</v>
      </c>
      <c r="E27" s="8">
        <v>30735.2504275631</v>
      </c>
      <c r="F27" s="8">
        <v>49239.767014465899</v>
      </c>
      <c r="G27" s="8">
        <v>64605.198222724001</v>
      </c>
      <c r="H27" s="8">
        <v>87078.962926564302</v>
      </c>
      <c r="I27" s="8">
        <v>44208.416819453108</v>
      </c>
    </row>
    <row r="28" spans="1:9" x14ac:dyDescent="0.25">
      <c r="A28" s="5" t="s">
        <v>48</v>
      </c>
      <c r="B28" s="5" t="s">
        <v>49</v>
      </c>
      <c r="C28" s="8">
        <v>46175.294531328102</v>
      </c>
      <c r="D28" s="8">
        <v>21112.453535547898</v>
      </c>
      <c r="E28" s="8">
        <v>31902.095359887498</v>
      </c>
      <c r="F28" s="8">
        <v>51778.116651032899</v>
      </c>
      <c r="G28" s="8">
        <v>68181.862039530402</v>
      </c>
      <c r="H28" s="8">
        <v>92415.155753461193</v>
      </c>
      <c r="I28" s="8">
        <v>46493.429274656832</v>
      </c>
    </row>
    <row r="29" spans="1:9" x14ac:dyDescent="0.25">
      <c r="A29" s="5" t="s">
        <v>50</v>
      </c>
      <c r="B29" s="5" t="s">
        <v>51</v>
      </c>
      <c r="C29" s="8">
        <v>35913.846061045901</v>
      </c>
      <c r="D29" s="8">
        <v>19180.258871980601</v>
      </c>
      <c r="E29" s="8">
        <v>26563.559690585898</v>
      </c>
      <c r="F29" s="8">
        <v>43218.396342139</v>
      </c>
      <c r="G29" s="8">
        <v>55264.836411303302</v>
      </c>
      <c r="H29" s="8">
        <v>78034.935829975497</v>
      </c>
      <c r="I29" s="8">
        <v>37003.480399428816</v>
      </c>
    </row>
    <row r="30" spans="1:9" x14ac:dyDescent="0.25">
      <c r="A30" s="5" t="s">
        <v>52</v>
      </c>
      <c r="B30" s="5" t="s">
        <v>53</v>
      </c>
      <c r="C30" s="8">
        <v>41145.468438621603</v>
      </c>
      <c r="D30" s="8">
        <v>20398.330955532001</v>
      </c>
      <c r="E30" s="8">
        <v>29854.264138500901</v>
      </c>
      <c r="F30" s="8">
        <v>45952.459724251501</v>
      </c>
      <c r="G30" s="8">
        <v>61924.944877608301</v>
      </c>
      <c r="H30" s="8">
        <v>80616.970815948705</v>
      </c>
      <c r="I30" s="8">
        <v>41678.67932804102</v>
      </c>
    </row>
    <row r="31" spans="1:9" x14ac:dyDescent="0.25">
      <c r="A31" s="5" t="s">
        <v>54</v>
      </c>
      <c r="B31" s="5" t="s">
        <v>55</v>
      </c>
      <c r="C31" s="8">
        <v>38510.941941731202</v>
      </c>
      <c r="D31" s="8">
        <v>21264.764077399501</v>
      </c>
      <c r="E31" s="8">
        <v>29331.633798637999</v>
      </c>
      <c r="F31" s="8">
        <v>45200.160335984197</v>
      </c>
      <c r="G31" s="8">
        <v>55934.372565026599</v>
      </c>
      <c r="H31" s="8">
        <v>75796.500707024999</v>
      </c>
      <c r="I31" s="8">
        <v>39334.780886527973</v>
      </c>
    </row>
    <row r="32" spans="1:9" x14ac:dyDescent="0.25">
      <c r="A32" s="5" t="s">
        <v>56</v>
      </c>
      <c r="B32" s="5" t="s">
        <v>57</v>
      </c>
      <c r="C32" s="8">
        <v>40089.455538956798</v>
      </c>
      <c r="D32" s="8">
        <v>19947.544189210599</v>
      </c>
      <c r="E32" s="8">
        <v>28782.015180201699</v>
      </c>
      <c r="F32" s="8">
        <v>46807.015453786596</v>
      </c>
      <c r="G32" s="8">
        <v>61533.478282762</v>
      </c>
      <c r="H32" s="8">
        <v>80859.206275485194</v>
      </c>
      <c r="I32" s="8">
        <v>40871.166774076199</v>
      </c>
    </row>
    <row r="33" spans="1:9" x14ac:dyDescent="0.25">
      <c r="A33" s="5" t="s">
        <v>58</v>
      </c>
      <c r="B33" s="5" t="s">
        <v>59</v>
      </c>
      <c r="C33" s="8">
        <v>43593.515034051699</v>
      </c>
      <c r="D33" s="8">
        <v>23160.160376862801</v>
      </c>
      <c r="E33" s="8">
        <v>32929.939714913402</v>
      </c>
      <c r="F33" s="8">
        <v>54083.815676540798</v>
      </c>
      <c r="G33" s="8">
        <v>64080.105492766197</v>
      </c>
      <c r="H33" s="8">
        <v>95661.050473786803</v>
      </c>
      <c r="I33" s="8">
        <v>44906.04867775234</v>
      </c>
    </row>
    <row r="34" spans="1:9" x14ac:dyDescent="0.25">
      <c r="A34" s="5" t="s">
        <v>60</v>
      </c>
      <c r="B34" s="5" t="s">
        <v>61</v>
      </c>
      <c r="C34" s="8">
        <v>45300.849188377702</v>
      </c>
      <c r="D34" s="8">
        <v>21692.679023258101</v>
      </c>
      <c r="E34" s="8">
        <v>31668.3674709687</v>
      </c>
      <c r="F34" s="8">
        <v>51333.409560147396</v>
      </c>
      <c r="G34" s="8">
        <v>67858.954987753401</v>
      </c>
      <c r="H34" s="8">
        <v>90475.883363686502</v>
      </c>
      <c r="I34" s="8">
        <v>45784.190811495486</v>
      </c>
    </row>
    <row r="35" spans="1:9" x14ac:dyDescent="0.25">
      <c r="A35" s="5" t="s">
        <v>62</v>
      </c>
      <c r="B35" s="5" t="s">
        <v>63</v>
      </c>
      <c r="C35" s="8">
        <v>51564.729886220397</v>
      </c>
      <c r="D35" s="8">
        <v>22095.2092168659</v>
      </c>
      <c r="E35" s="8">
        <v>34106.5001933905</v>
      </c>
      <c r="F35" s="8">
        <v>60852.444688527998</v>
      </c>
      <c r="G35" s="8">
        <v>78005.843384694905</v>
      </c>
      <c r="H35" s="8">
        <v>100132.99248027299</v>
      </c>
      <c r="I35" s="8">
        <v>51990.176265151502</v>
      </c>
    </row>
    <row r="36" spans="1:9" x14ac:dyDescent="0.25">
      <c r="A36" s="5" t="s">
        <v>64</v>
      </c>
      <c r="B36" s="5" t="s">
        <v>65</v>
      </c>
      <c r="C36" s="8">
        <v>41301.239252911299</v>
      </c>
      <c r="D36" s="8">
        <v>20698.436863339699</v>
      </c>
      <c r="E36" s="8">
        <v>28490.003517036901</v>
      </c>
      <c r="F36" s="8">
        <v>47150.666043009202</v>
      </c>
      <c r="G36" s="8">
        <v>61914.808446768999</v>
      </c>
      <c r="H36" s="8">
        <v>84775.173395307196</v>
      </c>
      <c r="I36" s="8">
        <v>41804.69332106709</v>
      </c>
    </row>
    <row r="37" spans="1:9" x14ac:dyDescent="0.25">
      <c r="A37" s="5" t="s">
        <v>66</v>
      </c>
      <c r="B37" s="5" t="s">
        <v>67</v>
      </c>
      <c r="C37" s="8">
        <v>53157.542888878299</v>
      </c>
      <c r="D37" s="8">
        <v>22335.330909619101</v>
      </c>
      <c r="E37" s="8">
        <v>34525.397717809697</v>
      </c>
      <c r="F37" s="8">
        <v>59770.181448973402</v>
      </c>
      <c r="G37" s="8">
        <v>81155.859583681595</v>
      </c>
      <c r="H37" s="8">
        <v>99812.0430971936</v>
      </c>
      <c r="I37" s="8">
        <v>53175.603678458283</v>
      </c>
    </row>
    <row r="38" spans="1:9" x14ac:dyDescent="0.25">
      <c r="A38" s="5" t="s">
        <v>68</v>
      </c>
      <c r="B38" s="5" t="s">
        <v>69</v>
      </c>
      <c r="C38" s="8">
        <v>42093.406041349503</v>
      </c>
      <c r="D38" s="8">
        <v>19946.2103769067</v>
      </c>
      <c r="E38" s="8">
        <v>28620.4659394023</v>
      </c>
      <c r="F38" s="8">
        <v>48327.978767532499</v>
      </c>
      <c r="G38" s="8">
        <v>65179.065790362503</v>
      </c>
      <c r="H38" s="8">
        <v>87563.491332661797</v>
      </c>
      <c r="I38" s="8">
        <v>42711.706476070802</v>
      </c>
    </row>
    <row r="39" spans="1:9" x14ac:dyDescent="0.25">
      <c r="A39" s="5" t="s">
        <v>70</v>
      </c>
      <c r="B39" s="5" t="s">
        <v>71</v>
      </c>
      <c r="C39" s="8">
        <v>40966.325272063601</v>
      </c>
      <c r="D39" s="8">
        <v>21101.532603723099</v>
      </c>
      <c r="E39" s="8">
        <v>30453.068084466799</v>
      </c>
      <c r="F39" s="8">
        <v>46216.525912547702</v>
      </c>
      <c r="G39" s="8">
        <v>56229.674471166698</v>
      </c>
      <c r="H39" s="8">
        <v>78110.326505193603</v>
      </c>
      <c r="I39" s="8">
        <v>41235.181032267428</v>
      </c>
    </row>
    <row r="40" spans="1:9" x14ac:dyDescent="0.25">
      <c r="A40" s="5" t="s">
        <v>72</v>
      </c>
      <c r="B40" s="5" t="s">
        <v>73</v>
      </c>
      <c r="C40" s="8">
        <v>42894.730784659499</v>
      </c>
      <c r="D40" s="8">
        <v>20839.240388727801</v>
      </c>
      <c r="E40" s="8">
        <v>30224.841074940101</v>
      </c>
      <c r="F40" s="8">
        <v>48137.213854804999</v>
      </c>
      <c r="G40" s="8">
        <v>64460.946468083697</v>
      </c>
      <c r="H40" s="8">
        <v>84985.496377526506</v>
      </c>
      <c r="I40" s="8">
        <v>43370.393491639152</v>
      </c>
    </row>
    <row r="41" spans="1:9" x14ac:dyDescent="0.25">
      <c r="A41" s="5" t="s">
        <v>74</v>
      </c>
      <c r="B41" s="5" t="s">
        <v>75</v>
      </c>
      <c r="C41" s="8">
        <v>39117.832025671203</v>
      </c>
      <c r="D41" s="8">
        <v>19618.553407847699</v>
      </c>
      <c r="E41" s="8">
        <v>27941.0853688241</v>
      </c>
      <c r="F41" s="8">
        <v>43702.368713921001</v>
      </c>
      <c r="G41" s="8">
        <v>56945.135069318501</v>
      </c>
      <c r="H41" s="8">
        <v>76516.924080948593</v>
      </c>
      <c r="I41" s="8">
        <v>39448.972488029824</v>
      </c>
    </row>
    <row r="42" spans="1:9" x14ac:dyDescent="0.25">
      <c r="A42" s="5" t="s">
        <v>76</v>
      </c>
      <c r="B42" s="5" t="s">
        <v>77</v>
      </c>
      <c r="C42" s="8">
        <v>45369.547132681299</v>
      </c>
      <c r="D42" s="8">
        <v>23650.820714706198</v>
      </c>
      <c r="E42" s="8">
        <v>32011.6027512853</v>
      </c>
      <c r="F42" s="8">
        <v>52492.596847532397</v>
      </c>
      <c r="G42" s="8">
        <v>65717.523561465001</v>
      </c>
      <c r="H42" s="8">
        <v>92857.743474032395</v>
      </c>
      <c r="I42" s="8">
        <v>45982.240006398715</v>
      </c>
    </row>
    <row r="43" spans="1:9" x14ac:dyDescent="0.25">
      <c r="A43" s="5" t="s">
        <v>78</v>
      </c>
      <c r="B43" s="5" t="s">
        <v>79</v>
      </c>
      <c r="C43" s="8">
        <v>44991.918134879401</v>
      </c>
      <c r="D43" s="8">
        <v>21438.323959627101</v>
      </c>
      <c r="E43" s="8">
        <v>31692.280714944602</v>
      </c>
      <c r="F43" s="8">
        <v>51348.801209901801</v>
      </c>
      <c r="G43" s="8">
        <v>69524.911961256294</v>
      </c>
      <c r="H43" s="8">
        <v>89675.643295783506</v>
      </c>
      <c r="I43" s="8">
        <v>45666.930444577578</v>
      </c>
    </row>
    <row r="44" spans="1:9" x14ac:dyDescent="0.25">
      <c r="A44" s="5" t="s">
        <v>80</v>
      </c>
      <c r="B44" s="5" t="s">
        <v>81</v>
      </c>
      <c r="C44" s="8">
        <v>48562.1165935217</v>
      </c>
      <c r="D44" s="8">
        <v>21373.952839682999</v>
      </c>
      <c r="E44" s="8">
        <v>32809.921515895199</v>
      </c>
      <c r="F44" s="8">
        <v>56403.118942182002</v>
      </c>
      <c r="G44" s="8">
        <v>73633.513986408696</v>
      </c>
      <c r="H44" s="8">
        <v>93590.415521560193</v>
      </c>
      <c r="I44" s="8">
        <v>48930.833512595505</v>
      </c>
    </row>
    <row r="45" spans="1:9" x14ac:dyDescent="0.25">
      <c r="A45" s="5" t="s">
        <v>82</v>
      </c>
      <c r="B45" s="5" t="s">
        <v>83</v>
      </c>
      <c r="C45" s="8">
        <v>39247.029414604098</v>
      </c>
      <c r="D45" s="8">
        <v>19525.699017484101</v>
      </c>
      <c r="E45" s="8">
        <v>28357.384676960599</v>
      </c>
      <c r="F45" s="8">
        <v>45384.6077961595</v>
      </c>
      <c r="G45" s="8">
        <v>58992.530433624801</v>
      </c>
      <c r="H45" s="8">
        <v>81173.756441366393</v>
      </c>
      <c r="I45" s="8">
        <v>39989.280912548973</v>
      </c>
    </row>
    <row r="46" spans="1:9" x14ac:dyDescent="0.25">
      <c r="A46" s="5" t="s">
        <v>84</v>
      </c>
      <c r="B46" s="5" t="s">
        <v>85</v>
      </c>
      <c r="C46" s="8">
        <v>36882.658220240301</v>
      </c>
      <c r="D46" s="8">
        <v>19505.951775116398</v>
      </c>
      <c r="E46" s="8">
        <v>27387.165959426398</v>
      </c>
      <c r="F46" s="8">
        <v>44195.458806384398</v>
      </c>
      <c r="G46" s="8">
        <v>56757.265452769097</v>
      </c>
      <c r="H46" s="8">
        <v>79823.035206315995</v>
      </c>
      <c r="I46" s="8">
        <v>37990.84926942319</v>
      </c>
    </row>
    <row r="47" spans="1:9" x14ac:dyDescent="0.25">
      <c r="A47" s="5" t="s">
        <v>86</v>
      </c>
      <c r="B47" s="5" t="s">
        <v>87</v>
      </c>
      <c r="C47" s="8">
        <v>39589.857526710803</v>
      </c>
      <c r="D47" s="8">
        <v>19688.4329634434</v>
      </c>
      <c r="E47" s="8">
        <v>28422.7623152628</v>
      </c>
      <c r="F47" s="8">
        <v>44905.0375067559</v>
      </c>
      <c r="G47" s="8">
        <v>60639.588489205402</v>
      </c>
      <c r="H47" s="8">
        <v>80324.647007167194</v>
      </c>
      <c r="I47" s="8">
        <v>40279.798869412036</v>
      </c>
    </row>
    <row r="48" spans="1:9" x14ac:dyDescent="0.25">
      <c r="A48" s="5" t="s">
        <v>88</v>
      </c>
      <c r="B48" s="5" t="s">
        <v>89</v>
      </c>
      <c r="C48" s="8">
        <v>43735.657392277397</v>
      </c>
      <c r="D48" s="8">
        <v>20052.733497368499</v>
      </c>
      <c r="E48" s="8">
        <v>28634.661993107598</v>
      </c>
      <c r="F48" s="8">
        <v>49958.668728666897</v>
      </c>
      <c r="G48" s="8">
        <v>68674.294443120496</v>
      </c>
      <c r="H48" s="8">
        <v>91409.8763651388</v>
      </c>
      <c r="I48" s="8">
        <v>44291.631592121084</v>
      </c>
    </row>
    <row r="49" spans="1:9" x14ac:dyDescent="0.25">
      <c r="A49" s="5" t="s">
        <v>92</v>
      </c>
      <c r="B49" s="5" t="s">
        <v>93</v>
      </c>
      <c r="C49" s="8">
        <v>41861.013051211601</v>
      </c>
      <c r="D49" s="8">
        <v>20968.871013976001</v>
      </c>
      <c r="E49" s="8">
        <v>29396.638888505498</v>
      </c>
      <c r="F49" s="8">
        <v>47034.127047554102</v>
      </c>
      <c r="G49" s="8">
        <v>62272.951509602397</v>
      </c>
      <c r="H49" s="8">
        <v>83511.310073861299</v>
      </c>
      <c r="I49" s="8">
        <v>42295.422099892603</v>
      </c>
    </row>
    <row r="50" spans="1:9" x14ac:dyDescent="0.25">
      <c r="A50" s="5" t="s">
        <v>94</v>
      </c>
      <c r="B50" s="5" t="s">
        <v>95</v>
      </c>
      <c r="C50" s="8">
        <v>43466.711781411999</v>
      </c>
      <c r="D50" s="8">
        <v>23637.2827800204</v>
      </c>
      <c r="E50" s="8">
        <v>30946.375692537102</v>
      </c>
      <c r="F50" s="8">
        <v>48707.258560955001</v>
      </c>
      <c r="G50" s="8">
        <v>62530.906551205699</v>
      </c>
      <c r="H50" s="8">
        <v>82766.244528803101</v>
      </c>
      <c r="I50" s="8">
        <v>43701.020332372696</v>
      </c>
    </row>
    <row r="51" spans="1:9" x14ac:dyDescent="0.25">
      <c r="A51" s="5" t="s">
        <v>96</v>
      </c>
      <c r="B51" s="5" t="s">
        <v>97</v>
      </c>
      <c r="C51" s="8">
        <v>48205.726570225699</v>
      </c>
      <c r="D51" s="8">
        <v>21368.826282839302</v>
      </c>
      <c r="E51" s="8">
        <v>30303.7988953534</v>
      </c>
      <c r="F51" s="8">
        <v>52243.594779258601</v>
      </c>
      <c r="G51" s="8">
        <v>74143.688102809101</v>
      </c>
      <c r="H51" s="8">
        <v>91345.539997761894</v>
      </c>
      <c r="I51" s="8">
        <v>48040.838011538232</v>
      </c>
    </row>
    <row r="52" spans="1:9" x14ac:dyDescent="0.25">
      <c r="A52" s="5" t="s">
        <v>98</v>
      </c>
      <c r="B52" s="5" t="s">
        <v>99</v>
      </c>
      <c r="C52" s="8">
        <v>50296.219931838597</v>
      </c>
      <c r="D52" s="8">
        <v>25506.0104179515</v>
      </c>
      <c r="E52" s="8">
        <v>34656.068308061003</v>
      </c>
      <c r="F52" s="8">
        <v>56972.148769398496</v>
      </c>
      <c r="G52" s="8">
        <v>72115.063700089595</v>
      </c>
      <c r="H52" s="8">
        <v>94066.552388122596</v>
      </c>
      <c r="I52" s="8">
        <v>50478.825603387944</v>
      </c>
    </row>
    <row r="53" spans="1:9" x14ac:dyDescent="0.25">
      <c r="A53" s="8" t="s">
        <v>100</v>
      </c>
      <c r="B53" s="5" t="s">
        <v>101</v>
      </c>
      <c r="C53" s="8">
        <v>37217.5731679862</v>
      </c>
      <c r="D53" s="8">
        <v>19463.891371780701</v>
      </c>
      <c r="E53" s="8">
        <v>27335.2407847102</v>
      </c>
      <c r="F53" s="8">
        <v>42544.299698741997</v>
      </c>
      <c r="G53" s="8">
        <v>55533.489449554203</v>
      </c>
      <c r="H53" s="8">
        <v>75111.907572237906</v>
      </c>
      <c r="I53" s="8">
        <v>37888.900529978266</v>
      </c>
    </row>
    <row r="54" spans="1:9" x14ac:dyDescent="0.25">
      <c r="A54" s="8" t="s">
        <v>102</v>
      </c>
      <c r="B54" s="5" t="s">
        <v>103</v>
      </c>
      <c r="C54" s="8">
        <v>42382.940842627802</v>
      </c>
      <c r="D54" s="8">
        <v>20747.510619709101</v>
      </c>
      <c r="E54" s="8">
        <v>30777.2696686501</v>
      </c>
      <c r="F54" s="8">
        <v>48843.105600012503</v>
      </c>
      <c r="G54" s="8">
        <v>62853.807746662402</v>
      </c>
      <c r="H54" s="8">
        <v>85071.947822115093</v>
      </c>
      <c r="I54" s="8">
        <v>42988.3614191331</v>
      </c>
    </row>
    <row r="55" spans="1:9" x14ac:dyDescent="0.25">
      <c r="A55" s="9" t="s">
        <v>104</v>
      </c>
      <c r="B55" s="5" t="s">
        <v>105</v>
      </c>
      <c r="C55" s="8">
        <v>43166.963789981703</v>
      </c>
      <c r="D55" s="8">
        <v>21385.1649644547</v>
      </c>
      <c r="E55" s="8">
        <v>31859.264654374801</v>
      </c>
      <c r="F55" s="8">
        <v>48417.197958199999</v>
      </c>
      <c r="G55" s="8">
        <v>60453.797541198001</v>
      </c>
      <c r="H55" s="8">
        <v>83414.754492587599</v>
      </c>
      <c r="I55" s="8">
        <v>43433.895207003523</v>
      </c>
    </row>
    <row r="56" spans="1:9" x14ac:dyDescent="0.25">
      <c r="A56" s="42" t="s">
        <v>178</v>
      </c>
      <c r="B56" s="43"/>
      <c r="C56" s="43"/>
      <c r="D56" s="43"/>
      <c r="E56" s="43"/>
      <c r="F56" s="43"/>
      <c r="G56" s="43"/>
      <c r="H56" s="43"/>
      <c r="I56" s="44"/>
    </row>
    <row r="57" spans="1:9" x14ac:dyDescent="0.25">
      <c r="A57" s="53"/>
      <c r="B57" s="54"/>
      <c r="C57" s="54"/>
      <c r="D57" s="54"/>
      <c r="E57" s="54"/>
      <c r="F57" s="54"/>
      <c r="G57" s="54"/>
      <c r="H57" s="54"/>
      <c r="I57" s="55"/>
    </row>
    <row r="58" spans="1:9" ht="15.75" customHeight="1" x14ac:dyDescent="0.25">
      <c r="A58" s="53"/>
      <c r="B58" s="54"/>
      <c r="C58" s="54"/>
      <c r="D58" s="54"/>
      <c r="E58" s="54"/>
      <c r="F58" s="54"/>
      <c r="G58" s="54"/>
      <c r="H58" s="54"/>
      <c r="I58" s="55"/>
    </row>
    <row r="59" spans="1:9" x14ac:dyDescent="0.25">
      <c r="A59" s="53"/>
      <c r="B59" s="54"/>
      <c r="C59" s="54"/>
      <c r="D59" s="54"/>
      <c r="E59" s="54"/>
      <c r="F59" s="54"/>
      <c r="G59" s="54"/>
      <c r="H59" s="54"/>
      <c r="I59" s="55"/>
    </row>
    <row r="60" spans="1:9" x14ac:dyDescent="0.25">
      <c r="A60" s="45"/>
      <c r="B60" s="46"/>
      <c r="C60" s="46"/>
      <c r="D60" s="46"/>
      <c r="E60" s="46"/>
      <c r="F60" s="46"/>
      <c r="G60" s="46"/>
      <c r="H60" s="46"/>
      <c r="I60" s="47"/>
    </row>
    <row r="66" spans="3:9" x14ac:dyDescent="0.25">
      <c r="C66" s="1"/>
      <c r="D66" s="1"/>
      <c r="E66" s="1"/>
      <c r="F66" s="1"/>
      <c r="G66" s="1"/>
      <c r="H66" s="1"/>
      <c r="I66" s="1"/>
    </row>
    <row r="67" spans="3:9" x14ac:dyDescent="0.25">
      <c r="C67" s="1"/>
      <c r="D67" s="1"/>
      <c r="E67" s="1"/>
      <c r="F67" s="1"/>
      <c r="G67" s="1"/>
      <c r="H67" s="1"/>
      <c r="I67" s="1"/>
    </row>
    <row r="68" spans="3:9" x14ac:dyDescent="0.25">
      <c r="C68" s="1"/>
      <c r="D68" s="1"/>
      <c r="E68" s="1"/>
      <c r="F68" s="1"/>
      <c r="G68" s="1"/>
      <c r="H68" s="1"/>
      <c r="I68" s="1"/>
    </row>
    <row r="69" spans="3:9" x14ac:dyDescent="0.25">
      <c r="C69" s="1"/>
      <c r="D69" s="1"/>
      <c r="E69" s="1"/>
      <c r="F69" s="1"/>
      <c r="G69" s="1"/>
      <c r="H69" s="1"/>
      <c r="I69" s="1"/>
    </row>
    <row r="70" spans="3:9" x14ac:dyDescent="0.25">
      <c r="C70" s="1"/>
      <c r="D70" s="1"/>
      <c r="E70" s="1"/>
      <c r="F70" s="1"/>
      <c r="G70" s="1"/>
      <c r="H70" s="1"/>
      <c r="I70" s="1"/>
    </row>
    <row r="71" spans="3:9" x14ac:dyDescent="0.25">
      <c r="C71" s="1"/>
      <c r="D71" s="1"/>
      <c r="E71" s="1"/>
      <c r="F71" s="1"/>
      <c r="G71" s="1"/>
      <c r="H71" s="1"/>
      <c r="I71" s="1"/>
    </row>
    <row r="72" spans="3:9" x14ac:dyDescent="0.25">
      <c r="C72" s="1"/>
      <c r="D72" s="1"/>
      <c r="E72" s="1"/>
      <c r="F72" s="1"/>
      <c r="G72" s="1"/>
      <c r="H72" s="1"/>
      <c r="I72" s="1"/>
    </row>
    <row r="73" spans="3:9" x14ac:dyDescent="0.25">
      <c r="C73" s="1"/>
      <c r="D73" s="1"/>
      <c r="E73" s="1"/>
      <c r="F73" s="1"/>
      <c r="G73" s="1"/>
      <c r="H73" s="1"/>
      <c r="I73" s="1"/>
    </row>
    <row r="74" spans="3:9" x14ac:dyDescent="0.25">
      <c r="C74" s="1"/>
      <c r="D74" s="1"/>
      <c r="E74" s="1"/>
      <c r="F74" s="1"/>
      <c r="G74" s="1"/>
      <c r="H74" s="1"/>
      <c r="I74" s="1"/>
    </row>
    <row r="75" spans="3:9" x14ac:dyDescent="0.25">
      <c r="C75" s="1"/>
      <c r="D75" s="1"/>
      <c r="E75" s="1"/>
      <c r="F75" s="1"/>
      <c r="G75" s="1"/>
      <c r="H75" s="1"/>
      <c r="I75" s="1"/>
    </row>
    <row r="76" spans="3:9" x14ac:dyDescent="0.25">
      <c r="C76" s="1"/>
      <c r="D76" s="1"/>
      <c r="E76" s="1"/>
      <c r="F76" s="1"/>
      <c r="G76" s="1"/>
      <c r="H76" s="1"/>
      <c r="I76" s="1"/>
    </row>
    <row r="77" spans="3:9" x14ac:dyDescent="0.25">
      <c r="C77" s="1"/>
      <c r="D77" s="1"/>
      <c r="E77" s="1"/>
      <c r="F77" s="1"/>
      <c r="G77" s="1"/>
      <c r="H77" s="1"/>
      <c r="I77" s="1"/>
    </row>
    <row r="78" spans="3:9" x14ac:dyDescent="0.25">
      <c r="C78" s="1"/>
      <c r="D78" s="1"/>
      <c r="E78" s="1"/>
      <c r="F78" s="1"/>
      <c r="G78" s="1"/>
      <c r="H78" s="1"/>
      <c r="I78" s="1"/>
    </row>
    <row r="79" spans="3:9" x14ac:dyDescent="0.25">
      <c r="C79" s="1"/>
      <c r="D79" s="1"/>
      <c r="E79" s="1"/>
      <c r="F79" s="1"/>
      <c r="G79" s="1"/>
      <c r="H79" s="1"/>
      <c r="I79" s="1"/>
    </row>
    <row r="80" spans="3:9" x14ac:dyDescent="0.25">
      <c r="C80" s="1"/>
      <c r="D80" s="1"/>
      <c r="E80" s="1"/>
      <c r="F80" s="1"/>
      <c r="G80" s="1"/>
      <c r="H80" s="1"/>
      <c r="I80" s="1"/>
    </row>
    <row r="81" spans="3:9" x14ac:dyDescent="0.25">
      <c r="C81" s="1"/>
      <c r="D81" s="1"/>
      <c r="E81" s="1"/>
      <c r="F81" s="1"/>
      <c r="G81" s="1"/>
      <c r="H81" s="1"/>
      <c r="I81" s="1"/>
    </row>
    <row r="82" spans="3:9" x14ac:dyDescent="0.25">
      <c r="C82" s="1"/>
      <c r="D82" s="1"/>
      <c r="E82" s="1"/>
      <c r="F82" s="1"/>
      <c r="G82" s="1"/>
      <c r="H82" s="1"/>
      <c r="I82" s="1"/>
    </row>
    <row r="83" spans="3:9" x14ac:dyDescent="0.25">
      <c r="C83" s="1"/>
      <c r="D83" s="1"/>
      <c r="E83" s="1"/>
      <c r="F83" s="1"/>
      <c r="G83" s="1"/>
      <c r="H83" s="1"/>
      <c r="I83" s="1"/>
    </row>
    <row r="84" spans="3:9" x14ac:dyDescent="0.25">
      <c r="C84" s="1"/>
      <c r="D84" s="1"/>
      <c r="E84" s="1"/>
      <c r="F84" s="1"/>
      <c r="G84" s="1"/>
      <c r="H84" s="1"/>
      <c r="I84" s="1"/>
    </row>
    <row r="85" spans="3:9" x14ac:dyDescent="0.25">
      <c r="C85" s="1"/>
      <c r="D85" s="1"/>
      <c r="E85" s="1"/>
      <c r="F85" s="1"/>
      <c r="G85" s="1"/>
      <c r="H85" s="1"/>
      <c r="I85" s="1"/>
    </row>
    <row r="86" spans="3:9" x14ac:dyDescent="0.25">
      <c r="C86" s="1"/>
      <c r="D86" s="1"/>
      <c r="E86" s="1"/>
      <c r="F86" s="1"/>
      <c r="G86" s="1"/>
      <c r="H86" s="1"/>
      <c r="I86" s="1"/>
    </row>
    <row r="87" spans="3:9" x14ac:dyDescent="0.25">
      <c r="C87" s="1"/>
      <c r="D87" s="1"/>
      <c r="E87" s="1"/>
      <c r="F87" s="1"/>
      <c r="G87" s="1"/>
      <c r="H87" s="1"/>
      <c r="I87" s="1"/>
    </row>
    <row r="88" spans="3:9" x14ac:dyDescent="0.25">
      <c r="C88" s="1"/>
      <c r="D88" s="1"/>
      <c r="E88" s="1"/>
      <c r="F88" s="1"/>
      <c r="G88" s="1"/>
      <c r="H88" s="1"/>
      <c r="I88" s="1"/>
    </row>
    <row r="89" spans="3:9" x14ac:dyDescent="0.25">
      <c r="C89" s="1"/>
      <c r="D89" s="1"/>
      <c r="E89" s="1"/>
      <c r="F89" s="1"/>
      <c r="G89" s="1"/>
      <c r="H89" s="1"/>
      <c r="I89" s="1"/>
    </row>
    <row r="90" spans="3:9" x14ac:dyDescent="0.25">
      <c r="C90" s="1"/>
      <c r="D90" s="1"/>
      <c r="E90" s="1"/>
      <c r="F90" s="1"/>
      <c r="G90" s="1"/>
      <c r="H90" s="1"/>
      <c r="I90" s="1"/>
    </row>
    <row r="91" spans="3:9" x14ac:dyDescent="0.25">
      <c r="C91" s="1"/>
      <c r="D91" s="1"/>
      <c r="E91" s="1"/>
      <c r="F91" s="1"/>
      <c r="G91" s="1"/>
      <c r="H91" s="1"/>
      <c r="I91" s="1"/>
    </row>
    <row r="92" spans="3:9" x14ac:dyDescent="0.25">
      <c r="C92" s="1"/>
      <c r="D92" s="1"/>
      <c r="E92" s="1"/>
      <c r="F92" s="1"/>
      <c r="G92" s="1"/>
      <c r="H92" s="1"/>
      <c r="I92" s="1"/>
    </row>
    <row r="93" spans="3:9" x14ac:dyDescent="0.25">
      <c r="C93" s="1"/>
      <c r="D93" s="1"/>
      <c r="E93" s="1"/>
      <c r="F93" s="1"/>
      <c r="G93" s="1"/>
      <c r="H93" s="1"/>
      <c r="I93" s="1"/>
    </row>
    <row r="94" spans="3:9" x14ac:dyDescent="0.25">
      <c r="C94" s="1"/>
      <c r="D94" s="1"/>
      <c r="E94" s="1"/>
      <c r="F94" s="1"/>
      <c r="G94" s="1"/>
      <c r="H94" s="1"/>
      <c r="I94" s="1"/>
    </row>
    <row r="95" spans="3:9" x14ac:dyDescent="0.25">
      <c r="C95" s="1"/>
      <c r="D95" s="1"/>
      <c r="E95" s="1"/>
      <c r="F95" s="1"/>
      <c r="G95" s="1"/>
      <c r="H95" s="1"/>
      <c r="I95" s="1"/>
    </row>
    <row r="96" spans="3:9" x14ac:dyDescent="0.25">
      <c r="C96" s="1"/>
      <c r="D96" s="1"/>
      <c r="E96" s="1"/>
      <c r="F96" s="1"/>
      <c r="G96" s="1"/>
      <c r="H96" s="1"/>
      <c r="I96" s="1"/>
    </row>
    <row r="97" spans="3:9" x14ac:dyDescent="0.25">
      <c r="C97" s="1"/>
      <c r="D97" s="1"/>
      <c r="E97" s="1"/>
      <c r="F97" s="1"/>
      <c r="G97" s="1"/>
      <c r="H97" s="1"/>
      <c r="I97" s="1"/>
    </row>
    <row r="98" spans="3:9" x14ac:dyDescent="0.25">
      <c r="C98" s="1"/>
      <c r="D98" s="1"/>
      <c r="E98" s="1"/>
      <c r="F98" s="1"/>
      <c r="G98" s="1"/>
      <c r="H98" s="1"/>
      <c r="I98" s="1"/>
    </row>
    <row r="99" spans="3:9" x14ac:dyDescent="0.25">
      <c r="C99" s="1"/>
      <c r="D99" s="1"/>
      <c r="E99" s="1"/>
      <c r="F99" s="1"/>
      <c r="G99" s="1"/>
      <c r="H99" s="1"/>
      <c r="I99" s="1"/>
    </row>
    <row r="100" spans="3:9" x14ac:dyDescent="0.25">
      <c r="C100" s="1"/>
      <c r="D100" s="1"/>
      <c r="E100" s="1"/>
      <c r="F100" s="1"/>
      <c r="G100" s="1"/>
      <c r="H100" s="1"/>
      <c r="I100" s="1"/>
    </row>
    <row r="101" spans="3:9" x14ac:dyDescent="0.25">
      <c r="C101" s="1"/>
      <c r="D101" s="1"/>
      <c r="E101" s="1"/>
      <c r="F101" s="1"/>
      <c r="G101" s="1"/>
      <c r="H101" s="1"/>
      <c r="I101" s="1"/>
    </row>
    <row r="102" spans="3:9" x14ac:dyDescent="0.25">
      <c r="C102" s="1"/>
      <c r="D102" s="1"/>
      <c r="E102" s="1"/>
      <c r="F102" s="1"/>
      <c r="G102" s="1"/>
      <c r="H102" s="1"/>
      <c r="I102" s="1"/>
    </row>
    <row r="103" spans="3:9" x14ac:dyDescent="0.25">
      <c r="C103" s="1"/>
      <c r="D103" s="1"/>
      <c r="E103" s="1"/>
      <c r="F103" s="1"/>
      <c r="G103" s="1"/>
      <c r="H103" s="1"/>
      <c r="I103" s="1"/>
    </row>
    <row r="104" spans="3:9" x14ac:dyDescent="0.25">
      <c r="C104" s="1"/>
      <c r="D104" s="1"/>
      <c r="E104" s="1"/>
      <c r="F104" s="1"/>
      <c r="G104" s="1"/>
      <c r="H104" s="1"/>
      <c r="I104" s="1"/>
    </row>
    <row r="105" spans="3:9" x14ac:dyDescent="0.25">
      <c r="C105" s="1"/>
      <c r="D105" s="1"/>
      <c r="E105" s="1"/>
      <c r="F105" s="1"/>
      <c r="G105" s="1"/>
      <c r="H105" s="1"/>
      <c r="I105" s="1"/>
    </row>
    <row r="106" spans="3:9" x14ac:dyDescent="0.25">
      <c r="C106" s="1"/>
      <c r="D106" s="1"/>
      <c r="E106" s="1"/>
      <c r="F106" s="1"/>
      <c r="G106" s="1"/>
      <c r="H106" s="1"/>
      <c r="I106" s="1"/>
    </row>
    <row r="107" spans="3:9" x14ac:dyDescent="0.25">
      <c r="C107" s="1"/>
      <c r="D107" s="1"/>
      <c r="E107" s="1"/>
      <c r="F107" s="1"/>
      <c r="G107" s="1"/>
      <c r="H107" s="1"/>
      <c r="I107" s="1"/>
    </row>
    <row r="108" spans="3:9" x14ac:dyDescent="0.25">
      <c r="C108" s="1"/>
      <c r="D108" s="1"/>
      <c r="E108" s="1"/>
      <c r="F108" s="1"/>
      <c r="G108" s="1"/>
      <c r="H108" s="1"/>
      <c r="I108" s="1"/>
    </row>
    <row r="109" spans="3:9" x14ac:dyDescent="0.25">
      <c r="C109" s="1"/>
      <c r="D109" s="1"/>
      <c r="E109" s="1"/>
      <c r="F109" s="1"/>
      <c r="G109" s="1"/>
      <c r="H109" s="1"/>
      <c r="I109" s="1"/>
    </row>
    <row r="110" spans="3:9" x14ac:dyDescent="0.25">
      <c r="C110" s="1"/>
      <c r="D110" s="1"/>
      <c r="E110" s="1"/>
      <c r="F110" s="1"/>
      <c r="G110" s="1"/>
      <c r="H110" s="1"/>
      <c r="I110" s="1"/>
    </row>
    <row r="111" spans="3:9" x14ac:dyDescent="0.25">
      <c r="C111" s="1"/>
      <c r="D111" s="1"/>
      <c r="E111" s="1"/>
      <c r="F111" s="1"/>
      <c r="G111" s="1"/>
      <c r="H111" s="1"/>
      <c r="I111" s="1"/>
    </row>
    <row r="112" spans="3:9" x14ac:dyDescent="0.25">
      <c r="C112" s="1"/>
      <c r="D112" s="1"/>
      <c r="E112" s="1"/>
      <c r="F112" s="1"/>
      <c r="G112" s="1"/>
      <c r="H112" s="1"/>
      <c r="I112" s="1"/>
    </row>
    <row r="113" spans="3:9" x14ac:dyDescent="0.25">
      <c r="C113" s="1"/>
      <c r="D113" s="1"/>
      <c r="E113" s="1"/>
      <c r="F113" s="1"/>
      <c r="G113" s="1"/>
      <c r="H113" s="1"/>
      <c r="I113" s="1"/>
    </row>
    <row r="114" spans="3:9" x14ac:dyDescent="0.25">
      <c r="C114" s="1"/>
      <c r="D114" s="1"/>
      <c r="E114" s="1"/>
      <c r="F114" s="1"/>
      <c r="G114" s="1"/>
      <c r="H114" s="1"/>
      <c r="I114" s="1"/>
    </row>
  </sheetData>
  <sortState ref="A5:I55">
    <sortCondition ref="B5:B55"/>
  </sortState>
  <mergeCells count="4">
    <mergeCell ref="A1:I1"/>
    <mergeCell ref="A2:A3"/>
    <mergeCell ref="A56:I60"/>
    <mergeCell ref="B2:B3"/>
  </mergeCell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8" sqref="E8"/>
    </sheetView>
  </sheetViews>
  <sheetFormatPr defaultColWidth="11" defaultRowHeight="15.75" x14ac:dyDescent="0.25"/>
  <cols>
    <col min="3" max="3" width="16.125" bestFit="1" customWidth="1"/>
  </cols>
  <sheetData>
    <row r="1" spans="1:4" x14ac:dyDescent="0.25">
      <c r="A1" s="56" t="s">
        <v>188</v>
      </c>
      <c r="B1" s="56"/>
      <c r="C1" s="56"/>
    </row>
    <row r="2" spans="1:4" x14ac:dyDescent="0.25">
      <c r="A2" s="23" t="s">
        <v>111</v>
      </c>
      <c r="B2" s="24" t="s">
        <v>112</v>
      </c>
      <c r="C2" s="25" t="s">
        <v>126</v>
      </c>
      <c r="D2" s="2"/>
    </row>
    <row r="3" spans="1:4" x14ac:dyDescent="0.25">
      <c r="A3" s="19" t="s">
        <v>114</v>
      </c>
      <c r="B3" s="4">
        <v>3</v>
      </c>
      <c r="C3" s="18" t="s">
        <v>127</v>
      </c>
      <c r="D3" s="2"/>
    </row>
    <row r="4" spans="1:4" x14ac:dyDescent="0.25">
      <c r="A4" s="20" t="s">
        <v>115</v>
      </c>
      <c r="B4" s="5">
        <v>3</v>
      </c>
      <c r="C4" s="18" t="s">
        <v>127</v>
      </c>
      <c r="D4" s="2"/>
    </row>
    <row r="5" spans="1:4" x14ac:dyDescent="0.25">
      <c r="A5" s="20" t="s">
        <v>116</v>
      </c>
      <c r="B5" s="5">
        <v>3</v>
      </c>
      <c r="C5" s="18" t="s">
        <v>127</v>
      </c>
      <c r="D5" s="2"/>
    </row>
    <row r="6" spans="1:4" x14ac:dyDescent="0.25">
      <c r="A6" s="19" t="s">
        <v>106</v>
      </c>
      <c r="B6" s="5">
        <v>3</v>
      </c>
      <c r="C6" s="18" t="s">
        <v>127</v>
      </c>
      <c r="D6" s="2"/>
    </row>
    <row r="7" spans="1:4" x14ac:dyDescent="0.25">
      <c r="A7" s="20" t="s">
        <v>113</v>
      </c>
      <c r="B7" s="5">
        <v>5</v>
      </c>
      <c r="C7" s="18" t="s">
        <v>129</v>
      </c>
    </row>
    <row r="8" spans="1:4" x14ac:dyDescent="0.25">
      <c r="A8" s="19" t="s">
        <v>107</v>
      </c>
      <c r="B8" s="5">
        <v>4</v>
      </c>
      <c r="C8" s="18" t="s">
        <v>128</v>
      </c>
    </row>
    <row r="9" spans="1:4" x14ac:dyDescent="0.25">
      <c r="A9" s="20" t="s">
        <v>117</v>
      </c>
      <c r="B9" s="5">
        <v>3</v>
      </c>
      <c r="C9" s="18" t="s">
        <v>127</v>
      </c>
    </row>
    <row r="10" spans="1:4" x14ac:dyDescent="0.25">
      <c r="A10" s="20" t="s">
        <v>108</v>
      </c>
      <c r="B10" s="5">
        <v>3</v>
      </c>
      <c r="C10" s="18" t="s">
        <v>127</v>
      </c>
    </row>
    <row r="11" spans="1:4" x14ac:dyDescent="0.25">
      <c r="A11" s="20" t="s">
        <v>121</v>
      </c>
      <c r="B11" s="5">
        <v>3</v>
      </c>
      <c r="C11" s="18" t="s">
        <v>127</v>
      </c>
    </row>
    <row r="12" spans="1:4" x14ac:dyDescent="0.25">
      <c r="A12" s="20" t="s">
        <v>120</v>
      </c>
      <c r="B12" s="5">
        <v>3</v>
      </c>
      <c r="C12" s="18" t="s">
        <v>127</v>
      </c>
    </row>
    <row r="13" spans="1:4" x14ac:dyDescent="0.25">
      <c r="A13" s="20" t="s">
        <v>118</v>
      </c>
      <c r="B13" s="5">
        <v>3</v>
      </c>
      <c r="C13" s="18" t="s">
        <v>127</v>
      </c>
    </row>
    <row r="14" spans="1:4" x14ac:dyDescent="0.25">
      <c r="A14" s="20" t="s">
        <v>122</v>
      </c>
      <c r="B14" s="5">
        <v>3</v>
      </c>
      <c r="C14" s="18" t="s">
        <v>127</v>
      </c>
    </row>
    <row r="15" spans="1:4" x14ac:dyDescent="0.25">
      <c r="A15" s="20" t="s">
        <v>123</v>
      </c>
      <c r="B15" s="5">
        <v>3</v>
      </c>
      <c r="C15" s="18" t="s">
        <v>127</v>
      </c>
    </row>
    <row r="16" spans="1:4" x14ac:dyDescent="0.25">
      <c r="A16" s="21" t="s">
        <v>124</v>
      </c>
      <c r="B16" s="6">
        <v>4</v>
      </c>
      <c r="C16" s="22" t="s">
        <v>128</v>
      </c>
    </row>
    <row r="17" spans="1:3" x14ac:dyDescent="0.25">
      <c r="A17" s="57" t="s">
        <v>177</v>
      </c>
      <c r="B17" s="58"/>
      <c r="C17" s="59"/>
    </row>
    <row r="18" spans="1:3" x14ac:dyDescent="0.25">
      <c r="A18" s="60"/>
      <c r="B18" s="61"/>
      <c r="C18" s="62"/>
    </row>
    <row r="19" spans="1:3" x14ac:dyDescent="0.25">
      <c r="A19" s="63"/>
      <c r="B19" s="64"/>
      <c r="C19" s="65"/>
    </row>
  </sheetData>
  <mergeCells count="2">
    <mergeCell ref="A1:C1"/>
    <mergeCell ref="A17:C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140</v>
      </c>
      <c r="B1" s="39"/>
      <c r="C1" s="39"/>
      <c r="D1" s="39"/>
      <c r="E1" s="39"/>
      <c r="F1" s="39"/>
      <c r="G1" s="40"/>
      <c r="I1" t="s">
        <v>166</v>
      </c>
    </row>
    <row r="2" spans="1:9" ht="47.25" x14ac:dyDescent="0.25">
      <c r="A2" s="16" t="s">
        <v>0</v>
      </c>
      <c r="B2" s="16" t="s">
        <v>1</v>
      </c>
      <c r="C2" s="16" t="s">
        <v>138</v>
      </c>
      <c r="D2" s="16" t="s">
        <v>119</v>
      </c>
      <c r="E2" s="16" t="s">
        <v>139</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50576.749053627449</v>
      </c>
      <c r="F3" s="10">
        <f>$E$3*D3</f>
        <v>50576.749053627449</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37598.935967937367</v>
      </c>
      <c r="F4" s="11">
        <f>$E$3*D4</f>
        <v>47111.344613063295</v>
      </c>
      <c r="G4" s="14">
        <f>E4-F4</f>
        <v>-9512.4086451259282</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68379.537401574809</v>
      </c>
      <c r="F5" s="11">
        <f t="shared" ref="F5:F54" si="1">$E$3*D5</f>
        <v>59100.989728277898</v>
      </c>
      <c r="G5" s="14">
        <f t="shared" ref="G5:G54" si="2">E5-F5</f>
        <v>9278.5476732969109</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50141.390801272777</v>
      </c>
      <c r="F6" s="11">
        <f t="shared" si="1"/>
        <v>50100.725480526242</v>
      </c>
      <c r="G6" s="14">
        <f t="shared" si="2"/>
        <v>40.665320746535144</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37610.534424379235</v>
      </c>
      <c r="F7" s="11">
        <f t="shared" si="1"/>
        <v>43232.386708799299</v>
      </c>
      <c r="G7" s="14">
        <f t="shared" si="2"/>
        <v>-5621.8522844200634</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79685.867792771533</v>
      </c>
      <c r="F8" s="11">
        <f t="shared" si="1"/>
        <v>60926.641913904852</v>
      </c>
      <c r="G8" s="14">
        <f t="shared" si="2"/>
        <v>18759.22587886668</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54053.482442187691</v>
      </c>
      <c r="F9" s="11">
        <f t="shared" si="1"/>
        <v>53849.870352191101</v>
      </c>
      <c r="G9" s="14">
        <f t="shared" si="2"/>
        <v>203.61208999658993</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57014.364672364674</v>
      </c>
      <c r="F10" s="11">
        <f t="shared" si="1"/>
        <v>60139.585522736641</v>
      </c>
      <c r="G10" s="14">
        <f t="shared" si="2"/>
        <v>-3125.2208503719667</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40890.40487062405</v>
      </c>
      <c r="F11" s="11">
        <f t="shared" si="1"/>
        <v>55173.369686421669</v>
      </c>
      <c r="G11" s="14">
        <f t="shared" si="2"/>
        <v>-14282.964815797619</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60020.120509849359</v>
      </c>
      <c r="F12" s="11">
        <f t="shared" si="1"/>
        <v>63925.569074115338</v>
      </c>
      <c r="G12" s="14">
        <f t="shared" si="2"/>
        <v>-3905.4485642659783</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44773.281246774692</v>
      </c>
      <c r="F13" s="11">
        <f t="shared" si="1"/>
        <v>48373.724898060966</v>
      </c>
      <c r="G13" s="14">
        <f t="shared" si="2"/>
        <v>-3600.443651286274</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36376.093824502037</v>
      </c>
      <c r="F14" s="11">
        <f t="shared" si="1"/>
        <v>48573.488390443366</v>
      </c>
      <c r="G14" s="14">
        <f t="shared" si="2"/>
        <v>-12197.394565941329</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48897.104825291179</v>
      </c>
      <c r="F15" s="11">
        <f t="shared" si="1"/>
        <v>54627.017889251962</v>
      </c>
      <c r="G15" s="14">
        <f t="shared" si="2"/>
        <v>-5729.9130639607829</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42699.667067307695</v>
      </c>
      <c r="F16" s="11">
        <f t="shared" si="1"/>
        <v>44352.579549754169</v>
      </c>
      <c r="G16" s="14">
        <f t="shared" si="2"/>
        <v>-1652.9124824464743</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59396.264421354354</v>
      </c>
      <c r="F17" s="11">
        <f t="shared" si="1"/>
        <v>53023.446287772029</v>
      </c>
      <c r="G17" s="14">
        <f t="shared" si="2"/>
        <v>6372.8181335823247</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39394.206822570261</v>
      </c>
      <c r="F18" s="11">
        <f t="shared" si="1"/>
        <v>47659.41786429756</v>
      </c>
      <c r="G18" s="14">
        <f t="shared" si="2"/>
        <v>-8265.2110417272997</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51114.971710355567</v>
      </c>
      <c r="F19" s="11">
        <f t="shared" si="1"/>
        <v>45560.926367124914</v>
      </c>
      <c r="G19" s="14">
        <f t="shared" si="2"/>
        <v>5554.0453432306531</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39774.026161704249</v>
      </c>
      <c r="F20" s="11">
        <f t="shared" si="1"/>
        <v>46937.644176468282</v>
      </c>
      <c r="G20" s="14">
        <f t="shared" si="2"/>
        <v>-7163.6180147640334</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37685.264984227128</v>
      </c>
      <c r="F21" s="11">
        <f t="shared" si="1"/>
        <v>44630.57110753595</v>
      </c>
      <c r="G21" s="14">
        <f t="shared" si="2"/>
        <v>-6945.3061233088229</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40121.837069220892</v>
      </c>
      <c r="F22" s="11">
        <f t="shared" si="1"/>
        <v>46093.482216122102</v>
      </c>
      <c r="G22" s="14">
        <f t="shared" si="2"/>
        <v>-5971.64514690121</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43151.958990536281</v>
      </c>
      <c r="F23" s="11">
        <f t="shared" si="1"/>
        <v>46408.783685235685</v>
      </c>
      <c r="G23" s="14">
        <f t="shared" si="2"/>
        <v>-3256.8246946994041</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49997.265242313704</v>
      </c>
      <c r="F24" s="11">
        <f t="shared" si="1"/>
        <v>56421.58310282485</v>
      </c>
      <c r="G24" s="14">
        <f t="shared" si="2"/>
        <v>-6424.3178605111461</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58115.946006749153</v>
      </c>
      <c r="F25" s="11">
        <f t="shared" si="1"/>
        <v>59602.638344722378</v>
      </c>
      <c r="G25" s="14">
        <f t="shared" si="2"/>
        <v>-1486.6923379732252</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50868.691471498008</v>
      </c>
      <c r="F26" s="11">
        <f t="shared" si="1"/>
        <v>49690.875665523999</v>
      </c>
      <c r="G26" s="14">
        <f t="shared" si="2"/>
        <v>1177.815805974009</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55872.67694427698</v>
      </c>
      <c r="F27" s="11">
        <f t="shared" si="1"/>
        <v>52252.480316277579</v>
      </c>
      <c r="G27" s="14">
        <f t="shared" si="2"/>
        <v>3620.1966279994012</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31282.976663356505</v>
      </c>
      <c r="F28" s="11">
        <f t="shared" si="1"/>
        <v>43614.34038608765</v>
      </c>
      <c r="G28" s="14">
        <f t="shared" si="2"/>
        <v>-12331.363722731145</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37506.160353009742</v>
      </c>
      <c r="F29" s="11">
        <f t="shared" si="1"/>
        <v>46373.451808006059</v>
      </c>
      <c r="G29" s="14">
        <f t="shared" si="2"/>
        <v>-8867.291454996317</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48170.90214516603</v>
      </c>
      <c r="F30" s="11">
        <f t="shared" si="1"/>
        <v>45614.260251420135</v>
      </c>
      <c r="G30" s="14">
        <f t="shared" si="2"/>
        <v>2556.6418937458948</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42484.13697575991</v>
      </c>
      <c r="F31" s="11">
        <f t="shared" si="1"/>
        <v>47235.836524268307</v>
      </c>
      <c r="G31" s="14">
        <f t="shared" si="2"/>
        <v>-4751.6995485083971</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58820.512526843238</v>
      </c>
      <c r="F32" s="11">
        <f t="shared" si="1"/>
        <v>54579.302934365391</v>
      </c>
      <c r="G32" s="14">
        <f t="shared" si="2"/>
        <v>4241.2095924778478</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46926.451182534867</v>
      </c>
      <c r="F33" s="11">
        <f t="shared" si="1"/>
        <v>51803.699054695338</v>
      </c>
      <c r="G33" s="14">
        <f t="shared" si="2"/>
        <v>-4877.2478721604712</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58501.0908334489</v>
      </c>
      <c r="F34" s="11">
        <f t="shared" si="1"/>
        <v>61409.942538364798</v>
      </c>
      <c r="G34" s="14">
        <f t="shared" si="2"/>
        <v>-2908.8517049158982</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42164.501623782162</v>
      </c>
      <c r="F35" s="11">
        <f t="shared" si="1"/>
        <v>47582.635458073739</v>
      </c>
      <c r="G35" s="14">
        <f t="shared" si="2"/>
        <v>-5418.1338342915769</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58398.065302997158</v>
      </c>
      <c r="F36" s="11">
        <f t="shared" si="1"/>
        <v>60317.764176548517</v>
      </c>
      <c r="G36" s="14">
        <f t="shared" si="2"/>
        <v>-1919.6988735513587</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42608.697021839842</v>
      </c>
      <c r="F37" s="11">
        <f t="shared" si="1"/>
        <v>48770.734097869085</v>
      </c>
      <c r="G37" s="14">
        <f t="shared" si="2"/>
        <v>-6162.0370760292426</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48118.121052631577</v>
      </c>
      <c r="F38" s="11">
        <f t="shared" si="1"/>
        <v>46639.937230779091</v>
      </c>
      <c r="G38" s="14">
        <f t="shared" si="2"/>
        <v>1478.1838218524863</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52905.208904284038</v>
      </c>
      <c r="F39" s="11">
        <f t="shared" si="1"/>
        <v>48578.22149810593</v>
      </c>
      <c r="G39" s="14">
        <f t="shared" si="2"/>
        <v>4326.9874061781084</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36748.485707305153</v>
      </c>
      <c r="F40" s="11">
        <f t="shared" si="1"/>
        <v>44102.746656261566</v>
      </c>
      <c r="G40" s="14">
        <f t="shared" si="2"/>
        <v>-7354.2609489564129</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56574.773866516472</v>
      </c>
      <c r="F41" s="11">
        <f t="shared" si="1"/>
        <v>52973.506201702789</v>
      </c>
      <c r="G41" s="14">
        <f t="shared" si="2"/>
        <v>3601.267664813684</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47968.492173279941</v>
      </c>
      <c r="F42" s="11">
        <f t="shared" si="1"/>
        <v>51819.231714588073</v>
      </c>
      <c r="G42" s="14">
        <f t="shared" si="2"/>
        <v>-3850.7395413081322</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55549.390106449595</v>
      </c>
      <c r="F43" s="11">
        <f t="shared" si="1"/>
        <v>56919.854427425103</v>
      </c>
      <c r="G43" s="14">
        <f t="shared" si="2"/>
        <v>-1370.4643209755086</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36959.6532769556</v>
      </c>
      <c r="F44" s="11">
        <f t="shared" si="1"/>
        <v>45800.397521478713</v>
      </c>
      <c r="G44" s="14">
        <f t="shared" si="2"/>
        <v>-8840.7442445231136</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40516.180165289254</v>
      </c>
      <c r="F45" s="11">
        <f t="shared" si="1"/>
        <v>44600.354178841881</v>
      </c>
      <c r="G45" s="14">
        <f t="shared" si="2"/>
        <v>-4084.174013552627</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36074.465442151108</v>
      </c>
      <c r="F46" s="11">
        <f t="shared" si="1"/>
        <v>45316.43366322908</v>
      </c>
      <c r="G46" s="14">
        <f t="shared" si="2"/>
        <v>-9241.968221077972</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43382.044332312129</v>
      </c>
      <c r="F47" s="11">
        <f t="shared" si="1"/>
        <v>50416.363576252726</v>
      </c>
      <c r="G47" s="14">
        <f t="shared" si="2"/>
        <v>-7034.3192439405975</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47758.561656730468</v>
      </c>
      <c r="F48" s="11">
        <f t="shared" si="1"/>
        <v>47465.028794101447</v>
      </c>
      <c r="G48" s="14">
        <f t="shared" si="2"/>
        <v>293.53286262902111</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45150.135265700483</v>
      </c>
      <c r="F49" s="11">
        <f t="shared" si="1"/>
        <v>49153.488651761792</v>
      </c>
      <c r="G49" s="14">
        <f t="shared" si="2"/>
        <v>-4003.3533860613097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51051.894812680119</v>
      </c>
      <c r="F50" s="11">
        <f t="shared" si="1"/>
        <v>52722.222908436663</v>
      </c>
      <c r="G50" s="14">
        <f t="shared" si="2"/>
        <v>-1670.3280957565439</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61499.985462837598</v>
      </c>
      <c r="F51" s="11">
        <f t="shared" si="1"/>
        <v>57494.097404364511</v>
      </c>
      <c r="G51" s="14">
        <f t="shared" si="2"/>
        <v>4005.8880584730869</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36702.277650147684</v>
      </c>
      <c r="F52" s="11">
        <f t="shared" si="1"/>
        <v>42934.068026477442</v>
      </c>
      <c r="G52" s="14">
        <f t="shared" si="2"/>
        <v>-6231.7903763297581</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51097.824957651042</v>
      </c>
      <c r="F53" s="11">
        <f t="shared" si="1"/>
        <v>49290.580249399798</v>
      </c>
      <c r="G53" s="14">
        <f t="shared" si="2"/>
        <v>1807.2447082512444</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46916.630786601432</v>
      </c>
      <c r="F54" s="11">
        <f t="shared" si="1"/>
        <v>48860.770667480283</v>
      </c>
      <c r="G54" s="14">
        <f t="shared" si="2"/>
        <v>-1944.1398808788508</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141</v>
      </c>
      <c r="B1" s="39"/>
      <c r="C1" s="39"/>
      <c r="D1" s="39"/>
      <c r="E1" s="39"/>
      <c r="F1" s="39"/>
      <c r="G1" s="40"/>
      <c r="I1" t="s">
        <v>118</v>
      </c>
    </row>
    <row r="2" spans="1:9" ht="47.25" x14ac:dyDescent="0.25">
      <c r="A2" s="16" t="s">
        <v>0</v>
      </c>
      <c r="B2" s="16" t="s">
        <v>1</v>
      </c>
      <c r="C2" s="16" t="s">
        <v>138</v>
      </c>
      <c r="D2" s="16" t="s">
        <v>119</v>
      </c>
      <c r="E2" s="16" t="s">
        <v>144</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63669.970278260174</v>
      </c>
      <c r="F3" s="10">
        <f>$E$3*D3</f>
        <v>63669.970278260174</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32912.095400340717</v>
      </c>
      <c r="F4" s="11">
        <f>$E$3*D4</f>
        <v>59307.447936246463</v>
      </c>
      <c r="G4" s="14">
        <f>E4-F4</f>
        <v>-26395.352535905746</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62771.24705882353</v>
      </c>
      <c r="F5" s="11">
        <f t="shared" ref="F5:F54" si="1">$E$3*D5</f>
        <v>74400.951619592641</v>
      </c>
      <c r="G5" s="14">
        <f t="shared" ref="G5:G54" si="2">E5-F5</f>
        <v>-11629.704560769111</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52341.095744680853</v>
      </c>
      <c r="F6" s="11">
        <f t="shared" si="1"/>
        <v>63070.714546758558</v>
      </c>
      <c r="G6" s="14">
        <f t="shared" si="2"/>
        <v>-10729.618802077704</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37263.988130563797</v>
      </c>
      <c r="F7" s="11">
        <f t="shared" si="1"/>
        <v>54424.312125891374</v>
      </c>
      <c r="G7" s="14">
        <f t="shared" si="2"/>
        <v>-17160.323995327577</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64507.096062416189</v>
      </c>
      <c r="F8" s="11">
        <f t="shared" si="1"/>
        <v>76699.225482035996</v>
      </c>
      <c r="G8" s="14">
        <f t="shared" si="2"/>
        <v>-12192.129419619807</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57927.689614935822</v>
      </c>
      <c r="F9" s="11">
        <f t="shared" si="1"/>
        <v>67790.431551398113</v>
      </c>
      <c r="G9" s="14">
        <f t="shared" si="2"/>
        <v>-9862.7419364622911</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50709.6563876652</v>
      </c>
      <c r="F10" s="11">
        <f t="shared" si="1"/>
        <v>75708.417295059407</v>
      </c>
      <c r="G10" s="14">
        <f t="shared" si="2"/>
        <v>-24998.760907394208</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48847.290246768505</v>
      </c>
      <c r="F11" s="11">
        <f t="shared" si="1"/>
        <v>69456.556101720795</v>
      </c>
      <c r="G11" s="14">
        <f t="shared" si="2"/>
        <v>-20609.265854952289</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79408.322809711157</v>
      </c>
      <c r="F12" s="11">
        <f t="shared" si="1"/>
        <v>80474.509713033331</v>
      </c>
      <c r="G12" s="14">
        <f t="shared" si="2"/>
        <v>-1066.1869033221737</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50719.718538565627</v>
      </c>
      <c r="F13" s="11">
        <f t="shared" si="1"/>
        <v>60896.631043694499</v>
      </c>
      <c r="G13" s="14">
        <f t="shared" si="2"/>
        <v>-10176.912505128872</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47178.835710099629</v>
      </c>
      <c r="F14" s="11">
        <f t="shared" si="1"/>
        <v>61148.10896310729</v>
      </c>
      <c r="G14" s="14">
        <f t="shared" si="2"/>
        <v>-13969.273253007661</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41183.739130434784</v>
      </c>
      <c r="F15" s="11">
        <f t="shared" si="1"/>
        <v>68768.765697272582</v>
      </c>
      <c r="G15" s="14">
        <f t="shared" si="2"/>
        <v>-27585.026566837798</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31986.588235294119</v>
      </c>
      <c r="F16" s="11">
        <f t="shared" si="1"/>
        <v>55834.498549971184</v>
      </c>
      <c r="G16" s="14">
        <f t="shared" si="2"/>
        <v>-23847.910314677065</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63607.481426945989</v>
      </c>
      <c r="F17" s="11">
        <f t="shared" si="1"/>
        <v>66750.064256082056</v>
      </c>
      <c r="G17" s="14">
        <f t="shared" si="2"/>
        <v>-3142.5828291360667</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46907.966827919838</v>
      </c>
      <c r="F18" s="11">
        <f t="shared" si="1"/>
        <v>59997.405441806863</v>
      </c>
      <c r="G18" s="14">
        <f t="shared" si="2"/>
        <v>-13089.438613887025</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41240.72172808132</v>
      </c>
      <c r="F19" s="11">
        <f t="shared" si="1"/>
        <v>57355.660099248489</v>
      </c>
      <c r="G19" s="14">
        <f t="shared" si="2"/>
        <v>-16114.938371167169</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40138.929936305729</v>
      </c>
      <c r="F20" s="11">
        <f t="shared" si="1"/>
        <v>59088.780231376812</v>
      </c>
      <c r="G20" s="14">
        <f t="shared" si="2"/>
        <v>-18949.850295071083</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44938.579256360077</v>
      </c>
      <c r="F21" s="11">
        <f t="shared" si="1"/>
        <v>56184.456080907104</v>
      </c>
      <c r="G21" s="14">
        <f t="shared" si="2"/>
        <v>-11245.876824547027</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39263.19</v>
      </c>
      <c r="F22" s="11">
        <f t="shared" si="1"/>
        <v>58026.083084348058</v>
      </c>
      <c r="G22" s="14">
        <f t="shared" si="2"/>
        <v>-18762.893084348056</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45059.684210526313</v>
      </c>
      <c r="F23" s="11">
        <f t="shared" si="1"/>
        <v>58423.009251861658</v>
      </c>
      <c r="G23" s="14">
        <f t="shared" si="2"/>
        <v>-13363.325041335345</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51958.656799259945</v>
      </c>
      <c r="F24" s="11">
        <f t="shared" si="1"/>
        <v>71027.904846161618</v>
      </c>
      <c r="G24" s="14">
        <f t="shared" si="2"/>
        <v>-19069.248046901674</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49420.015564202331</v>
      </c>
      <c r="F25" s="11">
        <f t="shared" si="1"/>
        <v>75032.466161290125</v>
      </c>
      <c r="G25" s="14">
        <f t="shared" si="2"/>
        <v>-25612.450597087794</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36633.174161896975</v>
      </c>
      <c r="F26" s="11">
        <f t="shared" si="1"/>
        <v>62554.763521276989</v>
      </c>
      <c r="G26" s="14">
        <f t="shared" si="2"/>
        <v>-25921.589359380014</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54978.262964202077</v>
      </c>
      <c r="F27" s="11">
        <f t="shared" si="1"/>
        <v>65779.511948764863</v>
      </c>
      <c r="G27" s="14">
        <f t="shared" si="2"/>
        <v>-10801.248984562786</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28536.246575342466</v>
      </c>
      <c r="F28" s="11">
        <f t="shared" si="1"/>
        <v>54905.14530982804</v>
      </c>
      <c r="G28" s="14">
        <f t="shared" si="2"/>
        <v>-26368.898734485574</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52274.802281368822</v>
      </c>
      <c r="F29" s="11">
        <f t="shared" si="1"/>
        <v>58378.530719429684</v>
      </c>
      <c r="G29" s="14">
        <f t="shared" si="2"/>
        <v>-6103.7284380608617</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36612.387096774197</v>
      </c>
      <c r="F30" s="11">
        <f t="shared" si="1"/>
        <v>57422.800967165887</v>
      </c>
      <c r="G30" s="14">
        <f t="shared" si="2"/>
        <v>-20810.413870391691</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46605.211267605635</v>
      </c>
      <c r="F31" s="11">
        <f t="shared" si="1"/>
        <v>59464.168097874543</v>
      </c>
      <c r="G31" s="14">
        <f t="shared" si="2"/>
        <v>-12858.956830268908</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74136.049792531121</v>
      </c>
      <c r="F32" s="11">
        <f t="shared" si="1"/>
        <v>68708.698377480338</v>
      </c>
      <c r="G32" s="14">
        <f t="shared" si="2"/>
        <v>5427.3514150507835</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42499.012987012989</v>
      </c>
      <c r="F33" s="11">
        <f t="shared" si="1"/>
        <v>65214.550971219935</v>
      </c>
      <c r="G33" s="14">
        <f t="shared" si="2"/>
        <v>-22715.537984206945</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56861.420750696605</v>
      </c>
      <c r="F34" s="11">
        <f t="shared" si="1"/>
        <v>77307.642135352362</v>
      </c>
      <c r="G34" s="14">
        <f t="shared" si="2"/>
        <v>-20446.221384655757</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42267.879581151836</v>
      </c>
      <c r="F35" s="11">
        <f t="shared" si="1"/>
        <v>59900.745739203594</v>
      </c>
      <c r="G35" s="14">
        <f t="shared" si="2"/>
        <v>-17632.866158051758</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78813.842685927448</v>
      </c>
      <c r="F36" s="11">
        <f t="shared" si="1"/>
        <v>75932.722530265281</v>
      </c>
      <c r="G36" s="14">
        <f t="shared" si="2"/>
        <v>2881.1201556621672</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34575.392971246009</v>
      </c>
      <c r="F37" s="11">
        <f t="shared" si="1"/>
        <v>61396.417297753193</v>
      </c>
      <c r="G37" s="14">
        <f t="shared" si="2"/>
        <v>-26821.024326507184</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39300</v>
      </c>
      <c r="F38" s="11">
        <f t="shared" si="1"/>
        <v>58714.003427047923</v>
      </c>
      <c r="G38" s="14">
        <f t="shared" si="2"/>
        <v>-19414.003427047923</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50298.03673469388</v>
      </c>
      <c r="F39" s="11">
        <f t="shared" si="1"/>
        <v>61154.067369486467</v>
      </c>
      <c r="G39" s="14">
        <f t="shared" si="2"/>
        <v>-10856.030634792587</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37743.375</v>
      </c>
      <c r="F40" s="11">
        <f t="shared" si="1"/>
        <v>55519.989349580712</v>
      </c>
      <c r="G40" s="14">
        <f t="shared" si="2"/>
        <v>-17776.614349580712</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61728.172303765154</v>
      </c>
      <c r="F41" s="11">
        <f t="shared" si="1"/>
        <v>66687.195766999241</v>
      </c>
      <c r="G41" s="14">
        <f t="shared" si="2"/>
        <v>-4959.0234632340871</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67354.225669251944</v>
      </c>
      <c r="F42" s="11">
        <f t="shared" si="1"/>
        <v>65234.104699211901</v>
      </c>
      <c r="G42" s="14">
        <f t="shared" si="2"/>
        <v>2120.1209700400432</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54723.048567870486</v>
      </c>
      <c r="F43" s="11">
        <f t="shared" si="1"/>
        <v>71655.167788549792</v>
      </c>
      <c r="G43" s="14">
        <f t="shared" si="2"/>
        <v>-16932.119220679306</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30683.954372623575</v>
      </c>
      <c r="F44" s="11">
        <f t="shared" si="1"/>
        <v>57657.125131412577</v>
      </c>
      <c r="G44" s="14">
        <f t="shared" si="2"/>
        <v>-26973.170758789001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28830.146341463416</v>
      </c>
      <c r="F45" s="11">
        <f t="shared" si="1"/>
        <v>56146.416646031372</v>
      </c>
      <c r="G45" s="14">
        <f t="shared" si="2"/>
        <v>-27316.270304567955</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43146.796238244511</v>
      </c>
      <c r="F46" s="11">
        <f t="shared" si="1"/>
        <v>57047.873547491406</v>
      </c>
      <c r="G46" s="14">
        <f t="shared" si="2"/>
        <v>-13901.077309246895</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49031.910788565358</v>
      </c>
      <c r="F47" s="11">
        <f t="shared" si="1"/>
        <v>63468.064486199764</v>
      </c>
      <c r="G47" s="14">
        <f t="shared" si="2"/>
        <v>-14436.153697634407</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48219.334582942829</v>
      </c>
      <c r="F48" s="11">
        <f t="shared" si="1"/>
        <v>59752.693265690483</v>
      </c>
      <c r="G48" s="14">
        <f t="shared" si="2"/>
        <v>-11533.358682747654</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42037.270588235297</v>
      </c>
      <c r="F49" s="11">
        <f t="shared" si="1"/>
        <v>61878.258687842892</v>
      </c>
      <c r="G49" s="14">
        <f t="shared" si="2"/>
        <v>-19840.988099607595</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39922.959451029317</v>
      </c>
      <c r="F50" s="11">
        <f t="shared" si="1"/>
        <v>66370.860689853158</v>
      </c>
      <c r="G50" s="14">
        <f t="shared" si="2"/>
        <v>-26447.901238823841</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63956.227696404792</v>
      </c>
      <c r="F51" s="11">
        <f t="shared" si="1"/>
        <v>72378.069793094692</v>
      </c>
      <c r="G51" s="14">
        <f t="shared" si="2"/>
        <v>-8421.8420966898993</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35504.16974169742</v>
      </c>
      <c r="F52" s="11">
        <f t="shared" si="1"/>
        <v>54048.765219609544</v>
      </c>
      <c r="G52" s="14">
        <f t="shared" si="2"/>
        <v>-18544.595477912124</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45534.585062240665</v>
      </c>
      <c r="F53" s="11">
        <f t="shared" si="1"/>
        <v>62050.840320912183</v>
      </c>
      <c r="G53" s="14">
        <f t="shared" si="2"/>
        <v>-16516.255258671517</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33182.375</v>
      </c>
      <c r="F54" s="11">
        <f t="shared" si="1"/>
        <v>61509.762378612839</v>
      </c>
      <c r="G54" s="14">
        <f t="shared" si="2"/>
        <v>-28327.387378612839</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1:G1"/>
    <mergeCell ref="A55:G63"/>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142</v>
      </c>
      <c r="B1" s="39"/>
      <c r="C1" s="39"/>
      <c r="D1" s="39"/>
      <c r="E1" s="39"/>
      <c r="F1" s="39"/>
      <c r="G1" s="40"/>
      <c r="I1" t="s">
        <v>117</v>
      </c>
    </row>
    <row r="2" spans="1:9" ht="47.25" x14ac:dyDescent="0.25">
      <c r="A2" s="16" t="s">
        <v>0</v>
      </c>
      <c r="B2" s="16" t="s">
        <v>1</v>
      </c>
      <c r="C2" s="16" t="s">
        <v>138</v>
      </c>
      <c r="D2" s="16" t="s">
        <v>119</v>
      </c>
      <c r="E2" s="16" t="s">
        <v>145</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50771.419544730838</v>
      </c>
      <c r="F3" s="10">
        <f>$E$3*D3</f>
        <v>50771.419544730838</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37046.638148667604</v>
      </c>
      <c r="F4" s="11">
        <f>$E$3*D4</f>
        <v>47292.67672246087</v>
      </c>
      <c r="G4" s="14">
        <f>E4-F4</f>
        <v>-10246.038573793267</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61757.985096870339</v>
      </c>
      <c r="F5" s="11">
        <f t="shared" ref="F5:F54" si="1">$E$3*D5</f>
        <v>59328.470120165111</v>
      </c>
      <c r="G5" s="14">
        <f t="shared" ref="G5:G54" si="2">E5-F5</f>
        <v>2429.514976705228</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43166.67327851359</v>
      </c>
      <c r="F6" s="11">
        <f t="shared" si="1"/>
        <v>50293.563751400252</v>
      </c>
      <c r="G6" s="14">
        <f t="shared" si="2"/>
        <v>-7126.8904728866619</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37043.163398692814</v>
      </c>
      <c r="F7" s="11">
        <f t="shared" si="1"/>
        <v>43398.788664434083</v>
      </c>
      <c r="G7" s="14">
        <f t="shared" si="2"/>
        <v>-6355.6252657412697</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76541.460313627962</v>
      </c>
      <c r="F8" s="11">
        <f t="shared" si="1"/>
        <v>61161.149262134844</v>
      </c>
      <c r="G8" s="14">
        <f t="shared" si="2"/>
        <v>15380.311051493118</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51979.288262738999</v>
      </c>
      <c r="F9" s="11">
        <f t="shared" si="1"/>
        <v>54057.139124966503</v>
      </c>
      <c r="G9" s="14">
        <f t="shared" si="2"/>
        <v>-2077.850862227504</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64240.987951807227</v>
      </c>
      <c r="F10" s="11">
        <f t="shared" si="1"/>
        <v>60371.0634818291</v>
      </c>
      <c r="G10" s="14">
        <f t="shared" si="2"/>
        <v>3869.9244699781266</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47351.099687391456</v>
      </c>
      <c r="F11" s="11">
        <f t="shared" si="1"/>
        <v>55385.732623416618</v>
      </c>
      <c r="G11" s="14">
        <f t="shared" si="2"/>
        <v>-8034.6329360251621</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65426.955153422503</v>
      </c>
      <c r="F12" s="11">
        <f t="shared" si="1"/>
        <v>64171.619327612781</v>
      </c>
      <c r="G12" s="14">
        <f t="shared" si="2"/>
        <v>1255.3358258097214</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43955.157475838547</v>
      </c>
      <c r="F13" s="11">
        <f t="shared" si="1"/>
        <v>48559.915923751854</v>
      </c>
      <c r="G13" s="14">
        <f t="shared" si="2"/>
        <v>-4604.7584479133075</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34273.562926404411</v>
      </c>
      <c r="F14" s="11">
        <f t="shared" si="1"/>
        <v>48760.44830812305</v>
      </c>
      <c r="G14" s="14">
        <f t="shared" si="2"/>
        <v>-14486.885381718639</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51863.422261484098</v>
      </c>
      <c r="F15" s="11">
        <f t="shared" si="1"/>
        <v>54837.277911871017</v>
      </c>
      <c r="G15" s="14">
        <f t="shared" si="2"/>
        <v>-2973.8556503869186</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43409.895424836599</v>
      </c>
      <c r="F16" s="11">
        <f t="shared" si="1"/>
        <v>44523.293140568356</v>
      </c>
      <c r="G16" s="14">
        <f t="shared" si="2"/>
        <v>-1113.3977157317568</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62565.654122700529</v>
      </c>
      <c r="F17" s="11">
        <f t="shared" si="1"/>
        <v>53227.534144780984</v>
      </c>
      <c r="G17" s="14">
        <f t="shared" si="2"/>
        <v>9338.1199779195449</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36248.671927846677</v>
      </c>
      <c r="F18" s="11">
        <f t="shared" si="1"/>
        <v>47842.859513967589</v>
      </c>
      <c r="G18" s="14">
        <f t="shared" si="2"/>
        <v>-11594.187586120912</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52977.037941561277</v>
      </c>
      <c r="F19" s="11">
        <f t="shared" si="1"/>
        <v>45736.290898791609</v>
      </c>
      <c r="G19" s="14">
        <f t="shared" si="2"/>
        <v>7240.747042769668</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39367.638065522624</v>
      </c>
      <c r="F20" s="11">
        <f t="shared" si="1"/>
        <v>47118.30771087973</v>
      </c>
      <c r="G20" s="14">
        <f t="shared" si="2"/>
        <v>-7750.6696453571058</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32475.05977264393</v>
      </c>
      <c r="F21" s="11">
        <f t="shared" si="1"/>
        <v>44802.354691065935</v>
      </c>
      <c r="G21" s="14">
        <f t="shared" si="2"/>
        <v>-12327.294918422005</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41314.533533383343</v>
      </c>
      <c r="F22" s="11">
        <f t="shared" si="1"/>
        <v>46270.89656140087</v>
      </c>
      <c r="G22" s="14">
        <f t="shared" si="2"/>
        <v>-4956.3630280175275</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46177.993827160491</v>
      </c>
      <c r="F23" s="11">
        <f t="shared" si="1"/>
        <v>46587.41162950977</v>
      </c>
      <c r="G23" s="14">
        <f t="shared" si="2"/>
        <v>-409.41780234927865</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52222.348975628091</v>
      </c>
      <c r="F24" s="11">
        <f t="shared" si="1"/>
        <v>56638.750427672312</v>
      </c>
      <c r="G24" s="14">
        <f t="shared" si="2"/>
        <v>-4416.4014520442215</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61200.051063829786</v>
      </c>
      <c r="F25" s="11">
        <f t="shared" si="1"/>
        <v>59832.049587926682</v>
      </c>
      <c r="G25" s="14">
        <f t="shared" si="2"/>
        <v>1368.0014759031037</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57095.307801121184</v>
      </c>
      <c r="F26" s="11">
        <f t="shared" si="1"/>
        <v>49882.136419727642</v>
      </c>
      <c r="G26" s="14">
        <f t="shared" si="2"/>
        <v>7213.1713813935421</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55080.131708923276</v>
      </c>
      <c r="F27" s="11">
        <f t="shared" si="1"/>
        <v>52453.600716360124</v>
      </c>
      <c r="G27" s="14">
        <f t="shared" si="2"/>
        <v>2626.5309925631518</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29617.551064991807</v>
      </c>
      <c r="F28" s="11">
        <f t="shared" si="1"/>
        <v>43782.212485836637</v>
      </c>
      <c r="G28" s="14">
        <f t="shared" si="2"/>
        <v>-14164.66142084483</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31695.141176470588</v>
      </c>
      <c r="F29" s="11">
        <f t="shared" si="1"/>
        <v>46551.943759476722</v>
      </c>
      <c r="G29" s="14">
        <f t="shared" si="2"/>
        <v>-14856.802583006134</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45400.819459459461</v>
      </c>
      <c r="F30" s="11">
        <f t="shared" si="1"/>
        <v>45789.83006582332</v>
      </c>
      <c r="G30" s="14">
        <f t="shared" si="2"/>
        <v>-389.01060636385955</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40902.523656407902</v>
      </c>
      <c r="F31" s="11">
        <f t="shared" si="1"/>
        <v>47417.647804469583</v>
      </c>
      <c r="G31" s="14">
        <f t="shared" si="2"/>
        <v>-6515.1241480616809</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60568.730805989166</v>
      </c>
      <c r="F32" s="11">
        <f t="shared" si="1"/>
        <v>54789.379301572139</v>
      </c>
      <c r="G32" s="14">
        <f t="shared" si="2"/>
        <v>5779.3515044170272</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49869.160944206007</v>
      </c>
      <c r="F33" s="11">
        <f t="shared" si="1"/>
        <v>52003.092090520091</v>
      </c>
      <c r="G33" s="14">
        <f t="shared" si="2"/>
        <v>-2133.9311463140839</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74324.856073767209</v>
      </c>
      <c r="F34" s="11">
        <f t="shared" si="1"/>
        <v>61646.310116278888</v>
      </c>
      <c r="G34" s="14">
        <f t="shared" si="2"/>
        <v>12678.545957488321</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39884.441515650738</v>
      </c>
      <c r="F35" s="11">
        <f t="shared" si="1"/>
        <v>47765.781571375628</v>
      </c>
      <c r="G35" s="14">
        <f t="shared" si="2"/>
        <v>-7881.3400557248897</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69526.152510583575</v>
      </c>
      <c r="F36" s="11">
        <f t="shared" si="1"/>
        <v>60549.927947336881</v>
      </c>
      <c r="G36" s="14">
        <f t="shared" si="2"/>
        <v>8976.2245632466947</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36844.308057998576</v>
      </c>
      <c r="F37" s="11">
        <f t="shared" si="1"/>
        <v>48958.453216554197</v>
      </c>
      <c r="G37" s="14">
        <f t="shared" si="2"/>
        <v>-12114.145158555621</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42407.828957239311</v>
      </c>
      <c r="F38" s="11">
        <f t="shared" si="1"/>
        <v>46819.454887719039</v>
      </c>
      <c r="G38" s="14">
        <f t="shared" si="2"/>
        <v>-4411.6259304797277</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49201.132995506261</v>
      </c>
      <c r="F39" s="11">
        <f t="shared" si="1"/>
        <v>48765.199633571661</v>
      </c>
      <c r="G39" s="14">
        <f t="shared" si="2"/>
        <v>435.93336193459982</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38319.746835443038</v>
      </c>
      <c r="F40" s="11">
        <f t="shared" si="1"/>
        <v>44272.498637383949</v>
      </c>
      <c r="G40" s="14">
        <f t="shared" si="2"/>
        <v>-5952.7518019409108</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55240.650410372305</v>
      </c>
      <c r="F41" s="11">
        <f t="shared" si="1"/>
        <v>53177.401838743819</v>
      </c>
      <c r="G41" s="14">
        <f t="shared" si="2"/>
        <v>2063.2485716284864</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50587.99319213313</v>
      </c>
      <c r="F42" s="11">
        <f t="shared" si="1"/>
        <v>52018.684535800108</v>
      </c>
      <c r="G42" s="14">
        <f t="shared" si="2"/>
        <v>-1430.6913436669784</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77404.761783439491</v>
      </c>
      <c r="F43" s="11">
        <f t="shared" si="1"/>
        <v>57138.939604354353</v>
      </c>
      <c r="G43" s="14">
        <f t="shared" si="2"/>
        <v>20265.822179085138</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33155.08207818582</v>
      </c>
      <c r="F44" s="11">
        <f t="shared" si="1"/>
        <v>45976.683780383624</v>
      </c>
      <c r="G44" s="14">
        <f t="shared" si="2"/>
        <v>-12821.601702197804</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38512.3359375</v>
      </c>
      <c r="F45" s="11">
        <f t="shared" si="1"/>
        <v>44772.021457064417</v>
      </c>
      <c r="G45" s="14">
        <f t="shared" si="2"/>
        <v>-6259.6855195644166</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34877.835872235875</v>
      </c>
      <c r="F46" s="11">
        <f t="shared" si="1"/>
        <v>45490.857139655396</v>
      </c>
      <c r="G46" s="14">
        <f t="shared" si="2"/>
        <v>-10613.021267419521</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37149.008717533929</v>
      </c>
      <c r="F47" s="11">
        <f t="shared" si="1"/>
        <v>50610.416741801768</v>
      </c>
      <c r="G47" s="14">
        <f t="shared" si="2"/>
        <v>-13461.408024267839</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43914.020970873789</v>
      </c>
      <c r="F48" s="11">
        <f t="shared" si="1"/>
        <v>47647.722237995731</v>
      </c>
      <c r="G48" s="14">
        <f t="shared" si="2"/>
        <v>-3733.7012671219418</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48106.62081447964</v>
      </c>
      <c r="F49" s="11">
        <f t="shared" si="1"/>
        <v>49342.680997144402</v>
      </c>
      <c r="G49" s="14">
        <f t="shared" si="2"/>
        <v>-1236.0601826647617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40660.673452768729</v>
      </c>
      <c r="F50" s="11">
        <f t="shared" si="1"/>
        <v>52925.151353180408</v>
      </c>
      <c r="G50" s="14">
        <f t="shared" si="2"/>
        <v>-12264.477900411679</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53913.897063185999</v>
      </c>
      <c r="F51" s="11">
        <f t="shared" si="1"/>
        <v>57715.392849142627</v>
      </c>
      <c r="G51" s="14">
        <f t="shared" si="2"/>
        <v>-3801.4957859566275</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31156.143543373833</v>
      </c>
      <c r="F52" s="11">
        <f t="shared" si="1"/>
        <v>43099.321750059367</v>
      </c>
      <c r="G52" s="14">
        <f t="shared" si="2"/>
        <v>-11943.178206685534</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50522.343392909461</v>
      </c>
      <c r="F53" s="11">
        <f t="shared" si="1"/>
        <v>49480.300261924676</v>
      </c>
      <c r="G53" s="14">
        <f t="shared" si="2"/>
        <v>1042.0431309847845</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44808.498309995171</v>
      </c>
      <c r="F54" s="11">
        <f t="shared" si="1"/>
        <v>49048.836337961453</v>
      </c>
      <c r="G54" s="14">
        <f t="shared" si="2"/>
        <v>-4240.3380279662815</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143</v>
      </c>
      <c r="B1" s="39"/>
      <c r="C1" s="39"/>
      <c r="D1" s="39"/>
      <c r="E1" s="39"/>
      <c r="F1" s="39"/>
      <c r="G1" s="40"/>
      <c r="I1" t="s">
        <v>121</v>
      </c>
    </row>
    <row r="2" spans="1:9" ht="47.25" x14ac:dyDescent="0.25">
      <c r="A2" s="16" t="s">
        <v>0</v>
      </c>
      <c r="B2" s="16" t="s">
        <v>1</v>
      </c>
      <c r="C2" s="16" t="s">
        <v>138</v>
      </c>
      <c r="D2" s="16" t="s">
        <v>119</v>
      </c>
      <c r="E2" s="16" t="s">
        <v>146</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65267.94450005133</v>
      </c>
      <c r="F3" s="10">
        <f>$E$3*D3</f>
        <v>65267.94450005133</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43530.3932468602</v>
      </c>
      <c r="F4" s="11">
        <f>$E$3*D4</f>
        <v>60795.932578977678</v>
      </c>
      <c r="G4" s="14">
        <f>E4-F4</f>
        <v>-17265.539332117478</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76028.478858889459</v>
      </c>
      <c r="F5" s="11">
        <f t="shared" ref="F5:F54" si="1">$E$3*D5</f>
        <v>76268.249534846022</v>
      </c>
      <c r="G5" s="14">
        <f t="shared" ref="G5:G54" si="2">E5-F5</f>
        <v>-239.77067595656263</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62970.985074626864</v>
      </c>
      <c r="F6" s="11">
        <f t="shared" si="1"/>
        <v>64653.648786482576</v>
      </c>
      <c r="G6" s="14">
        <f t="shared" si="2"/>
        <v>-1682.6637118557119</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41037.329581428072</v>
      </c>
      <c r="F7" s="11">
        <f t="shared" si="1"/>
        <v>55790.240952869091</v>
      </c>
      <c r="G7" s="14">
        <f t="shared" si="2"/>
        <v>-14752.91137144102</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89933.718895145299</v>
      </c>
      <c r="F8" s="11">
        <f t="shared" si="1"/>
        <v>78624.204944347599</v>
      </c>
      <c r="G8" s="14">
        <f t="shared" si="2"/>
        <v>11309.5139507977</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72651.100126573845</v>
      </c>
      <c r="F9" s="11">
        <f t="shared" si="1"/>
        <v>69491.820159399722</v>
      </c>
      <c r="G9" s="14">
        <f t="shared" si="2"/>
        <v>3159.2799671741232</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80101.851526600629</v>
      </c>
      <c r="F10" s="11">
        <f t="shared" si="1"/>
        <v>77608.529682129592</v>
      </c>
      <c r="G10" s="14">
        <f t="shared" si="2"/>
        <v>2493.3218444710365</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69431.112368633796</v>
      </c>
      <c r="F11" s="11">
        <f t="shared" si="1"/>
        <v>71199.760719217491</v>
      </c>
      <c r="G11" s="14">
        <f t="shared" si="2"/>
        <v>-1768.648350583695</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83849.08618331053</v>
      </c>
      <c r="F12" s="11">
        <f t="shared" si="1"/>
        <v>82494.240387803526</v>
      </c>
      <c r="G12" s="14">
        <f t="shared" si="2"/>
        <v>1354.8457955070044</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59806.321751606265</v>
      </c>
      <c r="F13" s="11">
        <f t="shared" si="1"/>
        <v>62425.00063734228</v>
      </c>
      <c r="G13" s="14">
        <f t="shared" si="2"/>
        <v>-2618.6788857360152</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43481.574731026463</v>
      </c>
      <c r="F14" s="11">
        <f t="shared" si="1"/>
        <v>62682.790091546354</v>
      </c>
      <c r="G14" s="14">
        <f t="shared" si="2"/>
        <v>-19201.215360519891</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76610.213903743323</v>
      </c>
      <c r="F15" s="11">
        <f t="shared" si="1"/>
        <v>70494.708309910478</v>
      </c>
      <c r="G15" s="14">
        <f t="shared" si="2"/>
        <v>6115.5055938328442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51206.730521091813</v>
      </c>
      <c r="F16" s="11">
        <f t="shared" si="1"/>
        <v>57235.81991041093</v>
      </c>
      <c r="G16" s="14">
        <f t="shared" si="2"/>
        <v>-6029.0893893191169</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75842.624337272442</v>
      </c>
      <c r="F17" s="11">
        <f t="shared" si="1"/>
        <v>68425.341965777217</v>
      </c>
      <c r="G17" s="14">
        <f t="shared" si="2"/>
        <v>7417.2823714952247</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47539.441979413081</v>
      </c>
      <c r="F18" s="11">
        <f t="shared" si="1"/>
        <v>61503.20647880053</v>
      </c>
      <c r="G18" s="14">
        <f t="shared" si="2"/>
        <v>-13963.764499387449</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56608.552194290583</v>
      </c>
      <c r="F19" s="11">
        <f t="shared" si="1"/>
        <v>58795.159221234244</v>
      </c>
      <c r="G19" s="14">
        <f t="shared" si="2"/>
        <v>-2186.6070269436605</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48789.400399733509</v>
      </c>
      <c r="F20" s="11">
        <f t="shared" si="1"/>
        <v>60571.776802510169</v>
      </c>
      <c r="G20" s="14">
        <f t="shared" si="2"/>
        <v>-11782.376402776659</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47698.027805362464</v>
      </c>
      <c r="F21" s="11">
        <f t="shared" si="1"/>
        <v>57594.56059470334</v>
      </c>
      <c r="G21" s="14">
        <f t="shared" si="2"/>
        <v>-9896.5327893408758</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45081.245344954441</v>
      </c>
      <c r="F22" s="11">
        <f t="shared" si="1"/>
        <v>59482.408327709454</v>
      </c>
      <c r="G22" s="14">
        <f t="shared" si="2"/>
        <v>-14401.162982755013</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53027.778523489935</v>
      </c>
      <c r="F23" s="11">
        <f t="shared" si="1"/>
        <v>59889.296456582058</v>
      </c>
      <c r="G23" s="14">
        <f t="shared" si="2"/>
        <v>-6861.5179330921237</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67675.651827099282</v>
      </c>
      <c r="F24" s="11">
        <f t="shared" si="1"/>
        <v>72810.546811847526</v>
      </c>
      <c r="G24" s="14">
        <f t="shared" si="2"/>
        <v>-5134.8949847482436</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75413.906544960191</v>
      </c>
      <c r="F25" s="11">
        <f t="shared" si="1"/>
        <v>76915.613682785013</v>
      </c>
      <c r="G25" s="14">
        <f t="shared" si="2"/>
        <v>-1501.707137824822</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62124.247940654437</v>
      </c>
      <c r="F26" s="11">
        <f t="shared" si="1"/>
        <v>64124.748541222471</v>
      </c>
      <c r="G26" s="14">
        <f t="shared" si="2"/>
        <v>-2000.5006005680334</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65944.364808996193</v>
      </c>
      <c r="F27" s="11">
        <f t="shared" si="1"/>
        <v>67430.43096061211</v>
      </c>
      <c r="G27" s="14">
        <f t="shared" si="2"/>
        <v>-1486.0661516159162</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35735.090528956724</v>
      </c>
      <c r="F28" s="11">
        <f t="shared" si="1"/>
        <v>56283.141977100873</v>
      </c>
      <c r="G28" s="14">
        <f t="shared" si="2"/>
        <v>-20548.05144814415</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47079.848275862067</v>
      </c>
      <c r="F29" s="11">
        <f t="shared" si="1"/>
        <v>59843.701612206816</v>
      </c>
      <c r="G29" s="14">
        <f t="shared" si="2"/>
        <v>-12763.85333634475</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51593.596893203881</v>
      </c>
      <c r="F30" s="11">
        <f t="shared" si="1"/>
        <v>58863.985175161448</v>
      </c>
      <c r="G30" s="14">
        <f t="shared" si="2"/>
        <v>-7270.3882819575665</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56148.556179775282</v>
      </c>
      <c r="F31" s="11">
        <f t="shared" si="1"/>
        <v>60956.58606705811</v>
      </c>
      <c r="G31" s="14">
        <f t="shared" si="2"/>
        <v>-4808.029887282828</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76908.110847584569</v>
      </c>
      <c r="F32" s="11">
        <f t="shared" si="1"/>
        <v>70433.133434387011</v>
      </c>
      <c r="G32" s="14">
        <f t="shared" si="2"/>
        <v>6474.9774131975573</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60097.655494933751</v>
      </c>
      <c r="F33" s="11">
        <f t="shared" si="1"/>
        <v>66851.290722821126</v>
      </c>
      <c r="G33" s="14">
        <f t="shared" si="2"/>
        <v>-6753.6352278873746</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86762.683700335096</v>
      </c>
      <c r="F34" s="11">
        <f t="shared" si="1"/>
        <v>79247.891498432858</v>
      </c>
      <c r="G34" s="14">
        <f t="shared" si="2"/>
        <v>7514.7922019022371</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55955.775288413308</v>
      </c>
      <c r="F35" s="11">
        <f t="shared" si="1"/>
        <v>61404.120833286157</v>
      </c>
      <c r="G35" s="14">
        <f t="shared" si="2"/>
        <v>-5448.3455448728491</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85558.871638241573</v>
      </c>
      <c r="F36" s="11">
        <f t="shared" si="1"/>
        <v>77838.464478368798</v>
      </c>
      <c r="G36" s="14">
        <f t="shared" si="2"/>
        <v>7720.4071598727751</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46886.497735635436</v>
      </c>
      <c r="F37" s="11">
        <f t="shared" si="1"/>
        <v>62937.330411476461</v>
      </c>
      <c r="G37" s="14">
        <f t="shared" si="2"/>
        <v>-16050.832675841026</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49852.686213349967</v>
      </c>
      <c r="F38" s="11">
        <f t="shared" si="1"/>
        <v>60187.593936428384</v>
      </c>
      <c r="G38" s="14">
        <f t="shared" si="2"/>
        <v>-10334.907723078417</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59044.853311763058</v>
      </c>
      <c r="F39" s="11">
        <f t="shared" si="1"/>
        <v>62688.898040633896</v>
      </c>
      <c r="G39" s="14">
        <f t="shared" si="2"/>
        <v>-3644.0447288708383</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47889.001617832102</v>
      </c>
      <c r="F40" s="11">
        <f t="shared" si="1"/>
        <v>56913.417230684063</v>
      </c>
      <c r="G40" s="14">
        <f t="shared" si="2"/>
        <v>-9024.4156128519608</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68358.510695187171</v>
      </c>
      <c r="F41" s="11">
        <f t="shared" si="1"/>
        <v>68360.895617862698</v>
      </c>
      <c r="G41" s="14">
        <f t="shared" si="2"/>
        <v>-2.3849226755264681</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65705.185118629786</v>
      </c>
      <c r="F42" s="11">
        <f t="shared" si="1"/>
        <v>66871.335205766081</v>
      </c>
      <c r="G42" s="14">
        <f t="shared" si="2"/>
        <v>-1166.150087136295</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69590.660499537466</v>
      </c>
      <c r="F43" s="11">
        <f t="shared" si="1"/>
        <v>73453.552654818835</v>
      </c>
      <c r="G43" s="14">
        <f t="shared" si="2"/>
        <v>-3862.8921552813699</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41052.171786202431</v>
      </c>
      <c r="F44" s="11">
        <f t="shared" si="1"/>
        <v>59104.190353210601</v>
      </c>
      <c r="G44" s="14">
        <f t="shared" si="2"/>
        <v>-18052.01856700817</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44475.746550843127</v>
      </c>
      <c r="F45" s="11">
        <f t="shared" si="1"/>
        <v>57555.566454868938</v>
      </c>
      <c r="G45" s="14">
        <f t="shared" si="2"/>
        <v>-13079.819904025811</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44336.851619234541</v>
      </c>
      <c r="F46" s="11">
        <f t="shared" si="1"/>
        <v>58479.647913624882</v>
      </c>
      <c r="G46" s="14">
        <f t="shared" si="2"/>
        <v>-14142.79629439034</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56014.417454822971</v>
      </c>
      <c r="F47" s="11">
        <f t="shared" si="1"/>
        <v>65060.97132301284</v>
      </c>
      <c r="G47" s="14">
        <f t="shared" si="2"/>
        <v>-9046.5538681898688</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47716.90841353617</v>
      </c>
      <c r="F48" s="11">
        <f t="shared" si="1"/>
        <v>61252.352572956879</v>
      </c>
      <c r="G48" s="14">
        <f t="shared" si="2"/>
        <v>-13535.444159420709</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49326.356940509912</v>
      </c>
      <c r="F49" s="11">
        <f t="shared" si="1"/>
        <v>63431.264945586656</v>
      </c>
      <c r="G49" s="14">
        <f t="shared" si="2"/>
        <v>-14104.908005076744</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53960.37973754244</v>
      </c>
      <c r="F50" s="11">
        <f t="shared" si="1"/>
        <v>68036.621235946746</v>
      </c>
      <c r="G50" s="14">
        <f t="shared" si="2"/>
        <v>-14076.241498404306</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75739.687135873566</v>
      </c>
      <c r="F51" s="11">
        <f t="shared" si="1"/>
        <v>74194.597887059543</v>
      </c>
      <c r="G51" s="14">
        <f t="shared" si="2"/>
        <v>1545.0892488140234</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42100.395086487842</v>
      </c>
      <c r="F52" s="11">
        <f t="shared" si="1"/>
        <v>55405.268656993256</v>
      </c>
      <c r="G52" s="14">
        <f t="shared" si="2"/>
        <v>-13304.873570505413</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59838.762219863915</v>
      </c>
      <c r="F53" s="11">
        <f t="shared" si="1"/>
        <v>63608.177992658406</v>
      </c>
      <c r="G53" s="14">
        <f t="shared" si="2"/>
        <v>-3769.4157727944912</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52953.199017199018</v>
      </c>
      <c r="F54" s="11">
        <f t="shared" si="1"/>
        <v>63053.52020102043</v>
      </c>
      <c r="G54" s="14">
        <f t="shared" si="2"/>
        <v>-10100.321183821412</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13" sqref="C13"/>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147</v>
      </c>
      <c r="B1" s="39"/>
      <c r="C1" s="39"/>
      <c r="D1" s="39"/>
      <c r="E1" s="39"/>
      <c r="F1" s="39"/>
      <c r="G1" s="40"/>
      <c r="I1" t="s">
        <v>108</v>
      </c>
    </row>
    <row r="2" spans="1:9" ht="47.25" x14ac:dyDescent="0.25">
      <c r="A2" s="16" t="s">
        <v>0</v>
      </c>
      <c r="B2" s="16" t="s">
        <v>1</v>
      </c>
      <c r="C2" s="16" t="s">
        <v>138</v>
      </c>
      <c r="D2" s="16" t="s">
        <v>119</v>
      </c>
      <c r="E2" s="16" t="s">
        <v>148</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70292.096806433619</v>
      </c>
      <c r="F3" s="10">
        <f>$E$3*D3</f>
        <v>70292.096806433619</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47858.12840466926</v>
      </c>
      <c r="F4" s="11">
        <f>$E$3*D4</f>
        <v>65475.841333957578</v>
      </c>
      <c r="G4" s="14">
        <f>E4-F4</f>
        <v>-17617.712929288318</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84403.108462455304</v>
      </c>
      <c r="F5" s="11">
        <f t="shared" ref="F5:F54" si="1">$E$3*D5</f>
        <v>82139.175986405025</v>
      </c>
      <c r="G5" s="14">
        <f t="shared" ref="G5:G54" si="2">E5-F5</f>
        <v>2263.9324760502786</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67418.830422794112</v>
      </c>
      <c r="F6" s="11">
        <f t="shared" si="1"/>
        <v>69630.514247082174</v>
      </c>
      <c r="G6" s="14">
        <f t="shared" si="2"/>
        <v>-2211.6838242880622</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46066.779944289694</v>
      </c>
      <c r="F7" s="11">
        <f t="shared" si="1"/>
        <v>60084.824916008307</v>
      </c>
      <c r="G7" s="14">
        <f t="shared" si="2"/>
        <v>-14018.044971718613</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115481.18989844523</v>
      </c>
      <c r="F8" s="11">
        <f t="shared" si="1"/>
        <v>84676.486560299323</v>
      </c>
      <c r="G8" s="14">
        <f t="shared" si="2"/>
        <v>30804.703338145904</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73084.833002291824</v>
      </c>
      <c r="F9" s="11">
        <f t="shared" si="1"/>
        <v>74841.115149504345</v>
      </c>
      <c r="G9" s="14">
        <f t="shared" si="2"/>
        <v>-1756.2821472125215</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73985.103235747301</v>
      </c>
      <c r="F10" s="11">
        <f t="shared" si="1"/>
        <v>83582.627325071342</v>
      </c>
      <c r="G10" s="14">
        <f t="shared" si="2"/>
        <v>-9597.5240893240407</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57844.06451612903</v>
      </c>
      <c r="F11" s="11">
        <f t="shared" si="1"/>
        <v>76680.528418758608</v>
      </c>
      <c r="G11" s="14">
        <f t="shared" si="2"/>
        <v>-18836.463902629577</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73339.505666486773</v>
      </c>
      <c r="F12" s="11">
        <f t="shared" si="1"/>
        <v>88844.427011304637</v>
      </c>
      <c r="G12" s="14">
        <f t="shared" si="2"/>
        <v>-15504.921344817863</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69892.618562436968</v>
      </c>
      <c r="F13" s="11">
        <f t="shared" si="1"/>
        <v>67230.31070693965</v>
      </c>
      <c r="G13" s="14">
        <f t="shared" si="2"/>
        <v>2662.3078554973181</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46025.895690143123</v>
      </c>
      <c r="F14" s="11">
        <f t="shared" si="1"/>
        <v>67507.94410583697</v>
      </c>
      <c r="G14" s="14">
        <f t="shared" si="2"/>
        <v>-21482.048415693847</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75614.879750130145</v>
      </c>
      <c r="F15" s="11">
        <f t="shared" si="1"/>
        <v>75921.202955267436</v>
      </c>
      <c r="G15" s="14">
        <f t="shared" si="2"/>
        <v>-306.32320513729064</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61362.897637795279</v>
      </c>
      <c r="F16" s="11">
        <f t="shared" si="1"/>
        <v>61641.680686528154</v>
      </c>
      <c r="G16" s="14">
        <f t="shared" si="2"/>
        <v>-278.78304873287561</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73174.951212712578</v>
      </c>
      <c r="F17" s="11">
        <f t="shared" si="1"/>
        <v>73692.542308697259</v>
      </c>
      <c r="G17" s="14">
        <f t="shared" si="2"/>
        <v>-517.59109598468058</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51990.780269058298</v>
      </c>
      <c r="F18" s="11">
        <f t="shared" si="1"/>
        <v>66237.559292380072</v>
      </c>
      <c r="G18" s="14">
        <f t="shared" si="2"/>
        <v>-14246.779023321775</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59166.141495233314</v>
      </c>
      <c r="F19" s="11">
        <f t="shared" si="1"/>
        <v>63321.053778940826</v>
      </c>
      <c r="G19" s="14">
        <f t="shared" si="2"/>
        <v>-4154.912283707512</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57266.906855210575</v>
      </c>
      <c r="F20" s="11">
        <f t="shared" si="1"/>
        <v>65234.430643612301</v>
      </c>
      <c r="G20" s="14">
        <f t="shared" si="2"/>
        <v>-7967.5237884017261</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50308.69255367748</v>
      </c>
      <c r="F21" s="11">
        <f t="shared" si="1"/>
        <v>62028.036271982033</v>
      </c>
      <c r="G21" s="14">
        <f t="shared" si="2"/>
        <v>-11719.343718304553</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50013.271422877639</v>
      </c>
      <c r="F22" s="11">
        <f t="shared" si="1"/>
        <v>64061.205488827334</v>
      </c>
      <c r="G22" s="14">
        <f t="shared" si="2"/>
        <v>-14047.934065949696</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45799.499122293739</v>
      </c>
      <c r="F23" s="11">
        <f t="shared" si="1"/>
        <v>64499.414780742132</v>
      </c>
      <c r="G23" s="14">
        <f t="shared" si="2"/>
        <v>-18699.915658448394</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70274.180064308675</v>
      </c>
      <c r="F24" s="11">
        <f t="shared" si="1"/>
        <v>78415.308529039525</v>
      </c>
      <c r="G24" s="14">
        <f t="shared" si="2"/>
        <v>-8141.1284647308494</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73361.913468358427</v>
      </c>
      <c r="F25" s="11">
        <f t="shared" si="1"/>
        <v>82836.372500015263</v>
      </c>
      <c r="G25" s="14">
        <f t="shared" si="2"/>
        <v>-9474.4590316568356</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69623.497134123041</v>
      </c>
      <c r="F26" s="11">
        <f t="shared" si="1"/>
        <v>69060.900671451018</v>
      </c>
      <c r="G26" s="14">
        <f t="shared" si="2"/>
        <v>562.59646267202334</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54695.798454820288</v>
      </c>
      <c r="F27" s="11">
        <f t="shared" si="1"/>
        <v>72621.045707654514</v>
      </c>
      <c r="G27" s="14">
        <f t="shared" si="2"/>
        <v>-17925.247252834226</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39506.001662510389</v>
      </c>
      <c r="F28" s="11">
        <f t="shared" si="1"/>
        <v>60615.66814658168</v>
      </c>
      <c r="G28" s="14">
        <f t="shared" si="2"/>
        <v>-21109.666484071291</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58432.105134805584</v>
      </c>
      <c r="F29" s="11">
        <f t="shared" si="1"/>
        <v>64450.310166842486</v>
      </c>
      <c r="G29" s="14">
        <f t="shared" si="2"/>
        <v>-6018.2050320369017</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59159.679144385023</v>
      </c>
      <c r="F30" s="11">
        <f t="shared" si="1"/>
        <v>63395.177771251365</v>
      </c>
      <c r="G30" s="14">
        <f t="shared" si="2"/>
        <v>-4235.4986268663415</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67205.438723712839</v>
      </c>
      <c r="F31" s="11">
        <f t="shared" si="1"/>
        <v>65648.861499108214</v>
      </c>
      <c r="G31" s="14">
        <f t="shared" si="2"/>
        <v>1556.5772246046254</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105712.12629957644</v>
      </c>
      <c r="F32" s="11">
        <f t="shared" si="1"/>
        <v>75854.888210038451</v>
      </c>
      <c r="G32" s="14">
        <f t="shared" si="2"/>
        <v>29857.23808953799</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58485.109311740889</v>
      </c>
      <c r="F33" s="11">
        <f t="shared" si="1"/>
        <v>71997.324798851056</v>
      </c>
      <c r="G33" s="14">
        <f t="shared" si="2"/>
        <v>-13512.215487110167</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85743.934817763409</v>
      </c>
      <c r="F34" s="11">
        <f t="shared" si="1"/>
        <v>85348.182842026072</v>
      </c>
      <c r="G34" s="14">
        <f t="shared" si="2"/>
        <v>395.75197573733749</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61227.935081148564</v>
      </c>
      <c r="F35" s="11">
        <f t="shared" si="1"/>
        <v>66130.84629812272</v>
      </c>
      <c r="G35" s="14">
        <f t="shared" si="2"/>
        <v>-4902.9112169741566</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90348.732476635516</v>
      </c>
      <c r="F36" s="11">
        <f t="shared" si="1"/>
        <v>83830.261888718451</v>
      </c>
      <c r="G36" s="14">
        <f t="shared" si="2"/>
        <v>6518.4705879170651</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44789.43510423672</v>
      </c>
      <c r="F37" s="11">
        <f t="shared" si="1"/>
        <v>67782.078260768933</v>
      </c>
      <c r="G37" s="14">
        <f t="shared" si="2"/>
        <v>-22992.643156532213</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54780.692307692305</v>
      </c>
      <c r="F38" s="11">
        <f t="shared" si="1"/>
        <v>64820.674405065933</v>
      </c>
      <c r="G38" s="14">
        <f t="shared" si="2"/>
        <v>-10039.982097373628</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57289.202526315792</v>
      </c>
      <c r="F39" s="11">
        <f t="shared" si="1"/>
        <v>67514.522228556147</v>
      </c>
      <c r="G39" s="14">
        <f t="shared" si="2"/>
        <v>-10225.319702240355</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61384.823714349877</v>
      </c>
      <c r="F40" s="11">
        <f t="shared" si="1"/>
        <v>61294.460308322487</v>
      </c>
      <c r="G40" s="14">
        <f t="shared" si="2"/>
        <v>90.363406027390738</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80098.287461773696</v>
      </c>
      <c r="F41" s="11">
        <f t="shared" si="1"/>
        <v>73623.135052790429</v>
      </c>
      <c r="G41" s="14">
        <f t="shared" si="2"/>
        <v>6475.1524089832674</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74152.812579071033</v>
      </c>
      <c r="F42" s="11">
        <f t="shared" si="1"/>
        <v>72018.912252637063</v>
      </c>
      <c r="G42" s="14">
        <f t="shared" si="2"/>
        <v>2133.9003264339699</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68854.840089086865</v>
      </c>
      <c r="F43" s="11">
        <f t="shared" si="1"/>
        <v>79107.811246988698</v>
      </c>
      <c r="G43" s="14">
        <f t="shared" si="2"/>
        <v>-10252.971157901833</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41185.904309715123</v>
      </c>
      <c r="F44" s="11">
        <f t="shared" si="1"/>
        <v>63653.873303310364</v>
      </c>
      <c r="G44" s="14">
        <f t="shared" si="2"/>
        <v>-22467.968993595241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47312.410958904111</v>
      </c>
      <c r="F45" s="11">
        <f t="shared" si="1"/>
        <v>61986.040467255552</v>
      </c>
      <c r="G45" s="14">
        <f t="shared" si="2"/>
        <v>-14673.629508351441</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48726.741676234211</v>
      </c>
      <c r="F46" s="11">
        <f t="shared" si="1"/>
        <v>62981.255252299867</v>
      </c>
      <c r="G46" s="14">
        <f t="shared" si="2"/>
        <v>-14254.513576065656</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64497.83769733573</v>
      </c>
      <c r="F47" s="11">
        <f t="shared" si="1"/>
        <v>70069.191386197606</v>
      </c>
      <c r="G47" s="14">
        <f t="shared" si="2"/>
        <v>-5571.3536888618764</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55589.183922046286</v>
      </c>
      <c r="F48" s="11">
        <f t="shared" si="1"/>
        <v>65967.39532185976</v>
      </c>
      <c r="G48" s="14">
        <f t="shared" si="2"/>
        <v>-10378.211399813474</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51655.145299145297</v>
      </c>
      <c r="F49" s="11">
        <f t="shared" si="1"/>
        <v>68314.034558054904</v>
      </c>
      <c r="G49" s="14">
        <f t="shared" si="2"/>
        <v>-16658.889258909607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60809.887791311019</v>
      </c>
      <c r="F50" s="11">
        <f t="shared" si="1"/>
        <v>73273.898893752732</v>
      </c>
      <c r="G50" s="14">
        <f t="shared" si="2"/>
        <v>-12464.011102441713</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86944.246596231344</v>
      </c>
      <c r="F51" s="11">
        <f t="shared" si="1"/>
        <v>79905.900164934763</v>
      </c>
      <c r="G51" s="14">
        <f t="shared" si="2"/>
        <v>7038.3464312965807</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40969.699421965321</v>
      </c>
      <c r="F52" s="11">
        <f t="shared" si="1"/>
        <v>59670.218479467658</v>
      </c>
      <c r="G52" s="14">
        <f t="shared" si="2"/>
        <v>-18700.519057502337</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58386.795207373274</v>
      </c>
      <c r="F53" s="11">
        <f t="shared" si="1"/>
        <v>68504.565899685855</v>
      </c>
      <c r="G53" s="14">
        <f t="shared" si="2"/>
        <v>-10117.770692312581</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58545.605263157893</v>
      </c>
      <c r="F54" s="11">
        <f t="shared" si="1"/>
        <v>67907.212030448733</v>
      </c>
      <c r="G54" s="14">
        <f t="shared" si="2"/>
        <v>-9361.6067672908393</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149</v>
      </c>
      <c r="B1" s="39"/>
      <c r="C1" s="39"/>
      <c r="D1" s="39"/>
      <c r="E1" s="39"/>
      <c r="F1" s="39"/>
      <c r="G1" s="40"/>
      <c r="I1" t="s">
        <v>167</v>
      </c>
    </row>
    <row r="2" spans="1:9" ht="47.25" x14ac:dyDescent="0.25">
      <c r="A2" s="16" t="s">
        <v>0</v>
      </c>
      <c r="B2" s="16" t="s">
        <v>1</v>
      </c>
      <c r="C2" s="16" t="s">
        <v>138</v>
      </c>
      <c r="D2" s="16" t="s">
        <v>119</v>
      </c>
      <c r="E2" s="16" t="s">
        <v>150</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52636.590841455247</v>
      </c>
      <c r="F3" s="10">
        <f>$E$3*D3</f>
        <v>52636.590841455247</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43069.189349112428</v>
      </c>
      <c r="F4" s="11">
        <f>$E$3*D4</f>
        <v>49030.050700950604</v>
      </c>
      <c r="G4" s="14">
        <f>E4-F4</f>
        <v>-5960.8613518381753</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58994.691292875992</v>
      </c>
      <c r="F5" s="11">
        <f t="shared" ref="F5:F54" si="1">$E$3*D5</f>
        <v>61507.998692321962</v>
      </c>
      <c r="G5" s="14">
        <f t="shared" ref="G5:G54" si="2">E5-F5</f>
        <v>-2513.3073994459701</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52430.745358090186</v>
      </c>
      <c r="F6" s="11">
        <f t="shared" si="1"/>
        <v>52141.180232488499</v>
      </c>
      <c r="G6" s="14">
        <f t="shared" si="2"/>
        <v>289.5651256016863</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34597.734545454543</v>
      </c>
      <c r="F7" s="11">
        <f t="shared" si="1"/>
        <v>44993.114284150026</v>
      </c>
      <c r="G7" s="14">
        <f t="shared" si="2"/>
        <v>-10395.379738695483</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71207.147540983613</v>
      </c>
      <c r="F8" s="11">
        <f t="shared" si="1"/>
        <v>63408.004305805778</v>
      </c>
      <c r="G8" s="14">
        <f t="shared" si="2"/>
        <v>7799.1432351778349</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60493.415759686548</v>
      </c>
      <c r="F9" s="11">
        <f t="shared" si="1"/>
        <v>56043.016714819896</v>
      </c>
      <c r="G9" s="14">
        <f t="shared" si="2"/>
        <v>4450.3990448666518</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54549.711700064639</v>
      </c>
      <c r="F10" s="11">
        <f t="shared" si="1"/>
        <v>62588.893429637224</v>
      </c>
      <c r="G10" s="14">
        <f t="shared" si="2"/>
        <v>-8039.181729572585</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51215.163934426229</v>
      </c>
      <c r="F11" s="11">
        <f t="shared" si="1"/>
        <v>57420.418272618059</v>
      </c>
      <c r="G11" s="14">
        <f t="shared" si="2"/>
        <v>-6205.2543381918294</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69756.342494714583</v>
      </c>
      <c r="F12" s="11">
        <f t="shared" si="1"/>
        <v>66529.068922433304</v>
      </c>
      <c r="G12" s="14">
        <f t="shared" si="2"/>
        <v>3227.2735722812795</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47696.468833652005</v>
      </c>
      <c r="F13" s="11">
        <f t="shared" si="1"/>
        <v>50343.844010941459</v>
      </c>
      <c r="G13" s="14">
        <f t="shared" si="2"/>
        <v>-2647.3751772894539</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46480.455865921787</v>
      </c>
      <c r="F14" s="11">
        <f t="shared" si="1"/>
        <v>50551.743281067415</v>
      </c>
      <c r="G14" s="14">
        <f t="shared" si="2"/>
        <v>-4071.2874151456272</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46782.109090909093</v>
      </c>
      <c r="F15" s="11">
        <f t="shared" si="1"/>
        <v>56851.815178484365</v>
      </c>
      <c r="G15" s="14">
        <f t="shared" si="2"/>
        <v>-10069.706087575272</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41732.097087378643</v>
      </c>
      <c r="F16" s="11">
        <f t="shared" si="1"/>
        <v>46158.929274954389</v>
      </c>
      <c r="G16" s="14">
        <f t="shared" si="2"/>
        <v>-4426.8321875757465</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52921.584360902256</v>
      </c>
      <c r="F17" s="11">
        <f t="shared" si="1"/>
        <v>55182.9348362034</v>
      </c>
      <c r="G17" s="14">
        <f t="shared" si="2"/>
        <v>-2261.3504753011439</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39365.075204765453</v>
      </c>
      <c r="F18" s="11">
        <f t="shared" si="1"/>
        <v>49600.44535889462</v>
      </c>
      <c r="G18" s="14">
        <f t="shared" si="2"/>
        <v>-10235.370154129167</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52778.854503464201</v>
      </c>
      <c r="F19" s="11">
        <f t="shared" si="1"/>
        <v>47416.488493580298</v>
      </c>
      <c r="G19" s="14">
        <f t="shared" si="2"/>
        <v>5362.3660098839027</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39932.387999999999</v>
      </c>
      <c r="F20" s="11">
        <f t="shared" si="1"/>
        <v>48849.275957988393</v>
      </c>
      <c r="G20" s="14">
        <f t="shared" si="2"/>
        <v>-8916.8879579883942</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40971.43548387097</v>
      </c>
      <c r="F21" s="11">
        <f t="shared" si="1"/>
        <v>46448.242608811081</v>
      </c>
      <c r="G21" s="14">
        <f t="shared" si="2"/>
        <v>-5476.807124940111</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40190.45521774856</v>
      </c>
      <c r="F22" s="11">
        <f t="shared" si="1"/>
        <v>47970.733771270374</v>
      </c>
      <c r="G22" s="14">
        <f t="shared" si="2"/>
        <v>-7780.2785535218136</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43361.660377358494</v>
      </c>
      <c r="F23" s="11">
        <f t="shared" si="1"/>
        <v>48298.87653908338</v>
      </c>
      <c r="G23" s="14">
        <f t="shared" si="2"/>
        <v>-4937.2161617248858</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47591.524705882352</v>
      </c>
      <c r="F24" s="11">
        <f t="shared" si="1"/>
        <v>58719.46773924875</v>
      </c>
      <c r="G24" s="14">
        <f t="shared" si="2"/>
        <v>-11127.943033366399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56228.214729370011</v>
      </c>
      <c r="F25" s="11">
        <f t="shared" si="1"/>
        <v>62030.077977053617</v>
      </c>
      <c r="G25" s="14">
        <f t="shared" si="2"/>
        <v>-5801.8632476836065</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49438.887762490951</v>
      </c>
      <c r="F26" s="11">
        <f t="shared" si="1"/>
        <v>51714.638443575881</v>
      </c>
      <c r="G26" s="14">
        <f t="shared" si="2"/>
        <v>-2275.75068108493</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56407.752808988764</v>
      </c>
      <c r="F27" s="11">
        <f t="shared" si="1"/>
        <v>54380.569695035279</v>
      </c>
      <c r="G27" s="14">
        <f t="shared" si="2"/>
        <v>2027.1831139534843</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37006.857142857145</v>
      </c>
      <c r="F28" s="11">
        <f t="shared" si="1"/>
        <v>45390.623807953125</v>
      </c>
      <c r="G28" s="14">
        <f t="shared" si="2"/>
        <v>-8383.76666509598</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39901.719685039367</v>
      </c>
      <c r="F29" s="11">
        <f t="shared" si="1"/>
        <v>48262.105698723033</v>
      </c>
      <c r="G29" s="14">
        <f t="shared" si="2"/>
        <v>-8360.3860136836665</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44803.199999999997</v>
      </c>
      <c r="F30" s="11">
        <f t="shared" si="1"/>
        <v>47471.994509648204</v>
      </c>
      <c r="G30" s="14">
        <f t="shared" si="2"/>
        <v>-2668.7945096482072</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39429.725490196077</v>
      </c>
      <c r="F31" s="11">
        <f t="shared" si="1"/>
        <v>49159.612800448558</v>
      </c>
      <c r="G31" s="14">
        <f t="shared" si="2"/>
        <v>-9729.8873102524813</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66709.607766990288</v>
      </c>
      <c r="F32" s="11">
        <f t="shared" si="1"/>
        <v>56802.156934244107</v>
      </c>
      <c r="G32" s="14">
        <f t="shared" si="2"/>
        <v>9907.4508327461808</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45744.42966751918</v>
      </c>
      <c r="F33" s="11">
        <f t="shared" si="1"/>
        <v>53913.510896570995</v>
      </c>
      <c r="G33" s="14">
        <f t="shared" si="2"/>
        <v>-8169.0812290518152</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54432.424153166423</v>
      </c>
      <c r="F34" s="11">
        <f t="shared" si="1"/>
        <v>63910.988338965843</v>
      </c>
      <c r="G34" s="14">
        <f t="shared" si="2"/>
        <v>-9478.5641857994196</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47729.195604395602</v>
      </c>
      <c r="F35" s="11">
        <f t="shared" si="1"/>
        <v>49520.535831772977</v>
      </c>
      <c r="G35" s="14">
        <f t="shared" si="2"/>
        <v>-1791.3402273773754</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60311.553759094582</v>
      </c>
      <c r="F36" s="11">
        <f t="shared" si="1"/>
        <v>62774.32877439283</v>
      </c>
      <c r="G36" s="14">
        <f t="shared" si="2"/>
        <v>-2462.775015298248</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43039.046703296706</v>
      </c>
      <c r="F37" s="11">
        <f t="shared" si="1"/>
        <v>50757.022224282846</v>
      </c>
      <c r="G37" s="14">
        <f t="shared" si="2"/>
        <v>-7717.9755209861396</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41536.643835616436</v>
      </c>
      <c r="F38" s="11">
        <f t="shared" si="1"/>
        <v>48539.444286635102</v>
      </c>
      <c r="G38" s="14">
        <f t="shared" si="2"/>
        <v>-7002.8004510186656</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45220.826587132513</v>
      </c>
      <c r="F39" s="11">
        <f t="shared" si="1"/>
        <v>50556.669154242431</v>
      </c>
      <c r="G39" s="14">
        <f t="shared" si="2"/>
        <v>-5335.8425671099176</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37428.023888520242</v>
      </c>
      <c r="F40" s="11">
        <f t="shared" si="1"/>
        <v>45898.921424715467</v>
      </c>
      <c r="G40" s="14">
        <f t="shared" si="2"/>
        <v>-8470.8975361952253</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53314.145354185835</v>
      </c>
      <c r="F41" s="11">
        <f t="shared" si="1"/>
        <v>55130.960837751532</v>
      </c>
      <c r="G41" s="14">
        <f t="shared" si="2"/>
        <v>-1816.8154835656969</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48091.887509697437</v>
      </c>
      <c r="F42" s="11">
        <f t="shared" si="1"/>
        <v>53929.676155879904</v>
      </c>
      <c r="G42" s="14">
        <f t="shared" si="2"/>
        <v>-5837.7886461824673</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48366.402555910543</v>
      </c>
      <c r="F43" s="11">
        <f t="shared" si="1"/>
        <v>59238.032185002354</v>
      </c>
      <c r="G43" s="14">
        <f t="shared" si="2"/>
        <v>-10871.629629091811</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41345.339026473099</v>
      </c>
      <c r="F44" s="11">
        <f t="shared" si="1"/>
        <v>47665.712601612358</v>
      </c>
      <c r="G44" s="14">
        <f t="shared" si="2"/>
        <v>-6320.3735751392596</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38009.538461538461</v>
      </c>
      <c r="F45" s="11">
        <f t="shared" si="1"/>
        <v>46416.795033751077</v>
      </c>
      <c r="G45" s="14">
        <f t="shared" si="2"/>
        <v>-8407.2565722126164</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43228.136272545089</v>
      </c>
      <c r="F46" s="11">
        <f t="shared" si="1"/>
        <v>47162.038323106899</v>
      </c>
      <c r="G46" s="14">
        <f t="shared" si="2"/>
        <v>-3933.90205056181</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41321.052528227789</v>
      </c>
      <c r="F47" s="11">
        <f t="shared" si="1"/>
        <v>52469.67333672331</v>
      </c>
      <c r="G47" s="14">
        <f t="shared" si="2"/>
        <v>-11148.620808495521</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46629.468085106382</v>
      </c>
      <c r="F48" s="11">
        <f t="shared" si="1"/>
        <v>49398.139395316088</v>
      </c>
      <c r="G48" s="14">
        <f t="shared" si="2"/>
        <v>-2768.6713102097056</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43072.333333333336</v>
      </c>
      <c r="F49" s="11">
        <f t="shared" si="1"/>
        <v>51155.365242031818</v>
      </c>
      <c r="G49" s="14">
        <f t="shared" si="2"/>
        <v>-8083.0319086984819</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50329.664670658683</v>
      </c>
      <c r="F50" s="11">
        <f t="shared" si="1"/>
        <v>54869.443517234984</v>
      </c>
      <c r="G50" s="14">
        <f t="shared" si="2"/>
        <v>-4539.7788465763006</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59736.861205145564</v>
      </c>
      <c r="F51" s="11">
        <f t="shared" si="1"/>
        <v>59835.662384378935</v>
      </c>
      <c r="G51" s="14">
        <f t="shared" si="2"/>
        <v>-98.801179233370931</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34534.081871345028</v>
      </c>
      <c r="F52" s="11">
        <f t="shared" si="1"/>
        <v>44682.645961935646</v>
      </c>
      <c r="G52" s="14">
        <f t="shared" si="2"/>
        <v>-10148.564090590618</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47229.4802259887</v>
      </c>
      <c r="F53" s="11">
        <f t="shared" si="1"/>
        <v>51298.040176022172</v>
      </c>
      <c r="G53" s="14">
        <f t="shared" si="2"/>
        <v>-4068.559950033472</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43857.0989010989</v>
      </c>
      <c r="F54" s="11">
        <f t="shared" si="1"/>
        <v>50850.725717766938</v>
      </c>
      <c r="G54" s="14">
        <f t="shared" si="2"/>
        <v>-6993.6268166680384</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C3" sqref="C3:D54"/>
    </sheetView>
  </sheetViews>
  <sheetFormatPr defaultColWidth="11" defaultRowHeight="15.75" x14ac:dyDescent="0.25"/>
  <cols>
    <col min="3" max="3" width="27" bestFit="1" customWidth="1"/>
    <col min="4" max="4" width="10.62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9" ht="15.95" customHeight="1" x14ac:dyDescent="0.25">
      <c r="A1" s="38" t="s">
        <v>151</v>
      </c>
      <c r="B1" s="39"/>
      <c r="C1" s="39"/>
      <c r="D1" s="39"/>
      <c r="E1" s="39"/>
      <c r="F1" s="39"/>
      <c r="G1" s="40"/>
      <c r="I1" t="s">
        <v>168</v>
      </c>
    </row>
    <row r="2" spans="1:9" ht="47.25" x14ac:dyDescent="0.25">
      <c r="A2" s="16" t="s">
        <v>0</v>
      </c>
      <c r="B2" s="16" t="s">
        <v>1</v>
      </c>
      <c r="C2" s="16" t="s">
        <v>138</v>
      </c>
      <c r="D2" s="16" t="s">
        <v>119</v>
      </c>
      <c r="E2" s="16" t="s">
        <v>152</v>
      </c>
      <c r="F2" s="16" t="s">
        <v>133</v>
      </c>
      <c r="G2" s="16" t="s">
        <v>125</v>
      </c>
    </row>
    <row r="3" spans="1:9" x14ac:dyDescent="0.25">
      <c r="A3" s="4" t="s">
        <v>90</v>
      </c>
      <c r="B3" s="4" t="s">
        <v>91</v>
      </c>
      <c r="C3" s="7">
        <f>INDEX('Mean Zone'!$C$4:$I$55,MATCH($B3,'Mean Zone'!$B$4:$B$55,0),MATCH("Some College (3)",'Mean Zone'!$C$2:$I$2,0))</f>
        <v>50117.598178644665</v>
      </c>
      <c r="D3" s="10">
        <f>C3/$C$3</f>
        <v>1</v>
      </c>
      <c r="E3" s="7">
        <f>INDEX('Payroll per Employee'!$C$3:$T$54,MATCH($B3,'Payroll per Employee'!$B$3:$B$54,0),MATCH($I$1,'Payroll per Employee'!$C$2:$T$2,0))</f>
        <v>39990.330676709062</v>
      </c>
      <c r="F3" s="10">
        <f>$E$3*D3</f>
        <v>39990.330676709062</v>
      </c>
      <c r="G3" s="13">
        <f>E3-F3</f>
        <v>0</v>
      </c>
    </row>
    <row r="4" spans="1:9" x14ac:dyDescent="0.25">
      <c r="A4" s="5" t="s">
        <v>2</v>
      </c>
      <c r="B4" s="5" t="s">
        <v>3</v>
      </c>
      <c r="C4" s="8">
        <f>INDEX('Mean Zone'!$C$4:$I$55,MATCH($B4,'Mean Zone'!$B$4:$B$55,0),MATCH("Some College (3)",'Mean Zone'!$C$2:$I$2,0))</f>
        <v>46683.653717435198</v>
      </c>
      <c r="D4" s="11">
        <f>C4/$C$3</f>
        <v>0.93148226199968442</v>
      </c>
      <c r="E4" s="8">
        <f>INDEX('Payroll per Employee'!$C$3:$T$54,MATCH($B4,'Payroll per Employee'!$B$3:$B$54,0),MATCH($I$1,'Payroll per Employee'!$C$2:$T$2,0))</f>
        <v>30504.185900314325</v>
      </c>
      <c r="F4" s="11">
        <f>$E$3*D4</f>
        <v>37250.283676856328</v>
      </c>
      <c r="G4" s="14">
        <f>E4-F4</f>
        <v>-6746.097776542003</v>
      </c>
    </row>
    <row r="5" spans="1:9" x14ac:dyDescent="0.25">
      <c r="A5" s="5" t="s">
        <v>4</v>
      </c>
      <c r="B5" s="5" t="s">
        <v>5</v>
      </c>
      <c r="C5" s="8">
        <f>INDEX('Mean Zone'!$C$4:$I$55,MATCH($B5,'Mean Zone'!$B$4:$B$55,0),MATCH("Some College (3)",'Mean Zone'!$C$2:$I$2,0))</f>
        <v>58564.453243552198</v>
      </c>
      <c r="D5" s="11">
        <f t="shared" ref="D5:D54" si="0">C5/$C$3</f>
        <v>1.1685406997118784</v>
      </c>
      <c r="E5" s="8">
        <f>INDEX('Payroll per Employee'!$C$3:$T$54,MATCH($B5,'Payroll per Employee'!$B$3:$B$54,0),MATCH($I$1,'Payroll per Employee'!$C$2:$T$2,0))</f>
        <v>46044.765217391301</v>
      </c>
      <c r="F5" s="11">
        <f t="shared" ref="F5:F54" si="1">$E$3*D5</f>
        <v>46730.328990670998</v>
      </c>
      <c r="G5" s="14">
        <f t="shared" ref="G5:G54" si="2">E5-F5</f>
        <v>-685.56377327969676</v>
      </c>
    </row>
    <row r="6" spans="1:9" x14ac:dyDescent="0.25">
      <c r="A6" s="5" t="s">
        <v>6</v>
      </c>
      <c r="B6" s="5" t="s">
        <v>7</v>
      </c>
      <c r="C6" s="8">
        <f>INDEX('Mean Zone'!$C$4:$I$55,MATCH($B6,'Mean Zone'!$B$4:$B$55,0),MATCH("Some College (3)",'Mean Zone'!$C$2:$I$2,0))</f>
        <v>49645.896090102899</v>
      </c>
      <c r="D6" s="11">
        <f t="shared" si="0"/>
        <v>0.99058809468761089</v>
      </c>
      <c r="E6" s="8">
        <f>INDEX('Payroll per Employee'!$C$3:$T$54,MATCH($B6,'Payroll per Employee'!$B$3:$B$54,0),MATCH($I$1,'Payroll per Employee'!$C$2:$T$2,0))</f>
        <v>39183.80563319716</v>
      </c>
      <c r="F6" s="11">
        <f t="shared" si="1"/>
        <v>39613.945470968749</v>
      </c>
      <c r="G6" s="14">
        <f t="shared" si="2"/>
        <v>-430.13983777158865</v>
      </c>
    </row>
    <row r="7" spans="1:9" x14ac:dyDescent="0.25">
      <c r="A7" s="5" t="s">
        <v>8</v>
      </c>
      <c r="B7" s="5" t="s">
        <v>9</v>
      </c>
      <c r="C7" s="8">
        <f>INDEX('Mean Zone'!$C$4:$I$55,MATCH($B7,'Mean Zone'!$B$4:$B$55,0),MATCH("Some College (3)",'Mean Zone'!$C$2:$I$2,0))</f>
        <v>42839.910154723199</v>
      </c>
      <c r="D7" s="11">
        <f t="shared" si="0"/>
        <v>0.85478777338889866</v>
      </c>
      <c r="E7" s="8">
        <f>INDEX('Payroll per Employee'!$C$3:$T$54,MATCH($B7,'Payroll per Employee'!$B$3:$B$54,0),MATCH($I$1,'Payroll per Employee'!$C$2:$T$2,0))</f>
        <v>31577.355246523388</v>
      </c>
      <c r="F7" s="11">
        <f t="shared" si="1"/>
        <v>34183.245716229911</v>
      </c>
      <c r="G7" s="14">
        <f t="shared" si="2"/>
        <v>-2605.8904697065227</v>
      </c>
    </row>
    <row r="8" spans="1:9" x14ac:dyDescent="0.25">
      <c r="A8" s="5" t="s">
        <v>10</v>
      </c>
      <c r="B8" s="5" t="s">
        <v>11</v>
      </c>
      <c r="C8" s="8">
        <f>INDEX('Mean Zone'!$C$4:$I$55,MATCH($B8,'Mean Zone'!$B$4:$B$55,0),MATCH("Some College (3)",'Mean Zone'!$C$2:$I$2,0))</f>
        <v>60373.531611879102</v>
      </c>
      <c r="D8" s="11">
        <f t="shared" si="0"/>
        <v>1.2046373690270844</v>
      </c>
      <c r="E8" s="8">
        <f>INDEX('Payroll per Employee'!$C$3:$T$54,MATCH($B8,'Payroll per Employee'!$B$3:$B$54,0),MATCH($I$1,'Payroll per Employee'!$C$2:$T$2,0))</f>
        <v>49028.712216549924</v>
      </c>
      <c r="F8" s="11">
        <f t="shared" si="1"/>
        <v>48173.846732913909</v>
      </c>
      <c r="G8" s="14">
        <f t="shared" si="2"/>
        <v>854.86548363601469</v>
      </c>
    </row>
    <row r="9" spans="1:9" x14ac:dyDescent="0.25">
      <c r="A9" s="5" t="s">
        <v>12</v>
      </c>
      <c r="B9" s="5" t="s">
        <v>13</v>
      </c>
      <c r="C9" s="8">
        <f>INDEX('Mean Zone'!$C$4:$I$55,MATCH($B9,'Mean Zone'!$B$4:$B$55,0),MATCH("Some College (3)",'Mean Zone'!$C$2:$I$2,0))</f>
        <v>53361.005101802999</v>
      </c>
      <c r="D9" s="11">
        <f t="shared" si="0"/>
        <v>1.0647159289556769</v>
      </c>
      <c r="E9" s="8">
        <f>INDEX('Payroll per Employee'!$C$3:$T$54,MATCH($B9,'Payroll per Employee'!$B$3:$B$54,0),MATCH($I$1,'Payroll per Employee'!$C$2:$T$2,0))</f>
        <v>42648.905874409182</v>
      </c>
      <c r="F9" s="11">
        <f t="shared" si="1"/>
        <v>42578.342075696994</v>
      </c>
      <c r="G9" s="14">
        <f t="shared" si="2"/>
        <v>70.563798712188145</v>
      </c>
    </row>
    <row r="10" spans="1:9" x14ac:dyDescent="0.25">
      <c r="A10" s="5" t="s">
        <v>14</v>
      </c>
      <c r="B10" s="5" t="s">
        <v>15</v>
      </c>
      <c r="C10" s="8">
        <f>INDEX('Mean Zone'!$C$4:$I$55,MATCH($B10,'Mean Zone'!$B$4:$B$55,0),MATCH("Some College (3)",'Mean Zone'!$C$2:$I$2,0))</f>
        <v>59593.620354343002</v>
      </c>
      <c r="D10" s="11">
        <f t="shared" si="0"/>
        <v>1.1890757442509707</v>
      </c>
      <c r="E10" s="8">
        <f>INDEX('Payroll per Employee'!$C$3:$T$54,MATCH($B10,'Payroll per Employee'!$B$3:$B$54,0),MATCH($I$1,'Payroll per Employee'!$C$2:$T$2,0))</f>
        <v>46818.37413394919</v>
      </c>
      <c r="F10" s="11">
        <f t="shared" si="1"/>
        <v>47551.532212250255</v>
      </c>
      <c r="G10" s="14">
        <f t="shared" si="2"/>
        <v>-733.15807830106496</v>
      </c>
    </row>
    <row r="11" spans="1:9" x14ac:dyDescent="0.25">
      <c r="A11" s="5" t="s">
        <v>16</v>
      </c>
      <c r="B11" s="5" t="s">
        <v>17</v>
      </c>
      <c r="C11" s="8">
        <f>INDEX('Mean Zone'!$C$4:$I$55,MATCH($B11,'Mean Zone'!$B$4:$B$55,0),MATCH("Some College (3)",'Mean Zone'!$C$2:$I$2,0))</f>
        <v>54672.489312706697</v>
      </c>
      <c r="D11" s="11">
        <f t="shared" si="0"/>
        <v>1.0908840666670834</v>
      </c>
      <c r="E11" s="8">
        <f>INDEX('Payroll per Employee'!$C$3:$T$54,MATCH($B11,'Payroll per Employee'!$B$3:$B$54,0),MATCH($I$1,'Payroll per Employee'!$C$2:$T$2,0))</f>
        <v>35496.686940966014</v>
      </c>
      <c r="F11" s="11">
        <f t="shared" si="1"/>
        <v>43624.814555969795</v>
      </c>
      <c r="G11" s="14">
        <f t="shared" si="2"/>
        <v>-8128.1276150037811</v>
      </c>
    </row>
    <row r="12" spans="1:9" x14ac:dyDescent="0.25">
      <c r="A12" s="5" t="s">
        <v>18</v>
      </c>
      <c r="B12" s="5" t="s">
        <v>19</v>
      </c>
      <c r="C12" s="8">
        <f>INDEX('Mean Zone'!$C$4:$I$55,MATCH($B12,'Mean Zone'!$B$4:$B$55,0),MATCH("Some College (3)",'Mean Zone'!$C$2:$I$2,0))</f>
        <v>63345.233613189797</v>
      </c>
      <c r="D12" s="11">
        <f t="shared" si="0"/>
        <v>1.263931950357938</v>
      </c>
      <c r="E12" s="8">
        <f>INDEX('Payroll per Employee'!$C$3:$T$54,MATCH($B12,'Payroll per Employee'!$B$3:$B$54,0),MATCH($I$1,'Payroll per Employee'!$C$2:$T$2,0))</f>
        <v>53406.244343891405</v>
      </c>
      <c r="F12" s="11">
        <f t="shared" si="1"/>
        <v>50545.056647671765</v>
      </c>
      <c r="G12" s="14">
        <f t="shared" si="2"/>
        <v>2861.1876962196402</v>
      </c>
    </row>
    <row r="13" spans="1:9" x14ac:dyDescent="0.25">
      <c r="A13" s="5" t="s">
        <v>20</v>
      </c>
      <c r="B13" s="5" t="s">
        <v>21</v>
      </c>
      <c r="C13" s="8">
        <f>INDEX('Mean Zone'!$C$4:$I$55,MATCH($B13,'Mean Zone'!$B$4:$B$55,0),MATCH("Some College (3)",'Mean Zone'!$C$2:$I$2,0))</f>
        <v>47934.573736139297</v>
      </c>
      <c r="D13" s="11">
        <f t="shared" si="0"/>
        <v>0.95644195807780019</v>
      </c>
      <c r="E13" s="8">
        <f>INDEX('Payroll per Employee'!$C$3:$T$54,MATCH($B13,'Payroll per Employee'!$B$3:$B$54,0),MATCH($I$1,'Payroll per Employee'!$C$2:$T$2,0))</f>
        <v>36160.904267079371</v>
      </c>
      <c r="F13" s="11">
        <f t="shared" si="1"/>
        <v>38248.430176610338</v>
      </c>
      <c r="G13" s="14">
        <f t="shared" si="2"/>
        <v>-2087.5259095309666</v>
      </c>
    </row>
    <row r="14" spans="1:9" x14ac:dyDescent="0.25">
      <c r="A14" s="5" t="s">
        <v>22</v>
      </c>
      <c r="B14" s="5" t="s">
        <v>23</v>
      </c>
      <c r="C14" s="8">
        <f>INDEX('Mean Zone'!$C$4:$I$55,MATCH($B14,'Mean Zone'!$B$4:$B$55,0),MATCH("Some College (3)",'Mean Zone'!$C$2:$I$2,0))</f>
        <v>48132.523715711301</v>
      </c>
      <c r="D14" s="11">
        <f t="shared" si="0"/>
        <v>0.96039166809515597</v>
      </c>
      <c r="E14" s="8">
        <f>INDEX('Payroll per Employee'!$C$3:$T$54,MATCH($B14,'Payroll per Employee'!$B$3:$B$54,0),MATCH($I$1,'Payroll per Employee'!$C$2:$T$2,0))</f>
        <v>31898.435471100554</v>
      </c>
      <c r="F14" s="11">
        <f t="shared" si="1"/>
        <v>38406.380386281504</v>
      </c>
      <c r="G14" s="14">
        <f t="shared" si="2"/>
        <v>-6507.9449151809495</v>
      </c>
    </row>
    <row r="15" spans="1:9" x14ac:dyDescent="0.25">
      <c r="A15" s="5" t="s">
        <v>24</v>
      </c>
      <c r="B15" s="5" t="s">
        <v>25</v>
      </c>
      <c r="C15" s="8">
        <f>INDEX('Mean Zone'!$C$4:$I$55,MATCH($B15,'Mean Zone'!$B$4:$B$55,0),MATCH("Some College (3)",'Mean Zone'!$C$2:$I$2,0))</f>
        <v>54131.097460776902</v>
      </c>
      <c r="D15" s="11">
        <f t="shared" si="0"/>
        <v>1.0800816365506201</v>
      </c>
      <c r="E15" s="8">
        <f>INDEX('Payroll per Employee'!$C$3:$T$54,MATCH($B15,'Payroll per Employee'!$B$3:$B$54,0),MATCH($I$1,'Payroll per Employee'!$C$2:$T$2,0))</f>
        <v>39373.346393588603</v>
      </c>
      <c r="F15" s="11">
        <f t="shared" si="1"/>
        <v>43192.821803500388</v>
      </c>
      <c r="G15" s="14">
        <f t="shared" si="2"/>
        <v>-3819.4754099117854</v>
      </c>
    </row>
    <row r="16" spans="1:9" x14ac:dyDescent="0.25">
      <c r="A16" s="5" t="s">
        <v>26</v>
      </c>
      <c r="B16" s="5" t="s">
        <v>27</v>
      </c>
      <c r="C16" s="8">
        <f>INDEX('Mean Zone'!$C$4:$I$55,MATCH($B16,'Mean Zone'!$B$4:$B$55,0),MATCH("Some College (3)",'Mean Zone'!$C$2:$I$2,0))</f>
        <v>43949.933549584799</v>
      </c>
      <c r="D16" s="11">
        <f t="shared" si="0"/>
        <v>0.87693614911322837</v>
      </c>
      <c r="E16" s="8">
        <f>INDEX('Payroll per Employee'!$C$3:$T$54,MATCH($B16,'Payroll per Employee'!$B$3:$B$54,0),MATCH($I$1,'Payroll per Employee'!$C$2:$T$2,0))</f>
        <v>36634.158357771259</v>
      </c>
      <c r="F16" s="11">
        <f t="shared" si="1"/>
        <v>35068.966585397851</v>
      </c>
      <c r="G16" s="14">
        <f t="shared" si="2"/>
        <v>1565.1917723734077</v>
      </c>
    </row>
    <row r="17" spans="1:7" x14ac:dyDescent="0.25">
      <c r="A17" s="5" t="s">
        <v>28</v>
      </c>
      <c r="B17" s="5" t="s">
        <v>29</v>
      </c>
      <c r="C17" s="8">
        <f>INDEX('Mean Zone'!$C$4:$I$55,MATCH($B17,'Mean Zone'!$B$4:$B$55,0),MATCH("Some College (3)",'Mean Zone'!$C$2:$I$2,0))</f>
        <v>52542.083562543899</v>
      </c>
      <c r="D17" s="11">
        <f t="shared" si="0"/>
        <v>1.0483759292545731</v>
      </c>
      <c r="E17" s="8">
        <f>INDEX('Payroll per Employee'!$C$3:$T$54,MATCH($B17,'Payroll per Employee'!$B$3:$B$54,0),MATCH($I$1,'Payroll per Employee'!$C$2:$T$2,0))</f>
        <v>41185.692520011042</v>
      </c>
      <c r="F17" s="11">
        <f t="shared" si="1"/>
        <v>41924.900084392524</v>
      </c>
      <c r="G17" s="14">
        <f t="shared" si="2"/>
        <v>-739.20756438148237</v>
      </c>
    </row>
    <row r="18" spans="1:7" x14ac:dyDescent="0.25">
      <c r="A18" s="5" t="s">
        <v>30</v>
      </c>
      <c r="B18" s="5" t="s">
        <v>31</v>
      </c>
      <c r="C18" s="8">
        <f>INDEX('Mean Zone'!$C$4:$I$55,MATCH($B18,'Mean Zone'!$B$4:$B$55,0),MATCH("Some College (3)",'Mean Zone'!$C$2:$I$2,0))</f>
        <v>47226.751395553998</v>
      </c>
      <c r="D18" s="11">
        <f t="shared" si="0"/>
        <v>0.9423187285873873</v>
      </c>
      <c r="E18" s="8">
        <f>INDEX('Payroll per Employee'!$C$3:$T$54,MATCH($B18,'Payroll per Employee'!$B$3:$B$54,0),MATCH($I$1,'Payroll per Employee'!$C$2:$T$2,0))</f>
        <v>34420.601809954751</v>
      </c>
      <c r="F18" s="11">
        <f t="shared" si="1"/>
        <v>37683.637559065675</v>
      </c>
      <c r="G18" s="14">
        <f t="shared" si="2"/>
        <v>-3263.0357491109244</v>
      </c>
    </row>
    <row r="19" spans="1:7" x14ac:dyDescent="0.25">
      <c r="A19" s="5" t="s">
        <v>32</v>
      </c>
      <c r="B19" s="5" t="s">
        <v>33</v>
      </c>
      <c r="C19" s="8">
        <f>INDEX('Mean Zone'!$C$4:$I$55,MATCH($B19,'Mean Zone'!$B$4:$B$55,0),MATCH("Some College (3)",'Mean Zone'!$C$2:$I$2,0))</f>
        <v>45147.310632663401</v>
      </c>
      <c r="D19" s="11">
        <f t="shared" si="0"/>
        <v>0.90082749918971328</v>
      </c>
      <c r="E19" s="8">
        <f>INDEX('Payroll per Employee'!$C$3:$T$54,MATCH($B19,'Payroll per Employee'!$B$3:$B$54,0),MATCH($I$1,'Payroll per Employee'!$C$2:$T$2,0))</f>
        <v>40981.594244604319</v>
      </c>
      <c r="F19" s="11">
        <f t="shared" si="1"/>
        <v>36024.389575269495</v>
      </c>
      <c r="G19" s="14">
        <f t="shared" si="2"/>
        <v>4957.2046693348238</v>
      </c>
    </row>
    <row r="20" spans="1:7" x14ac:dyDescent="0.25">
      <c r="A20" s="5" t="s">
        <v>34</v>
      </c>
      <c r="B20" s="5" t="s">
        <v>35</v>
      </c>
      <c r="C20" s="8">
        <f>INDEX('Mean Zone'!$C$4:$I$55,MATCH($B20,'Mean Zone'!$B$4:$B$55,0),MATCH("Some College (3)",'Mean Zone'!$C$2:$I$2,0))</f>
        <v>46511.530185424599</v>
      </c>
      <c r="D20" s="11">
        <f t="shared" si="0"/>
        <v>0.92804786892687474</v>
      </c>
      <c r="E20" s="8">
        <f>INDEX('Payroll per Employee'!$C$3:$T$54,MATCH($B20,'Payroll per Employee'!$B$3:$B$54,0),MATCH($I$1,'Payroll per Employee'!$C$2:$T$2,0))</f>
        <v>36287.208077893978</v>
      </c>
      <c r="F20" s="11">
        <f t="shared" si="1"/>
        <v>37112.94116220087</v>
      </c>
      <c r="G20" s="14">
        <f t="shared" si="2"/>
        <v>-825.73308430689212</v>
      </c>
    </row>
    <row r="21" spans="1:7" x14ac:dyDescent="0.25">
      <c r="A21" s="5" t="s">
        <v>36</v>
      </c>
      <c r="B21" s="5" t="s">
        <v>37</v>
      </c>
      <c r="C21" s="8">
        <f>INDEX('Mean Zone'!$C$4:$I$55,MATCH($B21,'Mean Zone'!$B$4:$B$55,0),MATCH("Some College (3)",'Mean Zone'!$C$2:$I$2,0))</f>
        <v>44225.401416750203</v>
      </c>
      <c r="D21" s="11">
        <f t="shared" si="0"/>
        <v>0.88243257905353589</v>
      </c>
      <c r="E21" s="8">
        <f>INDEX('Payroll per Employee'!$C$3:$T$54,MATCH($B21,'Payroll per Employee'!$B$3:$B$54,0),MATCH($I$1,'Payroll per Employee'!$C$2:$T$2,0))</f>
        <v>26552.657766990291</v>
      </c>
      <c r="F21" s="11">
        <f t="shared" si="1"/>
        <v>35288.770636252113</v>
      </c>
      <c r="G21" s="14">
        <f t="shared" si="2"/>
        <v>-8736.1128692618222</v>
      </c>
    </row>
    <row r="22" spans="1:7" x14ac:dyDescent="0.25">
      <c r="A22" s="5" t="s">
        <v>38</v>
      </c>
      <c r="B22" s="5" t="s">
        <v>39</v>
      </c>
      <c r="C22" s="8">
        <f>INDEX('Mean Zone'!$C$4:$I$55,MATCH($B22,'Mean Zone'!$B$4:$B$55,0),MATCH("Some College (3)",'Mean Zone'!$C$2:$I$2,0))</f>
        <v>45675.031780169898</v>
      </c>
      <c r="D22" s="11">
        <f t="shared" si="0"/>
        <v>0.91135715676878215</v>
      </c>
      <c r="E22" s="8">
        <f>INDEX('Payroll per Employee'!$C$3:$T$54,MATCH($B22,'Payroll per Employee'!$B$3:$B$54,0),MATCH($I$1,'Payroll per Employee'!$C$2:$T$2,0))</f>
        <v>32958.144208037826</v>
      </c>
      <c r="F22" s="11">
        <f t="shared" si="1"/>
        <v>36445.474063768976</v>
      </c>
      <c r="G22" s="14">
        <f t="shared" si="2"/>
        <v>-3487.32985573115</v>
      </c>
    </row>
    <row r="23" spans="1:7" x14ac:dyDescent="0.25">
      <c r="A23" s="5" t="s">
        <v>40</v>
      </c>
      <c r="B23" s="5" t="s">
        <v>41</v>
      </c>
      <c r="C23" s="8">
        <f>INDEX('Mean Zone'!$C$4:$I$55,MATCH($B23,'Mean Zone'!$B$4:$B$55,0),MATCH("Some College (3)",'Mean Zone'!$C$2:$I$2,0))</f>
        <v>45987.470848118202</v>
      </c>
      <c r="D23" s="11">
        <f t="shared" si="0"/>
        <v>0.91759127570709631</v>
      </c>
      <c r="E23" s="8">
        <f>INDEX('Payroll per Employee'!$C$3:$T$54,MATCH($B23,'Payroll per Employee'!$B$3:$B$54,0),MATCH($I$1,'Payroll per Employee'!$C$2:$T$2,0))</f>
        <v>36622.432889963726</v>
      </c>
      <c r="F23" s="11">
        <f t="shared" si="1"/>
        <v>36694.778541590094</v>
      </c>
      <c r="G23" s="14">
        <f t="shared" si="2"/>
        <v>-72.345651626368635</v>
      </c>
    </row>
    <row r="24" spans="1:7" x14ac:dyDescent="0.25">
      <c r="A24" s="5" t="s">
        <v>42</v>
      </c>
      <c r="B24" s="5" t="s">
        <v>43</v>
      </c>
      <c r="C24" s="8">
        <f>INDEX('Mean Zone'!$C$4:$I$55,MATCH($B24,'Mean Zone'!$B$4:$B$55,0),MATCH("Some College (3)",'Mean Zone'!$C$2:$I$2,0))</f>
        <v>55909.371073892202</v>
      </c>
      <c r="D24" s="11">
        <f t="shared" si="0"/>
        <v>1.11556365639476</v>
      </c>
      <c r="E24" s="8">
        <f>INDEX('Payroll per Employee'!$C$3:$T$54,MATCH($B24,'Payroll per Employee'!$B$3:$B$54,0),MATCH($I$1,'Payroll per Employee'!$C$2:$T$2,0))</f>
        <v>44156.687252124648</v>
      </c>
      <c r="F24" s="11">
        <f t="shared" si="1"/>
        <v>44611.759510145093</v>
      </c>
      <c r="G24" s="14">
        <f t="shared" si="2"/>
        <v>-455.07225802044559</v>
      </c>
    </row>
    <row r="25" spans="1:7" x14ac:dyDescent="0.25">
      <c r="A25" s="5" t="s">
        <v>44</v>
      </c>
      <c r="B25" s="5" t="s">
        <v>45</v>
      </c>
      <c r="C25" s="8">
        <f>INDEX('Mean Zone'!$C$4:$I$55,MATCH($B25,'Mean Zone'!$B$4:$B$55,0),MATCH("Some College (3)",'Mean Zone'!$C$2:$I$2,0))</f>
        <v>59061.547743619398</v>
      </c>
      <c r="D25" s="11">
        <f t="shared" si="0"/>
        <v>1.1784592616169263</v>
      </c>
      <c r="E25" s="8">
        <f>INDEX('Payroll per Employee'!$C$3:$T$54,MATCH($B25,'Payroll per Employee'!$B$3:$B$54,0),MATCH($I$1,'Payroll per Employee'!$C$2:$T$2,0))</f>
        <v>42456.326180257514</v>
      </c>
      <c r="F25" s="11">
        <f t="shared" si="1"/>
        <v>47126.975561091276</v>
      </c>
      <c r="G25" s="14">
        <f t="shared" si="2"/>
        <v>-4670.6493808337618</v>
      </c>
    </row>
    <row r="26" spans="1:7" x14ac:dyDescent="0.25">
      <c r="A26" s="5" t="s">
        <v>46</v>
      </c>
      <c r="B26" s="5" t="s">
        <v>47</v>
      </c>
      <c r="C26" s="8">
        <f>INDEX('Mean Zone'!$C$4:$I$55,MATCH($B26,'Mean Zone'!$B$4:$B$55,0),MATCH("Some College (3)",'Mean Zone'!$C$2:$I$2,0))</f>
        <v>49239.767014465899</v>
      </c>
      <c r="D26" s="11">
        <f t="shared" si="0"/>
        <v>0.98248457236418774</v>
      </c>
      <c r="E26" s="8">
        <f>INDEX('Payroll per Employee'!$C$3:$T$54,MATCH($B26,'Payroll per Employee'!$B$3:$B$54,0),MATCH($I$1,'Payroll per Employee'!$C$2:$T$2,0))</f>
        <v>37086.586686174101</v>
      </c>
      <c r="F26" s="11">
        <f t="shared" si="1"/>
        <v>39289.882933608962</v>
      </c>
      <c r="G26" s="14">
        <f t="shared" si="2"/>
        <v>-2203.2962474348606</v>
      </c>
    </row>
    <row r="27" spans="1:7" x14ac:dyDescent="0.25">
      <c r="A27" s="5" t="s">
        <v>48</v>
      </c>
      <c r="B27" s="5" t="s">
        <v>49</v>
      </c>
      <c r="C27" s="8">
        <f>INDEX('Mean Zone'!$C$4:$I$55,MATCH($B27,'Mean Zone'!$B$4:$B$55,0),MATCH("Some College (3)",'Mean Zone'!$C$2:$I$2,0))</f>
        <v>51778.116651032899</v>
      </c>
      <c r="D27" s="11">
        <f t="shared" si="0"/>
        <v>1.0331324431483986</v>
      </c>
      <c r="E27" s="8">
        <f>INDEX('Payroll per Employee'!$C$3:$T$54,MATCH($B27,'Payroll per Employee'!$B$3:$B$54,0),MATCH($I$1,'Payroll per Employee'!$C$2:$T$2,0))</f>
        <v>47846.544539116963</v>
      </c>
      <c r="F27" s="11">
        <f t="shared" si="1"/>
        <v>41315.308034340786</v>
      </c>
      <c r="G27" s="14">
        <f t="shared" si="2"/>
        <v>6531.2365047761778</v>
      </c>
    </row>
    <row r="28" spans="1:7" x14ac:dyDescent="0.25">
      <c r="A28" s="5" t="s">
        <v>50</v>
      </c>
      <c r="B28" s="5" t="s">
        <v>51</v>
      </c>
      <c r="C28" s="8">
        <f>INDEX('Mean Zone'!$C$4:$I$55,MATCH($B28,'Mean Zone'!$B$4:$B$55,0),MATCH("Some College (3)",'Mean Zone'!$C$2:$I$2,0))</f>
        <v>43218.396342139</v>
      </c>
      <c r="D28" s="11">
        <f t="shared" si="0"/>
        <v>0.86233973519813556</v>
      </c>
      <c r="E28" s="8">
        <f>INDEX('Payroll per Employee'!$C$3:$T$54,MATCH($B28,'Payroll per Employee'!$B$3:$B$54,0),MATCH($I$1,'Payroll per Employee'!$C$2:$T$2,0))</f>
        <v>27749.320825515948</v>
      </c>
      <c r="F28" s="11">
        <f t="shared" si="1"/>
        <v>34485.25116623917</v>
      </c>
      <c r="G28" s="14">
        <f t="shared" si="2"/>
        <v>-6735.9303407232219</v>
      </c>
    </row>
    <row r="29" spans="1:7" x14ac:dyDescent="0.25">
      <c r="A29" s="5" t="s">
        <v>52</v>
      </c>
      <c r="B29" s="5" t="s">
        <v>53</v>
      </c>
      <c r="C29" s="8">
        <f>INDEX('Mean Zone'!$C$4:$I$55,MATCH($B29,'Mean Zone'!$B$4:$B$55,0),MATCH("Some College (3)",'Mean Zone'!$C$2:$I$2,0))</f>
        <v>45952.459724251501</v>
      </c>
      <c r="D29" s="11">
        <f t="shared" si="0"/>
        <v>0.91689269626316716</v>
      </c>
      <c r="E29" s="8">
        <f>INDEX('Payroll per Employee'!$C$3:$T$54,MATCH($B29,'Payroll per Employee'!$B$3:$B$54,0),MATCH($I$1,'Payroll per Employee'!$C$2:$T$2,0))</f>
        <v>31788.241105064881</v>
      </c>
      <c r="F29" s="11">
        <f t="shared" si="1"/>
        <v>36666.842118623419</v>
      </c>
      <c r="G29" s="14">
        <f t="shared" si="2"/>
        <v>-4878.6010135585384</v>
      </c>
    </row>
    <row r="30" spans="1:7" x14ac:dyDescent="0.25">
      <c r="A30" s="5" t="s">
        <v>54</v>
      </c>
      <c r="B30" s="5" t="s">
        <v>55</v>
      </c>
      <c r="C30" s="8">
        <f>INDEX('Mean Zone'!$C$4:$I$55,MATCH($B30,'Mean Zone'!$B$4:$B$55,0),MATCH("Some College (3)",'Mean Zone'!$C$2:$I$2,0))</f>
        <v>45200.160335984197</v>
      </c>
      <c r="D30" s="11">
        <f t="shared" si="0"/>
        <v>0.90188201307787708</v>
      </c>
      <c r="E30" s="8">
        <f>INDEX('Payroll per Employee'!$C$3:$T$54,MATCH($B30,'Payroll per Employee'!$B$3:$B$54,0),MATCH($I$1,'Payroll per Employee'!$C$2:$T$2,0))</f>
        <v>39054.800000000003</v>
      </c>
      <c r="F30" s="11">
        <f t="shared" si="1"/>
        <v>36066.559934360354</v>
      </c>
      <c r="G30" s="14">
        <f t="shared" si="2"/>
        <v>2988.2400656396494</v>
      </c>
    </row>
    <row r="31" spans="1:7" x14ac:dyDescent="0.25">
      <c r="A31" s="5" t="s">
        <v>56</v>
      </c>
      <c r="B31" s="5" t="s">
        <v>57</v>
      </c>
      <c r="C31" s="8">
        <f>INDEX('Mean Zone'!$C$4:$I$55,MATCH($B31,'Mean Zone'!$B$4:$B$55,0),MATCH("Some College (3)",'Mean Zone'!$C$2:$I$2,0))</f>
        <v>46807.015453786596</v>
      </c>
      <c r="D31" s="11">
        <f t="shared" si="0"/>
        <v>0.93394370749656708</v>
      </c>
      <c r="E31" s="8">
        <f>INDEX('Payroll per Employee'!$C$3:$T$54,MATCH($B31,'Payroll per Employee'!$B$3:$B$54,0),MATCH($I$1,'Payroll per Employee'!$C$2:$T$2,0))</f>
        <v>36653.986928104576</v>
      </c>
      <c r="F31" s="11">
        <f t="shared" si="1"/>
        <v>37348.717696219363</v>
      </c>
      <c r="G31" s="14">
        <f t="shared" si="2"/>
        <v>-694.73076811478677</v>
      </c>
    </row>
    <row r="32" spans="1:7" x14ac:dyDescent="0.25">
      <c r="A32" s="5" t="s">
        <v>58</v>
      </c>
      <c r="B32" s="5" t="s">
        <v>59</v>
      </c>
      <c r="C32" s="8">
        <f>INDEX('Mean Zone'!$C$4:$I$55,MATCH($B32,'Mean Zone'!$B$4:$B$55,0),MATCH("Some College (3)",'Mean Zone'!$C$2:$I$2,0))</f>
        <v>54083.815676540798</v>
      </c>
      <c r="D32" s="11">
        <f t="shared" si="0"/>
        <v>1.0791382197478521</v>
      </c>
      <c r="E32" s="8">
        <f>INDEX('Payroll per Employee'!$C$3:$T$54,MATCH($B32,'Payroll per Employee'!$B$3:$B$54,0),MATCH($I$1,'Payroll per Employee'!$C$2:$T$2,0))</f>
        <v>50874.010175240248</v>
      </c>
      <c r="F32" s="11">
        <f t="shared" si="1"/>
        <v>43155.094253591735</v>
      </c>
      <c r="G32" s="14">
        <f t="shared" si="2"/>
        <v>7718.9159216485132</v>
      </c>
    </row>
    <row r="33" spans="1:7" x14ac:dyDescent="0.25">
      <c r="A33" s="5" t="s">
        <v>60</v>
      </c>
      <c r="B33" s="5" t="s">
        <v>61</v>
      </c>
      <c r="C33" s="8">
        <f>INDEX('Mean Zone'!$C$4:$I$55,MATCH($B33,'Mean Zone'!$B$4:$B$55,0),MATCH("Some College (3)",'Mean Zone'!$C$2:$I$2,0))</f>
        <v>51333.409560147396</v>
      </c>
      <c r="D33" s="11">
        <f t="shared" si="0"/>
        <v>1.0242591709436866</v>
      </c>
      <c r="E33" s="8">
        <f>INDEX('Payroll per Employee'!$C$3:$T$54,MATCH($B33,'Payroll per Employee'!$B$3:$B$54,0),MATCH($I$1,'Payroll per Employee'!$C$2:$T$2,0))</f>
        <v>37788.437025796658</v>
      </c>
      <c r="F33" s="11">
        <f t="shared" si="1"/>
        <v>40960.462944689898</v>
      </c>
      <c r="G33" s="14">
        <f t="shared" si="2"/>
        <v>-3172.0259188932396</v>
      </c>
    </row>
    <row r="34" spans="1:7" x14ac:dyDescent="0.25">
      <c r="A34" s="5" t="s">
        <v>62</v>
      </c>
      <c r="B34" s="5" t="s">
        <v>63</v>
      </c>
      <c r="C34" s="8">
        <f>INDEX('Mean Zone'!$C$4:$I$55,MATCH($B34,'Mean Zone'!$B$4:$B$55,0),MATCH("Some College (3)",'Mean Zone'!$C$2:$I$2,0))</f>
        <v>60852.444688527998</v>
      </c>
      <c r="D34" s="11">
        <f t="shared" si="0"/>
        <v>1.2141931556979022</v>
      </c>
      <c r="E34" s="8">
        <f>INDEX('Payroll per Employee'!$C$3:$T$54,MATCH($B34,'Payroll per Employee'!$B$3:$B$54,0),MATCH($I$1,'Payroll per Employee'!$C$2:$T$2,0))</f>
        <v>46321.590439102998</v>
      </c>
      <c r="F34" s="11">
        <f t="shared" si="1"/>
        <v>48555.985801756004</v>
      </c>
      <c r="G34" s="14">
        <f t="shared" si="2"/>
        <v>-2234.3953626530056</v>
      </c>
    </row>
    <row r="35" spans="1:7" x14ac:dyDescent="0.25">
      <c r="A35" s="5" t="s">
        <v>64</v>
      </c>
      <c r="B35" s="5" t="s">
        <v>65</v>
      </c>
      <c r="C35" s="8">
        <f>INDEX('Mean Zone'!$C$4:$I$55,MATCH($B35,'Mean Zone'!$B$4:$B$55,0),MATCH("Some College (3)",'Mean Zone'!$C$2:$I$2,0))</f>
        <v>47150.666043009202</v>
      </c>
      <c r="D35" s="11">
        <f t="shared" si="0"/>
        <v>0.94080059213811873</v>
      </c>
      <c r="E35" s="8">
        <f>INDEX('Payroll per Employee'!$C$3:$T$54,MATCH($B35,'Payroll per Employee'!$B$3:$B$54,0),MATCH($I$1,'Payroll per Employee'!$C$2:$T$2,0))</f>
        <v>33984.417600000001</v>
      </c>
      <c r="F35" s="11">
        <f t="shared" si="1"/>
        <v>37622.926780447058</v>
      </c>
      <c r="G35" s="14">
        <f t="shared" si="2"/>
        <v>-3638.5091804470576</v>
      </c>
    </row>
    <row r="36" spans="1:7" x14ac:dyDescent="0.25">
      <c r="A36" s="5" t="s">
        <v>66</v>
      </c>
      <c r="B36" s="5" t="s">
        <v>67</v>
      </c>
      <c r="C36" s="8">
        <f>INDEX('Mean Zone'!$C$4:$I$55,MATCH($B36,'Mean Zone'!$B$4:$B$55,0),MATCH("Some College (3)",'Mean Zone'!$C$2:$I$2,0))</f>
        <v>59770.181448973402</v>
      </c>
      <c r="D36" s="11">
        <f t="shared" si="0"/>
        <v>1.19259868032626</v>
      </c>
      <c r="E36" s="8">
        <f>INDEX('Payroll per Employee'!$C$3:$T$54,MATCH($B36,'Payroll per Employee'!$B$3:$B$54,0),MATCH($I$1,'Payroll per Employee'!$C$2:$T$2,0))</f>
        <v>47080.69757419893</v>
      </c>
      <c r="F36" s="11">
        <f t="shared" si="1"/>
        <v>47692.415590853983</v>
      </c>
      <c r="G36" s="14">
        <f t="shared" si="2"/>
        <v>-611.71801665505336</v>
      </c>
    </row>
    <row r="37" spans="1:7" x14ac:dyDescent="0.25">
      <c r="A37" s="5" t="s">
        <v>68</v>
      </c>
      <c r="B37" s="5" t="s">
        <v>69</v>
      </c>
      <c r="C37" s="8">
        <f>INDEX('Mean Zone'!$C$4:$I$55,MATCH($B37,'Mean Zone'!$B$4:$B$55,0),MATCH("Some College (3)",'Mean Zone'!$C$2:$I$2,0))</f>
        <v>48327.978767532499</v>
      </c>
      <c r="D37" s="11">
        <f t="shared" si="0"/>
        <v>0.96429159664170161</v>
      </c>
      <c r="E37" s="8">
        <f>INDEX('Payroll per Employee'!$C$3:$T$54,MATCH($B37,'Payroll per Employee'!$B$3:$B$54,0),MATCH($I$1,'Payroll per Employee'!$C$2:$T$2,0))</f>
        <v>34633.378062570671</v>
      </c>
      <c r="F37" s="11">
        <f t="shared" si="1"/>
        <v>38562.339818473403</v>
      </c>
      <c r="G37" s="14">
        <f t="shared" si="2"/>
        <v>-3928.961755902732</v>
      </c>
    </row>
    <row r="38" spans="1:7" x14ac:dyDescent="0.25">
      <c r="A38" s="5" t="s">
        <v>70</v>
      </c>
      <c r="B38" s="5" t="s">
        <v>71</v>
      </c>
      <c r="C38" s="8">
        <f>INDEX('Mean Zone'!$C$4:$I$55,MATCH($B38,'Mean Zone'!$B$4:$B$55,0),MATCH("Some College (3)",'Mean Zone'!$C$2:$I$2,0))</f>
        <v>46216.525912547702</v>
      </c>
      <c r="D38" s="11">
        <f t="shared" si="0"/>
        <v>0.9221616276942971</v>
      </c>
      <c r="E38" s="8">
        <f>INDEX('Payroll per Employee'!$C$3:$T$54,MATCH($B38,'Payroll per Employee'!$B$3:$B$54,0),MATCH($I$1,'Payroll per Employee'!$C$2:$T$2,0))</f>
        <v>33903.674858223065</v>
      </c>
      <c r="F38" s="11">
        <f t="shared" si="1"/>
        <v>36877.548428867209</v>
      </c>
      <c r="G38" s="14">
        <f t="shared" si="2"/>
        <v>-2973.8735706441439</v>
      </c>
    </row>
    <row r="39" spans="1:7" x14ac:dyDescent="0.25">
      <c r="A39" s="5" t="s">
        <v>72</v>
      </c>
      <c r="B39" s="5" t="s">
        <v>73</v>
      </c>
      <c r="C39" s="8">
        <f>INDEX('Mean Zone'!$C$4:$I$55,MATCH($B39,'Mean Zone'!$B$4:$B$55,0),MATCH("Some College (3)",'Mean Zone'!$C$2:$I$2,0))</f>
        <v>48137.213854804999</v>
      </c>
      <c r="D39" s="11">
        <f t="shared" si="0"/>
        <v>0.96048525077397828</v>
      </c>
      <c r="E39" s="8">
        <f>INDEX('Payroll per Employee'!$C$3:$T$54,MATCH($B39,'Payroll per Employee'!$B$3:$B$54,0),MATCH($I$1,'Payroll per Employee'!$C$2:$T$2,0))</f>
        <v>39274.758297016429</v>
      </c>
      <c r="F39" s="11">
        <f t="shared" si="1"/>
        <v>38410.122788553221</v>
      </c>
      <c r="G39" s="14">
        <f t="shared" si="2"/>
        <v>864.63550846320868</v>
      </c>
    </row>
    <row r="40" spans="1:7" x14ac:dyDescent="0.25">
      <c r="A40" s="5" t="s">
        <v>74</v>
      </c>
      <c r="B40" s="5" t="s">
        <v>75</v>
      </c>
      <c r="C40" s="8">
        <f>INDEX('Mean Zone'!$C$4:$I$55,MATCH($B40,'Mean Zone'!$B$4:$B$55,0),MATCH("Some College (3)",'Mean Zone'!$C$2:$I$2,0))</f>
        <v>43702.368713921001</v>
      </c>
      <c r="D40" s="11">
        <f t="shared" si="0"/>
        <v>0.87199647034447825</v>
      </c>
      <c r="E40" s="8">
        <f>INDEX('Payroll per Employee'!$C$3:$T$54,MATCH($B40,'Payroll per Employee'!$B$3:$B$54,0),MATCH($I$1,'Payroll per Employee'!$C$2:$T$2,0))</f>
        <v>32497.253881661771</v>
      </c>
      <c r="F40" s="11">
        <f t="shared" si="1"/>
        <v>34871.427197998812</v>
      </c>
      <c r="G40" s="14">
        <f t="shared" si="2"/>
        <v>-2374.1733163370409</v>
      </c>
    </row>
    <row r="41" spans="1:7" x14ac:dyDescent="0.25">
      <c r="A41" s="5" t="s">
        <v>76</v>
      </c>
      <c r="B41" s="5" t="s">
        <v>77</v>
      </c>
      <c r="C41" s="8">
        <f>INDEX('Mean Zone'!$C$4:$I$55,MATCH($B41,'Mean Zone'!$B$4:$B$55,0),MATCH("Some College (3)",'Mean Zone'!$C$2:$I$2,0))</f>
        <v>52492.596847532397</v>
      </c>
      <c r="D41" s="11">
        <f t="shared" si="0"/>
        <v>1.0473885173112651</v>
      </c>
      <c r="E41" s="8">
        <f>INDEX('Payroll per Employee'!$C$3:$T$54,MATCH($B41,'Payroll per Employee'!$B$3:$B$54,0),MATCH($I$1,'Payroll per Employee'!$C$2:$T$2,0))</f>
        <v>43446.402370051168</v>
      </c>
      <c r="F41" s="11">
        <f t="shared" si="1"/>
        <v>41885.413154265509</v>
      </c>
      <c r="G41" s="14">
        <f t="shared" si="2"/>
        <v>1560.9892157856593</v>
      </c>
    </row>
    <row r="42" spans="1:7" x14ac:dyDescent="0.25">
      <c r="A42" s="5" t="s">
        <v>78</v>
      </c>
      <c r="B42" s="5" t="s">
        <v>79</v>
      </c>
      <c r="C42" s="8">
        <f>INDEX('Mean Zone'!$C$4:$I$55,MATCH($B42,'Mean Zone'!$B$4:$B$55,0),MATCH("Some College (3)",'Mean Zone'!$C$2:$I$2,0))</f>
        <v>51348.801209901801</v>
      </c>
      <c r="D42" s="11">
        <f t="shared" si="0"/>
        <v>1.0245662816256378</v>
      </c>
      <c r="E42" s="8">
        <f>INDEX('Payroll per Employee'!$C$3:$T$54,MATCH($B42,'Payroll per Employee'!$B$3:$B$54,0),MATCH($I$1,'Payroll per Employee'!$C$2:$T$2,0))</f>
        <v>44239.838031778578</v>
      </c>
      <c r="F42" s="11">
        <f t="shared" si="1"/>
        <v>40972.744402415476</v>
      </c>
      <c r="G42" s="14">
        <f t="shared" si="2"/>
        <v>3267.0936293631021</v>
      </c>
    </row>
    <row r="43" spans="1:7" x14ac:dyDescent="0.25">
      <c r="A43" s="5" t="s">
        <v>80</v>
      </c>
      <c r="B43" s="5" t="s">
        <v>81</v>
      </c>
      <c r="C43" s="8">
        <f>INDEX('Mean Zone'!$C$4:$I$55,MATCH($B43,'Mean Zone'!$B$4:$B$55,0),MATCH("Some College (3)",'Mean Zone'!$C$2:$I$2,0))</f>
        <v>56403.118942182002</v>
      </c>
      <c r="D43" s="11">
        <f t="shared" si="0"/>
        <v>1.1254154427179957</v>
      </c>
      <c r="E43" s="8">
        <f>INDEX('Payroll per Employee'!$C$3:$T$54,MATCH($B43,'Payroll per Employee'!$B$3:$B$54,0),MATCH($I$1,'Payroll per Employee'!$C$2:$T$2,0))</f>
        <v>40506.723404255317</v>
      </c>
      <c r="F43" s="11">
        <f t="shared" si="1"/>
        <v>45005.73570296757</v>
      </c>
      <c r="G43" s="14">
        <f t="shared" si="2"/>
        <v>-4499.0122987122522</v>
      </c>
    </row>
    <row r="44" spans="1:7" x14ac:dyDescent="0.25">
      <c r="A44" s="5" t="s">
        <v>82</v>
      </c>
      <c r="B44" s="5" t="s">
        <v>83</v>
      </c>
      <c r="C44" s="8">
        <f>INDEX('Mean Zone'!$C$4:$I$55,MATCH($B44,'Mean Zone'!$B$4:$B$55,0),MATCH("Some College (3)",'Mean Zone'!$C$2:$I$2,0))</f>
        <v>45384.6077961595</v>
      </c>
      <c r="D44" s="11">
        <f t="shared" si="0"/>
        <v>0.90556230636563284</v>
      </c>
      <c r="E44" s="8">
        <f>INDEX('Payroll per Employee'!$C$3:$T$54,MATCH($B44,'Payroll per Employee'!$B$3:$B$54,0),MATCH($I$1,'Payroll per Employee'!$C$2:$T$2,0))</f>
        <v>31176.898544025884</v>
      </c>
      <c r="F44" s="11">
        <f t="shared" si="1"/>
        <v>36213.73607992498</v>
      </c>
      <c r="G44" s="14">
        <f t="shared" si="2"/>
        <v>-5036.8375358990961</v>
      </c>
    </row>
    <row r="45" spans="1:7" x14ac:dyDescent="0.25">
      <c r="A45" s="5" t="s">
        <v>84</v>
      </c>
      <c r="B45" s="5" t="s">
        <v>85</v>
      </c>
      <c r="C45" s="8">
        <f>INDEX('Mean Zone'!$C$4:$I$55,MATCH($B45,'Mean Zone'!$B$4:$B$55,0),MATCH("Some College (3)",'Mean Zone'!$C$2:$I$2,0))</f>
        <v>44195.458806384398</v>
      </c>
      <c r="D45" s="11">
        <f t="shared" si="0"/>
        <v>0.88183513201987962</v>
      </c>
      <c r="E45" s="8">
        <f>INDEX('Payroll per Employee'!$C$3:$T$54,MATCH($B45,'Payroll per Employee'!$B$3:$B$54,0),MATCH($I$1,'Payroll per Employee'!$C$2:$T$2,0))</f>
        <v>35608.852103120757</v>
      </c>
      <c r="F45" s="11">
        <f t="shared" si="1"/>
        <v>35264.878531814378</v>
      </c>
      <c r="G45" s="14">
        <f t="shared" si="2"/>
        <v>343.97357130637829</v>
      </c>
    </row>
    <row r="46" spans="1:7" x14ac:dyDescent="0.25">
      <c r="A46" s="5" t="s">
        <v>86</v>
      </c>
      <c r="B46" s="5" t="s">
        <v>87</v>
      </c>
      <c r="C46" s="8">
        <f>INDEX('Mean Zone'!$C$4:$I$55,MATCH($B46,'Mean Zone'!$B$4:$B$55,0),MATCH("Some College (3)",'Mean Zone'!$C$2:$I$2,0))</f>
        <v>44905.0375067559</v>
      </c>
      <c r="D46" s="11">
        <f t="shared" si="0"/>
        <v>0.8959934062819902</v>
      </c>
      <c r="E46" s="8">
        <f>INDEX('Payroll per Employee'!$C$3:$T$54,MATCH($B46,'Payroll per Employee'!$B$3:$B$54,0),MATCH($I$1,'Payroll per Employee'!$C$2:$T$2,0))</f>
        <v>31292.517440701613</v>
      </c>
      <c r="F46" s="11">
        <f t="shared" si="1"/>
        <v>35831.072601367719</v>
      </c>
      <c r="G46" s="14">
        <f t="shared" si="2"/>
        <v>-4538.5551606661065</v>
      </c>
    </row>
    <row r="47" spans="1:7" x14ac:dyDescent="0.25">
      <c r="A47" s="5" t="s">
        <v>88</v>
      </c>
      <c r="B47" s="5" t="s">
        <v>89</v>
      </c>
      <c r="C47" s="8">
        <f>INDEX('Mean Zone'!$C$4:$I$55,MATCH($B47,'Mean Zone'!$B$4:$B$55,0),MATCH("Some College (3)",'Mean Zone'!$C$2:$I$2,0))</f>
        <v>49958.668728666897</v>
      </c>
      <c r="D47" s="11">
        <f t="shared" si="0"/>
        <v>0.99682886938413806</v>
      </c>
      <c r="E47" s="8">
        <f>INDEX('Payroll per Employee'!$C$3:$T$54,MATCH($B47,'Payroll per Employee'!$B$3:$B$54,0),MATCH($I$1,'Payroll per Employee'!$C$2:$T$2,0))</f>
        <v>33844.214344600165</v>
      </c>
      <c r="F47" s="11">
        <f t="shared" si="1"/>
        <v>39863.516114761704</v>
      </c>
      <c r="G47" s="14">
        <f t="shared" si="2"/>
        <v>-6019.301770161539</v>
      </c>
    </row>
    <row r="48" spans="1:7" x14ac:dyDescent="0.25">
      <c r="A48" s="5" t="s">
        <v>92</v>
      </c>
      <c r="B48" s="5" t="s">
        <v>93</v>
      </c>
      <c r="C48" s="8">
        <f>INDEX('Mean Zone'!$C$4:$I$55,MATCH($B48,'Mean Zone'!$B$4:$B$55,0),MATCH("Some College (3)",'Mean Zone'!$C$2:$I$2,0))</f>
        <v>47034.127047554102</v>
      </c>
      <c r="D48" s="11">
        <f t="shared" si="0"/>
        <v>0.93847528127546143</v>
      </c>
      <c r="E48" s="8">
        <f>INDEX('Payroll per Employee'!$C$3:$T$54,MATCH($B48,'Payroll per Employee'!$B$3:$B$54,0),MATCH($I$1,'Payroll per Employee'!$C$2:$T$2,0))</f>
        <v>31939.364327979714</v>
      </c>
      <c r="F48" s="11">
        <f t="shared" si="1"/>
        <v>37529.936830123253</v>
      </c>
      <c r="G48" s="14">
        <f t="shared" si="2"/>
        <v>-5590.5725021435392</v>
      </c>
    </row>
    <row r="49" spans="1:7" x14ac:dyDescent="0.25">
      <c r="A49" s="5" t="s">
        <v>94</v>
      </c>
      <c r="B49" s="5" t="s">
        <v>95</v>
      </c>
      <c r="C49" s="8">
        <f>INDEX('Mean Zone'!$C$4:$I$55,MATCH($B49,'Mean Zone'!$B$4:$B$55,0),MATCH("Some College (3)",'Mean Zone'!$C$2:$I$2,0))</f>
        <v>48707.258560955001</v>
      </c>
      <c r="D49" s="11">
        <f t="shared" si="0"/>
        <v>0.9718593933280183</v>
      </c>
      <c r="E49" s="8">
        <f>INDEX('Payroll per Employee'!$C$3:$T$54,MATCH($B49,'Payroll per Employee'!$B$3:$B$54,0),MATCH($I$1,'Payroll per Employee'!$C$2:$T$2,0))</f>
        <v>41106.666666666664</v>
      </c>
      <c r="F49" s="11">
        <f t="shared" si="1"/>
        <v>38864.978510453308</v>
      </c>
      <c r="G49" s="14">
        <f t="shared" si="2"/>
        <v>2241.6881562133567</v>
      </c>
    </row>
    <row r="50" spans="1:7" x14ac:dyDescent="0.25">
      <c r="A50" s="5" t="s">
        <v>96</v>
      </c>
      <c r="B50" s="5" t="s">
        <v>97</v>
      </c>
      <c r="C50" s="8">
        <f>INDEX('Mean Zone'!$C$4:$I$55,MATCH($B50,'Mean Zone'!$B$4:$B$55,0),MATCH("Some College (3)",'Mean Zone'!$C$2:$I$2,0))</f>
        <v>52243.594779258601</v>
      </c>
      <c r="D50" s="11">
        <f t="shared" si="0"/>
        <v>1.0424201613380553</v>
      </c>
      <c r="E50" s="8">
        <f>INDEX('Payroll per Employee'!$C$3:$T$54,MATCH($B50,'Payroll per Employee'!$B$3:$B$54,0),MATCH($I$1,'Payroll per Employee'!$C$2:$T$2,0))</f>
        <v>36845.451509312777</v>
      </c>
      <c r="F50" s="11">
        <f t="shared" si="1"/>
        <v>41686.726955977239</v>
      </c>
      <c r="G50" s="14">
        <f t="shared" si="2"/>
        <v>-4841.2754466644619</v>
      </c>
    </row>
    <row r="51" spans="1:7" x14ac:dyDescent="0.25">
      <c r="A51" s="5" t="s">
        <v>98</v>
      </c>
      <c r="B51" s="5" t="s">
        <v>99</v>
      </c>
      <c r="C51" s="8">
        <f>INDEX('Mean Zone'!$C$4:$I$55,MATCH($B51,'Mean Zone'!$B$4:$B$55,0),MATCH("Some College (3)",'Mean Zone'!$C$2:$I$2,0))</f>
        <v>56972.148769398496</v>
      </c>
      <c r="D51" s="11">
        <f t="shared" si="0"/>
        <v>1.1367693353205139</v>
      </c>
      <c r="E51" s="8">
        <f>INDEX('Payroll per Employee'!$C$3:$T$54,MATCH($B51,'Payroll per Employee'!$B$3:$B$54,0),MATCH($I$1,'Payroll per Employee'!$C$2:$T$2,0))</f>
        <v>50727.659811781108</v>
      </c>
      <c r="F51" s="11">
        <f t="shared" si="1"/>
        <v>45459.78162261012</v>
      </c>
      <c r="G51" s="14">
        <f t="shared" si="2"/>
        <v>5267.8781891709878</v>
      </c>
    </row>
    <row r="52" spans="1:7" x14ac:dyDescent="0.25">
      <c r="A52" s="5" t="s">
        <v>100</v>
      </c>
      <c r="B52" s="5" t="s">
        <v>101</v>
      </c>
      <c r="C52" s="8">
        <f>INDEX('Mean Zone'!$C$4:$I$55,MATCH($B52,'Mean Zone'!$B$4:$B$55,0),MATCH("Some College (3)",'Mean Zone'!$C$2:$I$2,0))</f>
        <v>42544.299698741997</v>
      </c>
      <c r="D52" s="11">
        <f t="shared" si="0"/>
        <v>0.84888943694173913</v>
      </c>
      <c r="E52" s="8">
        <f>INDEX('Payroll per Employee'!$C$3:$T$54,MATCH($B52,'Payroll per Employee'!$B$3:$B$54,0),MATCH($I$1,'Payroll per Employee'!$C$2:$T$2,0))</f>
        <v>24078.644295302012</v>
      </c>
      <c r="F52" s="11">
        <f t="shared" si="1"/>
        <v>33947.36929126551</v>
      </c>
      <c r="G52" s="14">
        <f t="shared" si="2"/>
        <v>-9868.7249959634973</v>
      </c>
    </row>
    <row r="53" spans="1:7" x14ac:dyDescent="0.25">
      <c r="A53" s="5" t="s">
        <v>102</v>
      </c>
      <c r="B53" s="5" t="s">
        <v>103</v>
      </c>
      <c r="C53" s="8">
        <f>INDEX('Mean Zone'!$C$4:$I$55,MATCH($B53,'Mean Zone'!$B$4:$B$55,0),MATCH("Some College (3)",'Mean Zone'!$C$2:$I$2,0))</f>
        <v>48843.105600012503</v>
      </c>
      <c r="D53" s="11">
        <f t="shared" si="0"/>
        <v>0.97456995895754583</v>
      </c>
      <c r="E53" s="8">
        <f>INDEX('Payroll per Employee'!$C$3:$T$54,MATCH($B53,'Payroll per Employee'!$B$3:$B$54,0),MATCH($I$1,'Payroll per Employee'!$C$2:$T$2,0))</f>
        <v>43000.072281776418</v>
      </c>
      <c r="F53" s="11">
        <f t="shared" si="1"/>
        <v>38973.374926299039</v>
      </c>
      <c r="G53" s="14">
        <f t="shared" si="2"/>
        <v>4026.6973554773795</v>
      </c>
    </row>
    <row r="54" spans="1:7" x14ac:dyDescent="0.25">
      <c r="A54" s="6" t="s">
        <v>104</v>
      </c>
      <c r="B54" s="6" t="s">
        <v>105</v>
      </c>
      <c r="C54" s="8">
        <f>INDEX('Mean Zone'!$C$4:$I$55,MATCH($B54,'Mean Zone'!$B$4:$B$55,0),MATCH("Some College (3)",'Mean Zone'!$C$2:$I$2,0))</f>
        <v>48417.197958199999</v>
      </c>
      <c r="D54" s="11">
        <f t="shared" si="0"/>
        <v>0.96607179349689554</v>
      </c>
      <c r="E54" s="8">
        <f>INDEX('Payroll per Employee'!$C$3:$T$54,MATCH($B54,'Payroll per Employee'!$B$3:$B$54,0),MATCH($I$1,'Payroll per Employee'!$C$2:$T$2,0))</f>
        <v>41273.482176360223</v>
      </c>
      <c r="F54" s="11">
        <f t="shared" si="1"/>
        <v>38633.530479382243</v>
      </c>
      <c r="G54" s="14">
        <f t="shared" si="2"/>
        <v>2639.9516969779797</v>
      </c>
    </row>
    <row r="55" spans="1:7" ht="15.95" customHeight="1" x14ac:dyDescent="0.25">
      <c r="A55" s="29" t="s">
        <v>132</v>
      </c>
      <c r="B55" s="30"/>
      <c r="C55" s="30"/>
      <c r="D55" s="30"/>
      <c r="E55" s="30"/>
      <c r="F55" s="30"/>
      <c r="G55" s="31"/>
    </row>
    <row r="56" spans="1:7" x14ac:dyDescent="0.25">
      <c r="A56" s="32"/>
      <c r="B56" s="33"/>
      <c r="C56" s="33"/>
      <c r="D56" s="33"/>
      <c r="E56" s="33"/>
      <c r="F56" s="33"/>
      <c r="G56" s="34"/>
    </row>
    <row r="57" spans="1:7" x14ac:dyDescent="0.25">
      <c r="A57" s="32"/>
      <c r="B57" s="33"/>
      <c r="C57" s="33"/>
      <c r="D57" s="33"/>
      <c r="E57" s="33"/>
      <c r="F57" s="33"/>
      <c r="G57" s="34"/>
    </row>
    <row r="58" spans="1:7" x14ac:dyDescent="0.25">
      <c r="A58" s="32"/>
      <c r="B58" s="33"/>
      <c r="C58" s="33"/>
      <c r="D58" s="33"/>
      <c r="E58" s="33"/>
      <c r="F58" s="33"/>
      <c r="G58" s="34"/>
    </row>
    <row r="59" spans="1:7" x14ac:dyDescent="0.25">
      <c r="A59" s="32"/>
      <c r="B59" s="33"/>
      <c r="C59" s="33"/>
      <c r="D59" s="33"/>
      <c r="E59" s="33"/>
      <c r="F59" s="33"/>
      <c r="G59" s="34"/>
    </row>
    <row r="60" spans="1:7" x14ac:dyDescent="0.25">
      <c r="A60" s="32"/>
      <c r="B60" s="33"/>
      <c r="C60" s="33"/>
      <c r="D60" s="33"/>
      <c r="E60" s="33"/>
      <c r="F60" s="33"/>
      <c r="G60" s="34"/>
    </row>
    <row r="61" spans="1:7" x14ac:dyDescent="0.25">
      <c r="A61" s="32"/>
      <c r="B61" s="33"/>
      <c r="C61" s="33"/>
      <c r="D61" s="33"/>
      <c r="E61" s="33"/>
      <c r="F61" s="33"/>
      <c r="G61" s="34"/>
    </row>
    <row r="62" spans="1:7" x14ac:dyDescent="0.25">
      <c r="A62" s="32"/>
      <c r="B62" s="33"/>
      <c r="C62" s="33"/>
      <c r="D62" s="33"/>
      <c r="E62" s="33"/>
      <c r="F62" s="33"/>
      <c r="G62" s="34"/>
    </row>
    <row r="63" spans="1:7" x14ac:dyDescent="0.25">
      <c r="A63" s="35"/>
      <c r="B63" s="36"/>
      <c r="C63" s="36"/>
      <c r="D63" s="36"/>
      <c r="E63" s="36"/>
      <c r="F63" s="36"/>
      <c r="G63" s="37"/>
    </row>
  </sheetData>
  <mergeCells count="2">
    <mergeCell ref="A55:G63"/>
    <mergeCell ref="A1:G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K-12</vt:lpstr>
      <vt:lpstr>Higher</vt:lpstr>
      <vt:lpstr>Highway</vt:lpstr>
      <vt:lpstr>Transit</vt:lpstr>
      <vt:lpstr>Corrections</vt:lpstr>
      <vt:lpstr>Police</vt:lpstr>
      <vt:lpstr>Fire</vt:lpstr>
      <vt:lpstr>Housing</vt:lpstr>
      <vt:lpstr>Parks</vt:lpstr>
      <vt:lpstr>Resources</vt:lpstr>
      <vt:lpstr>Waste</vt:lpstr>
      <vt:lpstr>Sewerage</vt:lpstr>
      <vt:lpstr>Water</vt:lpstr>
      <vt:lpstr>Electric</vt:lpstr>
      <vt:lpstr>Gas</vt:lpstr>
      <vt:lpstr>Financial</vt:lpstr>
      <vt:lpstr>Judicial</vt:lpstr>
      <vt:lpstr>Admin</vt:lpstr>
      <vt:lpstr>Payroll per Employee</vt:lpstr>
      <vt:lpstr>Mean Zone</vt:lpstr>
      <vt:lpstr>Category - Zone Crosswalk</vt:lpstr>
    </vt:vector>
  </TitlesOfParts>
  <Company>Reed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Iselin</dc:creator>
  <cp:lastModifiedBy>Iselin, John</cp:lastModifiedBy>
  <dcterms:created xsi:type="dcterms:W3CDTF">2015-11-24T22:03:03Z</dcterms:created>
  <dcterms:modified xsi:type="dcterms:W3CDTF">2017-01-25T19:39:26Z</dcterms:modified>
</cp:coreProperties>
</file>