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011"/>
  <workbookPr/>
  <mc:AlternateContent xmlns:mc="http://schemas.openxmlformats.org/markup-compatibility/2006">
    <mc:Choice Requires="x15">
      <x15ac:absPath xmlns:x15ac="http://schemas.microsoft.com/office/spreadsheetml/2010/11/ac" url="/Users/vivhou/Documents/Urban/teacher-diversity/data/"/>
    </mc:Choice>
  </mc:AlternateContent>
  <bookViews>
    <workbookView xWindow="12220" yWindow="860" windowWidth="22160" windowHeight="17060" activeTab="1"/>
  </bookViews>
  <sheets>
    <sheet name="Sankey data" sheetId="1" r:id="rId1"/>
    <sheet name="REVISED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5" i="2" l="1"/>
  <c r="I22" i="2"/>
  <c r="J25" i="2"/>
  <c r="I24" i="2"/>
  <c r="J24" i="2"/>
  <c r="I19" i="2"/>
  <c r="I16" i="2"/>
  <c r="J19" i="2"/>
  <c r="I18" i="2"/>
  <c r="J18" i="2"/>
  <c r="I13" i="2"/>
  <c r="I10" i="2"/>
  <c r="J13" i="2"/>
  <c r="I12" i="2"/>
  <c r="J12" i="2"/>
  <c r="I7" i="2"/>
  <c r="I4" i="2"/>
  <c r="J7" i="2"/>
  <c r="I6" i="2"/>
  <c r="J6" i="2"/>
  <c r="M27" i="1"/>
  <c r="I23" i="2"/>
  <c r="J23" i="2"/>
  <c r="I17" i="2"/>
  <c r="J17" i="2"/>
  <c r="I11" i="2"/>
  <c r="J11" i="2"/>
  <c r="I5" i="2"/>
  <c r="J5" i="2"/>
  <c r="M17" i="1"/>
  <c r="G25" i="2"/>
  <c r="G20" i="2"/>
  <c r="H25" i="2"/>
  <c r="G19" i="2"/>
  <c r="G14" i="2"/>
  <c r="H19" i="2"/>
  <c r="G13" i="2"/>
  <c r="G8" i="2"/>
  <c r="H13" i="2"/>
  <c r="G7" i="2"/>
  <c r="G2" i="2"/>
  <c r="H7" i="2"/>
  <c r="G24" i="2"/>
  <c r="H24" i="2"/>
  <c r="G18" i="2"/>
  <c r="H18" i="2"/>
  <c r="G12" i="2"/>
  <c r="H12" i="2"/>
  <c r="G6" i="2"/>
  <c r="H6" i="2"/>
  <c r="G23" i="2"/>
  <c r="H23" i="2"/>
  <c r="G17" i="2"/>
  <c r="H17" i="2"/>
  <c r="G11" i="2"/>
  <c r="H11" i="2"/>
  <c r="G5" i="2"/>
  <c r="H5" i="2"/>
  <c r="G22" i="2"/>
  <c r="H22" i="2"/>
  <c r="G16" i="2"/>
  <c r="H16" i="2"/>
  <c r="G10" i="2"/>
  <c r="H10" i="2"/>
  <c r="G4" i="2"/>
  <c r="H4" i="2"/>
  <c r="G21" i="2"/>
  <c r="H21" i="2"/>
  <c r="G15" i="2"/>
  <c r="H15" i="2"/>
  <c r="G9" i="2"/>
  <c r="H9" i="2"/>
  <c r="G3" i="2"/>
  <c r="H3" i="2"/>
  <c r="J27" i="1"/>
  <c r="J31" i="1"/>
  <c r="J6" i="1"/>
  <c r="N31" i="1"/>
  <c r="J30" i="1"/>
  <c r="J5" i="1"/>
  <c r="N30" i="1"/>
  <c r="J29" i="1"/>
  <c r="J4" i="1"/>
  <c r="N29" i="1"/>
  <c r="J28" i="1"/>
  <c r="J3" i="1"/>
  <c r="N28" i="1"/>
  <c r="J2" i="1"/>
  <c r="N27" i="1"/>
  <c r="J26" i="1"/>
  <c r="N26" i="1"/>
  <c r="J25" i="1"/>
  <c r="N25" i="1"/>
  <c r="J24" i="1"/>
  <c r="N24" i="1"/>
  <c r="J23" i="1"/>
  <c r="N23" i="1"/>
  <c r="J22" i="1"/>
  <c r="N22" i="1"/>
  <c r="J21" i="1"/>
  <c r="N21" i="1"/>
  <c r="J20" i="1"/>
  <c r="N20" i="1"/>
  <c r="J19" i="1"/>
  <c r="N19" i="1"/>
  <c r="J18" i="1"/>
  <c r="N18" i="1"/>
  <c r="J17" i="1"/>
  <c r="N17" i="1"/>
  <c r="J16" i="1"/>
  <c r="N16" i="1"/>
  <c r="J15" i="1"/>
  <c r="N15" i="1"/>
  <c r="J14" i="1"/>
  <c r="N14" i="1"/>
  <c r="J13" i="1"/>
  <c r="N13" i="1"/>
  <c r="J12" i="1"/>
  <c r="N12" i="1"/>
  <c r="J11" i="1"/>
  <c r="N11" i="1"/>
  <c r="J10" i="1"/>
  <c r="N10" i="1"/>
  <c r="J9" i="1"/>
  <c r="N9" i="1"/>
  <c r="J8" i="1"/>
  <c r="N8" i="1"/>
  <c r="J7" i="1"/>
  <c r="N7" i="1"/>
  <c r="M31" i="1"/>
  <c r="M30" i="1"/>
  <c r="M29" i="1"/>
  <c r="M28" i="1"/>
  <c r="M26" i="1"/>
  <c r="M21" i="1"/>
  <c r="M20" i="1"/>
  <c r="M19" i="1"/>
  <c r="M18" i="1"/>
  <c r="M25" i="1"/>
  <c r="M24" i="1"/>
  <c r="M23" i="1"/>
  <c r="M22" i="1"/>
  <c r="K31" i="1"/>
  <c r="K16" i="1"/>
  <c r="K11" i="1"/>
  <c r="L11" i="1"/>
  <c r="L16" i="1"/>
  <c r="L31" i="1"/>
  <c r="K30" i="1"/>
  <c r="K15" i="1"/>
  <c r="K10" i="1"/>
  <c r="L10" i="1"/>
  <c r="L15" i="1"/>
  <c r="L30" i="1"/>
  <c r="K29" i="1"/>
  <c r="K14" i="1"/>
  <c r="K9" i="1"/>
  <c r="L9" i="1"/>
  <c r="L14" i="1"/>
  <c r="L29" i="1"/>
  <c r="K28" i="1"/>
  <c r="K13" i="1"/>
  <c r="K8" i="1"/>
  <c r="L8" i="1"/>
  <c r="L13" i="1"/>
  <c r="L28" i="1"/>
  <c r="K27" i="1"/>
  <c r="K12" i="1"/>
  <c r="K7" i="1"/>
  <c r="L7" i="1"/>
  <c r="L12" i="1"/>
  <c r="L27" i="1"/>
  <c r="K26" i="1"/>
  <c r="K21" i="1"/>
  <c r="L21" i="1"/>
  <c r="L26" i="1"/>
  <c r="K25" i="1"/>
  <c r="K20" i="1"/>
  <c r="L20" i="1"/>
  <c r="L25" i="1"/>
  <c r="K24" i="1"/>
  <c r="K19" i="1"/>
  <c r="L19" i="1"/>
  <c r="L24" i="1"/>
  <c r="K23" i="1"/>
  <c r="K18" i="1"/>
  <c r="L18" i="1"/>
  <c r="L23" i="1"/>
  <c r="K22" i="1"/>
  <c r="K17" i="1"/>
  <c r="L17" i="1"/>
  <c r="L22" i="1"/>
  <c r="J32" i="1"/>
  <c r="J33" i="1"/>
  <c r="J34" i="1"/>
  <c r="J35" i="1"/>
  <c r="J36" i="1"/>
  <c r="J37" i="1"/>
  <c r="J39" i="1"/>
  <c r="J38" i="1"/>
  <c r="J42" i="1"/>
  <c r="J41" i="1"/>
  <c r="J40" i="1"/>
</calcChain>
</file>

<file path=xl/sharedStrings.xml><?xml version="1.0" encoding="utf-8"?>
<sst xmlns="http://schemas.openxmlformats.org/spreadsheetml/2006/main" count="117" uniqueCount="62">
  <si>
    <t>wbhao</t>
  </si>
  <si>
    <t>White, alone</t>
  </si>
  <si>
    <t>Black</t>
  </si>
  <si>
    <t>Hispanic</t>
  </si>
  <si>
    <t>Asian</t>
  </si>
  <si>
    <t>Other</t>
  </si>
  <si>
    <t>high_school</t>
  </si>
  <si>
    <t>bachelors</t>
  </si>
  <si>
    <t>teaching_degree</t>
  </si>
  <si>
    <t>teacher</t>
  </si>
  <si>
    <t>count</t>
  </si>
  <si>
    <t>All Hispanic</t>
  </si>
  <si>
    <t>All Black</t>
  </si>
  <si>
    <t>All White</t>
  </si>
  <si>
    <t>All Asian</t>
  </si>
  <si>
    <t>All Other</t>
  </si>
  <si>
    <t>White HS diploma</t>
  </si>
  <si>
    <t>Hispanic HS diploma</t>
  </si>
  <si>
    <t>Black HS diploma</t>
  </si>
  <si>
    <t>Asian HS diploma</t>
  </si>
  <si>
    <t>Other HS diploma</t>
  </si>
  <si>
    <t>White Bach</t>
  </si>
  <si>
    <t>Black Bach</t>
  </si>
  <si>
    <t>Hispanic Bach</t>
  </si>
  <si>
    <t>Asian Bach</t>
  </si>
  <si>
    <t>Other Bach</t>
  </si>
  <si>
    <t>Black Teacher-degree</t>
  </si>
  <si>
    <t>White Teacher-degree</t>
  </si>
  <si>
    <t>Hispanic Teacher-degree</t>
  </si>
  <si>
    <t>Asian Teacher-degree</t>
  </si>
  <si>
    <t>Other Teacher-degree</t>
  </si>
  <si>
    <t>White Teacher- no degree</t>
  </si>
  <si>
    <t>Black Teacher- no degree</t>
  </si>
  <si>
    <t>Hispanic Teacher- no degree</t>
  </si>
  <si>
    <t>Asian Teacher- no degree</t>
  </si>
  <si>
    <t>Other Teacher- no degree</t>
  </si>
  <si>
    <t xml:space="preserve">Total Teachers </t>
  </si>
  <si>
    <t>Total White Teachers</t>
  </si>
  <si>
    <t>Total Black Teachers</t>
  </si>
  <si>
    <t>Total Hispanic Teachers</t>
  </si>
  <si>
    <t>Total Asian Teachers</t>
  </si>
  <si>
    <t>Total Other Teachers</t>
  </si>
  <si>
    <t>Teachers not black</t>
  </si>
  <si>
    <t>Teachers not Hispanic</t>
  </si>
  <si>
    <t>Teachers not Asian</t>
  </si>
  <si>
    <t>Teachers not Other</t>
  </si>
  <si>
    <t>Teachers not White</t>
  </si>
  <si>
    <t>Category</t>
  </si>
  <si>
    <t>Value</t>
  </si>
  <si>
    <t>White-Teaching degree</t>
  </si>
  <si>
    <t>Black-Teaching degree</t>
  </si>
  <si>
    <t>Hispanic-Teaching degree</t>
  </si>
  <si>
    <t>Asian-Teaching degree</t>
  </si>
  <si>
    <t>Other-Teaching degree</t>
  </si>
  <si>
    <t>Percent</t>
  </si>
  <si>
    <t>Relative Percent</t>
  </si>
  <si>
    <t>Bachelors</t>
  </si>
  <si>
    <t>All</t>
  </si>
  <si>
    <t>all_number</t>
  </si>
  <si>
    <t>all_percent</t>
  </si>
  <si>
    <t>bachelor_number</t>
  </si>
  <si>
    <t>bachelor_percent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</si>
</sst>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000"/>
  </numFmts>
  <fonts count="4" x14ac:knownFonts="1">
    <font>
      <sz val="11"/>
      <name val="Calibri"/>
    </font>
    <font>
      <sz val="11"/>
      <name val="Calibri"/>
      <family val="2"/>
    </font>
    <font>
      <sz val="11"/>
      <color theme="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Fill="1"/>
    <xf numFmtId="3" fontId="0" fillId="0" borderId="0" xfId="0" applyNumberFormat="1"/>
    <xf numFmtId="0" fontId="0" fillId="0" borderId="0" xfId="0" applyAlignment="1">
      <alignment wrapText="1"/>
    </xf>
    <xf numFmtId="164" fontId="0" fillId="0" borderId="0" xfId="1" applyNumberFormat="1" applyFont="1" applyFill="1"/>
    <xf numFmtId="0" fontId="2" fillId="0" borderId="0" xfId="0" applyFont="1" applyFill="1"/>
    <xf numFmtId="0" fontId="3" fillId="0" borderId="0" xfId="0" applyFont="1" applyAlignment="1">
      <alignment wrapText="1"/>
    </xf>
    <xf numFmtId="3" fontId="3" fillId="0" borderId="0" xfId="0" applyNumberFormat="1" applyFont="1"/>
    <xf numFmtId="0" fontId="3" fillId="0" borderId="0" xfId="0" applyFont="1" applyFill="1"/>
    <xf numFmtId="164" fontId="3" fillId="0" borderId="0" xfId="1" applyNumberFormat="1" applyFont="1" applyFill="1"/>
    <xf numFmtId="0" fontId="3" fillId="0" borderId="0" xfId="0" applyFont="1"/>
    <xf numFmtId="165" fontId="3" fillId="0" borderId="0" xfId="0" applyNumberFormat="1" applyFont="1"/>
    <xf numFmtId="165" fontId="0" fillId="0" borderId="0" xfId="0" applyNumberFormat="1"/>
    <xf numFmtId="164" fontId="0" fillId="0" borderId="0" xfId="1" applyNumberFormat="1" applyFont="1"/>
    <xf numFmtId="0" fontId="0" fillId="2" borderId="0" xfId="0" applyFill="1"/>
    <xf numFmtId="165" fontId="0" fillId="2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workbookViewId="0">
      <selection activeCell="M28" sqref="M28"/>
    </sheetView>
  </sheetViews>
  <sheetFormatPr baseColWidth="10" defaultColWidth="9" defaultRowHeight="15" x14ac:dyDescent="0.2"/>
  <cols>
    <col min="1" max="1" width="12.33203125" style="1" bestFit="1" customWidth="1"/>
    <col min="2" max="5" width="9" style="1"/>
    <col min="6" max="6" width="11.6640625" style="4" bestFit="1" customWidth="1"/>
    <col min="7" max="7" width="17.83203125" customWidth="1"/>
    <col min="9" max="9" width="16.83203125" style="3" customWidth="1"/>
    <col min="10" max="10" width="14.1640625" style="2" bestFit="1" customWidth="1"/>
    <col min="11" max="11" width="9" style="12"/>
  </cols>
  <sheetData>
    <row r="1" spans="1:14" x14ac:dyDescent="0.2">
      <c r="A1" s="8" t="s">
        <v>0</v>
      </c>
      <c r="B1" s="8" t="s">
        <v>6</v>
      </c>
      <c r="C1" s="8" t="s">
        <v>7</v>
      </c>
      <c r="D1" s="8" t="s">
        <v>8</v>
      </c>
      <c r="E1" s="8" t="s">
        <v>9</v>
      </c>
      <c r="F1" s="9" t="s">
        <v>10</v>
      </c>
      <c r="I1" s="6" t="s">
        <v>47</v>
      </c>
      <c r="J1" s="7" t="s">
        <v>48</v>
      </c>
      <c r="K1" s="11" t="s">
        <v>54</v>
      </c>
      <c r="L1" s="10" t="s">
        <v>55</v>
      </c>
      <c r="M1" s="10" t="s">
        <v>56</v>
      </c>
      <c r="N1" s="10" t="s">
        <v>57</v>
      </c>
    </row>
    <row r="2" spans="1:14" x14ac:dyDescent="0.2">
      <c r="A2" s="1" t="s">
        <v>1</v>
      </c>
      <c r="B2" s="1">
        <v>0</v>
      </c>
      <c r="C2" s="1">
        <v>0</v>
      </c>
      <c r="D2" s="1">
        <v>0</v>
      </c>
      <c r="E2" s="1">
        <v>0</v>
      </c>
      <c r="F2" s="1">
        <v>1402790</v>
      </c>
      <c r="I2" s="3" t="s">
        <v>13</v>
      </c>
      <c r="J2" s="2">
        <f>SUM(F2:F7)</f>
        <v>24810849</v>
      </c>
      <c r="K2" s="12">
        <v>1</v>
      </c>
      <c r="L2">
        <v>1000000</v>
      </c>
      <c r="N2" s="12">
        <v>1</v>
      </c>
    </row>
    <row r="3" spans="1:14" x14ac:dyDescent="0.2">
      <c r="A3" s="1" t="s">
        <v>1</v>
      </c>
      <c r="B3" s="1">
        <v>1</v>
      </c>
      <c r="C3" s="1">
        <v>0</v>
      </c>
      <c r="D3" s="1">
        <v>0</v>
      </c>
      <c r="E3" s="1">
        <v>0</v>
      </c>
      <c r="F3" s="1">
        <v>13397740</v>
      </c>
      <c r="I3" s="3" t="s">
        <v>12</v>
      </c>
      <c r="J3" s="2">
        <f>SUM(F8:F13)</f>
        <v>6124591</v>
      </c>
      <c r="K3" s="12">
        <v>1</v>
      </c>
      <c r="L3">
        <v>1000000</v>
      </c>
      <c r="N3" s="12">
        <v>1</v>
      </c>
    </row>
    <row r="4" spans="1:14" x14ac:dyDescent="0.2">
      <c r="A4" s="1" t="s">
        <v>1</v>
      </c>
      <c r="B4" s="1">
        <v>1</v>
      </c>
      <c r="C4" s="1">
        <v>1</v>
      </c>
      <c r="D4" s="1">
        <v>0</v>
      </c>
      <c r="E4" s="1">
        <v>0</v>
      </c>
      <c r="F4" s="1">
        <v>8590908</v>
      </c>
      <c r="I4" s="3" t="s">
        <v>11</v>
      </c>
      <c r="J4" s="2">
        <f>SUM(F14:F19)</f>
        <v>8861370</v>
      </c>
      <c r="K4" s="12">
        <v>1</v>
      </c>
      <c r="L4">
        <v>1000000</v>
      </c>
      <c r="N4" s="12">
        <v>1</v>
      </c>
    </row>
    <row r="5" spans="1:14" x14ac:dyDescent="0.2">
      <c r="A5" s="1" t="s">
        <v>1</v>
      </c>
      <c r="B5" s="1">
        <v>1</v>
      </c>
      <c r="C5" s="1">
        <v>1</v>
      </c>
      <c r="D5" s="1">
        <v>0</v>
      </c>
      <c r="E5" s="1">
        <v>1</v>
      </c>
      <c r="F5" s="1">
        <v>505537</v>
      </c>
      <c r="I5" s="3" t="s">
        <v>14</v>
      </c>
      <c r="J5" s="2">
        <f>SUM(F20:F25)</f>
        <v>3393171</v>
      </c>
      <c r="K5" s="12">
        <v>1</v>
      </c>
      <c r="L5">
        <v>1000000</v>
      </c>
      <c r="N5" s="12">
        <v>1</v>
      </c>
    </row>
    <row r="6" spans="1:14" x14ac:dyDescent="0.2">
      <c r="A6" s="1" t="s">
        <v>1</v>
      </c>
      <c r="B6" s="1">
        <v>1</v>
      </c>
      <c r="C6" s="1">
        <v>1</v>
      </c>
      <c r="D6" s="1">
        <v>1</v>
      </c>
      <c r="E6" s="1">
        <v>0</v>
      </c>
      <c r="F6" s="1">
        <v>338117</v>
      </c>
      <c r="I6" s="3" t="s">
        <v>15</v>
      </c>
      <c r="J6" s="2">
        <f>SUM(F26:F31)</f>
        <v>634487</v>
      </c>
      <c r="K6" s="12">
        <v>1</v>
      </c>
      <c r="L6">
        <v>1000000</v>
      </c>
      <c r="N6" s="12">
        <v>1</v>
      </c>
    </row>
    <row r="7" spans="1:14" x14ac:dyDescent="0.2">
      <c r="A7" s="1" t="s">
        <v>1</v>
      </c>
      <c r="B7" s="1">
        <v>1</v>
      </c>
      <c r="C7" s="1">
        <v>1</v>
      </c>
      <c r="D7" s="1">
        <v>1</v>
      </c>
      <c r="E7" s="1">
        <v>1</v>
      </c>
      <c r="F7" s="1">
        <v>575757</v>
      </c>
      <c r="I7" s="3" t="s">
        <v>16</v>
      </c>
      <c r="J7" s="2">
        <f>SUM(F3:F7)</f>
        <v>23408059</v>
      </c>
      <c r="K7" s="12">
        <f t="shared" ref="K7:K15" si="0">J7/J2</f>
        <v>0.94346062079536253</v>
      </c>
      <c r="L7">
        <f>K7*L2</f>
        <v>943460.62079536251</v>
      </c>
      <c r="N7">
        <f>J7/J2</f>
        <v>0.94346062079536253</v>
      </c>
    </row>
    <row r="8" spans="1:14" x14ac:dyDescent="0.2">
      <c r="A8" s="1" t="s">
        <v>2</v>
      </c>
      <c r="B8" s="1">
        <v>0</v>
      </c>
      <c r="C8" s="1">
        <v>0</v>
      </c>
      <c r="D8" s="1">
        <v>0</v>
      </c>
      <c r="E8" s="1">
        <v>0</v>
      </c>
      <c r="F8" s="1">
        <v>671563</v>
      </c>
      <c r="I8" s="3" t="s">
        <v>18</v>
      </c>
      <c r="J8" s="2">
        <f>SUM(F9:F13)</f>
        <v>5453028</v>
      </c>
      <c r="K8" s="12">
        <f t="shared" si="0"/>
        <v>0.8903497392723857</v>
      </c>
      <c r="L8" s="2">
        <f>K8*L2</f>
        <v>890349.73927238572</v>
      </c>
      <c r="N8">
        <f>J8/J3</f>
        <v>0.8903497392723857</v>
      </c>
    </row>
    <row r="9" spans="1:14" x14ac:dyDescent="0.2">
      <c r="A9" s="1" t="s">
        <v>2</v>
      </c>
      <c r="B9" s="1">
        <v>1</v>
      </c>
      <c r="C9" s="1">
        <v>0</v>
      </c>
      <c r="D9" s="1">
        <v>0</v>
      </c>
      <c r="E9" s="1">
        <v>0</v>
      </c>
      <c r="F9" s="1">
        <v>4137649</v>
      </c>
      <c r="I9" s="3" t="s">
        <v>17</v>
      </c>
      <c r="J9" s="2">
        <f>SUM(F15:F19)</f>
        <v>6659753</v>
      </c>
      <c r="K9" s="12">
        <f t="shared" si="0"/>
        <v>0.7515489139941115</v>
      </c>
      <c r="L9">
        <f t="shared" ref="L9" si="1">K9*L4</f>
        <v>751548.91399411147</v>
      </c>
      <c r="N9">
        <f>J9/J4</f>
        <v>0.7515489139941115</v>
      </c>
    </row>
    <row r="10" spans="1:14" x14ac:dyDescent="0.2">
      <c r="A10" s="1" t="s">
        <v>2</v>
      </c>
      <c r="B10" s="1">
        <v>1</v>
      </c>
      <c r="C10" s="1">
        <v>1</v>
      </c>
      <c r="D10" s="1">
        <v>0</v>
      </c>
      <c r="E10" s="1">
        <v>0</v>
      </c>
      <c r="F10" s="1">
        <v>1162665</v>
      </c>
      <c r="I10" s="3" t="s">
        <v>19</v>
      </c>
      <c r="J10" s="2">
        <f>SUM(F21:F25)</f>
        <v>3227421</v>
      </c>
      <c r="K10" s="12">
        <f t="shared" si="0"/>
        <v>0.95115188712858856</v>
      </c>
      <c r="L10" s="2">
        <f t="shared" ref="L10" si="2">K10*L4</f>
        <v>951151.88712858851</v>
      </c>
      <c r="N10">
        <f>J10/J5</f>
        <v>0.95115188712858856</v>
      </c>
    </row>
    <row r="11" spans="1:14" x14ac:dyDescent="0.2">
      <c r="A11" s="1" t="s">
        <v>2</v>
      </c>
      <c r="B11" s="1">
        <v>1</v>
      </c>
      <c r="C11" s="1">
        <v>1</v>
      </c>
      <c r="D11" s="1">
        <v>0</v>
      </c>
      <c r="E11" s="1">
        <v>1</v>
      </c>
      <c r="F11" s="1">
        <v>69675</v>
      </c>
      <c r="I11" s="3" t="s">
        <v>20</v>
      </c>
      <c r="J11" s="2">
        <f>SUM(F27:F31)</f>
        <v>556792</v>
      </c>
      <c r="K11" s="12">
        <f t="shared" si="0"/>
        <v>0.8775467424864497</v>
      </c>
      <c r="L11">
        <f t="shared" ref="L11" si="3">K11*L6</f>
        <v>877546.74248644966</v>
      </c>
      <c r="N11">
        <f>J11/J6</f>
        <v>0.8775467424864497</v>
      </c>
    </row>
    <row r="12" spans="1:14" x14ac:dyDescent="0.2">
      <c r="A12" s="1" t="s">
        <v>2</v>
      </c>
      <c r="B12" s="1">
        <v>1</v>
      </c>
      <c r="C12" s="1">
        <v>1</v>
      </c>
      <c r="D12" s="1">
        <v>1</v>
      </c>
      <c r="E12" s="1">
        <v>0</v>
      </c>
      <c r="F12" s="1">
        <v>39756</v>
      </c>
      <c r="I12" s="3" t="s">
        <v>21</v>
      </c>
      <c r="J12" s="2">
        <f>SUM(F4:F7)</f>
        <v>10010319</v>
      </c>
      <c r="K12" s="12">
        <f t="shared" si="0"/>
        <v>0.42764412888740583</v>
      </c>
      <c r="L12">
        <f t="shared" ref="L12:L26" si="4">K12*L7</f>
        <v>403465.39531960391</v>
      </c>
      <c r="M12">
        <v>1</v>
      </c>
      <c r="N12">
        <f>J12/J2</f>
        <v>0.40346539531960396</v>
      </c>
    </row>
    <row r="13" spans="1:14" x14ac:dyDescent="0.2">
      <c r="A13" s="1" t="s">
        <v>2</v>
      </c>
      <c r="B13" s="1">
        <v>1</v>
      </c>
      <c r="C13" s="1">
        <v>1</v>
      </c>
      <c r="D13" s="1">
        <v>1</v>
      </c>
      <c r="E13" s="1">
        <v>1</v>
      </c>
      <c r="F13" s="1">
        <v>43283</v>
      </c>
      <c r="I13" s="3" t="s">
        <v>22</v>
      </c>
      <c r="J13" s="2">
        <f>SUM(F10:F13)</f>
        <v>1315379</v>
      </c>
      <c r="K13" s="12">
        <f t="shared" si="0"/>
        <v>0.24121992404953724</v>
      </c>
      <c r="L13">
        <f t="shared" si="4"/>
        <v>214770.09648481017</v>
      </c>
      <c r="M13">
        <v>1</v>
      </c>
      <c r="N13">
        <f>J13/J3</f>
        <v>0.21477009648481016</v>
      </c>
    </row>
    <row r="14" spans="1:14" x14ac:dyDescent="0.2">
      <c r="A14" s="1" t="s">
        <v>3</v>
      </c>
      <c r="B14" s="1">
        <v>0</v>
      </c>
      <c r="C14" s="1">
        <v>0</v>
      </c>
      <c r="D14" s="1">
        <v>0</v>
      </c>
      <c r="E14" s="1">
        <v>0</v>
      </c>
      <c r="F14" s="1">
        <v>2201617</v>
      </c>
      <c r="I14" s="3" t="s">
        <v>23</v>
      </c>
      <c r="J14" s="2">
        <f>SUM(F16:F19)</f>
        <v>1431034</v>
      </c>
      <c r="K14" s="12">
        <f t="shared" si="0"/>
        <v>0.21487793916681294</v>
      </c>
      <c r="L14">
        <f t="shared" si="4"/>
        <v>161491.28182211102</v>
      </c>
      <c r="M14">
        <v>1</v>
      </c>
      <c r="N14">
        <f>J14/J4</f>
        <v>0.16149128182211103</v>
      </c>
    </row>
    <row r="15" spans="1:14" x14ac:dyDescent="0.2">
      <c r="A15" s="1" t="s">
        <v>3</v>
      </c>
      <c r="B15" s="1">
        <v>1</v>
      </c>
      <c r="C15" s="1">
        <v>0</v>
      </c>
      <c r="D15" s="1">
        <v>0</v>
      </c>
      <c r="E15" s="1">
        <v>0</v>
      </c>
      <c r="F15" s="1">
        <v>5228719</v>
      </c>
      <c r="I15" s="3" t="s">
        <v>24</v>
      </c>
      <c r="J15" s="2">
        <f>SUM(F22:F25)</f>
        <v>2097650</v>
      </c>
      <c r="K15" s="12">
        <f t="shared" si="0"/>
        <v>0.64994619542972543</v>
      </c>
      <c r="L15">
        <f t="shared" si="4"/>
        <v>618197.55031502969</v>
      </c>
      <c r="M15">
        <v>1</v>
      </c>
      <c r="N15">
        <f>J15/J5</f>
        <v>0.61819755031502976</v>
      </c>
    </row>
    <row r="16" spans="1:14" x14ac:dyDescent="0.2">
      <c r="A16" s="1" t="s">
        <v>3</v>
      </c>
      <c r="B16" s="1">
        <v>1</v>
      </c>
      <c r="C16" s="1">
        <v>1</v>
      </c>
      <c r="D16" s="1">
        <v>0</v>
      </c>
      <c r="E16" s="1">
        <v>0</v>
      </c>
      <c r="F16" s="1">
        <v>1251268</v>
      </c>
      <c r="I16" s="3" t="s">
        <v>25</v>
      </c>
      <c r="J16" s="2">
        <f>SUM(F28:F31)</f>
        <v>146214</v>
      </c>
      <c r="K16" s="12">
        <f>J16/J6</f>
        <v>0.23044443778989956</v>
      </c>
      <c r="L16">
        <f t="shared" si="4"/>
        <v>202225.76570664765</v>
      </c>
      <c r="M16">
        <v>1</v>
      </c>
      <c r="N16">
        <f>J16/J6</f>
        <v>0.23044443778989956</v>
      </c>
    </row>
    <row r="17" spans="1:14" ht="30" x14ac:dyDescent="0.2">
      <c r="A17" s="1" t="s">
        <v>3</v>
      </c>
      <c r="B17" s="1">
        <v>1</v>
      </c>
      <c r="C17" s="1">
        <v>1</v>
      </c>
      <c r="D17" s="1">
        <v>0</v>
      </c>
      <c r="E17" s="1">
        <v>1</v>
      </c>
      <c r="F17" s="1">
        <v>77780</v>
      </c>
      <c r="I17" s="3" t="s">
        <v>49</v>
      </c>
      <c r="J17" s="2">
        <f>SUM(F6:F7)</f>
        <v>913874</v>
      </c>
      <c r="K17" s="12">
        <f t="shared" ref="K17:K26" si="5">J17/J12</f>
        <v>9.1293194552541229E-2</v>
      </c>
      <c r="L17">
        <f t="shared" si="4"/>
        <v>36833.644830130557</v>
      </c>
      <c r="M17">
        <f>J17/J12</f>
        <v>9.1293194552541229E-2</v>
      </c>
      <c r="N17">
        <f>J17/J2</f>
        <v>3.683364483013056E-2</v>
      </c>
    </row>
    <row r="18" spans="1:14" ht="30" x14ac:dyDescent="0.2">
      <c r="A18" s="1" t="s">
        <v>3</v>
      </c>
      <c r="B18" s="1">
        <v>1</v>
      </c>
      <c r="C18" s="1">
        <v>1</v>
      </c>
      <c r="D18" s="1">
        <v>1</v>
      </c>
      <c r="E18" s="1">
        <v>0</v>
      </c>
      <c r="F18" s="1">
        <v>45373</v>
      </c>
      <c r="I18" s="3" t="s">
        <v>50</v>
      </c>
      <c r="J18" s="2">
        <f>SUM(F12:F13)</f>
        <v>83039</v>
      </c>
      <c r="K18" s="12">
        <f t="shared" si="5"/>
        <v>6.312933382698066E-2</v>
      </c>
      <c r="L18">
        <f t="shared" si="4"/>
        <v>13558.293117042427</v>
      </c>
      <c r="M18">
        <f>J18/J13</f>
        <v>6.312933382698066E-2</v>
      </c>
      <c r="N18">
        <f>J18/J3</f>
        <v>1.3558293117042429E-2</v>
      </c>
    </row>
    <row r="19" spans="1:14" ht="30" x14ac:dyDescent="0.2">
      <c r="A19" s="1" t="s">
        <v>3</v>
      </c>
      <c r="B19" s="1">
        <v>1</v>
      </c>
      <c r="C19" s="1">
        <v>1</v>
      </c>
      <c r="D19" s="1">
        <v>1</v>
      </c>
      <c r="E19" s="1">
        <v>1</v>
      </c>
      <c r="F19" s="1">
        <v>56613</v>
      </c>
      <c r="I19" s="3" t="s">
        <v>51</v>
      </c>
      <c r="J19" s="2">
        <f>SUM(F18:F19)</f>
        <v>101986</v>
      </c>
      <c r="K19" s="12">
        <f t="shared" si="5"/>
        <v>7.1267349343202183E-2</v>
      </c>
      <c r="L19">
        <f t="shared" si="4"/>
        <v>11509.055597497902</v>
      </c>
      <c r="M19">
        <f>J19/J14</f>
        <v>7.1267349343202183E-2</v>
      </c>
      <c r="N19">
        <f>J19/J4</f>
        <v>1.1509055597497904E-2</v>
      </c>
    </row>
    <row r="20" spans="1:14" ht="30" x14ac:dyDescent="0.2">
      <c r="A20" s="1" t="s">
        <v>4</v>
      </c>
      <c r="B20" s="1">
        <v>0</v>
      </c>
      <c r="C20" s="1">
        <v>0</v>
      </c>
      <c r="D20" s="1">
        <v>0</v>
      </c>
      <c r="E20" s="1">
        <v>0</v>
      </c>
      <c r="F20" s="1">
        <v>165750</v>
      </c>
      <c r="I20" s="3" t="s">
        <v>52</v>
      </c>
      <c r="J20" s="2">
        <f>SUM(F24:F25)</f>
        <v>52831</v>
      </c>
      <c r="K20" s="12">
        <f t="shared" si="5"/>
        <v>2.5185803160679809E-2</v>
      </c>
      <c r="L20">
        <f t="shared" si="4"/>
        <v>15569.801816648791</v>
      </c>
      <c r="M20">
        <f>J20/J15</f>
        <v>2.5185803160679809E-2</v>
      </c>
      <c r="N20">
        <f>J20/J5</f>
        <v>1.5569801816648793E-2</v>
      </c>
    </row>
    <row r="21" spans="1:14" ht="30" x14ac:dyDescent="0.2">
      <c r="A21" s="1" t="s">
        <v>4</v>
      </c>
      <c r="B21" s="1">
        <v>1</v>
      </c>
      <c r="C21" s="1">
        <v>0</v>
      </c>
      <c r="D21" s="1">
        <v>0</v>
      </c>
      <c r="E21" s="1">
        <v>0</v>
      </c>
      <c r="F21" s="5">
        <v>1129771</v>
      </c>
      <c r="I21" s="3" t="s">
        <v>53</v>
      </c>
      <c r="J21" s="2">
        <f>SUM(F30:F31)</f>
        <v>12002</v>
      </c>
      <c r="K21" s="12">
        <f t="shared" si="5"/>
        <v>8.2085162843503354E-2</v>
      </c>
      <c r="L21">
        <f t="shared" si="4"/>
        <v>16599.734909182327</v>
      </c>
      <c r="M21">
        <f>J21/J16</f>
        <v>8.2085162843503354E-2</v>
      </c>
      <c r="N21">
        <f>J21/J6</f>
        <v>1.8916069202363484E-2</v>
      </c>
    </row>
    <row r="22" spans="1:14" ht="30" x14ac:dyDescent="0.2">
      <c r="A22" s="1" t="s">
        <v>4</v>
      </c>
      <c r="B22" s="1">
        <v>1</v>
      </c>
      <c r="C22" s="1">
        <v>1</v>
      </c>
      <c r="D22" s="1">
        <v>0</v>
      </c>
      <c r="E22" s="1">
        <v>0</v>
      </c>
      <c r="F22" s="1">
        <v>1987973</v>
      </c>
      <c r="I22" s="3" t="s">
        <v>27</v>
      </c>
      <c r="J22" s="2">
        <f>F7</f>
        <v>575757</v>
      </c>
      <c r="K22" s="12">
        <f t="shared" si="5"/>
        <v>0.63001792369626453</v>
      </c>
      <c r="L22">
        <f t="shared" si="4"/>
        <v>23205.856438044502</v>
      </c>
      <c r="M22">
        <f>J22/J12</f>
        <v>5.7516348879591152E-2</v>
      </c>
      <c r="N22">
        <f>J22/J2</f>
        <v>2.3205856438044504E-2</v>
      </c>
    </row>
    <row r="23" spans="1:14" ht="30" x14ac:dyDescent="0.2">
      <c r="A23" s="1" t="s">
        <v>4</v>
      </c>
      <c r="B23" s="1">
        <v>1</v>
      </c>
      <c r="C23" s="1">
        <v>1</v>
      </c>
      <c r="D23" s="1">
        <v>0</v>
      </c>
      <c r="E23" s="1">
        <v>1</v>
      </c>
      <c r="F23" s="1">
        <v>56846</v>
      </c>
      <c r="I23" s="3" t="s">
        <v>26</v>
      </c>
      <c r="J23" s="2">
        <f>F13</f>
        <v>43283</v>
      </c>
      <c r="K23" s="12">
        <f t="shared" si="5"/>
        <v>0.52123700911619841</v>
      </c>
      <c r="L23">
        <f t="shared" si="4"/>
        <v>7067.0841530479338</v>
      </c>
      <c r="M23">
        <f>J23/J13</f>
        <v>3.2905345151473454E-2</v>
      </c>
      <c r="N23">
        <f>J23/J3</f>
        <v>7.0670841530479341E-3</v>
      </c>
    </row>
    <row r="24" spans="1:14" ht="30" x14ac:dyDescent="0.2">
      <c r="A24" s="1" t="s">
        <v>4</v>
      </c>
      <c r="B24" s="1">
        <v>1</v>
      </c>
      <c r="C24" s="1">
        <v>1</v>
      </c>
      <c r="D24" s="1">
        <v>1</v>
      </c>
      <c r="E24" s="1">
        <v>0</v>
      </c>
      <c r="F24" s="1">
        <v>33132</v>
      </c>
      <c r="I24" s="3" t="s">
        <v>28</v>
      </c>
      <c r="J24" s="2">
        <f>F19</f>
        <v>56613</v>
      </c>
      <c r="K24" s="12">
        <f t="shared" si="5"/>
        <v>0.55510560272978648</v>
      </c>
      <c r="L24">
        <f t="shared" si="4"/>
        <v>6388.7412442996956</v>
      </c>
      <c r="M24">
        <f>J24/J14</f>
        <v>3.9560904912112498E-2</v>
      </c>
      <c r="N24">
        <f>J24/J4</f>
        <v>6.3887412442996967E-3</v>
      </c>
    </row>
    <row r="25" spans="1:14" ht="30" x14ac:dyDescent="0.2">
      <c r="A25" s="1" t="s">
        <v>4</v>
      </c>
      <c r="B25" s="1">
        <v>1</v>
      </c>
      <c r="C25" s="1">
        <v>1</v>
      </c>
      <c r="D25" s="1">
        <v>1</v>
      </c>
      <c r="E25" s="1">
        <v>1</v>
      </c>
      <c r="F25" s="1">
        <v>19699</v>
      </c>
      <c r="I25" s="3" t="s">
        <v>29</v>
      </c>
      <c r="J25" s="2">
        <f>F25</f>
        <v>19699</v>
      </c>
      <c r="K25" s="12">
        <f t="shared" si="5"/>
        <v>0.37286820238117774</v>
      </c>
      <c r="L25">
        <f t="shared" si="4"/>
        <v>5805.4840148050298</v>
      </c>
      <c r="M25">
        <f>J25/J15</f>
        <v>9.390985150048865E-3</v>
      </c>
      <c r="N25">
        <f>J25/J5</f>
        <v>5.8054840148050301E-3</v>
      </c>
    </row>
    <row r="26" spans="1:14" ht="30" x14ac:dyDescent="0.2">
      <c r="A26" s="1" t="s">
        <v>5</v>
      </c>
      <c r="B26" s="1">
        <v>0</v>
      </c>
      <c r="C26" s="1">
        <v>0</v>
      </c>
      <c r="D26" s="1">
        <v>0</v>
      </c>
      <c r="E26" s="1">
        <v>0</v>
      </c>
      <c r="F26" s="1">
        <v>77695</v>
      </c>
      <c r="I26" s="3" t="s">
        <v>30</v>
      </c>
      <c r="J26" s="2">
        <f>F31</f>
        <v>5853</v>
      </c>
      <c r="K26" s="12">
        <f t="shared" si="5"/>
        <v>0.48766872187968674</v>
      </c>
      <c r="L26">
        <f t="shared" si="4"/>
        <v>8095.1715067025634</v>
      </c>
      <c r="M26">
        <f>J26/J16</f>
        <v>4.0030366449177235E-2</v>
      </c>
      <c r="N26">
        <f>J26/J6</f>
        <v>9.2247752909043051E-3</v>
      </c>
    </row>
    <row r="27" spans="1:14" ht="30" x14ac:dyDescent="0.2">
      <c r="A27" s="1" t="s">
        <v>5</v>
      </c>
      <c r="B27" s="1">
        <v>1</v>
      </c>
      <c r="C27" s="1">
        <v>0</v>
      </c>
      <c r="D27" s="1">
        <v>0</v>
      </c>
      <c r="E27" s="1">
        <v>0</v>
      </c>
      <c r="F27" s="1">
        <v>410578</v>
      </c>
      <c r="I27" s="3" t="s">
        <v>31</v>
      </c>
      <c r="J27" s="2">
        <f>F5</f>
        <v>505537</v>
      </c>
      <c r="K27" s="12">
        <f>J27/J12</f>
        <v>5.0501587411949607E-2</v>
      </c>
      <c r="L27">
        <f>K27*L12</f>
        <v>20375.642929429781</v>
      </c>
      <c r="M27">
        <f>J27/J12</f>
        <v>5.0501587411949607E-2</v>
      </c>
      <c r="N27">
        <f>J27/J2</f>
        <v>2.0375642929429783E-2</v>
      </c>
    </row>
    <row r="28" spans="1:14" ht="30" x14ac:dyDescent="0.2">
      <c r="A28" s="1" t="s">
        <v>5</v>
      </c>
      <c r="B28" s="1">
        <v>1</v>
      </c>
      <c r="C28" s="1">
        <v>1</v>
      </c>
      <c r="D28" s="1">
        <v>0</v>
      </c>
      <c r="E28" s="1">
        <v>0</v>
      </c>
      <c r="F28" s="1">
        <v>127276</v>
      </c>
      <c r="I28" s="3" t="s">
        <v>32</v>
      </c>
      <c r="J28" s="2">
        <f>F11</f>
        <v>69675</v>
      </c>
      <c r="K28" s="12">
        <f>J28/J13</f>
        <v>5.2969524372823346E-2</v>
      </c>
      <c r="L28">
        <f>K28*L13</f>
        <v>11376.269860305774</v>
      </c>
      <c r="M28">
        <f>J28/J13</f>
        <v>5.2969524372823346E-2</v>
      </c>
      <c r="N28">
        <f>J28/J3</f>
        <v>1.1376269860305774E-2</v>
      </c>
    </row>
    <row r="29" spans="1:14" ht="30" x14ac:dyDescent="0.2">
      <c r="A29" s="1" t="s">
        <v>5</v>
      </c>
      <c r="B29" s="1">
        <v>1</v>
      </c>
      <c r="C29" s="1">
        <v>1</v>
      </c>
      <c r="D29" s="1">
        <v>0</v>
      </c>
      <c r="E29" s="1">
        <v>1</v>
      </c>
      <c r="F29" s="1">
        <v>6936</v>
      </c>
      <c r="I29" s="3" t="s">
        <v>33</v>
      </c>
      <c r="J29" s="2">
        <f>F17</f>
        <v>77780</v>
      </c>
      <c r="K29" s="12">
        <f>J29/J14</f>
        <v>5.4352307492344695E-2</v>
      </c>
      <c r="L29">
        <f>K29*L14</f>
        <v>8777.4238069282728</v>
      </c>
      <c r="M29">
        <f>J29/J14</f>
        <v>5.4352307492344695E-2</v>
      </c>
      <c r="N29">
        <f>J29/J4</f>
        <v>8.7774238069282737E-3</v>
      </c>
    </row>
    <row r="30" spans="1:14" ht="30" x14ac:dyDescent="0.2">
      <c r="A30" s="1" t="s">
        <v>5</v>
      </c>
      <c r="B30" s="1">
        <v>1</v>
      </c>
      <c r="C30" s="1">
        <v>1</v>
      </c>
      <c r="D30" s="1">
        <v>1</v>
      </c>
      <c r="E30" s="1">
        <v>0</v>
      </c>
      <c r="F30" s="1">
        <v>6149</v>
      </c>
      <c r="I30" s="3" t="s">
        <v>34</v>
      </c>
      <c r="J30" s="2">
        <f>F23</f>
        <v>56846</v>
      </c>
      <c r="K30" s="12">
        <f>J30/J15</f>
        <v>2.7099849831954806E-2</v>
      </c>
      <c r="L30">
        <f>K30*L15</f>
        <v>16753.06078001963</v>
      </c>
      <c r="M30">
        <f>J30/J15</f>
        <v>2.7099849831954806E-2</v>
      </c>
      <c r="N30">
        <f>J30/J5</f>
        <v>1.6753060780019632E-2</v>
      </c>
    </row>
    <row r="31" spans="1:14" ht="30" x14ac:dyDescent="0.2">
      <c r="A31" s="1" t="s">
        <v>5</v>
      </c>
      <c r="B31" s="1">
        <v>1</v>
      </c>
      <c r="C31" s="1">
        <v>1</v>
      </c>
      <c r="D31" s="1">
        <v>1</v>
      </c>
      <c r="E31" s="1">
        <v>1</v>
      </c>
      <c r="F31" s="1">
        <v>5853</v>
      </c>
      <c r="I31" s="3" t="s">
        <v>35</v>
      </c>
      <c r="J31" s="2">
        <f>F29</f>
        <v>6936</v>
      </c>
      <c r="K31" s="12">
        <f>J31/J16</f>
        <v>4.7437317903894292E-2</v>
      </c>
      <c r="L31">
        <f>K31*L16</f>
        <v>9593.0479361846883</v>
      </c>
      <c r="M31">
        <f>J31/J16</f>
        <v>4.7437317903894292E-2</v>
      </c>
      <c r="N31">
        <f>J31/J6</f>
        <v>1.0931666054623656E-2</v>
      </c>
    </row>
    <row r="32" spans="1:14" ht="30" x14ac:dyDescent="0.2">
      <c r="I32" s="3" t="s">
        <v>37</v>
      </c>
      <c r="J32" s="2">
        <f>SUM(J22,J27)</f>
        <v>1081294</v>
      </c>
    </row>
    <row r="33" spans="9:10" x14ac:dyDescent="0.2">
      <c r="I33" s="3" t="s">
        <v>38</v>
      </c>
      <c r="J33" s="2">
        <f>SUM(J23,J28)</f>
        <v>112958</v>
      </c>
    </row>
    <row r="34" spans="9:10" ht="30" x14ac:dyDescent="0.2">
      <c r="I34" s="3" t="s">
        <v>39</v>
      </c>
      <c r="J34" s="2">
        <f>SUM(J24,J29)</f>
        <v>134393</v>
      </c>
    </row>
    <row r="35" spans="9:10" x14ac:dyDescent="0.2">
      <c r="I35" s="3" t="s">
        <v>40</v>
      </c>
      <c r="J35" s="2">
        <f>SUM(J25,J30)</f>
        <v>76545</v>
      </c>
    </row>
    <row r="36" spans="9:10" x14ac:dyDescent="0.2">
      <c r="I36" s="3" t="s">
        <v>41</v>
      </c>
      <c r="J36" s="2">
        <f>SUM(J26,J31)</f>
        <v>12789</v>
      </c>
    </row>
    <row r="37" spans="9:10" x14ac:dyDescent="0.2">
      <c r="I37" s="3" t="s">
        <v>36</v>
      </c>
      <c r="J37" s="2">
        <f>SUM(J32:J36)</f>
        <v>1417979</v>
      </c>
    </row>
    <row r="38" spans="9:10" x14ac:dyDescent="0.2">
      <c r="I38" s="3" t="s">
        <v>46</v>
      </c>
      <c r="J38" s="2">
        <f>J37-J32</f>
        <v>336685</v>
      </c>
    </row>
    <row r="39" spans="9:10" x14ac:dyDescent="0.2">
      <c r="I39" s="3" t="s">
        <v>42</v>
      </c>
      <c r="J39" s="2">
        <f>J37-J33</f>
        <v>1305021</v>
      </c>
    </row>
    <row r="40" spans="9:10" ht="30" x14ac:dyDescent="0.2">
      <c r="I40" s="3" t="s">
        <v>43</v>
      </c>
      <c r="J40" s="2">
        <f>J37-J34</f>
        <v>1283586</v>
      </c>
    </row>
    <row r="41" spans="9:10" x14ac:dyDescent="0.2">
      <c r="I41" s="3" t="s">
        <v>44</v>
      </c>
      <c r="J41" s="2">
        <f>J37-J35</f>
        <v>1341434</v>
      </c>
    </row>
    <row r="42" spans="9:10" x14ac:dyDescent="0.2">
      <c r="I42" s="3" t="s">
        <v>45</v>
      </c>
      <c r="J42" s="2">
        <f>J37-J36</f>
        <v>1405190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F2" sqref="F2:F25"/>
    </sheetView>
  </sheetViews>
  <sheetFormatPr baseColWidth="10" defaultRowHeight="15" x14ac:dyDescent="0.2"/>
  <cols>
    <col min="1" max="1" width="12.33203125" style="1" bestFit="1" customWidth="1"/>
    <col min="8" max="8" width="10.83203125" style="12"/>
    <col min="10" max="10" width="10.83203125" style="12"/>
  </cols>
  <sheetData>
    <row r="1" spans="1:10" x14ac:dyDescent="0.2">
      <c r="A1" s="8" t="s">
        <v>0</v>
      </c>
      <c r="B1" t="s">
        <v>6</v>
      </c>
      <c r="C1" t="s">
        <v>7</v>
      </c>
      <c r="D1" t="s">
        <v>8</v>
      </c>
      <c r="E1" t="s">
        <v>9</v>
      </c>
      <c r="F1" s="13" t="s">
        <v>10</v>
      </c>
      <c r="G1" s="13" t="s">
        <v>58</v>
      </c>
      <c r="H1" s="12" t="s">
        <v>59</v>
      </c>
      <c r="I1" t="s">
        <v>60</v>
      </c>
      <c r="J1" s="12" t="s">
        <v>61</v>
      </c>
    </row>
    <row r="2" spans="1:10" x14ac:dyDescent="0.2">
      <c r="A2" s="1" t="s">
        <v>1</v>
      </c>
      <c r="B2">
        <v>0</v>
      </c>
      <c r="C2">
        <v>0</v>
      </c>
      <c r="D2">
        <v>0</v>
      </c>
      <c r="E2">
        <v>0</v>
      </c>
      <c r="F2">
        <v>1402790</v>
      </c>
      <c r="G2">
        <f>SUM(F2:F7)</f>
        <v>24810849</v>
      </c>
      <c r="H2" s="12">
        <v>1</v>
      </c>
      <c r="I2" s="14"/>
      <c r="J2" s="15"/>
    </row>
    <row r="3" spans="1:10" x14ac:dyDescent="0.2">
      <c r="A3" s="1" t="s">
        <v>1</v>
      </c>
      <c r="B3">
        <v>1</v>
      </c>
      <c r="C3">
        <v>0</v>
      </c>
      <c r="D3">
        <v>0</v>
      </c>
      <c r="E3">
        <v>0</v>
      </c>
      <c r="F3">
        <v>13397740</v>
      </c>
      <c r="G3">
        <f>SUM(F3:F7)</f>
        <v>23408059</v>
      </c>
      <c r="H3" s="12">
        <f>G3/G2</f>
        <v>0.94346062079536253</v>
      </c>
      <c r="I3" s="14"/>
      <c r="J3" s="15"/>
    </row>
    <row r="4" spans="1:10" x14ac:dyDescent="0.2">
      <c r="A4" s="1" t="s">
        <v>1</v>
      </c>
      <c r="B4">
        <v>1</v>
      </c>
      <c r="C4">
        <v>1</v>
      </c>
      <c r="D4">
        <v>0</v>
      </c>
      <c r="E4">
        <v>0</v>
      </c>
      <c r="F4">
        <v>8590908</v>
      </c>
      <c r="G4">
        <f>SUM(F4:F7)</f>
        <v>10010319</v>
      </c>
      <c r="H4" s="12">
        <f>G4/G2</f>
        <v>0.40346539531960396</v>
      </c>
      <c r="I4">
        <f>SUM(F4:F7)</f>
        <v>10010319</v>
      </c>
      <c r="J4" s="12">
        <v>1</v>
      </c>
    </row>
    <row r="5" spans="1:10" x14ac:dyDescent="0.2">
      <c r="A5" s="1" t="s">
        <v>1</v>
      </c>
      <c r="B5">
        <v>1</v>
      </c>
      <c r="C5">
        <v>1</v>
      </c>
      <c r="D5">
        <v>0</v>
      </c>
      <c r="E5">
        <v>1</v>
      </c>
      <c r="F5">
        <v>505537</v>
      </c>
      <c r="G5">
        <f>F5</f>
        <v>505537</v>
      </c>
      <c r="H5" s="12">
        <f>G5/G2</f>
        <v>2.0375642929429783E-2</v>
      </c>
      <c r="I5">
        <f>F5</f>
        <v>505537</v>
      </c>
      <c r="J5" s="12">
        <f>I5/I4</f>
        <v>5.0501587411949607E-2</v>
      </c>
    </row>
    <row r="6" spans="1:10" x14ac:dyDescent="0.2">
      <c r="A6" s="1" t="s">
        <v>1</v>
      </c>
      <c r="B6">
        <v>1</v>
      </c>
      <c r="C6">
        <v>1</v>
      </c>
      <c r="D6">
        <v>1</v>
      </c>
      <c r="E6">
        <v>0</v>
      </c>
      <c r="F6">
        <v>338117</v>
      </c>
      <c r="G6">
        <f>SUM(F6:F7)</f>
        <v>913874</v>
      </c>
      <c r="H6" s="12">
        <f>G6/G2</f>
        <v>3.683364483013056E-2</v>
      </c>
      <c r="I6">
        <f>SUM(F6:F7)</f>
        <v>913874</v>
      </c>
      <c r="J6" s="12">
        <f>I6/I4</f>
        <v>9.1293194552541229E-2</v>
      </c>
    </row>
    <row r="7" spans="1:10" x14ac:dyDescent="0.2">
      <c r="A7" s="1" t="s">
        <v>1</v>
      </c>
      <c r="B7">
        <v>1</v>
      </c>
      <c r="C7">
        <v>1</v>
      </c>
      <c r="D7">
        <v>1</v>
      </c>
      <c r="E7">
        <v>1</v>
      </c>
      <c r="F7">
        <v>575757</v>
      </c>
      <c r="G7">
        <f>F7</f>
        <v>575757</v>
      </c>
      <c r="H7" s="12">
        <f>G7/G2</f>
        <v>2.3205856438044504E-2</v>
      </c>
      <c r="I7">
        <f>F7</f>
        <v>575757</v>
      </c>
      <c r="J7" s="12">
        <f>I7/I4</f>
        <v>5.7516348879591152E-2</v>
      </c>
    </row>
    <row r="8" spans="1:10" x14ac:dyDescent="0.2">
      <c r="A8" s="1" t="s">
        <v>2</v>
      </c>
      <c r="B8">
        <v>0</v>
      </c>
      <c r="C8">
        <v>0</v>
      </c>
      <c r="D8">
        <v>0</v>
      </c>
      <c r="E8">
        <v>0</v>
      </c>
      <c r="F8">
        <v>646634</v>
      </c>
      <c r="G8">
        <f>SUM(F8:F13)</f>
        <v>5745498</v>
      </c>
      <c r="H8" s="12">
        <v>1</v>
      </c>
      <c r="I8" s="14"/>
      <c r="J8" s="15"/>
    </row>
    <row r="9" spans="1:10" x14ac:dyDescent="0.2">
      <c r="A9" s="1" t="s">
        <v>2</v>
      </c>
      <c r="B9">
        <v>1</v>
      </c>
      <c r="C9">
        <v>0</v>
      </c>
      <c r="D9">
        <v>0</v>
      </c>
      <c r="E9">
        <v>0</v>
      </c>
      <c r="F9">
        <v>3894961</v>
      </c>
      <c r="G9">
        <f>SUM(F9:F13)</f>
        <v>5098864</v>
      </c>
      <c r="H9" s="12">
        <f>G9/G8</f>
        <v>0.88745379425769533</v>
      </c>
      <c r="I9" s="14"/>
      <c r="J9" s="15"/>
    </row>
    <row r="10" spans="1:10" x14ac:dyDescent="0.2">
      <c r="A10" s="1" t="s">
        <v>2</v>
      </c>
      <c r="B10">
        <v>1</v>
      </c>
      <c r="C10">
        <v>1</v>
      </c>
      <c r="D10">
        <v>0</v>
      </c>
      <c r="E10">
        <v>0</v>
      </c>
      <c r="F10">
        <v>1062738</v>
      </c>
      <c r="G10">
        <f>SUM(F10:F13)</f>
        <v>1203903</v>
      </c>
      <c r="H10" s="12">
        <f>G10/G8</f>
        <v>0.20953849431328669</v>
      </c>
      <c r="I10">
        <f>SUM(F10:F13)</f>
        <v>1203903</v>
      </c>
      <c r="J10" s="12">
        <v>1</v>
      </c>
    </row>
    <row r="11" spans="1:10" x14ac:dyDescent="0.2">
      <c r="A11" s="1" t="s">
        <v>2</v>
      </c>
      <c r="B11">
        <v>1</v>
      </c>
      <c r="C11">
        <v>1</v>
      </c>
      <c r="D11">
        <v>0</v>
      </c>
      <c r="E11">
        <v>1</v>
      </c>
      <c r="F11">
        <v>64188</v>
      </c>
      <c r="G11">
        <f>F11</f>
        <v>64188</v>
      </c>
      <c r="H11" s="12">
        <f>G11/G8</f>
        <v>1.117187752915413E-2</v>
      </c>
      <c r="I11">
        <f>F11</f>
        <v>64188</v>
      </c>
      <c r="J11" s="12">
        <f>I11/I10</f>
        <v>5.3316587798186398E-2</v>
      </c>
    </row>
    <row r="12" spans="1:10" x14ac:dyDescent="0.2">
      <c r="A12" s="1" t="s">
        <v>2</v>
      </c>
      <c r="B12">
        <v>1</v>
      </c>
      <c r="C12">
        <v>1</v>
      </c>
      <c r="D12">
        <v>1</v>
      </c>
      <c r="E12">
        <v>0</v>
      </c>
      <c r="F12">
        <v>37133</v>
      </c>
      <c r="G12">
        <f>SUM(F12:F13)</f>
        <v>76977</v>
      </c>
      <c r="H12" s="12">
        <f>G12/G8</f>
        <v>1.3397794238201807E-2</v>
      </c>
      <c r="I12">
        <f>SUM(F12:F13)</f>
        <v>76977</v>
      </c>
      <c r="J12" s="12">
        <f>I12/I10</f>
        <v>6.3939536657023038E-2</v>
      </c>
    </row>
    <row r="13" spans="1:10" x14ac:dyDescent="0.2">
      <c r="A13" s="1" t="s">
        <v>2</v>
      </c>
      <c r="B13">
        <v>1</v>
      </c>
      <c r="C13">
        <v>1</v>
      </c>
      <c r="D13">
        <v>1</v>
      </c>
      <c r="E13">
        <v>1</v>
      </c>
      <c r="F13">
        <v>39844</v>
      </c>
      <c r="G13">
        <f>F13</f>
        <v>39844</v>
      </c>
      <c r="H13" s="12">
        <f>G13/G8</f>
        <v>6.9348209676515418E-3</v>
      </c>
      <c r="I13">
        <f>F13</f>
        <v>39844</v>
      </c>
      <c r="J13" s="12">
        <f>I13/I10</f>
        <v>3.3095689602899901E-2</v>
      </c>
    </row>
    <row r="14" spans="1:10" x14ac:dyDescent="0.2">
      <c r="A14" s="1" t="s">
        <v>3</v>
      </c>
      <c r="B14">
        <v>0</v>
      </c>
      <c r="C14">
        <v>0</v>
      </c>
      <c r="D14">
        <v>0</v>
      </c>
      <c r="E14">
        <v>0</v>
      </c>
      <c r="F14">
        <v>2201617</v>
      </c>
      <c r="G14">
        <f>SUM(F14:F19)</f>
        <v>8861370</v>
      </c>
      <c r="H14" s="12">
        <v>1</v>
      </c>
      <c r="I14" s="14"/>
      <c r="J14" s="15"/>
    </row>
    <row r="15" spans="1:10" x14ac:dyDescent="0.2">
      <c r="A15" s="1" t="s">
        <v>3</v>
      </c>
      <c r="B15">
        <v>1</v>
      </c>
      <c r="C15">
        <v>0</v>
      </c>
      <c r="D15">
        <v>0</v>
      </c>
      <c r="E15">
        <v>0</v>
      </c>
      <c r="F15">
        <v>5228719</v>
      </c>
      <c r="G15">
        <f>SUM(F15:F19)</f>
        <v>6659753</v>
      </c>
      <c r="H15" s="12">
        <f>G15/G14</f>
        <v>0.7515489139941115</v>
      </c>
      <c r="I15" s="14"/>
      <c r="J15" s="15"/>
    </row>
    <row r="16" spans="1:10" x14ac:dyDescent="0.2">
      <c r="A16" s="1" t="s">
        <v>3</v>
      </c>
      <c r="B16">
        <v>1</v>
      </c>
      <c r="C16">
        <v>1</v>
      </c>
      <c r="D16">
        <v>0</v>
      </c>
      <c r="E16">
        <v>0</v>
      </c>
      <c r="F16">
        <v>1251268</v>
      </c>
      <c r="G16">
        <f>SUM(F16:F19)</f>
        <v>1431034</v>
      </c>
      <c r="H16" s="12">
        <f>G16/G14</f>
        <v>0.16149128182211103</v>
      </c>
      <c r="I16">
        <f>SUM(F16:F19)</f>
        <v>1431034</v>
      </c>
      <c r="J16" s="12">
        <v>1</v>
      </c>
    </row>
    <row r="17" spans="1:10" x14ac:dyDescent="0.2">
      <c r="A17" s="1" t="s">
        <v>3</v>
      </c>
      <c r="B17">
        <v>1</v>
      </c>
      <c r="C17">
        <v>1</v>
      </c>
      <c r="D17">
        <v>0</v>
      </c>
      <c r="E17">
        <v>1</v>
      </c>
      <c r="F17">
        <v>77780</v>
      </c>
      <c r="G17">
        <f>F17</f>
        <v>77780</v>
      </c>
      <c r="H17" s="12">
        <f>G17/G14</f>
        <v>8.7774238069282737E-3</v>
      </c>
      <c r="I17">
        <f>F17</f>
        <v>77780</v>
      </c>
      <c r="J17" s="12">
        <f>I17/I16</f>
        <v>5.4352307492344695E-2</v>
      </c>
    </row>
    <row r="18" spans="1:10" x14ac:dyDescent="0.2">
      <c r="A18" s="1" t="s">
        <v>3</v>
      </c>
      <c r="B18">
        <v>1</v>
      </c>
      <c r="C18">
        <v>1</v>
      </c>
      <c r="D18">
        <v>1</v>
      </c>
      <c r="E18">
        <v>0</v>
      </c>
      <c r="F18">
        <v>45373</v>
      </c>
      <c r="G18">
        <f>SUM(F18:F19)</f>
        <v>101986</v>
      </c>
      <c r="H18" s="12">
        <f>G18/G14</f>
        <v>1.1509055597497904E-2</v>
      </c>
      <c r="I18">
        <f>SUM(F18:F19)</f>
        <v>101986</v>
      </c>
      <c r="J18" s="12">
        <f>I18/I16</f>
        <v>7.1267349343202183E-2</v>
      </c>
    </row>
    <row r="19" spans="1:10" x14ac:dyDescent="0.2">
      <c r="A19" s="1" t="s">
        <v>3</v>
      </c>
      <c r="B19">
        <v>1</v>
      </c>
      <c r="C19">
        <v>1</v>
      </c>
      <c r="D19">
        <v>1</v>
      </c>
      <c r="E19">
        <v>1</v>
      </c>
      <c r="F19">
        <v>56613</v>
      </c>
      <c r="G19">
        <f>F19</f>
        <v>56613</v>
      </c>
      <c r="H19" s="12">
        <f>G19/G14</f>
        <v>6.3887412442996967E-3</v>
      </c>
      <c r="I19">
        <f>F19</f>
        <v>56613</v>
      </c>
      <c r="J19" s="12">
        <f>I19/I16</f>
        <v>3.9560904912112498E-2</v>
      </c>
    </row>
    <row r="20" spans="1:10" x14ac:dyDescent="0.2">
      <c r="A20" s="1" t="s">
        <v>4</v>
      </c>
      <c r="B20">
        <v>0</v>
      </c>
      <c r="C20">
        <v>0</v>
      </c>
      <c r="D20">
        <v>0</v>
      </c>
      <c r="E20">
        <v>0</v>
      </c>
      <c r="F20">
        <v>145681</v>
      </c>
      <c r="G20">
        <f>SUM(F20:F25)</f>
        <v>2922034</v>
      </c>
      <c r="H20" s="12">
        <v>1</v>
      </c>
      <c r="I20" s="14"/>
      <c r="J20" s="15"/>
    </row>
    <row r="21" spans="1:10" x14ac:dyDescent="0.2">
      <c r="A21" s="1" t="s">
        <v>4</v>
      </c>
      <c r="B21">
        <v>1</v>
      </c>
      <c r="C21">
        <v>0</v>
      </c>
      <c r="D21">
        <v>0</v>
      </c>
      <c r="E21">
        <v>0</v>
      </c>
      <c r="F21">
        <v>886241</v>
      </c>
      <c r="G21">
        <f>SUM(F21:F25)</f>
        <v>2776353</v>
      </c>
      <c r="H21" s="12">
        <f>G21/G20</f>
        <v>0.95014397505299386</v>
      </c>
      <c r="I21" s="14"/>
      <c r="J21" s="15"/>
    </row>
    <row r="22" spans="1:10" x14ac:dyDescent="0.2">
      <c r="A22" s="1" t="s">
        <v>4</v>
      </c>
      <c r="B22">
        <v>1</v>
      </c>
      <c r="C22">
        <v>1</v>
      </c>
      <c r="D22">
        <v>0</v>
      </c>
      <c r="E22">
        <v>0</v>
      </c>
      <c r="F22">
        <v>1799531</v>
      </c>
      <c r="G22">
        <f>SUM(F22:F25)</f>
        <v>1890112</v>
      </c>
      <c r="H22" s="12">
        <f>G22/G20</f>
        <v>0.64684805173382653</v>
      </c>
      <c r="I22">
        <f>SUM(F22:F25)</f>
        <v>1890112</v>
      </c>
      <c r="J22" s="12">
        <v>1</v>
      </c>
    </row>
    <row r="23" spans="1:10" x14ac:dyDescent="0.2">
      <c r="A23" s="1" t="s">
        <v>4</v>
      </c>
      <c r="B23">
        <v>1</v>
      </c>
      <c r="C23">
        <v>1</v>
      </c>
      <c r="D23">
        <v>0</v>
      </c>
      <c r="E23">
        <v>1</v>
      </c>
      <c r="F23">
        <v>47070</v>
      </c>
      <c r="G23">
        <f>F23</f>
        <v>47070</v>
      </c>
      <c r="H23" s="12">
        <f>G23/G20</f>
        <v>1.6108642130789719E-2</v>
      </c>
      <c r="I23">
        <f>F23</f>
        <v>47070</v>
      </c>
      <c r="J23" s="12">
        <f>I23/I22</f>
        <v>2.4903286154471269E-2</v>
      </c>
    </row>
    <row r="24" spans="1:10" x14ac:dyDescent="0.2">
      <c r="A24" s="1" t="s">
        <v>4</v>
      </c>
      <c r="B24">
        <v>1</v>
      </c>
      <c r="C24">
        <v>1</v>
      </c>
      <c r="D24">
        <v>1</v>
      </c>
      <c r="E24">
        <v>0</v>
      </c>
      <c r="F24">
        <v>28039</v>
      </c>
      <c r="G24">
        <f>SUM(F24:F25)</f>
        <v>43511</v>
      </c>
      <c r="H24" s="12">
        <f>G24/G20</f>
        <v>1.4890654934199945E-2</v>
      </c>
      <c r="I24">
        <f>SUM(F24:F25)</f>
        <v>43511</v>
      </c>
      <c r="J24" s="12">
        <f>I24/I22</f>
        <v>2.30203289540514E-2</v>
      </c>
    </row>
    <row r="25" spans="1:10" x14ac:dyDescent="0.2">
      <c r="A25" s="1" t="s">
        <v>4</v>
      </c>
      <c r="B25">
        <v>1</v>
      </c>
      <c r="C25">
        <v>1</v>
      </c>
      <c r="D25">
        <v>1</v>
      </c>
      <c r="E25">
        <v>1</v>
      </c>
      <c r="F25">
        <v>15472</v>
      </c>
      <c r="G25">
        <f>F25</f>
        <v>15472</v>
      </c>
      <c r="H25" s="12">
        <f>G25/G20</f>
        <v>5.2949418110809117E-3</v>
      </c>
      <c r="I25">
        <f>F25</f>
        <v>15472</v>
      </c>
      <c r="J25" s="12">
        <f>I25/I22</f>
        <v>8.1857583042697999E-3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Sankey data</vt:lpstr>
      <vt:lpstr>REVISED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2017-08-07T13:01:47Z</dcterms:created>
  <dcterms:modified xsi:type="dcterms:W3CDTF">2017-09-05T20:44:32Z</dcterms:modified>
</cp:coreProperties>
</file>