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99AD7369-0622-40FB-9BFB-03F06F9FCC6E}" xr6:coauthVersionLast="47" xr6:coauthVersionMax="47" xr10:uidLastSave="{00000000-0000-0000-0000-000000000000}"/>
  <bookViews>
    <workbookView xWindow="1905" yWindow="1905" windowWidth="21600" windowHeight="11385" firstSheet="6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B26" i="13" l="1"/>
  <c r="AB184" i="12"/>
  <c r="AA184" i="12"/>
  <c r="CG9" i="13"/>
  <c r="CC9" i="13" s="1"/>
  <c r="CC10" i="13" s="1"/>
  <c r="CB10" i="13"/>
  <c r="CS27" i="13"/>
  <c r="CS28" i="13"/>
  <c r="CS29" i="13"/>
  <c r="CS30" i="13"/>
  <c r="CS31" i="13"/>
  <c r="CS32" i="13"/>
  <c r="CS26" i="13"/>
  <c r="AF26" i="13" a="1"/>
  <c r="AF26" i="13" s="1"/>
  <c r="W25" i="13"/>
  <c r="CJ18" i="13"/>
  <c r="C9" i="13" a="1"/>
  <c r="C12" i="13" s="1"/>
  <c r="DK23" i="13"/>
  <c r="DK24" i="13"/>
  <c r="DK25" i="13"/>
  <c r="DK26" i="13"/>
  <c r="DK27" i="13"/>
  <c r="DK22" i="13"/>
  <c r="DA27" i="13"/>
  <c r="DA28" i="13"/>
  <c r="DA29" i="13"/>
  <c r="DA30" i="13"/>
  <c r="DA31" i="13"/>
  <c r="DA32" i="13"/>
  <c r="DA26" i="13"/>
  <c r="CW10" i="13"/>
  <c r="CW11" i="13"/>
  <c r="CW12" i="13"/>
  <c r="CW13" i="13"/>
  <c r="CW14" i="13"/>
  <c r="CW15" i="13"/>
  <c r="CW9" i="13"/>
  <c r="I101" i="5"/>
  <c r="I102" i="5"/>
  <c r="I103" i="5"/>
  <c r="I104" i="5"/>
  <c r="I100" i="5"/>
  <c r="CA42" i="13"/>
  <c r="CA43" i="13"/>
  <c r="CA44" i="13"/>
  <c r="CA41" i="13"/>
  <c r="BR9" i="13"/>
  <c r="BM9" i="13" a="1"/>
  <c r="BM9" i="13" s="1"/>
  <c r="BQ9" i="13" s="1" a="1"/>
  <c r="BQ9" i="13" s="1"/>
  <c r="BR15" i="13"/>
  <c r="BR10" i="13"/>
  <c r="BR11" i="13"/>
  <c r="BR12" i="13"/>
  <c r="BR13" i="13"/>
  <c r="BR14" i="13"/>
  <c r="AP16" i="13" a="1"/>
  <c r="AP16" i="13" s="1"/>
  <c r="AE26" i="13" a="1"/>
  <c r="AE26" i="13" s="1"/>
  <c r="C11" i="13" l="1"/>
  <c r="C14" i="13"/>
  <c r="C10" i="13"/>
  <c r="C13" i="13"/>
  <c r="C9" i="13"/>
  <c r="C15" i="13"/>
  <c r="CS9" i="13"/>
  <c r="DB20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CB42" i="13"/>
  <c r="CB41" i="13" a="1"/>
  <c r="CB44" i="13" s="1"/>
  <c r="CA40" i="13"/>
  <c r="AV35" i="13"/>
  <c r="AT35" i="13"/>
  <c r="AS35" i="13"/>
  <c r="AT34" i="13"/>
  <c r="BE33" i="13"/>
  <c r="BD33" i="13"/>
  <c r="BB33" i="13"/>
  <c r="AV33" i="13"/>
  <c r="AU33" i="13"/>
  <c r="AU35" i="13" s="1"/>
  <c r="AT33" i="13"/>
  <c r="AS33" i="13"/>
  <c r="DC32" i="13"/>
  <c r="DC31" i="13"/>
  <c r="BE31" i="13"/>
  <c r="BD31" i="13"/>
  <c r="BB31" i="13"/>
  <c r="AV31" i="13"/>
  <c r="AU31" i="13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B28" i="13"/>
  <c r="CA31" i="13"/>
  <c r="CA30" i="13"/>
  <c r="CA29" i="13"/>
  <c r="CA28" i="13" a="1"/>
  <c r="CA28" i="13"/>
  <c r="DG27" i="13"/>
  <c r="DC27" i="13"/>
  <c r="DB27" i="13"/>
  <c r="CA27" i="13"/>
  <c r="AX27" i="13"/>
  <c r="DC26" i="13"/>
  <c r="BG26" i="13"/>
  <c r="AX26" i="13"/>
  <c r="BG25" i="13"/>
  <c r="AX25" i="13"/>
  <c r="BG24" i="13"/>
  <c r="AX24" i="13"/>
  <c r="DQ23" i="13"/>
  <c r="DV23" i="13" s="1"/>
  <c r="DL23" i="13"/>
  <c r="AT23" i="13"/>
  <c r="AP27" i="13"/>
  <c r="AQ60" i="13" s="1"/>
  <c r="AP26" i="13"/>
  <c r="AQ56" i="13" s="1"/>
  <c r="AP24" i="13"/>
  <c r="AT31" i="13" s="1"/>
  <c r="AP23" i="13" a="1"/>
  <c r="AP23" i="13"/>
  <c r="AQ43" i="13" s="1"/>
  <c r="AU22" i="13"/>
  <c r="AU23" i="13" s="1"/>
  <c r="R22" i="13"/>
  <c r="CS21" i="13"/>
  <c r="BE21" i="13" a="1"/>
  <c r="BE22" i="13" s="1"/>
  <c r="BD21" i="13"/>
  <c r="BD22" i="13" s="1"/>
  <c r="AV21" i="13" a="1"/>
  <c r="AU21" i="13"/>
  <c r="AU20" i="13"/>
  <c r="AT20" i="13"/>
  <c r="R20" i="13"/>
  <c r="CS19" i="13"/>
  <c r="BD19" i="13"/>
  <c r="AU19" i="13"/>
  <c r="BE18" i="13" a="1"/>
  <c r="BD18" i="13"/>
  <c r="AV19" i="13"/>
  <c r="AV18" i="13" a="1"/>
  <c r="AV18" i="13" s="1"/>
  <c r="AU18" i="13"/>
  <c r="R18" i="13"/>
  <c r="CS17" i="13"/>
  <c r="CI17" i="13"/>
  <c r="CM13" i="13" s="1"/>
  <c r="CA17" i="13"/>
  <c r="AT17" i="13"/>
  <c r="AU16" i="13"/>
  <c r="AU17" i="13" s="1"/>
  <c r="AT16" i="13"/>
  <c r="R16" i="13"/>
  <c r="DG15" i="13"/>
  <c r="CS15" i="13"/>
  <c r="CI15" i="13"/>
  <c r="CM12" i="13" s="1"/>
  <c r="CA15" i="13"/>
  <c r="BE15" i="13" a="1"/>
  <c r="BD15" i="13"/>
  <c r="BD16" i="13" s="1"/>
  <c r="AV16" i="13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21" i="13"/>
  <c r="BB18" i="13"/>
  <c r="BB17" i="13"/>
  <c r="BB14" i="13"/>
  <c r="BB13" i="13"/>
  <c r="BB12" i="13" a="1"/>
  <c r="BB20" i="13" s="1"/>
  <c r="AV14" i="13"/>
  <c r="AV13" i="13"/>
  <c r="AV12" i="13" a="1"/>
  <c r="AV12" i="13" s="1"/>
  <c r="AU12" i="13"/>
  <c r="AU13" i="13" s="1"/>
  <c r="AU14" i="13" s="1"/>
  <c r="AS21" i="13"/>
  <c r="AS17" i="13"/>
  <c r="AS13" i="13"/>
  <c r="AS12" i="13" a="1"/>
  <c r="AS23" i="13" s="1"/>
  <c r="R12" i="13"/>
  <c r="R14" i="13" s="1"/>
  <c r="G12" i="13"/>
  <c r="DV11" i="13"/>
  <c r="DQ11" i="13"/>
  <c r="DM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AT10" i="13"/>
  <c r="R10" i="13"/>
  <c r="G10" i="13"/>
  <c r="DW14" i="13"/>
  <c r="CT32" i="13" s="1"/>
  <c r="DW11" i="13"/>
  <c r="CT29" i="13" s="1"/>
  <c r="DW10" i="13"/>
  <c r="CT27" i="13" s="1"/>
  <c r="CT28" i="13" s="1"/>
  <c r="DW9" i="13" a="1"/>
  <c r="DW13" i="13" s="1"/>
  <c r="CT31" i="13" s="1"/>
  <c r="DV9" i="13"/>
  <c r="DU14" i="13"/>
  <c r="DU11" i="13"/>
  <c r="DU10" i="13"/>
  <c r="DU9" i="13" a="1"/>
  <c r="DU13" i="13" s="1"/>
  <c r="DR14" i="13"/>
  <c r="CB18" i="13" s="1"/>
  <c r="CC31" i="13" s="1"/>
  <c r="DR9" i="13" a="1"/>
  <c r="DQ9" i="13"/>
  <c r="DP9" i="13" a="1"/>
  <c r="DL9" i="13"/>
  <c r="DK14" i="13"/>
  <c r="DK11" i="13"/>
  <c r="DK10" i="13"/>
  <c r="DK9" i="13" a="1"/>
  <c r="DK13" i="13" s="1"/>
  <c r="DG9" i="13"/>
  <c r="CO9" i="13"/>
  <c r="CK9" i="13" s="1"/>
  <c r="CK10" i="13" s="1"/>
  <c r="CI9" i="13"/>
  <c r="CM9" i="13" s="1"/>
  <c r="CM24" i="13" s="1" a="1"/>
  <c r="CF9" i="13"/>
  <c r="CA9" i="13"/>
  <c r="CE9" i="13" s="1"/>
  <c r="CM29" i="13" s="1" a="1"/>
  <c r="BE11" i="13"/>
  <c r="BE10" i="13"/>
  <c r="BE9" i="13" a="1"/>
  <c r="BE9" i="13"/>
  <c r="BD9" i="13"/>
  <c r="BB9" i="13" a="1"/>
  <c r="BB9" i="13" s="1"/>
  <c r="AV9" i="13" a="1"/>
  <c r="AV9" i="13"/>
  <c r="AU9" i="13"/>
  <c r="DM9" i="13" s="1"/>
  <c r="AS9" i="13" a="1"/>
  <c r="AP15" i="13"/>
  <c r="AP13" i="13"/>
  <c r="AO60" i="13" s="1"/>
  <c r="AP11" i="13"/>
  <c r="AP10" i="13"/>
  <c r="AP9" i="13" a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N144" i="12"/>
  <c r="AG29" i="13" s="1"/>
  <c r="K144" i="12"/>
  <c r="N143" i="12"/>
  <c r="AG28" i="13" s="1"/>
  <c r="N142" i="12"/>
  <c r="AG27" i="13" s="1"/>
  <c r="M142" i="12"/>
  <c r="N141" i="12"/>
  <c r="AG26" i="13" s="1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P43" i="13" l="1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Y9" i="13" a="1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CC41" i="13"/>
  <c r="CC40" i="13"/>
  <c r="DW27" i="13"/>
  <c r="DM26" i="13"/>
  <c r="DW24" i="13"/>
  <c r="DR27" i="13"/>
  <c r="DW25" i="13"/>
  <c r="DR24" i="13"/>
  <c r="DW22" i="13"/>
  <c r="DR22" i="13"/>
  <c r="DM22" i="13"/>
  <c r="CC44" i="13"/>
  <c r="DM27" i="13"/>
  <c r="DW26" i="13"/>
  <c r="DR25" i="13"/>
  <c r="DM24" i="13"/>
  <c r="DR23" i="13"/>
  <c r="DM23" i="13"/>
  <c r="CC43" i="13"/>
  <c r="DM25" i="13"/>
  <c r="CC42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CC29" i="13" s="1"/>
  <c r="BE17" i="13"/>
  <c r="BE16" i="13"/>
  <c r="BE15" i="13"/>
  <c r="DB31" i="13"/>
  <c r="BD20" i="13"/>
  <c r="N195" i="12"/>
  <c r="CN25" i="13" s="1"/>
  <c r="CN29" i="13" s="1" a="1"/>
  <c r="AP12" i="13"/>
  <c r="AP9" i="13"/>
  <c r="AP14" i="13"/>
  <c r="DR10" i="13"/>
  <c r="CB12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BG9" i="13" s="1" a="1"/>
  <c r="DR13" i="13"/>
  <c r="CB16" i="13" s="1"/>
  <c r="CC30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AQ48" i="13"/>
  <c r="O17" i="15"/>
  <c r="J36" i="15" a="1"/>
  <c r="DK9" i="13"/>
  <c r="DK12" i="13"/>
  <c r="DU9" i="13"/>
  <c r="DU22" i="13" s="1" a="1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/>
  <c r="CB43" i="13"/>
  <c r="CB41" i="13"/>
  <c r="U166" i="11" l="1"/>
  <c r="Q166" i="11"/>
  <c r="O166" i="11"/>
  <c r="AE12" i="13"/>
  <c r="AI14" i="13" s="1"/>
  <c r="AE9" i="13"/>
  <c r="AI9" i="13" s="1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AO9" i="13"/>
  <c r="AO13" i="13"/>
  <c r="AO11" i="13"/>
  <c r="AO15" i="13"/>
  <c r="AO10" i="13"/>
  <c r="AO14" i="13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A19" i="13" s="1"/>
  <c r="DE10" i="13"/>
  <c r="DA11" i="13" s="1"/>
  <c r="DE13" i="13"/>
  <c r="DA17" i="13" s="1"/>
  <c r="DE11" i="13"/>
  <c r="DA13" i="13" s="1"/>
  <c r="DE9" i="13"/>
  <c r="DA9" i="13" s="1"/>
  <c r="DE15" i="13"/>
  <c r="DA21" i="13" s="1"/>
  <c r="DE12" i="13"/>
  <c r="DA15" i="13" s="1"/>
  <c r="BG22" i="13"/>
  <c r="BG18" i="13"/>
  <c r="BG14" i="13"/>
  <c r="BG10" i="13"/>
  <c r="BG21" i="13"/>
  <c r="BG17" i="13"/>
  <c r="BG13" i="13"/>
  <c r="BG20" i="13"/>
  <c r="BG12" i="13"/>
  <c r="BG19" i="13"/>
  <c r="BG11" i="13"/>
  <c r="BG16" i="13"/>
  <c r="BG9" i="13"/>
  <c r="BG23" i="13"/>
  <c r="BG15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CC28" i="13"/>
  <c r="CC27" i="1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CB40" i="13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9" i="13"/>
  <c r="Y13" i="13"/>
  <c r="Y11" i="13"/>
  <c r="Y15" i="13"/>
  <c r="Y10" i="13"/>
  <c r="Y14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BC9" i="13" s="1" a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P128" i="3" l="1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K117" i="12" l="1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27" i="13"/>
  <c r="W11" i="13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<sst xmlns="http://schemas.openxmlformats.org/spreadsheetml/2006/main" count="5063" uniqueCount="1642">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</sst>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64" fontId="4" fillId="2" borderId="1" xfId="0" applyNumberFormat="1" applyFont="1" applyFill="1" applyBorder="1"/>
    <xf numFmtId="164" fontId="5" fillId="2" borderId="1" xfId="0" applyNumberFormat="1" applyFont="1" applyFill="1" applyBorder="1"/>
    <xf numFmtId="164" fontId="6" fillId="3" borderId="5" xfId="0" applyNumberFormat="1" applyFont="1" applyFill="1" applyBorder="1" applyAlignment="1">
      <alignment horizontal="left"/>
    </xf>
    <xf numFmtId="164" fontId="6" fillId="3" borderId="6" xfId="0" applyNumberFormat="1" applyFont="1" applyFill="1" applyBorder="1" applyAlignment="1">
      <alignment horizontal="left"/>
    </xf>
    <xf numFmtId="164" fontId="7" fillId="4" borderId="7" xfId="0" applyNumberFormat="1" applyFont="1" applyFill="1" applyBorder="1" applyAlignment="1">
      <alignment horizontal="left" wrapText="1"/>
    </xf>
    <xf numFmtId="165" fontId="1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4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65" fontId="1" fillId="2" borderId="1" xfId="0" applyNumberFormat="1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8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/>
    <xf numFmtId="0" fontId="1" fillId="0" borderId="10" xfId="0" applyFont="1" applyBorder="1"/>
    <xf numFmtId="0" fontId="9" fillId="0" borderId="13" xfId="0" applyFont="1" applyBorder="1" applyAlignment="1">
      <alignment horizontal="left"/>
    </xf>
    <xf numFmtId="0" fontId="9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0" fontId="1" fillId="0" borderId="14" xfId="0" applyFont="1" applyBorder="1"/>
    <xf numFmtId="0" fontId="9" fillId="0" borderId="15" xfId="0" applyFont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0" fontId="1" fillId="0" borderId="15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0" fontId="1" fillId="0" borderId="11" xfId="0" applyFont="1" applyBorder="1"/>
    <xf numFmtId="0" fontId="9" fillId="0" borderId="0" xfId="0" applyFont="1" applyAlignment="1">
      <alignment horizontal="left"/>
    </xf>
    <xf numFmtId="2" fontId="1" fillId="0" borderId="11" xfId="0" applyNumberFormat="1" applyFont="1" applyBorder="1" applyAlignment="1">
      <alignment vertical="center"/>
    </xf>
    <xf numFmtId="2" fontId="1" fillId="0" borderId="12" xfId="0" applyNumberFormat="1" applyFont="1" applyBorder="1" applyAlignment="1">
      <alignment vertical="center"/>
    </xf>
    <xf numFmtId="0" fontId="1" fillId="0" borderId="17" xfId="0" applyFont="1" applyBorder="1"/>
    <xf numFmtId="0" fontId="9" fillId="0" borderId="18" xfId="0" applyFont="1" applyBorder="1" applyAlignment="1">
      <alignment horizontal="left"/>
    </xf>
    <xf numFmtId="0" fontId="1" fillId="0" borderId="18" xfId="0" applyFont="1" applyBorder="1" applyAlignment="1">
      <alignment horizontal="center"/>
    </xf>
    <xf numFmtId="2" fontId="1" fillId="0" borderId="17" xfId="0" applyNumberFormat="1" applyFont="1" applyBorder="1" applyAlignment="1">
      <alignment vertical="center"/>
    </xf>
    <xf numFmtId="2" fontId="1" fillId="0" borderId="19" xfId="0" applyNumberFormat="1" applyFont="1" applyBorder="1" applyAlignment="1">
      <alignment vertical="center"/>
    </xf>
    <xf numFmtId="0" fontId="10" fillId="0" borderId="12" xfId="0" applyFont="1" applyBorder="1" applyAlignment="1">
      <alignment horizontal="left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166" fontId="10" fillId="0" borderId="0" xfId="0" applyNumberFormat="1" applyFont="1"/>
    <xf numFmtId="0" fontId="10" fillId="0" borderId="15" xfId="0" applyFont="1" applyBorder="1" applyAlignment="1">
      <alignment horizontal="left"/>
    </xf>
    <xf numFmtId="0" fontId="10" fillId="0" borderId="15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2" fillId="2" borderId="22" xfId="0" applyFont="1" applyFill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1" fontId="10" fillId="0" borderId="0" xfId="0" applyNumberFormat="1" applyFont="1"/>
    <xf numFmtId="0" fontId="13" fillId="0" borderId="0" xfId="0" applyFont="1"/>
    <xf numFmtId="0" fontId="13" fillId="5" borderId="1" xfId="0" applyFont="1" applyFill="1" applyBorder="1" applyAlignment="1">
      <alignment horizontal="left"/>
    </xf>
    <xf numFmtId="9" fontId="13" fillId="5" borderId="1" xfId="0" applyNumberFormat="1" applyFont="1" applyFill="1" applyBorder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9" fillId="0" borderId="14" xfId="0" applyFont="1" applyBorder="1"/>
    <xf numFmtId="0" fontId="9" fillId="0" borderId="15" xfId="0" applyFont="1" applyBorder="1"/>
    <xf numFmtId="167" fontId="9" fillId="0" borderId="14" xfId="0" applyNumberFormat="1" applyFont="1" applyBorder="1"/>
    <xf numFmtId="167" fontId="9" fillId="0" borderId="16" xfId="0" applyNumberFormat="1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9" xfId="0" applyFont="1" applyBorder="1"/>
    <xf numFmtId="168" fontId="10" fillId="0" borderId="0" xfId="0" applyNumberFormat="1" applyFont="1"/>
    <xf numFmtId="2" fontId="1" fillId="0" borderId="24" xfId="0" applyNumberFormat="1" applyFont="1" applyBorder="1" applyAlignment="1">
      <alignment horizontal="center"/>
    </xf>
    <xf numFmtId="169" fontId="10" fillId="0" borderId="0" xfId="0" applyNumberFormat="1" applyFont="1"/>
    <xf numFmtId="167" fontId="10" fillId="0" borderId="0" xfId="0" applyNumberFormat="1" applyFont="1"/>
    <xf numFmtId="170" fontId="9" fillId="0" borderId="0" xfId="0" applyNumberFormat="1" applyFont="1"/>
    <xf numFmtId="1" fontId="9" fillId="0" borderId="0" xfId="0" applyNumberFormat="1" applyFont="1"/>
    <xf numFmtId="2" fontId="10" fillId="0" borderId="0" xfId="0" applyNumberFormat="1" applyFont="1"/>
    <xf numFmtId="0" fontId="12" fillId="0" borderId="24" xfId="0" applyFont="1" applyBorder="1"/>
    <xf numFmtId="0" fontId="12" fillId="0" borderId="16" xfId="0" applyFont="1" applyBorder="1"/>
    <xf numFmtId="0" fontId="9" fillId="0" borderId="24" xfId="0" applyFont="1" applyBorder="1"/>
    <xf numFmtId="0" fontId="10" fillId="0" borderId="15" xfId="0" applyFont="1" applyBorder="1"/>
    <xf numFmtId="0" fontId="10" fillId="0" borderId="16" xfId="0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9" fillId="0" borderId="21" xfId="0" applyFont="1" applyBorder="1"/>
    <xf numFmtId="0" fontId="10" fillId="0" borderId="0" xfId="0" applyFont="1" applyAlignment="1">
      <alignment horizontal="center"/>
    </xf>
    <xf numFmtId="0" fontId="10" fillId="0" borderId="12" xfId="0" applyFont="1" applyBorder="1" applyAlignment="1">
      <alignment horizontal="right"/>
    </xf>
    <xf numFmtId="0" fontId="2" fillId="0" borderId="0" xfId="0" applyFont="1"/>
    <xf numFmtId="0" fontId="10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" fillId="0" borderId="8" xfId="0" applyFont="1" applyBorder="1"/>
    <xf numFmtId="0" fontId="1" fillId="0" borderId="13" xfId="0" applyFont="1" applyBorder="1"/>
    <xf numFmtId="2" fontId="1" fillId="0" borderId="8" xfId="0" applyNumberFormat="1" applyFont="1" applyBorder="1" applyAlignment="1">
      <alignment horizontal="center"/>
    </xf>
    <xf numFmtId="171" fontId="1" fillId="0" borderId="9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/>
    </xf>
    <xf numFmtId="0" fontId="9" fillId="0" borderId="13" xfId="0" applyFont="1" applyBorder="1"/>
    <xf numFmtId="0" fontId="10" fillId="0" borderId="9" xfId="0" applyFont="1" applyBorder="1" applyAlignment="1">
      <alignment horizontal="center" vertical="center"/>
    </xf>
    <xf numFmtId="170" fontId="10" fillId="0" borderId="12" xfId="0" applyNumberFormat="1" applyFont="1" applyBorder="1" applyAlignment="1">
      <alignment horizontal="right"/>
    </xf>
    <xf numFmtId="0" fontId="1" fillId="0" borderId="24" xfId="0" applyFont="1" applyBorder="1"/>
    <xf numFmtId="0" fontId="1" fillId="0" borderId="15" xfId="0" applyFont="1" applyBorder="1"/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21" xfId="0" applyFont="1" applyBorder="1"/>
    <xf numFmtId="0" fontId="1" fillId="0" borderId="23" xfId="0" applyFont="1" applyBorder="1"/>
    <xf numFmtId="0" fontId="1" fillId="0" borderId="18" xfId="0" applyFont="1" applyBorder="1"/>
    <xf numFmtId="171" fontId="1" fillId="0" borderId="16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1" fontId="1" fillId="0" borderId="12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2" xfId="0" applyFont="1" applyBorder="1" applyAlignment="1">
      <alignment horizontal="center" vertical="center"/>
    </xf>
    <xf numFmtId="170" fontId="1" fillId="0" borderId="21" xfId="0" applyNumberFormat="1" applyFont="1" applyBorder="1" applyAlignment="1">
      <alignment horizontal="center"/>
    </xf>
    <xf numFmtId="171" fontId="1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12" xfId="0" applyNumberFormat="1" applyFont="1" applyBorder="1" applyAlignment="1">
      <alignment horizontal="right"/>
    </xf>
    <xf numFmtId="170" fontId="9" fillId="0" borderId="2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right"/>
    </xf>
    <xf numFmtId="0" fontId="9" fillId="0" borderId="23" xfId="0" applyFont="1" applyBorder="1"/>
    <xf numFmtId="0" fontId="10" fillId="0" borderId="19" xfId="0" applyFont="1" applyBorder="1"/>
    <xf numFmtId="0" fontId="10" fillId="0" borderId="18" xfId="0" applyFont="1" applyBorder="1"/>
    <xf numFmtId="0" fontId="10" fillId="0" borderId="19" xfId="0" applyFont="1" applyBorder="1" applyAlignment="1">
      <alignment horizontal="right"/>
    </xf>
    <xf numFmtId="9" fontId="13" fillId="0" borderId="0" xfId="0" applyNumberFormat="1" applyFont="1" applyAlignment="1">
      <alignment horizontal="left"/>
    </xf>
    <xf numFmtId="172" fontId="9" fillId="0" borderId="0" xfId="0" applyNumberFormat="1" applyFont="1"/>
    <xf numFmtId="171" fontId="9" fillId="0" borderId="0" xfId="0" applyNumberFormat="1" applyFont="1"/>
    <xf numFmtId="0" fontId="15" fillId="0" borderId="0" xfId="0" applyFont="1"/>
    <xf numFmtId="0" fontId="12" fillId="0" borderId="0" xfId="0" applyFont="1"/>
    <xf numFmtId="0" fontId="16" fillId="0" borderId="25" xfId="0" applyFont="1" applyBorder="1" applyAlignment="1">
      <alignment vertical="center" wrapText="1"/>
    </xf>
    <xf numFmtId="0" fontId="16" fillId="0" borderId="26" xfId="0" applyFont="1" applyBorder="1" applyAlignment="1">
      <alignment vertical="center" wrapText="1"/>
    </xf>
    <xf numFmtId="173" fontId="9" fillId="0" borderId="0" xfId="0" applyNumberFormat="1" applyFont="1"/>
    <xf numFmtId="11" fontId="9" fillId="0" borderId="0" xfId="0" applyNumberFormat="1" applyFont="1"/>
    <xf numFmtId="0" fontId="16" fillId="0" borderId="27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7" fillId="6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horizontal="center" vertical="center"/>
    </xf>
    <xf numFmtId="0" fontId="18" fillId="7" borderId="33" xfId="0" applyFont="1" applyFill="1" applyBorder="1"/>
    <xf numFmtId="0" fontId="18" fillId="7" borderId="34" xfId="0" applyFont="1" applyFill="1" applyBorder="1"/>
    <xf numFmtId="0" fontId="18" fillId="7" borderId="32" xfId="0" applyFont="1" applyFill="1" applyBorder="1" applyAlignment="1">
      <alignment horizontal="center"/>
    </xf>
    <xf numFmtId="0" fontId="18" fillId="7" borderId="32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top"/>
    </xf>
    <xf numFmtId="0" fontId="13" fillId="0" borderId="32" xfId="0" applyFont="1" applyBorder="1" applyAlignment="1">
      <alignment vertical="center" wrapText="1"/>
    </xf>
    <xf numFmtId="0" fontId="13" fillId="0" borderId="32" xfId="0" applyFont="1" applyBorder="1"/>
    <xf numFmtId="171" fontId="13" fillId="0" borderId="32" xfId="0" applyNumberFormat="1" applyFont="1" applyBorder="1"/>
    <xf numFmtId="174" fontId="13" fillId="0" borderId="32" xfId="0" applyNumberFormat="1" applyFont="1" applyBorder="1"/>
    <xf numFmtId="0" fontId="13" fillId="8" borderId="32" xfId="0" applyFont="1" applyFill="1" applyBorder="1" applyAlignment="1">
      <alignment horizontal="left" vertical="top"/>
    </xf>
    <xf numFmtId="0" fontId="13" fillId="8" borderId="32" xfId="0" applyFont="1" applyFill="1" applyBorder="1" applyAlignment="1">
      <alignment vertical="center" wrapText="1"/>
    </xf>
    <xf numFmtId="0" fontId="13" fillId="8" borderId="32" xfId="0" applyFont="1" applyFill="1" applyBorder="1"/>
    <xf numFmtId="171" fontId="13" fillId="8" borderId="32" xfId="0" applyNumberFormat="1" applyFont="1" applyFill="1" applyBorder="1"/>
    <xf numFmtId="174" fontId="13" fillId="8" borderId="32" xfId="0" applyNumberFormat="1" applyFont="1" applyFill="1" applyBorder="1"/>
    <xf numFmtId="0" fontId="19" fillId="0" borderId="32" xfId="0" applyFont="1" applyBorder="1" applyAlignment="1">
      <alignment horizontal="left" vertical="top"/>
    </xf>
    <xf numFmtId="0" fontId="20" fillId="0" borderId="32" xfId="0" applyFont="1" applyBorder="1" applyAlignment="1">
      <alignment vertical="center" wrapText="1"/>
    </xf>
    <xf numFmtId="0" fontId="20" fillId="0" borderId="32" xfId="0" applyFont="1" applyBorder="1"/>
    <xf numFmtId="171" fontId="20" fillId="0" borderId="32" xfId="0" applyNumberFormat="1" applyFont="1" applyBorder="1"/>
    <xf numFmtId="174" fontId="20" fillId="0" borderId="32" xfId="0" applyNumberFormat="1" applyFont="1" applyBorder="1"/>
    <xf numFmtId="171" fontId="19" fillId="0" borderId="32" xfId="0" applyNumberFormat="1" applyFont="1" applyBorder="1"/>
    <xf numFmtId="0" fontId="19" fillId="8" borderId="32" xfId="0" applyFont="1" applyFill="1" applyBorder="1" applyAlignment="1">
      <alignment horizontal="right" vertical="top"/>
    </xf>
    <xf numFmtId="0" fontId="13" fillId="8" borderId="32" xfId="0" applyFont="1" applyFill="1" applyBorder="1" applyAlignment="1">
      <alignment horizontal="left" vertical="center" wrapText="1"/>
    </xf>
    <xf numFmtId="0" fontId="19" fillId="0" borderId="32" xfId="0" applyFont="1" applyBorder="1" applyAlignment="1">
      <alignment horizontal="right" vertical="top"/>
    </xf>
    <xf numFmtId="0" fontId="13" fillId="0" borderId="32" xfId="0" applyFont="1" applyBorder="1" applyAlignment="1">
      <alignment horizontal="left" vertical="center" wrapText="1"/>
    </xf>
    <xf numFmtId="0" fontId="18" fillId="6" borderId="32" xfId="0" applyFont="1" applyFill="1" applyBorder="1" applyAlignment="1">
      <alignment vertical="center"/>
    </xf>
    <xf numFmtId="166" fontId="13" fillId="0" borderId="32" xfId="0" applyNumberFormat="1" applyFont="1" applyBorder="1"/>
    <xf numFmtId="175" fontId="13" fillId="0" borderId="32" xfId="0" applyNumberFormat="1" applyFont="1" applyBorder="1"/>
    <xf numFmtId="166" fontId="13" fillId="8" borderId="32" xfId="0" applyNumberFormat="1" applyFont="1" applyFill="1" applyBorder="1"/>
    <xf numFmtId="175" fontId="13" fillId="8" borderId="32" xfId="0" applyNumberFormat="1" applyFont="1" applyFill="1" applyBorder="1"/>
    <xf numFmtId="172" fontId="13" fillId="8" borderId="32" xfId="0" applyNumberFormat="1" applyFont="1" applyFill="1" applyBorder="1"/>
    <xf numFmtId="166" fontId="13" fillId="0" borderId="0" xfId="0" applyNumberFormat="1" applyFont="1"/>
    <xf numFmtId="175" fontId="13" fillId="0" borderId="0" xfId="0" applyNumberFormat="1" applyFont="1"/>
    <xf numFmtId="0" fontId="17" fillId="6" borderId="1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  <xf numFmtId="0" fontId="18" fillId="7" borderId="34" xfId="0" applyFont="1" applyFill="1" applyBorder="1" applyAlignment="1">
      <alignment horizontal="center" vertical="center" wrapText="1"/>
    </xf>
    <xf numFmtId="166" fontId="13" fillId="2" borderId="33" xfId="0" applyNumberFormat="1" applyFont="1" applyFill="1" applyBorder="1"/>
    <xf numFmtId="166" fontId="13" fillId="2" borderId="34" xfId="0" applyNumberFormat="1" applyFont="1" applyFill="1" applyBorder="1"/>
    <xf numFmtId="175" fontId="13" fillId="2" borderId="32" xfId="0" applyNumberFormat="1" applyFont="1" applyFill="1" applyBorder="1"/>
    <xf numFmtId="166" fontId="13" fillId="2" borderId="32" xfId="0" applyNumberFormat="1" applyFont="1" applyFill="1" applyBorder="1"/>
    <xf numFmtId="166" fontId="13" fillId="8" borderId="33" xfId="0" applyNumberFormat="1" applyFont="1" applyFill="1" applyBorder="1"/>
    <xf numFmtId="166" fontId="13" fillId="8" borderId="34" xfId="0" applyNumberFormat="1" applyFont="1" applyFill="1" applyBorder="1"/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18" fillId="7" borderId="32" xfId="0" applyNumberFormat="1" applyFont="1" applyFill="1" applyBorder="1" applyAlignment="1">
      <alignment horizontal="center" vertical="center" wrapText="1"/>
    </xf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75" fontId="21" fillId="8" borderId="32" xfId="0" applyNumberFormat="1" applyFont="1" applyFill="1" applyBorder="1"/>
    <xf numFmtId="166" fontId="21" fillId="8" borderId="32" xfId="0" applyNumberFormat="1" applyFont="1" applyFill="1" applyBorder="1"/>
    <xf numFmtId="0" fontId="22" fillId="0" borderId="0" xfId="0" applyFont="1"/>
    <xf numFmtId="0" fontId="22" fillId="0" borderId="0" xfId="0" applyFont="1" applyAlignment="1">
      <alignment wrapText="1"/>
    </xf>
    <xf numFmtId="1" fontId="23" fillId="0" borderId="0" xfId="0" applyNumberFormat="1" applyFont="1" applyAlignment="1">
      <alignment horizontal="center" vertical="center"/>
    </xf>
    <xf numFmtId="169" fontId="1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6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wrapText="1"/>
    </xf>
    <xf numFmtId="0" fontId="7" fillId="4" borderId="7" xfId="0" applyFont="1" applyFill="1" applyBorder="1" applyAlignment="1">
      <alignment horizontal="left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/>
    <xf numFmtId="0" fontId="1" fillId="5" borderId="1" xfId="0" applyFont="1" applyFill="1" applyBorder="1"/>
    <xf numFmtId="0" fontId="1" fillId="9" borderId="1" xfId="0" applyFont="1" applyFill="1" applyBorder="1"/>
    <xf numFmtId="9" fontId="1" fillId="9" borderId="1" xfId="0" applyNumberFormat="1" applyFont="1" applyFill="1" applyBorder="1"/>
    <xf numFmtId="0" fontId="24" fillId="10" borderId="1" xfId="0" applyFont="1" applyFill="1" applyBorder="1" applyAlignment="1">
      <alignment horizontal="center" vertical="center"/>
    </xf>
    <xf numFmtId="2" fontId="1" fillId="10" borderId="1" xfId="0" applyNumberFormat="1" applyFont="1" applyFill="1" applyBorder="1"/>
    <xf numFmtId="0" fontId="24" fillId="0" borderId="0" xfId="0" applyFont="1" applyAlignment="1">
      <alignment horizontal="center" vertical="center"/>
    </xf>
    <xf numFmtId="2" fontId="1" fillId="0" borderId="0" xfId="0" applyNumberFormat="1" applyFont="1"/>
    <xf numFmtId="170" fontId="1" fillId="9" borderId="1" xfId="0" applyNumberFormat="1" applyFont="1" applyFill="1" applyBorder="1"/>
    <xf numFmtId="169" fontId="1" fillId="9" borderId="1" xfId="0" applyNumberFormat="1" applyFont="1" applyFill="1" applyBorder="1"/>
    <xf numFmtId="167" fontId="1" fillId="9" borderId="1" xfId="0" applyNumberFormat="1" applyFont="1" applyFill="1" applyBorder="1"/>
    <xf numFmtId="169" fontId="1" fillId="10" borderId="1" xfId="0" applyNumberFormat="1" applyFont="1" applyFill="1" applyBorder="1"/>
    <xf numFmtId="0" fontId="24" fillId="0" borderId="0" xfId="0" applyFont="1" applyAlignment="1">
      <alignment horizontal="center"/>
    </xf>
    <xf numFmtId="9" fontId="1" fillId="0" borderId="0" xfId="0" applyNumberFormat="1" applyFont="1"/>
    <xf numFmtId="0" fontId="1" fillId="11" borderId="4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" fontId="1" fillId="0" borderId="0" xfId="0" applyNumberFormat="1" applyFont="1"/>
    <xf numFmtId="176" fontId="1" fillId="11" borderId="41" xfId="0" applyNumberFormat="1" applyFont="1" applyFill="1" applyBorder="1" applyAlignment="1">
      <alignment horizontal="center" vertical="center"/>
    </xf>
    <xf numFmtId="0" fontId="9" fillId="2" borderId="1" xfId="0" applyFont="1" applyFill="1" applyBorder="1"/>
    <xf numFmtId="0" fontId="25" fillId="2" borderId="1" xfId="0" applyFont="1" applyFill="1" applyBorder="1"/>
    <xf numFmtId="0" fontId="25" fillId="0" borderId="0" xfId="0" applyFont="1"/>
    <xf numFmtId="164" fontId="25" fillId="0" borderId="0" xfId="0" applyNumberFormat="1" applyFont="1"/>
    <xf numFmtId="0" fontId="12" fillId="3" borderId="5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64" fontId="12" fillId="3" borderId="6" xfId="0" applyNumberFormat="1" applyFont="1" applyFill="1" applyBorder="1" applyAlignment="1">
      <alignment horizontal="left"/>
    </xf>
    <xf numFmtId="0" fontId="9" fillId="4" borderId="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center" wrapText="1"/>
    </xf>
    <xf numFmtId="169" fontId="9" fillId="0" borderId="0" xfId="0" applyNumberFormat="1" applyFont="1"/>
    <xf numFmtId="0" fontId="9" fillId="0" borderId="0" xfId="0" applyFont="1" applyAlignment="1">
      <alignment horizontal="center" vertical="center"/>
    </xf>
    <xf numFmtId="169" fontId="9" fillId="2" borderId="1" xfId="0" applyNumberFormat="1" applyFont="1" applyFill="1" applyBorder="1"/>
    <xf numFmtId="0" fontId="5" fillId="2" borderId="1" xfId="0" applyFont="1" applyFill="1" applyBorder="1" applyAlignment="1">
      <alignment vertical="center" wrapText="1"/>
    </xf>
    <xf numFmtId="169" fontId="5" fillId="2" borderId="1" xfId="0" applyNumberFormat="1" applyFont="1" applyFill="1" applyBorder="1" applyAlignment="1">
      <alignment wrapText="1"/>
    </xf>
    <xf numFmtId="164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9" fontId="9" fillId="0" borderId="0" xfId="0" applyNumberFormat="1" applyFont="1" applyAlignment="1">
      <alignment horizontal="center" vertical="center" wrapText="1"/>
    </xf>
    <xf numFmtId="9" fontId="9" fillId="0" borderId="0" xfId="0" applyNumberFormat="1" applyFont="1" applyAlignment="1">
      <alignment wrapText="1"/>
    </xf>
    <xf numFmtId="164" fontId="9" fillId="2" borderId="1" xfId="0" applyNumberFormat="1" applyFont="1" applyFill="1" applyBorder="1" applyAlignment="1">
      <alignment horizontal="left" wrapText="1"/>
    </xf>
    <xf numFmtId="164" fontId="9" fillId="0" borderId="0" xfId="0" applyNumberFormat="1" applyFont="1"/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/>
    <xf numFmtId="0" fontId="1" fillId="11" borderId="1" xfId="0" applyFont="1" applyFill="1" applyBorder="1"/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9" fontId="1" fillId="11" borderId="1" xfId="0" applyNumberFormat="1" applyFont="1" applyFill="1" applyBorder="1"/>
    <xf numFmtId="10" fontId="1" fillId="0" borderId="0" xfId="0" applyNumberFormat="1" applyFont="1"/>
    <xf numFmtId="177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1" fillId="0" borderId="0" xfId="0" applyNumberFormat="1" applyFont="1" applyAlignment="1">
      <alignment horizontal="center"/>
    </xf>
    <xf numFmtId="169" fontId="8" fillId="0" borderId="0" xfId="0" applyNumberFormat="1" applyFont="1"/>
    <xf numFmtId="0" fontId="12" fillId="0" borderId="11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26" fillId="2" borderId="1" xfId="0" applyFont="1" applyFill="1" applyBorder="1"/>
    <xf numFmtId="0" fontId="26" fillId="0" borderId="0" xfId="0" applyFont="1"/>
    <xf numFmtId="178" fontId="1" fillId="0" borderId="0" xfId="0" applyNumberFormat="1" applyFont="1"/>
    <xf numFmtId="0" fontId="1" fillId="12" borderId="1" xfId="0" applyFont="1" applyFill="1" applyBorder="1"/>
    <xf numFmtId="0" fontId="27" fillId="0" borderId="0" xfId="0" applyFont="1"/>
    <xf numFmtId="0" fontId="4" fillId="0" borderId="0" xfId="0" applyFont="1" applyAlignment="1">
      <alignment horizontal="left"/>
    </xf>
    <xf numFmtId="0" fontId="6" fillId="3" borderId="7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28" fillId="0" borderId="0" xfId="0" applyFont="1"/>
    <xf numFmtId="0" fontId="29" fillId="0" borderId="0" xfId="0" applyFont="1"/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74" fontId="1" fillId="0" borderId="0" xfId="0" applyNumberFormat="1" applyFont="1"/>
    <xf numFmtId="0" fontId="13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71" fontId="1" fillId="0" borderId="0" xfId="0" applyNumberFormat="1" applyFont="1"/>
    <xf numFmtId="0" fontId="13" fillId="10" borderId="43" xfId="0" applyFont="1" applyFill="1" applyBorder="1"/>
    <xf numFmtId="0" fontId="2" fillId="10" borderId="5" xfId="0" applyFont="1" applyFill="1" applyBorder="1"/>
    <xf numFmtId="0" fontId="1" fillId="10" borderId="5" xfId="0" applyFont="1" applyFill="1" applyBorder="1"/>
    <xf numFmtId="0" fontId="1" fillId="10" borderId="44" xfId="0" applyFont="1" applyFill="1" applyBorder="1"/>
    <xf numFmtId="0" fontId="13" fillId="0" borderId="21" xfId="0" applyFont="1" applyBorder="1"/>
    <xf numFmtId="0" fontId="1" fillId="0" borderId="12" xfId="0" applyFont="1" applyBorder="1"/>
    <xf numFmtId="0" fontId="1" fillId="10" borderId="1" xfId="0" applyFont="1" applyFill="1" applyBorder="1"/>
    <xf numFmtId="9" fontId="1" fillId="10" borderId="1" xfId="0" applyNumberFormat="1" applyFont="1" applyFill="1" applyBorder="1"/>
    <xf numFmtId="0" fontId="13" fillId="10" borderId="45" xfId="0" applyFont="1" applyFill="1" applyBorder="1"/>
    <xf numFmtId="9" fontId="1" fillId="2" borderId="1" xfId="0" applyNumberFormat="1" applyFont="1" applyFill="1" applyBorder="1"/>
    <xf numFmtId="0" fontId="13" fillId="0" borderId="23" xfId="0" applyFont="1" applyBorder="1"/>
    <xf numFmtId="10" fontId="1" fillId="0" borderId="18" xfId="0" applyNumberFormat="1" applyFont="1" applyBorder="1"/>
    <xf numFmtId="0" fontId="1" fillId="0" borderId="19" xfId="0" applyFont="1" applyBorder="1"/>
    <xf numFmtId="10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2" fontId="1" fillId="0" borderId="15" xfId="0" applyNumberFormat="1" applyFont="1" applyBorder="1"/>
    <xf numFmtId="2" fontId="1" fillId="0" borderId="16" xfId="0" applyNumberFormat="1" applyFont="1" applyBorder="1"/>
    <xf numFmtId="2" fontId="1" fillId="0" borderId="12" xfId="0" applyNumberFormat="1" applyFont="1" applyBorder="1"/>
    <xf numFmtId="2" fontId="1" fillId="0" borderId="18" xfId="0" applyNumberFormat="1" applyFont="1" applyBorder="1"/>
    <xf numFmtId="2" fontId="1" fillId="0" borderId="19" xfId="0" applyNumberFormat="1" applyFont="1" applyBorder="1"/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1" fillId="2" borderId="46" xfId="0" applyNumberFormat="1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30" fillId="0" borderId="0" xfId="0" applyNumberFormat="1" applyFont="1"/>
    <xf numFmtId="0" fontId="1" fillId="0" borderId="0" xfId="0" applyFont="1"/>
    <xf numFmtId="0" fontId="30" fillId="0" borderId="0" xfId="0" applyFont="1"/>
    <xf numFmtId="0" fontId="1" fillId="0" borderId="0" xfId="0" applyFont="1" applyAlignment="1">
      <alignment horizontal="right"/>
    </xf>
    <xf numFmtId="164" fontId="2" fillId="3" borderId="51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left"/>
    </xf>
    <xf numFmtId="164" fontId="2" fillId="3" borderId="52" xfId="0" applyNumberFormat="1" applyFont="1" applyFill="1" applyBorder="1" applyAlignment="1">
      <alignment horizontal="left"/>
    </xf>
    <xf numFmtId="0" fontId="6" fillId="10" borderId="51" xfId="0" applyFont="1" applyFill="1" applyBorder="1" applyAlignment="1">
      <alignment horizontal="center" vertical="center"/>
    </xf>
    <xf numFmtId="0" fontId="6" fillId="3" borderId="52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5" fillId="9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79" fontId="1" fillId="0" borderId="0" xfId="0" applyNumberFormat="1" applyFont="1"/>
    <xf numFmtId="0" fontId="1" fillId="2" borderId="1" xfId="0" applyFont="1" applyFill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31" fillId="0" borderId="0" xfId="0" applyNumberFormat="1" applyFont="1"/>
    <xf numFmtId="0" fontId="31" fillId="0" borderId="0" xfId="0" applyFont="1"/>
    <xf numFmtId="164" fontId="30" fillId="2" borderId="1" xfId="0" applyNumberFormat="1" applyFont="1" applyFill="1" applyBorder="1"/>
    <xf numFmtId="16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right"/>
    </xf>
    <xf numFmtId="170" fontId="1" fillId="14" borderId="1" xfId="0" applyNumberFormat="1" applyFont="1" applyFill="1" applyBorder="1"/>
    <xf numFmtId="0" fontId="1" fillId="14" borderId="1" xfId="0" applyFont="1" applyFill="1" applyBorder="1"/>
    <xf numFmtId="0" fontId="2" fillId="10" borderId="51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52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/>
    <xf numFmtId="0" fontId="1" fillId="16" borderId="1" xfId="0" applyFont="1" applyFill="1" applyBorder="1"/>
    <xf numFmtId="0" fontId="2" fillId="12" borderId="6" xfId="0" applyFont="1" applyFill="1" applyBorder="1" applyAlignment="1">
      <alignment horizontal="center" vertical="center"/>
    </xf>
    <xf numFmtId="10" fontId="32" fillId="0" borderId="0" xfId="0" applyNumberFormat="1" applyFont="1"/>
    <xf numFmtId="2" fontId="1" fillId="0" borderId="0" xfId="0" applyNumberFormat="1" applyFont="1" applyAlignment="1">
      <alignment horizontal="right"/>
    </xf>
    <xf numFmtId="9" fontId="1" fillId="0" borderId="12" xfId="0" applyNumberFormat="1" applyFont="1" applyBorder="1"/>
    <xf numFmtId="0" fontId="2" fillId="0" borderId="18" xfId="0" applyFont="1" applyBorder="1" applyAlignment="1">
      <alignment horizontal="right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right"/>
    </xf>
    <xf numFmtId="9" fontId="32" fillId="0" borderId="0" xfId="0" applyNumberFormat="1" applyFont="1" applyAlignment="1">
      <alignment horizontal="center"/>
    </xf>
    <xf numFmtId="9" fontId="32" fillId="0" borderId="0" xfId="0" applyNumberFormat="1" applyFont="1"/>
    <xf numFmtId="9" fontId="1" fillId="2" borderId="53" xfId="0" applyNumberFormat="1" applyFont="1" applyFill="1" applyBorder="1"/>
    <xf numFmtId="2" fontId="1" fillId="2" borderId="1" xfId="0" applyNumberFormat="1" applyFont="1" applyFill="1" applyBorder="1"/>
    <xf numFmtId="0" fontId="6" fillId="10" borderId="6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0" fontId="33" fillId="0" borderId="0" xfId="0" applyNumberFormat="1" applyFont="1"/>
    <xf numFmtId="0" fontId="1" fillId="5" borderId="1" xfId="0" applyFont="1" applyFill="1" applyBorder="1" applyAlignment="1">
      <alignment horizontal="right"/>
    </xf>
    <xf numFmtId="9" fontId="1" fillId="5" borderId="1" xfId="0" applyNumberFormat="1" applyFont="1" applyFill="1" applyBorder="1"/>
    <xf numFmtId="9" fontId="1" fillId="14" borderId="1" xfId="0" applyNumberFormat="1" applyFont="1" applyFill="1" applyBorder="1"/>
    <xf numFmtId="0" fontId="24" fillId="0" borderId="0" xfId="0" applyFont="1" applyAlignment="1">
      <alignment horizontal="right"/>
    </xf>
    <xf numFmtId="0" fontId="24" fillId="0" borderId="0" xfId="0" applyFont="1"/>
    <xf numFmtId="171" fontId="1" fillId="2" borderId="1" xfId="0" applyNumberFormat="1" applyFont="1" applyFill="1" applyBorder="1"/>
    <xf numFmtId="0" fontId="30" fillId="0" borderId="0" xfId="0" applyFont="1" applyAlignment="1">
      <alignment horizontal="center" vertical="center"/>
    </xf>
    <xf numFmtId="0" fontId="2" fillId="10" borderId="52" xfId="0" applyFont="1" applyFill="1" applyBorder="1" applyAlignment="1">
      <alignment horizontal="center" vertical="center" wrapText="1"/>
    </xf>
    <xf numFmtId="17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/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/>
    </xf>
    <xf numFmtId="0" fontId="30" fillId="2" borderId="1" xfId="0" applyFont="1" applyFill="1" applyBorder="1" applyAlignment="1">
      <alignment horizontal="left"/>
    </xf>
    <xf numFmtId="0" fontId="2" fillId="10" borderId="6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/>
    </xf>
    <xf numFmtId="170" fontId="1" fillId="2" borderId="1" xfId="0" applyNumberFormat="1" applyFont="1" applyFill="1" applyBorder="1"/>
    <xf numFmtId="1" fontId="1" fillId="0" borderId="0" xfId="0" applyNumberFormat="1" applyFont="1" applyAlignment="1">
      <alignment horizontal="center"/>
    </xf>
    <xf numFmtId="2" fontId="1" fillId="14" borderId="1" xfId="0" applyNumberFormat="1" applyFont="1" applyFill="1" applyBorder="1"/>
    <xf numFmtId="170" fontId="1" fillId="2" borderId="1" xfId="0" applyNumberFormat="1" applyFont="1" applyFill="1" applyBorder="1" applyAlignment="1">
      <alignment horizontal="right"/>
    </xf>
    <xf numFmtId="0" fontId="6" fillId="10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/>
    </xf>
    <xf numFmtId="169" fontId="1" fillId="2" borderId="1" xfId="0" applyNumberFormat="1" applyFont="1" applyFill="1" applyBorder="1"/>
    <xf numFmtId="0" fontId="5" fillId="2" borderId="5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/>
    <xf numFmtId="10" fontId="5" fillId="5" borderId="52" xfId="0" applyNumberFormat="1" applyFont="1" applyFill="1" applyBorder="1" applyAlignment="1">
      <alignment horizontal="center" vertical="center"/>
    </xf>
    <xf numFmtId="10" fontId="5" fillId="2" borderId="1" xfId="0" applyNumberFormat="1" applyFont="1" applyFill="1" applyBorder="1" applyAlignment="1">
      <alignment horizontal="center" vertical="center"/>
    </xf>
    <xf numFmtId="9" fontId="5" fillId="2" borderId="1" xfId="0" applyNumberFormat="1" applyFont="1" applyFill="1" applyBorder="1"/>
    <xf numFmtId="2" fontId="5" fillId="2" borderId="1" xfId="0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/>
    <xf numFmtId="164" fontId="5" fillId="14" borderId="1" xfId="0" applyNumberFormat="1" applyFont="1" applyFill="1" applyBorder="1" applyAlignment="1">
      <alignment horizontal="center"/>
    </xf>
    <xf numFmtId="181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9" fontId="1" fillId="0" borderId="11" xfId="0" applyNumberFormat="1" applyFont="1" applyBorder="1"/>
    <xf numFmtId="2" fontId="1" fillId="11" borderId="1" xfId="0" applyNumberFormat="1" applyFont="1" applyFill="1" applyBorder="1" applyAlignment="1">
      <alignment horizontal="center"/>
    </xf>
    <xf numFmtId="9" fontId="1" fillId="0" borderId="17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 wrapText="1"/>
    </xf>
    <xf numFmtId="169" fontId="9" fillId="2" borderId="5" xfId="0" applyNumberFormat="1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 wrapText="1"/>
    </xf>
    <xf numFmtId="1" fontId="9" fillId="4" borderId="5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0" borderId="0" xfId="0" applyFont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166" fontId="1" fillId="16" borderId="1" xfId="0" applyNumberFormat="1" applyFont="1" applyFill="1" applyBorder="1"/>
    <xf numFmtId="9" fontId="1" fillId="16" borderId="1" xfId="0" applyNumberFormat="1" applyFont="1" applyFill="1" applyBorder="1"/>
    <xf numFmtId="169" fontId="1" fillId="2" borderId="1" xfId="0" applyNumberFormat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/>
    </xf>
    <xf numFmtId="0" fontId="1" fillId="9" borderId="53" xfId="0" applyFont="1" applyFill="1" applyBorder="1"/>
    <xf numFmtId="0" fontId="11" fillId="5" borderId="10" xfId="0" applyFont="1" applyFill="1" applyBorder="1" applyAlignment="1">
      <alignment vertical="center"/>
    </xf>
    <xf numFmtId="0" fontId="1" fillId="5" borderId="10" xfId="0" applyFont="1" applyFill="1" applyBorder="1"/>
    <xf numFmtId="0" fontId="27" fillId="2" borderId="1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/>
    <xf numFmtId="0" fontId="2" fillId="5" borderId="44" xfId="0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5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36" fillId="0" borderId="0" xfId="0" applyFont="1"/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/>
    <xf numFmtId="1" fontId="1" fillId="5" borderId="1" xfId="0" applyNumberFormat="1" applyFont="1" applyFill="1" applyBorder="1"/>
    <xf numFmtId="169" fontId="1" fillId="9" borderId="1" xfId="0" applyNumberFormat="1" applyFont="1" applyFill="1" applyBorder="1" applyAlignment="1">
      <alignment horizontal="center" vertical="center"/>
    </xf>
    <xf numFmtId="169" fontId="36" fillId="5" borderId="1" xfId="0" applyNumberFormat="1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0" fontId="37" fillId="2" borderId="20" xfId="0" applyFont="1" applyFill="1" applyBorder="1" applyAlignment="1">
      <alignment horizontal="center" vertical="center" wrapText="1"/>
    </xf>
    <xf numFmtId="166" fontId="1" fillId="0" borderId="24" xfId="0" applyNumberFormat="1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37" fillId="0" borderId="11" xfId="0" applyFont="1" applyBorder="1" applyAlignment="1">
      <alignment horizontal="center"/>
    </xf>
    <xf numFmtId="166" fontId="1" fillId="0" borderId="21" xfId="0" applyNumberFormat="1" applyFont="1" applyBorder="1"/>
    <xf numFmtId="166" fontId="1" fillId="0" borderId="12" xfId="0" applyNumberFormat="1" applyFont="1" applyBorder="1"/>
    <xf numFmtId="0" fontId="1" fillId="0" borderId="11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166" fontId="1" fillId="0" borderId="23" xfId="0" applyNumberFormat="1" applyFont="1" applyBorder="1"/>
    <xf numFmtId="166" fontId="1" fillId="0" borderId="18" xfId="0" applyNumberFormat="1" applyFont="1" applyBorder="1"/>
    <xf numFmtId="166" fontId="1" fillId="0" borderId="19" xfId="0" applyNumberFormat="1" applyFont="1" applyBorder="1"/>
    <xf numFmtId="0" fontId="37" fillId="0" borderId="0" xfId="0" applyFont="1" applyAlignment="1">
      <alignment horizontal="center"/>
    </xf>
    <xf numFmtId="182" fontId="1" fillId="0" borderId="0" xfId="0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1" fontId="1" fillId="4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/>
    <xf numFmtId="11" fontId="1" fillId="0" borderId="0" xfId="0" applyNumberFormat="1" applyFont="1"/>
    <xf numFmtId="0" fontId="1" fillId="18" borderId="1" xfId="0" applyFont="1" applyFill="1" applyBorder="1"/>
    <xf numFmtId="0" fontId="24" fillId="1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51" xfId="0" applyFont="1" applyFill="1" applyBorder="1"/>
    <xf numFmtId="0" fontId="2" fillId="18" borderId="6" xfId="0" applyFont="1" applyFill="1" applyBorder="1"/>
    <xf numFmtId="0" fontId="2" fillId="18" borderId="52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43" xfId="0" applyFont="1" applyFill="1" applyBorder="1"/>
    <xf numFmtId="0" fontId="24" fillId="16" borderId="1" xfId="0" applyFont="1" applyFill="1" applyBorder="1"/>
    <xf numFmtId="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10" borderId="1" xfId="0" applyFont="1" applyFill="1" applyBorder="1"/>
    <xf numFmtId="0" fontId="2" fillId="18" borderId="59" xfId="0" applyFont="1" applyFill="1" applyBorder="1"/>
    <xf numFmtId="1" fontId="1" fillId="18" borderId="43" xfId="0" applyNumberFormat="1" applyFont="1" applyFill="1" applyBorder="1" applyAlignment="1">
      <alignment horizontal="center"/>
    </xf>
    <xf numFmtId="1" fontId="1" fillId="18" borderId="5" xfId="0" applyNumberFormat="1" applyFont="1" applyFill="1" applyBorder="1" applyAlignment="1">
      <alignment horizontal="center"/>
    </xf>
    <xf numFmtId="1" fontId="1" fillId="18" borderId="44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/>
    </xf>
    <xf numFmtId="1" fontId="1" fillId="18" borderId="45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8" borderId="46" xfId="0" applyNumberFormat="1" applyFont="1" applyFill="1" applyBorder="1" applyAlignment="1">
      <alignment horizontal="center"/>
    </xf>
    <xf numFmtId="0" fontId="2" fillId="2" borderId="1" xfId="0" applyFont="1" applyFill="1" applyBorder="1"/>
    <xf numFmtId="1" fontId="2" fillId="5" borderId="10" xfId="0" applyNumberFormat="1" applyFont="1" applyFill="1" applyBorder="1" applyAlignment="1">
      <alignment horizontal="center" vertical="center"/>
    </xf>
    <xf numFmtId="176" fontId="24" fillId="16" borderId="1" xfId="0" applyNumberFormat="1" applyFont="1" applyFill="1" applyBorder="1"/>
    <xf numFmtId="176" fontId="2" fillId="0" borderId="0" xfId="0" applyNumberFormat="1" applyFont="1" applyAlignment="1">
      <alignment horizontal="center" vertical="center"/>
    </xf>
    <xf numFmtId="167" fontId="24" fillId="16" borderId="1" xfId="0" applyNumberFormat="1" applyFont="1" applyFill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18" borderId="22" xfId="0" applyFont="1" applyFill="1" applyBorder="1"/>
    <xf numFmtId="1" fontId="1" fillId="18" borderId="48" xfId="0" applyNumberFormat="1" applyFont="1" applyFill="1" applyBorder="1" applyAlignment="1">
      <alignment horizontal="center"/>
    </xf>
    <xf numFmtId="1" fontId="1" fillId="18" borderId="53" xfId="0" applyNumberFormat="1" applyFont="1" applyFill="1" applyBorder="1" applyAlignment="1">
      <alignment horizontal="center"/>
    </xf>
    <xf numFmtId="1" fontId="1" fillId="18" borderId="50" xfId="0" applyNumberFormat="1" applyFont="1" applyFill="1" applyBorder="1" applyAlignment="1">
      <alignment horizontal="center"/>
    </xf>
    <xf numFmtId="167" fontId="24" fillId="0" borderId="0" xfId="0" applyNumberFormat="1" applyFont="1"/>
    <xf numFmtId="0" fontId="2" fillId="5" borderId="5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1" fontId="2" fillId="18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9" fontId="2" fillId="18" borderId="1" xfId="0" applyNumberFormat="1" applyFont="1" applyFill="1" applyBorder="1" applyAlignment="1">
      <alignment horizontal="center"/>
    </xf>
    <xf numFmtId="0" fontId="2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69" fontId="1" fillId="2" borderId="1" xfId="0" applyNumberFormat="1" applyFont="1" applyFill="1" applyBorder="1" applyAlignment="1">
      <alignment horizontal="center" vertical="center"/>
    </xf>
    <xf numFmtId="9" fontId="24" fillId="2" borderId="1" xfId="0" applyNumberFormat="1" applyFont="1" applyFill="1" applyBorder="1" applyAlignment="1">
      <alignment horizontal="center" vertical="center"/>
    </xf>
    <xf numFmtId="170" fontId="9" fillId="2" borderId="5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9" fontId="9" fillId="2" borderId="1" xfId="0" applyNumberFormat="1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1" fillId="2" borderId="1" xfId="0" applyFont="1" applyFill="1" applyBorder="1"/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27" fillId="14" borderId="1" xfId="0" applyFont="1" applyFill="1" applyBorder="1" applyAlignment="1">
      <alignment horizontal="center" vertical="center" wrapText="1"/>
    </xf>
    <xf numFmtId="0" fontId="27" fillId="16" borderId="1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18" borderId="45" xfId="0" applyFont="1" applyFill="1" applyBorder="1" applyAlignment="1">
      <alignment horizontal="center" vertical="center"/>
    </xf>
    <xf numFmtId="0" fontId="2" fillId="18" borderId="46" xfId="0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 wrapText="1"/>
    </xf>
    <xf numFmtId="9" fontId="9" fillId="14" borderId="5" xfId="0" applyNumberFormat="1" applyFont="1" applyFill="1" applyBorder="1" applyAlignment="1">
      <alignment horizontal="center" vertical="center" wrapText="1"/>
    </xf>
    <xf numFmtId="169" fontId="9" fillId="14" borderId="5" xfId="0" applyNumberFormat="1" applyFont="1" applyFill="1" applyBorder="1" applyAlignment="1">
      <alignment horizontal="center" vertical="center" wrapText="1"/>
    </xf>
    <xf numFmtId="9" fontId="9" fillId="16" borderId="5" xfId="0" applyNumberFormat="1" applyFont="1" applyFill="1" applyBorder="1" applyAlignment="1">
      <alignment horizontal="center" vertical="center" wrapText="1"/>
    </xf>
    <xf numFmtId="9" fontId="9" fillId="11" borderId="5" xfId="0" applyNumberFormat="1" applyFont="1" applyFill="1" applyBorder="1" applyAlignment="1">
      <alignment horizontal="center" vertical="center" wrapText="1"/>
    </xf>
    <xf numFmtId="1" fontId="1" fillId="4" borderId="6" xfId="0" applyNumberFormat="1" applyFont="1" applyFill="1" applyBorder="1" applyAlignment="1">
      <alignment horizontal="center" vertical="center"/>
    </xf>
    <xf numFmtId="169" fontId="1" fillId="4" borderId="6" xfId="0" applyNumberFormat="1" applyFont="1" applyFill="1" applyBorder="1"/>
    <xf numFmtId="1" fontId="1" fillId="14" borderId="6" xfId="0" applyNumberFormat="1" applyFont="1" applyFill="1" applyBorder="1"/>
    <xf numFmtId="0" fontId="1" fillId="14" borderId="6" xfId="0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/>
    </xf>
    <xf numFmtId="9" fontId="1" fillId="18" borderId="45" xfId="0" applyNumberFormat="1" applyFont="1" applyFill="1" applyBorder="1" applyAlignment="1">
      <alignment horizontal="center"/>
    </xf>
    <xf numFmtId="9" fontId="1" fillId="18" borderId="1" xfId="0" applyNumberFormat="1" applyFont="1" applyFill="1" applyBorder="1" applyAlignment="1">
      <alignment horizontal="center"/>
    </xf>
    <xf numFmtId="9" fontId="1" fillId="18" borderId="46" xfId="0" applyNumberFormat="1" applyFont="1" applyFill="1" applyBorder="1" applyAlignment="1">
      <alignment horizontal="center"/>
    </xf>
    <xf numFmtId="2" fontId="1" fillId="18" borderId="45" xfId="0" applyNumberFormat="1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2" fontId="1" fillId="18" borderId="46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1" fillId="2" borderId="46" xfId="0" applyNumberFormat="1" applyFont="1" applyFill="1" applyBorder="1" applyAlignment="1">
      <alignment horizontal="center"/>
    </xf>
    <xf numFmtId="169" fontId="9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9" fontId="9" fillId="14" borderId="5" xfId="0" applyNumberFormat="1" applyFont="1" applyFill="1" applyBorder="1" applyAlignment="1">
      <alignment horizontal="center" vertical="center"/>
    </xf>
    <xf numFmtId="169" fontId="9" fillId="14" borderId="5" xfId="0" applyNumberFormat="1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/>
    </xf>
    <xf numFmtId="9" fontId="9" fillId="16" borderId="5" xfId="0" applyNumberFormat="1" applyFont="1" applyFill="1" applyBorder="1" applyAlignment="1">
      <alignment horizontal="center" vertical="center"/>
    </xf>
    <xf numFmtId="9" fontId="9" fillId="11" borderId="5" xfId="0" applyNumberFormat="1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170" fontId="9" fillId="5" borderId="5" xfId="0" applyNumberFormat="1" applyFont="1" applyFill="1" applyBorder="1" applyAlignment="1">
      <alignment horizontal="center" vertical="center"/>
    </xf>
    <xf numFmtId="174" fontId="9" fillId="2" borderId="1" xfId="0" applyNumberFormat="1" applyFont="1" applyFill="1" applyBorder="1" applyAlignment="1">
      <alignment horizontal="center"/>
    </xf>
    <xf numFmtId="175" fontId="9" fillId="2" borderId="1" xfId="0" applyNumberFormat="1" applyFont="1" applyFill="1" applyBorder="1" applyAlignment="1">
      <alignment horizontal="center"/>
    </xf>
    <xf numFmtId="9" fontId="1" fillId="18" borderId="48" xfId="0" applyNumberFormat="1" applyFont="1" applyFill="1" applyBorder="1" applyAlignment="1">
      <alignment horizontal="center"/>
    </xf>
    <xf numFmtId="9" fontId="1" fillId="18" borderId="53" xfId="0" applyNumberFormat="1" applyFont="1" applyFill="1" applyBorder="1" applyAlignment="1">
      <alignment horizontal="center"/>
    </xf>
    <xf numFmtId="9" fontId="1" fillId="18" borderId="50" xfId="0" applyNumberFormat="1" applyFont="1" applyFill="1" applyBorder="1" applyAlignment="1">
      <alignment horizontal="center"/>
    </xf>
    <xf numFmtId="2" fontId="1" fillId="18" borderId="48" xfId="0" applyNumberFormat="1" applyFont="1" applyFill="1" applyBorder="1" applyAlignment="1">
      <alignment horizontal="center"/>
    </xf>
    <xf numFmtId="2" fontId="1" fillId="18" borderId="53" xfId="0" applyNumberFormat="1" applyFont="1" applyFill="1" applyBorder="1" applyAlignment="1">
      <alignment horizontal="center"/>
    </xf>
    <xf numFmtId="2" fontId="1" fillId="18" borderId="50" xfId="0" applyNumberFormat="1" applyFont="1" applyFill="1" applyBorder="1" applyAlignment="1">
      <alignment horizontal="center"/>
    </xf>
    <xf numFmtId="169" fontId="1" fillId="4" borderId="6" xfId="0" applyNumberFormat="1" applyFont="1" applyFill="1" applyBorder="1" applyAlignment="1">
      <alignment horizontal="center"/>
    </xf>
    <xf numFmtId="2" fontId="1" fillId="18" borderId="43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2" fontId="1" fillId="17" borderId="5" xfId="0" applyNumberFormat="1" applyFont="1" applyFill="1" applyBorder="1" applyAlignment="1">
      <alignment horizontal="center"/>
    </xf>
    <xf numFmtId="2" fontId="1" fillId="18" borderId="44" xfId="0" applyNumberFormat="1" applyFont="1" applyFill="1" applyBorder="1" applyAlignment="1">
      <alignment horizontal="center"/>
    </xf>
    <xf numFmtId="169" fontId="1" fillId="14" borderId="6" xfId="0" applyNumberFormat="1" applyFont="1" applyFill="1" applyBorder="1"/>
    <xf numFmtId="2" fontId="1" fillId="2" borderId="53" xfId="0" applyNumberFormat="1" applyFont="1" applyFill="1" applyBorder="1" applyAlignment="1">
      <alignment horizontal="center"/>
    </xf>
    <xf numFmtId="2" fontId="1" fillId="2" borderId="50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 vertical="center" wrapText="1"/>
    </xf>
    <xf numFmtId="169" fontId="9" fillId="5" borderId="1" xfId="0" applyNumberFormat="1" applyFont="1" applyFill="1" applyBorder="1" applyAlignment="1">
      <alignment horizontal="center" vertical="center" wrapText="1"/>
    </xf>
    <xf numFmtId="9" fontId="9" fillId="16" borderId="1" xfId="0" applyNumberFormat="1" applyFont="1" applyFill="1" applyBorder="1" applyAlignment="1">
      <alignment horizontal="center" vertical="center" wrapText="1"/>
    </xf>
    <xf numFmtId="9" fontId="9" fillId="11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/>
    </xf>
    <xf numFmtId="169" fontId="1" fillId="14" borderId="1" xfId="0" applyNumberFormat="1" applyFont="1" applyFill="1" applyBorder="1" applyAlignment="1">
      <alignment horizontal="center"/>
    </xf>
    <xf numFmtId="2" fontId="38" fillId="0" borderId="0" xfId="0" applyNumberFormat="1" applyFont="1"/>
    <xf numFmtId="0" fontId="11" fillId="2" borderId="53" xfId="0" applyFont="1" applyFill="1" applyBorder="1" applyAlignment="1">
      <alignment horizontal="center" vertical="center" wrapText="1"/>
    </xf>
    <xf numFmtId="0" fontId="27" fillId="14" borderId="53" xfId="0" applyFont="1" applyFill="1" applyBorder="1" applyAlignment="1">
      <alignment horizontal="center" vertical="center" wrapText="1"/>
    </xf>
    <xf numFmtId="0" fontId="27" fillId="5" borderId="53" xfId="0" applyFont="1" applyFill="1" applyBorder="1" applyAlignment="1">
      <alignment horizontal="center" vertical="center" wrapText="1"/>
    </xf>
    <xf numFmtId="0" fontId="27" fillId="16" borderId="53" xfId="0" applyFont="1" applyFill="1" applyBorder="1" applyAlignment="1">
      <alignment horizontal="center" vertical="center" wrapText="1"/>
    </xf>
    <xf numFmtId="0" fontId="27" fillId="11" borderId="53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 wrapText="1"/>
    </xf>
    <xf numFmtId="1" fontId="37" fillId="0" borderId="13" xfId="0" applyNumberFormat="1" applyFont="1" applyBorder="1" applyAlignment="1">
      <alignment horizontal="center"/>
    </xf>
    <xf numFmtId="9" fontId="37" fillId="14" borderId="6" xfId="0" applyNumberFormat="1" applyFont="1" applyFill="1" applyBorder="1" applyAlignment="1">
      <alignment horizontal="center"/>
    </xf>
    <xf numFmtId="1" fontId="37" fillId="14" borderId="6" xfId="0" applyNumberFormat="1" applyFont="1" applyFill="1" applyBorder="1" applyAlignment="1">
      <alignment horizontal="center"/>
    </xf>
    <xf numFmtId="1" fontId="37" fillId="9" borderId="6" xfId="0" applyNumberFormat="1" applyFont="1" applyFill="1" applyBorder="1" applyAlignment="1">
      <alignment horizontal="center"/>
    </xf>
    <xf numFmtId="2" fontId="37" fillId="9" borderId="6" xfId="0" applyNumberFormat="1" applyFont="1" applyFill="1" applyBorder="1" applyAlignment="1">
      <alignment horizontal="center"/>
    </xf>
    <xf numFmtId="181" fontId="9" fillId="16" borderId="5" xfId="0" applyNumberFormat="1" applyFont="1" applyFill="1" applyBorder="1" applyAlignment="1">
      <alignment horizontal="center" vertical="center" wrapText="1"/>
    </xf>
    <xf numFmtId="1" fontId="37" fillId="4" borderId="6" xfId="0" applyNumberFormat="1" applyFont="1" applyFill="1" applyBorder="1" applyAlignment="1">
      <alignment horizontal="center"/>
    </xf>
    <xf numFmtId="169" fontId="37" fillId="4" borderId="6" xfId="0" applyNumberFormat="1" applyFont="1" applyFill="1" applyBorder="1" applyAlignment="1">
      <alignment horizontal="center"/>
    </xf>
    <xf numFmtId="1" fontId="1" fillId="14" borderId="6" xfId="0" applyNumberFormat="1" applyFont="1" applyFill="1" applyBorder="1" applyAlignment="1">
      <alignment horizontal="center" vertical="center"/>
    </xf>
    <xf numFmtId="1" fontId="37" fillId="0" borderId="0" xfId="0" applyNumberFormat="1" applyFont="1" applyAlignment="1">
      <alignment horizontal="center"/>
    </xf>
    <xf numFmtId="0" fontId="37" fillId="0" borderId="13" xfId="0" applyFont="1" applyBorder="1" applyAlignment="1">
      <alignment horizontal="center"/>
    </xf>
    <xf numFmtId="1" fontId="1" fillId="14" borderId="6" xfId="0" applyNumberFormat="1" applyFont="1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9" fontId="9" fillId="16" borderId="6" xfId="0" applyNumberFormat="1" applyFont="1" applyFill="1" applyBorder="1" applyAlignment="1">
      <alignment horizontal="center" vertical="center" wrapText="1"/>
    </xf>
    <xf numFmtId="9" fontId="9" fillId="11" borderId="6" xfId="0" applyNumberFormat="1" applyFont="1" applyFill="1" applyBorder="1" applyAlignment="1">
      <alignment horizontal="center" vertical="center" wrapText="1"/>
    </xf>
    <xf numFmtId="1" fontId="1" fillId="0" borderId="14" xfId="0" applyNumberFormat="1" applyFont="1" applyBorder="1"/>
    <xf numFmtId="1" fontId="1" fillId="0" borderId="15" xfId="0" applyNumberFormat="1" applyFont="1" applyBorder="1"/>
    <xf numFmtId="1" fontId="1" fillId="0" borderId="24" xfId="0" applyNumberFormat="1" applyFont="1" applyBorder="1"/>
    <xf numFmtId="1" fontId="1" fillId="0" borderId="16" xfId="0" applyNumberFormat="1" applyFont="1" applyBorder="1"/>
    <xf numFmtId="1" fontId="1" fillId="0" borderId="18" xfId="0" applyNumberFormat="1" applyFont="1" applyBorder="1"/>
    <xf numFmtId="1" fontId="1" fillId="0" borderId="23" xfId="0" applyNumberFormat="1" applyFont="1" applyBorder="1"/>
    <xf numFmtId="1" fontId="1" fillId="0" borderId="19" xfId="0" applyNumberFormat="1" applyFont="1" applyBorder="1"/>
    <xf numFmtId="0" fontId="11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" fontId="37" fillId="2" borderId="1" xfId="0" applyNumberFormat="1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wrapText="1"/>
    </xf>
    <xf numFmtId="1" fontId="40" fillId="0" borderId="0" xfId="0" applyNumberFormat="1" applyFont="1"/>
    <xf numFmtId="0" fontId="40" fillId="0" borderId="0" xfId="0" applyFont="1"/>
    <xf numFmtId="0" fontId="1" fillId="5" borderId="5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/>
    </xf>
    <xf numFmtId="1" fontId="1" fillId="11" borderId="1" xfId="0" applyNumberFormat="1" applyFont="1" applyFill="1" applyBorder="1"/>
    <xf numFmtId="168" fontId="1" fillId="10" borderId="1" xfId="0" applyNumberFormat="1" applyFont="1" applyFill="1" applyBorder="1"/>
    <xf numFmtId="167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169" fontId="1" fillId="1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2" borderId="46" xfId="0" applyFont="1" applyFill="1" applyBorder="1"/>
    <xf numFmtId="0" fontId="1" fillId="2" borderId="45" xfId="0" applyFont="1" applyFill="1" applyBorder="1"/>
    <xf numFmtId="0" fontId="28" fillId="2" borderId="46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0" borderId="21" xfId="0" applyFont="1" applyBorder="1"/>
    <xf numFmtId="0" fontId="41" fillId="0" borderId="0" xfId="0" applyFont="1"/>
    <xf numFmtId="0" fontId="41" fillId="0" borderId="21" xfId="0" applyFont="1" applyBorder="1"/>
    <xf numFmtId="0" fontId="41" fillId="2" borderId="46" xfId="0" applyFont="1" applyFill="1" applyBorder="1"/>
    <xf numFmtId="0" fontId="41" fillId="0" borderId="0" xfId="0" applyFont="1" applyAlignment="1">
      <alignment horizontal="center"/>
    </xf>
    <xf numFmtId="0" fontId="41" fillId="2" borderId="1" xfId="0" applyFont="1" applyFill="1" applyBorder="1" applyAlignment="1">
      <alignment horizontal="center"/>
    </xf>
    <xf numFmtId="0" fontId="41" fillId="2" borderId="1" xfId="0" applyFont="1" applyFill="1" applyBorder="1"/>
    <xf numFmtId="0" fontId="41" fillId="2" borderId="1" xfId="0" applyFont="1" applyFill="1" applyBorder="1" applyAlignment="1">
      <alignment horizontal="left"/>
    </xf>
    <xf numFmtId="0" fontId="41" fillId="0" borderId="11" xfId="0" applyFont="1" applyBorder="1"/>
    <xf numFmtId="0" fontId="41" fillId="0" borderId="0" xfId="0" applyFont="1" applyAlignment="1">
      <alignment horizontal="left"/>
    </xf>
    <xf numFmtId="0" fontId="41" fillId="2" borderId="45" xfId="0" applyFont="1" applyFill="1" applyBorder="1"/>
    <xf numFmtId="0" fontId="41" fillId="0" borderId="12" xfId="0" applyFont="1" applyBorder="1"/>
    <xf numFmtId="0" fontId="2" fillId="3" borderId="6" xfId="0" applyFont="1" applyFill="1" applyBorder="1" applyAlignment="1">
      <alignment horizontal="left"/>
    </xf>
    <xf numFmtId="0" fontId="2" fillId="2" borderId="46" xfId="0" applyFont="1" applyFill="1" applyBorder="1" applyAlignment="1">
      <alignment horizontal="left"/>
    </xf>
    <xf numFmtId="0" fontId="2" fillId="10" borderId="51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/>
    </xf>
    <xf numFmtId="0" fontId="6" fillId="10" borderId="6" xfId="0" applyFont="1" applyFill="1" applyBorder="1" applyAlignment="1">
      <alignment horizontal="center"/>
    </xf>
    <xf numFmtId="0" fontId="6" fillId="3" borderId="52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/>
    </xf>
    <xf numFmtId="0" fontId="6" fillId="12" borderId="52" xfId="0" applyFont="1" applyFill="1" applyBorder="1" applyAlignment="1">
      <alignment horizontal="left"/>
    </xf>
    <xf numFmtId="0" fontId="6" fillId="2" borderId="46" xfId="0" applyFont="1" applyFill="1" applyBorder="1" applyAlignment="1">
      <alignment horizontal="left"/>
    </xf>
    <xf numFmtId="0" fontId="6" fillId="2" borderId="45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left"/>
    </xf>
    <xf numFmtId="0" fontId="6" fillId="19" borderId="51" xfId="0" applyFont="1" applyFill="1" applyBorder="1" applyAlignment="1">
      <alignment horizontal="center" vertical="center"/>
    </xf>
    <xf numFmtId="0" fontId="6" fillId="19" borderId="52" xfId="0" applyFont="1" applyFill="1" applyBorder="1" applyAlignment="1">
      <alignment horizontal="center" vertical="center"/>
    </xf>
    <xf numFmtId="0" fontId="6" fillId="12" borderId="5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176" fontId="1" fillId="5" borderId="1" xfId="0" applyNumberFormat="1" applyFont="1" applyFill="1" applyBorder="1" applyAlignment="1">
      <alignment horizontal="center"/>
    </xf>
    <xf numFmtId="9" fontId="1" fillId="2" borderId="46" xfId="0" applyNumberFormat="1" applyFont="1" applyFill="1" applyBorder="1" applyAlignment="1">
      <alignment horizontal="center"/>
    </xf>
    <xf numFmtId="10" fontId="1" fillId="0" borderId="0" xfId="0" applyNumberFormat="1" applyFont="1" applyAlignment="1">
      <alignment horizontal="left"/>
    </xf>
    <xf numFmtId="10" fontId="1" fillId="2" borderId="1" xfId="0" applyNumberFormat="1" applyFont="1" applyFill="1" applyBorder="1"/>
    <xf numFmtId="10" fontId="1" fillId="2" borderId="46" xfId="0" applyNumberFormat="1" applyFont="1" applyFill="1" applyBorder="1"/>
    <xf numFmtId="183" fontId="1" fillId="2" borderId="1" xfId="0" applyNumberFormat="1" applyFont="1" applyFill="1" applyBorder="1"/>
    <xf numFmtId="165" fontId="1" fillId="2" borderId="46" xfId="0" applyNumberFormat="1" applyFont="1" applyFill="1" applyBorder="1"/>
    <xf numFmtId="165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/>
    <xf numFmtId="9" fontId="1" fillId="2" borderId="46" xfId="0" applyNumberFormat="1" applyFont="1" applyFill="1" applyBorder="1"/>
    <xf numFmtId="9" fontId="1" fillId="2" borderId="45" xfId="0" applyNumberFormat="1" applyFont="1" applyFill="1" applyBorder="1"/>
    <xf numFmtId="1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46" xfId="0" applyNumberFormat="1" applyFont="1" applyFill="1" applyBorder="1" applyAlignment="1">
      <alignment horizontal="center"/>
    </xf>
    <xf numFmtId="9" fontId="33" fillId="0" borderId="0" xfId="0" applyNumberFormat="1" applyFont="1"/>
    <xf numFmtId="9" fontId="24" fillId="2" borderId="45" xfId="0" applyNumberFormat="1" applyFont="1" applyFill="1" applyBorder="1"/>
    <xf numFmtId="9" fontId="24" fillId="2" borderId="1" xfId="0" applyNumberFormat="1" applyFont="1" applyFill="1" applyBorder="1"/>
    <xf numFmtId="0" fontId="2" fillId="10" borderId="52" xfId="0" applyFont="1" applyFill="1" applyBorder="1"/>
    <xf numFmtId="2" fontId="1" fillId="2" borderId="46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 vertical="center"/>
    </xf>
    <xf numFmtId="2" fontId="1" fillId="2" borderId="45" xfId="0" applyNumberFormat="1" applyFont="1" applyFill="1" applyBorder="1" applyAlignment="1">
      <alignment horizontal="center" vertical="center"/>
    </xf>
    <xf numFmtId="165" fontId="8" fillId="0" borderId="0" xfId="0" applyNumberFormat="1" applyFont="1"/>
    <xf numFmtId="165" fontId="1" fillId="2" borderId="1" xfId="0" applyNumberFormat="1" applyFont="1" applyFill="1" applyBorder="1" applyAlignment="1">
      <alignment horizontal="left"/>
    </xf>
    <xf numFmtId="9" fontId="8" fillId="0" borderId="0" xfId="0" applyNumberFormat="1" applyFont="1"/>
    <xf numFmtId="9" fontId="1" fillId="2" borderId="1" xfId="0" applyNumberFormat="1" applyFont="1" applyFill="1" applyBorder="1" applyAlignment="1">
      <alignment horizontal="left"/>
    </xf>
    <xf numFmtId="9" fontId="1" fillId="0" borderId="0" xfId="0" applyNumberFormat="1" applyFont="1" applyAlignment="1">
      <alignment horizontal="left"/>
    </xf>
    <xf numFmtId="184" fontId="1" fillId="0" borderId="0" xfId="0" applyNumberFormat="1" applyFont="1" applyAlignment="1">
      <alignment horizontal="center"/>
    </xf>
    <xf numFmtId="0" fontId="6" fillId="13" borderId="6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right" vertical="center"/>
    </xf>
    <xf numFmtId="0" fontId="1" fillId="2" borderId="65" xfId="0" applyFont="1" applyFill="1" applyBorder="1"/>
    <xf numFmtId="0" fontId="1" fillId="2" borderId="66" xfId="0" applyFont="1" applyFill="1" applyBorder="1"/>
    <xf numFmtId="0" fontId="1" fillId="2" borderId="67" xfId="0" applyFont="1" applyFill="1" applyBorder="1"/>
    <xf numFmtId="0" fontId="1" fillId="2" borderId="68" xfId="0" applyFont="1" applyFill="1" applyBorder="1"/>
    <xf numFmtId="0" fontId="1" fillId="2" borderId="69" xfId="0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4" xfId="0" applyFont="1" applyFill="1" applyBorder="1"/>
    <xf numFmtId="0" fontId="2" fillId="2" borderId="20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2" fillId="2" borderId="43" xfId="0" applyFont="1" applyFill="1" applyBorder="1"/>
    <xf numFmtId="0" fontId="24" fillId="2" borderId="43" xfId="0" applyFont="1" applyFill="1" applyBorder="1"/>
    <xf numFmtId="0" fontId="1" fillId="2" borderId="44" xfId="0" applyFont="1" applyFill="1" applyBorder="1"/>
    <xf numFmtId="0" fontId="1" fillId="2" borderId="20" xfId="0" applyFont="1" applyFill="1" applyBorder="1"/>
    <xf numFmtId="0" fontId="1" fillId="2" borderId="51" xfId="0" applyFont="1" applyFill="1" applyBorder="1"/>
    <xf numFmtId="0" fontId="1" fillId="9" borderId="51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5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left"/>
    </xf>
    <xf numFmtId="0" fontId="1" fillId="2" borderId="59" xfId="0" applyFont="1" applyFill="1" applyBorder="1"/>
    <xf numFmtId="0" fontId="1" fillId="2" borderId="59" xfId="0" applyFont="1" applyFill="1" applyBorder="1" applyAlignment="1">
      <alignment horizontal="left"/>
    </xf>
    <xf numFmtId="0" fontId="1" fillId="2" borderId="45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2" borderId="51" xfId="0" applyFont="1" applyFill="1" applyBorder="1" applyAlignment="1">
      <alignment horizontal="left"/>
    </xf>
    <xf numFmtId="0" fontId="1" fillId="2" borderId="10" xfId="0" applyFont="1" applyFill="1" applyBorder="1"/>
    <xf numFmtId="169" fontId="1" fillId="2" borderId="50" xfId="0" applyNumberFormat="1" applyFont="1" applyFill="1" applyBorder="1"/>
    <xf numFmtId="0" fontId="1" fillId="2" borderId="22" xfId="0" applyFont="1" applyFill="1" applyBorder="1"/>
    <xf numFmtId="0" fontId="1" fillId="2" borderId="10" xfId="0" applyFont="1" applyFill="1" applyBorder="1" applyAlignment="1">
      <alignment horizontal="left"/>
    </xf>
    <xf numFmtId="0" fontId="1" fillId="9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10" xfId="0" applyFont="1" applyFill="1" applyBorder="1"/>
    <xf numFmtId="0" fontId="2" fillId="2" borderId="45" xfId="0" applyFont="1" applyFill="1" applyBorder="1"/>
    <xf numFmtId="0" fontId="2" fillId="2" borderId="59" xfId="0" applyFont="1" applyFill="1" applyBorder="1"/>
    <xf numFmtId="0" fontId="2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36" fillId="2" borderId="43" xfId="0" applyFont="1" applyFill="1" applyBorder="1"/>
    <xf numFmtId="0" fontId="1" fillId="2" borderId="22" xfId="0" applyFont="1" applyFill="1" applyBorder="1" applyAlignment="1">
      <alignment horizontal="center" vertical="center"/>
    </xf>
    <xf numFmtId="2" fontId="1" fillId="2" borderId="52" xfId="0" applyNumberFormat="1" applyFont="1" applyFill="1" applyBorder="1"/>
    <xf numFmtId="0" fontId="1" fillId="2" borderId="48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" fillId="2" borderId="43" xfId="0" applyFont="1" applyFill="1" applyBorder="1"/>
    <xf numFmtId="0" fontId="1" fillId="2" borderId="44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" fillId="0" borderId="18" xfId="0" applyFont="1" applyBorder="1"/>
    <xf numFmtId="0" fontId="2" fillId="0" borderId="13" xfId="0" applyFont="1" applyBorder="1"/>
    <xf numFmtId="0" fontId="1" fillId="2" borderId="53" xfId="0" applyFont="1" applyFill="1" applyBorder="1"/>
    <xf numFmtId="0" fontId="1" fillId="2" borderId="5" xfId="0" applyFont="1" applyFill="1" applyBorder="1" applyAlignment="1">
      <alignment horizontal="center"/>
    </xf>
    <xf numFmtId="10" fontId="1" fillId="0" borderId="15" xfId="0" applyNumberFormat="1" applyFont="1" applyBorder="1" applyAlignment="1">
      <alignment horizontal="center"/>
    </xf>
    <xf numFmtId="9" fontId="1" fillId="0" borderId="15" xfId="0" applyNumberFormat="1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9" fontId="1" fillId="0" borderId="15" xfId="0" applyNumberFormat="1" applyFont="1" applyBorder="1"/>
    <xf numFmtId="9" fontId="1" fillId="0" borderId="18" xfId="0" applyNumberFormat="1" applyFont="1" applyBorder="1"/>
    <xf numFmtId="0" fontId="1" fillId="0" borderId="2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8" xfId="0" applyNumberFormat="1" applyFont="1" applyBorder="1" applyAlignment="1">
      <alignment horizontal="center"/>
    </xf>
    <xf numFmtId="9" fontId="1" fillId="0" borderId="19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9" fontId="1" fillId="0" borderId="21" xfId="0" applyNumberFormat="1" applyFont="1" applyBorder="1"/>
    <xf numFmtId="9" fontId="1" fillId="0" borderId="23" xfId="0" applyNumberFormat="1" applyFont="1" applyBorder="1"/>
    <xf numFmtId="9" fontId="1" fillId="0" borderId="19" xfId="0" applyNumberFormat="1" applyFont="1" applyBorder="1"/>
    <xf numFmtId="0" fontId="1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18" fillId="7" borderId="29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3" fillId="0" borderId="31" xfId="0" applyFont="1" applyBorder="1"/>
    <xf numFmtId="0" fontId="17" fillId="6" borderId="29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17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9" fillId="0" borderId="16" xfId="0" applyFont="1" applyBorder="1" applyAlignment="1">
      <alignment horizontal="left" vertical="center"/>
    </xf>
    <xf numFmtId="0" fontId="3" fillId="0" borderId="12" xfId="0" applyFont="1" applyBorder="1"/>
    <xf numFmtId="0" fontId="3" fillId="0" borderId="19" xfId="0" applyFont="1" applyBorder="1"/>
    <xf numFmtId="0" fontId="2" fillId="0" borderId="23" xfId="0" applyFont="1" applyBorder="1" applyAlignment="1">
      <alignment horizontal="center"/>
    </xf>
    <xf numFmtId="0" fontId="3" fillId="0" borderId="18" xfId="0" applyFont="1" applyBorder="1"/>
    <xf numFmtId="0" fontId="10" fillId="0" borderId="0" xfId="0" applyFont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171" fontId="1" fillId="0" borderId="16" xfId="0" applyNumberFormat="1" applyFont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13" xfId="0" applyFont="1" applyBorder="1"/>
    <xf numFmtId="0" fontId="2" fillId="2" borderId="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1" fillId="2" borderId="47" xfId="0" applyNumberFormat="1" applyFont="1" applyFill="1" applyBorder="1" applyAlignment="1">
      <alignment horizontal="center" vertical="center"/>
    </xf>
    <xf numFmtId="0" fontId="3" fillId="0" borderId="49" xfId="0" applyFont="1" applyBorder="1"/>
    <xf numFmtId="9" fontId="1" fillId="0" borderId="0" xfId="0" applyNumberFormat="1" applyFont="1" applyAlignment="1">
      <alignment horizontal="center"/>
    </xf>
    <xf numFmtId="0" fontId="2" fillId="2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6" xfId="0" applyFont="1" applyBorder="1"/>
    <xf numFmtId="0" fontId="2" fillId="2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18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27" fillId="2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 vertical="center"/>
    </xf>
    <xf numFmtId="0" fontId="39" fillId="10" borderId="60" xfId="0" applyFont="1" applyFill="1" applyBorder="1" applyAlignment="1">
      <alignment horizontal="center"/>
    </xf>
    <xf numFmtId="0" fontId="3" fillId="0" borderId="61" xfId="0" applyFont="1" applyBorder="1"/>
    <xf numFmtId="0" fontId="3" fillId="0" borderId="62" xfId="0" applyFont="1" applyBorder="1"/>
    <xf numFmtId="0" fontId="39" fillId="10" borderId="60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3" xfId="0" applyFont="1" applyBorder="1" applyAlignment="1">
      <alignment horizontal="center"/>
    </xf>
    <xf numFmtId="0" fontId="3" fillId="0" borderId="63" xfId="0" applyFont="1" applyBorder="1"/>
    <xf numFmtId="0" fontId="3" fillId="0" borderId="64" xfId="0" applyFont="1" applyBorder="1"/>
    <xf numFmtId="0" fontId="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7" t="s">
        <v>36</v>
      </c>
      <c r="Y14" s="808"/>
      <c r="Z14" s="808"/>
      <c r="AA14" s="808"/>
      <c r="AB14" s="808"/>
      <c r="AC14" s="808"/>
      <c r="AD14" s="808"/>
      <c r="AE14" s="808"/>
      <c r="AF14" s="8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7" t="s">
        <v>37</v>
      </c>
      <c r="C15" s="808"/>
      <c r="D15" s="808"/>
      <c r="E15" s="808"/>
      <c r="F15" s="808"/>
      <c r="G15" s="808"/>
      <c r="H15" s="808"/>
      <c r="I15" s="808"/>
      <c r="J15" s="809"/>
      <c r="K15" s="1"/>
      <c r="L15" s="1"/>
      <c r="M15" s="807" t="s">
        <v>38</v>
      </c>
      <c r="N15" s="808"/>
      <c r="O15" s="808"/>
      <c r="P15" s="808"/>
      <c r="Q15" s="808"/>
      <c r="R15" s="808"/>
      <c r="S15" s="808"/>
      <c r="T15" s="808"/>
      <c r="U15" s="80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7" t="s">
        <v>39</v>
      </c>
      <c r="AJ15" s="808"/>
      <c r="AK15" s="808"/>
      <c r="AL15" s="808"/>
      <c r="AM15" s="808"/>
      <c r="AN15" s="808"/>
      <c r="AO15" s="808"/>
      <c r="AP15" s="808"/>
      <c r="AQ15" s="80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0" t="s">
        <v>307</v>
      </c>
      <c r="C18" s="811"/>
      <c r="D18" s="811"/>
      <c r="E18" s="811"/>
      <c r="F18" s="811"/>
      <c r="G18" s="811"/>
      <c r="H18" s="811"/>
      <c r="I18" s="811"/>
      <c r="J18" s="811"/>
      <c r="L18" s="810" t="s">
        <v>308</v>
      </c>
      <c r="M18" s="811"/>
      <c r="N18" s="811"/>
      <c r="O18" s="811"/>
      <c r="P18" s="811"/>
      <c r="Q18" s="811"/>
      <c r="R18" s="811"/>
      <c r="S18" s="811"/>
      <c r="T18" s="811"/>
      <c r="V18" s="810" t="s">
        <v>309</v>
      </c>
      <c r="W18" s="811"/>
      <c r="X18" s="811"/>
      <c r="Y18" s="811"/>
      <c r="Z18" s="811"/>
      <c r="AA18" s="811"/>
      <c r="AB18" s="811"/>
      <c r="AC18" s="811"/>
      <c r="AD18" s="811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2" t="s">
        <v>552</v>
      </c>
      <c r="G2" s="823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4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7" t="s">
        <v>552</v>
      </c>
      <c r="F41" s="826"/>
      <c r="G41" s="827" t="s">
        <v>618</v>
      </c>
      <c r="H41" s="828"/>
      <c r="I41" s="828"/>
      <c r="J41" s="828"/>
      <c r="K41" s="828"/>
      <c r="L41" s="828"/>
      <c r="M41" s="828"/>
      <c r="N41" s="82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9" t="s">
        <v>619</v>
      </c>
      <c r="L42" s="811"/>
      <c r="M42" s="81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0">
        <f>+G114</f>
        <v>6.0871741676095334</v>
      </c>
      <c r="F46" s="833">
        <f>+L114*1000</f>
        <v>77.841777688967127</v>
      </c>
      <c r="G46" s="834">
        <v>6.0871741676095334</v>
      </c>
      <c r="H46" s="835" t="s">
        <v>628</v>
      </c>
      <c r="I46" s="835">
        <v>40670.462586675276</v>
      </c>
      <c r="J46" s="83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1"/>
      <c r="F47" s="825"/>
      <c r="G47" s="831"/>
      <c r="H47" s="811"/>
      <c r="I47" s="811"/>
      <c r="J47" s="82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2"/>
      <c r="F48" s="826"/>
      <c r="G48" s="832"/>
      <c r="H48" s="828"/>
      <c r="I48" s="828"/>
      <c r="J48" s="82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5" t="s">
        <v>658</v>
      </c>
      <c r="C106" s="813"/>
      <c r="D106" s="813"/>
      <c r="E106" s="813"/>
      <c r="F106" s="813"/>
      <c r="G106" s="813"/>
      <c r="H106" s="813"/>
      <c r="I106" s="813"/>
      <c r="J106" s="813"/>
      <c r="K106" s="813"/>
      <c r="L106" s="81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2" t="s">
        <v>660</v>
      </c>
      <c r="E107" s="813"/>
      <c r="F107" s="813"/>
      <c r="G107" s="813"/>
      <c r="H107" s="813"/>
      <c r="I107" s="813"/>
      <c r="J107" s="814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5" t="s">
        <v>701</v>
      </c>
      <c r="C123" s="813"/>
      <c r="D123" s="813"/>
      <c r="E123" s="813"/>
      <c r="F123" s="813"/>
      <c r="G123" s="813"/>
      <c r="H123" s="813"/>
      <c r="I123" s="813"/>
      <c r="J123" s="813"/>
      <c r="K123" s="813"/>
      <c r="L123" s="814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6"/>
      <c r="C140" s="817"/>
      <c r="D140" s="817"/>
      <c r="E140" s="818"/>
      <c r="F140" s="20"/>
      <c r="G140" s="819" t="s">
        <v>736</v>
      </c>
      <c r="H140" s="820"/>
      <c r="I140" s="82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7" t="s">
        <v>994</v>
      </c>
      <c r="E5" s="811"/>
      <c r="F5" s="811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8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1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9" t="s">
        <v>1006</v>
      </c>
      <c r="C45" s="12" t="s">
        <v>1018</v>
      </c>
    </row>
    <row r="46" spans="2:9" ht="15.75" customHeight="1" x14ac:dyDescent="0.25">
      <c r="B46" s="811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1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1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1045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1155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6" t="s">
        <v>1189</v>
      </c>
      <c r="E2" s="847"/>
      <c r="F2" s="847"/>
      <c r="G2" s="847"/>
      <c r="H2" s="848"/>
    </row>
    <row r="3" spans="1:23" x14ac:dyDescent="0.25">
      <c r="D3" s="426"/>
      <c r="E3" s="849" t="s">
        <v>1190</v>
      </c>
      <c r="F3" s="850"/>
      <c r="G3" s="849" t="s">
        <v>1191</v>
      </c>
      <c r="H3" s="850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1" t="s">
        <v>1199</v>
      </c>
      <c r="O11" s="811"/>
      <c r="P11" s="811"/>
      <c r="Q11" s="811"/>
      <c r="R11" s="811"/>
      <c r="S11" s="811"/>
      <c r="T11" s="811"/>
      <c r="U11" s="811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0" t="s">
        <v>7</v>
      </c>
      <c r="H59" s="811"/>
      <c r="J59" s="852" t="s">
        <v>686</v>
      </c>
      <c r="K59" s="811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0" t="s">
        <v>1290</v>
      </c>
      <c r="F103" s="811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3" t="s">
        <v>1334</v>
      </c>
      <c r="O37" s="808"/>
      <c r="P37" s="808"/>
      <c r="Q37" s="808"/>
      <c r="R37" s="808"/>
      <c r="S37" s="808"/>
      <c r="T37" s="808"/>
      <c r="U37" s="808"/>
      <c r="V37" s="808"/>
      <c r="W37" s="809"/>
      <c r="X37" s="492"/>
      <c r="Y37" s="492"/>
      <c r="Z37" s="492"/>
      <c r="AE37" s="854" t="s">
        <v>1335</v>
      </c>
      <c r="AF37" s="808"/>
      <c r="AG37" s="808"/>
      <c r="AH37" s="808"/>
      <c r="AI37" s="808"/>
      <c r="AJ37" s="808"/>
      <c r="AK37" s="808"/>
      <c r="AL37" s="808"/>
      <c r="AM37" s="808"/>
      <c r="AN37" s="809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3" t="s">
        <v>1334</v>
      </c>
      <c r="O86" s="808"/>
      <c r="P86" s="808"/>
      <c r="Q86" s="808"/>
      <c r="R86" s="808"/>
      <c r="S86" s="808"/>
      <c r="T86" s="808"/>
      <c r="U86" s="808"/>
      <c r="V86" s="808"/>
      <c r="W86" s="809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3" t="s">
        <v>1334</v>
      </c>
      <c r="O115" s="808"/>
      <c r="P115" s="808"/>
      <c r="Q115" s="808"/>
      <c r="R115" s="808"/>
      <c r="S115" s="808"/>
      <c r="T115" s="808"/>
      <c r="U115" s="808"/>
      <c r="V115" s="808"/>
      <c r="W115" s="80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O174" workbookViewId="0">
      <selection activeCell="AB184" sqref="AB184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55">
        <v>2019</v>
      </c>
      <c r="AC3" s="808"/>
      <c r="AD3" s="808"/>
      <c r="AE3" s="808"/>
      <c r="AF3" s="80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5"/>
      <c r="AB33" s="808"/>
      <c r="AC33" s="808"/>
      <c r="AD33" s="808"/>
      <c r="AE33" s="808"/>
      <c r="AF33" s="808"/>
      <c r="AG33" s="808"/>
      <c r="AH33" s="808"/>
      <c r="AI33" s="808"/>
      <c r="AJ33" s="808"/>
      <c r="AK33" s="808"/>
      <c r="AL33" s="808"/>
      <c r="AM33" s="80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6" t="s">
        <v>1413</v>
      </c>
      <c r="S64" s="808"/>
      <c r="T64" s="808"/>
      <c r="U64" s="808"/>
      <c r="V64" s="809"/>
      <c r="W64" s="857" t="s">
        <v>1414</v>
      </c>
      <c r="X64" s="808"/>
      <c r="Y64" s="808"/>
      <c r="Z64" s="809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58" t="s">
        <v>1419</v>
      </c>
      <c r="AJ65" s="840"/>
      <c r="AK65" s="840"/>
      <c r="AL65" s="840"/>
      <c r="AM65" s="840"/>
      <c r="AN65" s="840"/>
      <c r="AO65" s="840"/>
      <c r="AP65" s="840"/>
      <c r="AQ65" s="840"/>
      <c r="AR65" s="840"/>
      <c r="AS65" s="840"/>
      <c r="AT65" s="840"/>
      <c r="AU65" s="840"/>
      <c r="AV65" s="823"/>
      <c r="AW65" s="858" t="s">
        <v>1420</v>
      </c>
      <c r="AX65" s="840"/>
      <c r="AY65" s="840"/>
      <c r="AZ65" s="840"/>
      <c r="BA65" s="840"/>
      <c r="BB65" s="840"/>
      <c r="BC65" s="840"/>
      <c r="BD65" s="840"/>
      <c r="BE65" s="840"/>
      <c r="BF65" s="840"/>
      <c r="BG65" s="840"/>
      <c r="BH65" s="840"/>
      <c r="BI65" s="840"/>
      <c r="BJ65" s="823"/>
      <c r="BK65" s="858" t="s">
        <v>1421</v>
      </c>
      <c r="BL65" s="840"/>
      <c r="BM65" s="840"/>
      <c r="BN65" s="840"/>
      <c r="BO65" s="840"/>
      <c r="BP65" s="840"/>
      <c r="BQ65" s="840"/>
      <c r="BR65" s="840"/>
      <c r="BS65" s="840"/>
      <c r="BT65" s="840"/>
      <c r="BU65" s="840"/>
      <c r="BV65" s="840"/>
      <c r="BW65" s="840"/>
      <c r="BX65" s="823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6" t="s">
        <v>1413</v>
      </c>
      <c r="S96" s="808"/>
      <c r="T96" s="808"/>
      <c r="U96" s="808"/>
      <c r="V96" s="809"/>
      <c r="W96" s="857" t="s">
        <v>1414</v>
      </c>
      <c r="X96" s="808"/>
      <c r="Y96" s="808"/>
      <c r="Z96" s="809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59" t="s">
        <v>1446</v>
      </c>
      <c r="AJ97" s="840"/>
      <c r="AK97" s="840"/>
      <c r="AL97" s="840"/>
      <c r="AM97" s="840"/>
      <c r="AN97" s="840"/>
      <c r="AO97" s="840"/>
      <c r="AP97" s="840"/>
      <c r="AQ97" s="840"/>
      <c r="AR97" s="840"/>
      <c r="AS97" s="840"/>
      <c r="AT97" s="840"/>
      <c r="AU97" s="840"/>
      <c r="AV97" s="823"/>
      <c r="AW97" s="859" t="s">
        <v>1447</v>
      </c>
      <c r="AX97" s="840"/>
      <c r="AY97" s="840"/>
      <c r="AZ97" s="840"/>
      <c r="BA97" s="840"/>
      <c r="BB97" s="840"/>
      <c r="BC97" s="840"/>
      <c r="BD97" s="840"/>
      <c r="BE97" s="840"/>
      <c r="BF97" s="840"/>
      <c r="BG97" s="840"/>
      <c r="BH97" s="840"/>
      <c r="BI97" s="840"/>
      <c r="BJ97" s="823"/>
      <c r="BK97" s="859" t="s">
        <v>1448</v>
      </c>
      <c r="BL97" s="840"/>
      <c r="BM97" s="840"/>
      <c r="BN97" s="840"/>
      <c r="BO97" s="840"/>
      <c r="BP97" s="840"/>
      <c r="BQ97" s="840"/>
      <c r="BR97" s="840"/>
      <c r="BS97" s="840"/>
      <c r="BT97" s="840"/>
      <c r="BU97" s="840"/>
      <c r="BV97" s="840"/>
      <c r="BW97" s="840"/>
      <c r="BX97" s="82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60" t="s">
        <v>1478</v>
      </c>
      <c r="K116" s="861"/>
      <c r="L116" s="861"/>
      <c r="M116" s="861"/>
      <c r="N116" s="861"/>
      <c r="O116" s="861"/>
      <c r="P116" s="861"/>
      <c r="Q116" s="861"/>
      <c r="R116" s="861"/>
      <c r="S116" s="861"/>
      <c r="T116" s="861"/>
      <c r="U116" s="861"/>
      <c r="V116" s="861"/>
      <c r="W116" s="861"/>
      <c r="X116" s="861"/>
      <c r="Y116" s="861"/>
      <c r="Z116" s="861"/>
      <c r="AA116" s="861"/>
      <c r="AB116" s="861"/>
      <c r="AC116" s="861"/>
      <c r="AD116" s="861"/>
      <c r="AE116" s="861"/>
      <c r="AF116" s="861"/>
      <c r="AG116" s="862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3" t="s">
        <v>1490</v>
      </c>
      <c r="K138" s="861"/>
      <c r="L138" s="861"/>
      <c r="M138" s="861"/>
      <c r="N138" s="861"/>
      <c r="O138" s="861"/>
      <c r="P138" s="861"/>
      <c r="Q138" s="861"/>
      <c r="R138" s="861"/>
      <c r="S138" s="861"/>
      <c r="T138" s="861"/>
      <c r="U138" s="861"/>
      <c r="V138" s="861"/>
      <c r="W138" s="861"/>
      <c r="X138" s="861"/>
      <c r="Y138" s="861"/>
      <c r="Z138" s="861"/>
      <c r="AA138" s="861"/>
      <c r="AB138" s="861"/>
      <c r="AC138" s="861"/>
      <c r="AD138" s="861"/>
      <c r="AE138" s="861"/>
      <c r="AF138" s="861"/>
      <c r="AG138" s="862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12" t="s">
        <v>1492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3" t="s">
        <v>1496</v>
      </c>
      <c r="K152" s="861"/>
      <c r="L152" s="861"/>
      <c r="M152" s="861"/>
      <c r="N152" s="861"/>
      <c r="O152" s="861"/>
      <c r="P152" s="861"/>
      <c r="Q152" s="861"/>
      <c r="R152" s="861"/>
      <c r="S152" s="861"/>
      <c r="T152" s="861"/>
      <c r="U152" s="861"/>
      <c r="V152" s="861"/>
      <c r="W152" s="861"/>
      <c r="X152" s="861"/>
      <c r="Y152" s="861"/>
      <c r="Z152" s="861"/>
      <c r="AA152" s="861"/>
      <c r="AB152" s="861"/>
      <c r="AC152" s="861"/>
      <c r="AD152" s="861"/>
      <c r="AE152" s="861"/>
      <c r="AF152" s="861"/>
      <c r="AG152" s="862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2" t="s">
        <v>1501</v>
      </c>
      <c r="O155" s="811"/>
      <c r="P155" s="852" t="s">
        <v>1501</v>
      </c>
      <c r="Q155" s="811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60" t="s">
        <v>1508</v>
      </c>
      <c r="K169" s="861"/>
      <c r="L169" s="861"/>
      <c r="M169" s="861"/>
      <c r="N169" s="861"/>
      <c r="O169" s="861"/>
      <c r="P169" s="861"/>
      <c r="Q169" s="861"/>
      <c r="R169" s="861"/>
      <c r="S169" s="861"/>
      <c r="T169" s="861"/>
      <c r="U169" s="861"/>
      <c r="V169" s="861"/>
      <c r="W169" s="861"/>
      <c r="X169" s="861"/>
      <c r="Y169" s="861"/>
      <c r="Z169" s="861"/>
      <c r="AA169" s="861"/>
      <c r="AB169" s="861"/>
      <c r="AC169" s="861"/>
      <c r="AD169" s="861"/>
      <c r="AE169" s="861"/>
      <c r="AF169" s="861"/>
      <c r="AG169" s="862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2" t="s">
        <v>1509</v>
      </c>
      <c r="K174" s="811"/>
      <c r="L174" s="811"/>
      <c r="M174" s="811"/>
      <c r="N174" s="811"/>
      <c r="O174" s="81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60" t="s">
        <v>1534</v>
      </c>
      <c r="K203" s="861"/>
      <c r="L203" s="861"/>
      <c r="M203" s="861"/>
      <c r="N203" s="861"/>
      <c r="O203" s="861"/>
      <c r="P203" s="861"/>
      <c r="Q203" s="861"/>
      <c r="R203" s="861"/>
      <c r="S203" s="861"/>
      <c r="T203" s="861"/>
      <c r="U203" s="861"/>
      <c r="V203" s="861"/>
      <c r="W203" s="861"/>
      <c r="X203" s="861"/>
      <c r="Y203" s="861"/>
      <c r="Z203" s="861"/>
      <c r="AA203" s="861"/>
      <c r="AB203" s="861"/>
      <c r="AC203" s="861"/>
      <c r="AD203" s="861"/>
      <c r="AE203" s="861"/>
      <c r="AF203" s="861"/>
      <c r="AG203" s="862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2" t="s">
        <v>1535</v>
      </c>
      <c r="P206" s="811"/>
      <c r="Q206" s="811"/>
      <c r="R206" s="811"/>
      <c r="T206" s="810" t="s">
        <v>1536</v>
      </c>
      <c r="U206" s="811"/>
      <c r="V206" s="811"/>
      <c r="W206" s="811"/>
      <c r="Z206" s="864" t="s">
        <v>1537</v>
      </c>
      <c r="AA206" s="808"/>
      <c r="AB206" s="808"/>
      <c r="AC206" s="80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7" t="s">
        <v>1539</v>
      </c>
      <c r="P218" s="808"/>
      <c r="Q218" s="809"/>
      <c r="T218" s="810" t="s">
        <v>1536</v>
      </c>
      <c r="U218" s="811"/>
      <c r="V218" s="811"/>
      <c r="W218" s="811"/>
      <c r="Z218" s="856" t="s">
        <v>1540</v>
      </c>
      <c r="AA218" s="808"/>
      <c r="AB218" s="80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DJ1" workbookViewId="0">
      <selection activeCell="DK9" sqref="DK9:DK14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4.8554687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10.71093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5" t="s">
        <v>1541</v>
      </c>
      <c r="D3" s="811"/>
      <c r="E3" s="811"/>
      <c r="F3" s="811"/>
      <c r="G3" s="811"/>
      <c r="H3" s="811"/>
      <c r="I3" s="658"/>
      <c r="K3" s="116"/>
      <c r="L3" s="865" t="s">
        <v>1542</v>
      </c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659"/>
      <c r="Y3" s="659"/>
      <c r="Z3" s="659"/>
      <c r="AA3" s="659"/>
      <c r="AB3" s="658"/>
      <c r="AC3" s="380"/>
      <c r="AD3" s="116"/>
      <c r="AE3" s="865" t="s">
        <v>1543</v>
      </c>
      <c r="AF3" s="811"/>
      <c r="AG3" s="811"/>
      <c r="AH3" s="811"/>
      <c r="AI3" s="811"/>
      <c r="AJ3" s="811"/>
      <c r="AK3" s="811"/>
      <c r="AL3" s="656"/>
      <c r="AM3" s="1"/>
      <c r="AN3" s="866" t="s">
        <v>1544</v>
      </c>
      <c r="AO3" s="808"/>
      <c r="AP3" s="808"/>
      <c r="AQ3" s="808"/>
      <c r="AR3" s="808"/>
      <c r="AS3" s="808"/>
      <c r="AT3" s="808"/>
      <c r="AU3" s="808"/>
      <c r="AV3" s="808"/>
      <c r="AW3" s="808"/>
      <c r="AX3" s="808"/>
      <c r="AY3" s="808"/>
      <c r="AZ3" s="808"/>
      <c r="BA3" s="808"/>
      <c r="BB3" s="808"/>
      <c r="BC3" s="808"/>
      <c r="BD3" s="808"/>
      <c r="BE3" s="808"/>
      <c r="BF3" s="808"/>
      <c r="BG3" s="808"/>
      <c r="BH3" s="808"/>
      <c r="BI3" s="808"/>
      <c r="BJ3" s="809"/>
      <c r="BK3" s="43"/>
      <c r="BL3" s="116"/>
      <c r="BM3" s="865" t="s">
        <v>1545</v>
      </c>
      <c r="BN3" s="811"/>
      <c r="BO3" s="811"/>
      <c r="BP3" s="811"/>
      <c r="BQ3" s="811"/>
      <c r="BR3" s="811"/>
      <c r="BS3" s="811"/>
      <c r="BT3" s="811"/>
      <c r="BU3" s="659"/>
      <c r="BV3" s="659"/>
      <c r="BW3" s="659"/>
      <c r="BX3" s="656"/>
      <c r="BZ3" s="660"/>
      <c r="CA3" s="865" t="s">
        <v>1546</v>
      </c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288"/>
      <c r="CP3" s="305"/>
      <c r="CR3" s="116"/>
      <c r="CS3" s="865" t="s">
        <v>1547</v>
      </c>
      <c r="CT3" s="811"/>
      <c r="CU3" s="811"/>
      <c r="CV3" s="811"/>
      <c r="CW3" s="811"/>
      <c r="CX3" s="811"/>
      <c r="CY3" s="811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8" t="s">
        <v>1549</v>
      </c>
      <c r="M5" s="811"/>
      <c r="N5" s="811"/>
      <c r="O5" s="811"/>
      <c r="P5" s="661"/>
      <c r="Q5" s="868" t="s">
        <v>1550</v>
      </c>
      <c r="R5" s="811"/>
      <c r="S5" s="811"/>
      <c r="T5" s="661"/>
      <c r="U5" s="868" t="s">
        <v>1551</v>
      </c>
      <c r="V5" s="811"/>
      <c r="W5" s="661"/>
      <c r="X5" s="665"/>
      <c r="Y5" s="867" t="s">
        <v>1552</v>
      </c>
      <c r="Z5" s="808"/>
      <c r="AA5" s="809"/>
      <c r="AB5" s="663"/>
      <c r="AC5" s="380"/>
      <c r="AD5" s="662"/>
      <c r="AE5" s="868" t="s">
        <v>1553</v>
      </c>
      <c r="AF5" s="811"/>
      <c r="AG5" s="811"/>
      <c r="AH5" s="661"/>
      <c r="AI5" s="868" t="s">
        <v>1554</v>
      </c>
      <c r="AJ5" s="811"/>
      <c r="AK5" s="811"/>
      <c r="AL5" s="663"/>
      <c r="AM5" s="666"/>
      <c r="AN5" s="868" t="s">
        <v>1555</v>
      </c>
      <c r="AO5" s="811"/>
      <c r="AP5" s="811"/>
      <c r="AQ5" s="811"/>
      <c r="AR5" s="666"/>
      <c r="AS5" s="867" t="s">
        <v>1556</v>
      </c>
      <c r="AT5" s="808"/>
      <c r="AU5" s="808"/>
      <c r="AV5" s="808"/>
      <c r="AW5" s="808"/>
      <c r="AX5" s="808"/>
      <c r="AY5" s="808"/>
      <c r="AZ5" s="809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8" t="s">
        <v>1558</v>
      </c>
      <c r="BN5" s="811"/>
      <c r="BO5" s="811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9" t="s">
        <v>1561</v>
      </c>
      <c r="CB5" s="870"/>
      <c r="CC5" s="870"/>
      <c r="CD5" s="870"/>
      <c r="CE5" s="870"/>
      <c r="CF5" s="870"/>
      <c r="CG5" s="871"/>
      <c r="CH5" s="666"/>
      <c r="CI5" s="868" t="s">
        <v>1562</v>
      </c>
      <c r="CJ5" s="811"/>
      <c r="CK5" s="811"/>
      <c r="CL5" s="811"/>
      <c r="CM5" s="811"/>
      <c r="CN5" s="811"/>
      <c r="CO5" s="811"/>
      <c r="CP5" s="671"/>
      <c r="CQ5" s="661"/>
      <c r="CR5" s="662"/>
      <c r="CS5" s="869" t="s">
        <v>1563</v>
      </c>
      <c r="CT5" s="870"/>
      <c r="CU5" s="870"/>
      <c r="CV5" s="870"/>
      <c r="CW5" s="870"/>
      <c r="CX5" s="870"/>
      <c r="CY5" s="870"/>
      <c r="CZ5" s="871"/>
      <c r="DA5" s="669" t="s">
        <v>1564</v>
      </c>
      <c r="DB5" s="665"/>
      <c r="DC5" s="665"/>
      <c r="DD5" s="867" t="s">
        <v>1565</v>
      </c>
      <c r="DE5" s="808"/>
      <c r="DF5" s="808"/>
      <c r="DG5" s="809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A23" s="661" t="s">
        <v>1567</v>
      </c>
      <c r="CB23" s="661"/>
      <c r="CC23" s="661"/>
      <c r="CD23" s="661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38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691" t="s">
        <v>312</v>
      </c>
      <c r="CB26" s="690" t="s">
        <v>881</v>
      </c>
      <c r="CC26" s="690" t="s">
        <v>882</v>
      </c>
      <c r="CD26" s="689" t="s">
        <v>930</v>
      </c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 t="str">
        <f>+PROCESS!N91</f>
        <v>COMPRA-ELC-COLO-CAM1</v>
      </c>
      <c r="CB27" s="1" t="s">
        <v>901</v>
      </c>
      <c r="CC27" s="12" t="str">
        <f>+CB10</f>
        <v>ELC-O-COL-CAM2-CAM3</v>
      </c>
      <c r="CD27" s="292">
        <v>1</v>
      </c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2" t="str">
        <f t="array" ref="CA28:CA31">+PROCESS!N92:N95</f>
        <v>COMPRA-ELC-COLO-CAM2-CAM3</v>
      </c>
      <c r="CB28" s="1" t="s">
        <v>901</v>
      </c>
      <c r="CC28" s="12" t="str">
        <f>+CB12</f>
        <v>ELC-O-COL-CAM2-CAM3</v>
      </c>
      <c r="CD28" s="292">
        <v>1</v>
      </c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2" t="str">
        <v>COMPRA-ELC-COLO-CAM4</v>
      </c>
      <c r="CB29" s="1" t="s">
        <v>901</v>
      </c>
      <c r="CC29" s="718" t="str">
        <f>+CB14</f>
        <v>ELC-O-COL-CAM4</v>
      </c>
      <c r="CD29" s="292">
        <v>1</v>
      </c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9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9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2" t="str">
        <v>COMPRA-ELC-COLO-CAM5</v>
      </c>
      <c r="CB30" s="1" t="s">
        <v>901</v>
      </c>
      <c r="CC30" s="718" t="str">
        <f>+CB16</f>
        <v>ELC-O-COL-CAM6</v>
      </c>
      <c r="CD30" s="292">
        <v>1</v>
      </c>
      <c r="CE30" s="390"/>
      <c r="CF30" s="390"/>
      <c r="CG30" s="390"/>
      <c r="CH30" s="390"/>
      <c r="CM30" s="720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9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9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2" t="str">
        <v>COMPRA-ELC-COLO-CAM6</v>
      </c>
      <c r="CB31" s="1" t="s">
        <v>901</v>
      </c>
      <c r="CC31" s="718" t="str">
        <f>+CB18</f>
        <v>ELC-O-COL-CAM7</v>
      </c>
      <c r="CD31" s="292">
        <v>1</v>
      </c>
      <c r="CE31" s="390"/>
      <c r="CF31" s="390"/>
      <c r="CG31" s="390"/>
      <c r="CH31" s="390"/>
      <c r="CM31" s="720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9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9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D32" s="292"/>
      <c r="CE32" s="390"/>
      <c r="CF32" s="390"/>
      <c r="CG32" s="390"/>
      <c r="CH32" s="390"/>
      <c r="CM32" s="720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1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1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D33" s="292"/>
      <c r="CE33" s="1"/>
      <c r="CF33" s="1"/>
      <c r="CG33" s="1"/>
      <c r="CH33" s="1"/>
      <c r="CM33" s="720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9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9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2"/>
      <c r="V35" s="722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3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C37" s="12" t="s">
        <v>556</v>
      </c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38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337" t="s">
        <v>312</v>
      </c>
      <c r="CB39" s="337" t="s">
        <v>882</v>
      </c>
      <c r="CC39" s="337" t="s">
        <v>1056</v>
      </c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 t="str">
        <f>+CA27</f>
        <v>COMPRA-ELC-COLO-CAM1</v>
      </c>
      <c r="CB40" s="1" t="str">
        <f>+COMM!AK20</f>
        <v>CO2e-CAM1</v>
      </c>
      <c r="CC40" s="222">
        <f>+'3. Scope3'!$G$19</f>
        <v>46.111111111111114</v>
      </c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2" t="str">
        <f>+(CA28)</f>
        <v>COMPRA-ELC-COLO-CAM2-CAM3</v>
      </c>
      <c r="CB41" s="12" t="str">
        <f t="array" ref="CB41:CB44">+DL23:DL26</f>
        <v>CO2e-CAM2-CAM3</v>
      </c>
      <c r="CC41" s="222">
        <f>+'3. Scope3'!$G$19</f>
        <v>46.111111111111114</v>
      </c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2" t="str">
        <f t="shared" ref="CA42:CA44" si="22">+(CA29)</f>
        <v>COMPRA-ELC-COLO-CAM4</v>
      </c>
      <c r="CB42" s="12" t="str">
        <v>CO2e-CAM4</v>
      </c>
      <c r="CC42" s="222">
        <f>+'3. Scope3'!$G$19</f>
        <v>46.111111111111114</v>
      </c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4" t="str">
        <f>+AP9</f>
        <v>FUEL-GAS-CAM1</v>
      </c>
      <c r="AP43" s="337" t="str">
        <f>+AP16</f>
        <v>FUEL-DSL-CAM1</v>
      </c>
      <c r="AQ43" s="725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2" t="str">
        <f t="shared" si="22"/>
        <v>COMPRA-ELC-COLO-CAM5</v>
      </c>
      <c r="CB43" s="12" t="str">
        <v>CO2e-CAM5</v>
      </c>
      <c r="CC43" s="222">
        <f>+'3. Scope3'!$G$19</f>
        <v>46.111111111111114</v>
      </c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2" t="str">
        <f t="shared" si="22"/>
        <v>COMPRA-ELC-COLO-CAM6</v>
      </c>
      <c r="CB44" s="12" t="str">
        <v>CO2e-CAM6</v>
      </c>
      <c r="CC44" s="222">
        <f>+'3. Scope3'!$G$19</f>
        <v>46.111111111111114</v>
      </c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C45" s="222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C46" s="222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4" t="str">
        <f>+AP10</f>
        <v>FUEL-GAS-CAM2</v>
      </c>
      <c r="AP48" s="337" t="str">
        <f>+AP17</f>
        <v>FUEL-DSL-CAM2</v>
      </c>
      <c r="AQ48" s="725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6">
        <f t="shared" ref="AO49:AQ49" si="23">+AO44</f>
        <v>55.539114956987063</v>
      </c>
      <c r="AP49" s="390">
        <f t="shared" si="23"/>
        <v>75.166375708662926</v>
      </c>
      <c r="AQ49" s="370">
        <f t="shared" si="23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4" t="str">
        <f>+AP11</f>
        <v>FUEL-GAS-CAM3</v>
      </c>
      <c r="AP52" s="337" t="str">
        <f>+AP18</f>
        <v>FUEL-DSL-CAM3</v>
      </c>
      <c r="AQ52" s="725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6">
        <f t="shared" ref="AO53:AQ53" si="24">+AO44</f>
        <v>55.539114956987063</v>
      </c>
      <c r="AP53" s="390">
        <f t="shared" si="24"/>
        <v>75.166375708662926</v>
      </c>
      <c r="AQ53" s="370">
        <f t="shared" si="24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4" t="str">
        <f>+AP12</f>
        <v>FUEL-GAS-CAM4</v>
      </c>
      <c r="AP56" s="337" t="str">
        <f>+AP19</f>
        <v>FUEL-DSL-CAM4</v>
      </c>
      <c r="AQ56" s="725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6">
        <f t="shared" ref="AO57:AQ57" si="25">+AO44</f>
        <v>55.539114956987063</v>
      </c>
      <c r="AP57" s="390">
        <f t="shared" si="25"/>
        <v>75.166375708662926</v>
      </c>
      <c r="AQ57" s="370">
        <f t="shared" si="25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4" t="str">
        <f>+AP13</f>
        <v>FUEL-GAS-CAM5</v>
      </c>
      <c r="AP60" s="337" t="str">
        <f>+AP20</f>
        <v>FUEL-DSL-CAM5</v>
      </c>
      <c r="AQ60" s="725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6">
        <f t="shared" ref="AO61:AQ61" si="26">+AO44</f>
        <v>55.539114956987063</v>
      </c>
      <c r="AP61" s="390">
        <f t="shared" si="26"/>
        <v>75.166375708662926</v>
      </c>
      <c r="AQ61" s="370">
        <f t="shared" si="26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4" t="str">
        <f>+AP14</f>
        <v>FUEL-GAS-CAM6</v>
      </c>
      <c r="AP64" s="337" t="str">
        <f>+AP21</f>
        <v>FUEL-DSL-CAM6</v>
      </c>
      <c r="AQ64" s="725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6">
        <f t="shared" ref="AO65:AQ65" si="27">+AO44</f>
        <v>55.539114956987063</v>
      </c>
      <c r="AP65" s="390">
        <f t="shared" si="27"/>
        <v>75.166375708662926</v>
      </c>
      <c r="AQ65" s="370">
        <f t="shared" si="27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4" t="str">
        <f>+AP15</f>
        <v>FUEL-GAS-CAM7</v>
      </c>
      <c r="AP69" s="337" t="str">
        <f>+AP22</f>
        <v>FUEL-DSL-CAM7</v>
      </c>
      <c r="AQ69" s="725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8">+AO44</f>
        <v>55.539114956987063</v>
      </c>
      <c r="AP70" s="390">
        <f t="shared" si="28"/>
        <v>75.166375708662926</v>
      </c>
      <c r="AQ70" s="370">
        <f t="shared" si="28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A978" s="1"/>
      <c r="CB978" s="1"/>
      <c r="CC978" s="1"/>
      <c r="CD978" s="1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A979" s="1"/>
      <c r="CB979" s="1"/>
      <c r="CC979" s="1"/>
      <c r="CD979" s="1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A980" s="1"/>
      <c r="CB980" s="1"/>
      <c r="CC980" s="1"/>
      <c r="CD980" s="1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A981" s="1"/>
      <c r="CB981" s="1"/>
      <c r="CC981" s="1"/>
      <c r="CD981" s="1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A982" s="1"/>
      <c r="CB982" s="1"/>
      <c r="CC982" s="1"/>
      <c r="CD982" s="1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A983" s="1"/>
      <c r="CB983" s="1"/>
      <c r="CC983" s="1"/>
      <c r="CD983" s="1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A984" s="1"/>
      <c r="CB984" s="1"/>
      <c r="CC984" s="1"/>
      <c r="CD984" s="1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A985" s="1"/>
      <c r="CB985" s="1"/>
      <c r="CC985" s="1"/>
      <c r="CD985" s="1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A986" s="1"/>
      <c r="CB986" s="1"/>
      <c r="CC986" s="1"/>
      <c r="CD986" s="1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A987" s="1"/>
      <c r="CB987" s="1"/>
      <c r="CC987" s="1"/>
      <c r="CD987" s="1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A988" s="1"/>
      <c r="CB988" s="1"/>
      <c r="CC988" s="1"/>
      <c r="CD988" s="1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A989" s="1"/>
      <c r="CB989" s="1"/>
      <c r="CC989" s="1"/>
      <c r="CD989" s="1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A990" s="1"/>
      <c r="CB990" s="1"/>
      <c r="CC990" s="1"/>
      <c r="CD990" s="1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A991" s="1"/>
      <c r="CB991" s="1"/>
      <c r="CC991" s="1"/>
      <c r="CD991" s="1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A992" s="1"/>
      <c r="CB992" s="1"/>
      <c r="CC992" s="1"/>
      <c r="CD992" s="1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A993" s="1"/>
      <c r="CB993" s="1"/>
      <c r="CC993" s="1"/>
      <c r="CD993" s="1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A994" s="1"/>
      <c r="CB994" s="1"/>
      <c r="CC994" s="1"/>
      <c r="CD994" s="1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A995" s="1"/>
      <c r="CB995" s="1"/>
      <c r="CC995" s="1"/>
      <c r="CD995" s="1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A996" s="1"/>
      <c r="CB996" s="1"/>
      <c r="CC996" s="1"/>
      <c r="CD996" s="1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A997" s="1"/>
      <c r="CB997" s="1"/>
      <c r="CC997" s="1"/>
      <c r="CD997" s="1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A998" s="1"/>
      <c r="CB998" s="1"/>
      <c r="CC998" s="1"/>
      <c r="CD998" s="1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A999" s="1"/>
      <c r="CB999" s="1"/>
      <c r="CC999" s="1"/>
      <c r="CD999" s="1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A1000" s="1"/>
      <c r="CB1000" s="1"/>
      <c r="CC1000" s="1"/>
      <c r="CD1000" s="1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7"/>
      <c r="I4" s="728"/>
      <c r="J4" s="728"/>
      <c r="K4" s="728"/>
      <c r="L4" s="728"/>
      <c r="M4" s="728"/>
      <c r="N4" s="729"/>
      <c r="O4" s="1"/>
      <c r="P4" s="727"/>
      <c r="Q4" s="728"/>
      <c r="R4" s="728"/>
      <c r="S4" s="728"/>
      <c r="T4" s="728"/>
      <c r="U4" s="728"/>
      <c r="V4" s="729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30"/>
      <c r="I5" s="1"/>
      <c r="J5" s="1"/>
      <c r="K5" s="1"/>
      <c r="L5" s="1"/>
      <c r="M5" s="1"/>
      <c r="N5" s="731"/>
      <c r="O5" s="1"/>
      <c r="P5" s="730"/>
      <c r="Q5" s="1"/>
      <c r="R5" s="1"/>
      <c r="S5" s="1"/>
      <c r="T5" s="1"/>
      <c r="U5" s="1"/>
      <c r="V5" s="73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30"/>
      <c r="I6" s="1"/>
      <c r="J6" s="841" t="s">
        <v>1577</v>
      </c>
      <c r="K6" s="840"/>
      <c r="L6" s="823"/>
      <c r="M6" s="732" t="s">
        <v>1578</v>
      </c>
      <c r="N6" s="731"/>
      <c r="O6" s="1"/>
      <c r="P6" s="730"/>
      <c r="Q6" s="1"/>
      <c r="R6" s="841" t="s">
        <v>1579</v>
      </c>
      <c r="S6" s="840"/>
      <c r="T6" s="823"/>
      <c r="U6" s="732" t="s">
        <v>1580</v>
      </c>
      <c r="V6" s="73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3" t="s">
        <v>1581</v>
      </c>
      <c r="E7" s="734" t="s">
        <v>1582</v>
      </c>
      <c r="F7" s="735" t="s">
        <v>1578</v>
      </c>
      <c r="G7" s="1"/>
      <c r="H7" s="730"/>
      <c r="I7" s="538"/>
      <c r="J7" s="736" t="s">
        <v>1492</v>
      </c>
      <c r="K7" s="737" t="s">
        <v>1583</v>
      </c>
      <c r="L7" s="738" t="s">
        <v>997</v>
      </c>
      <c r="M7" s="739" t="s">
        <v>997</v>
      </c>
      <c r="N7" s="731"/>
      <c r="O7" s="1"/>
      <c r="P7" s="730"/>
      <c r="Q7" s="538"/>
      <c r="R7" s="736" t="s">
        <v>1492</v>
      </c>
      <c r="S7" s="737" t="s">
        <v>1583</v>
      </c>
      <c r="T7" s="738" t="s">
        <v>997</v>
      </c>
      <c r="U7" s="739" t="s">
        <v>997</v>
      </c>
      <c r="V7" s="731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40" t="s">
        <v>1584</v>
      </c>
      <c r="D8" s="741">
        <f>+D9+D10+D11</f>
        <v>38.799999999999997</v>
      </c>
      <c r="E8" s="742"/>
      <c r="F8" s="743"/>
      <c r="G8" s="1"/>
      <c r="H8" s="730"/>
      <c r="I8" s="744" t="s">
        <v>1493</v>
      </c>
      <c r="J8" s="745">
        <f t="shared" ref="J8:L8" si="0">+SUM(J9:J11)</f>
        <v>16.216999999999999</v>
      </c>
      <c r="K8" s="746">
        <f t="shared" si="0"/>
        <v>22.582999999999998</v>
      </c>
      <c r="L8" s="747">
        <f t="shared" si="0"/>
        <v>38.799999999999997</v>
      </c>
      <c r="M8" s="748">
        <f>+SUM(M9:M12)</f>
        <v>1.9</v>
      </c>
      <c r="N8" s="731"/>
      <c r="O8" s="1"/>
      <c r="P8" s="730"/>
      <c r="Q8" s="744" t="s">
        <v>1493</v>
      </c>
      <c r="R8" s="745">
        <f t="shared" ref="R8:T8" si="1">+J8/1000</f>
        <v>1.6216999999999999E-2</v>
      </c>
      <c r="S8" s="746">
        <f t="shared" si="1"/>
        <v>2.2582999999999999E-2</v>
      </c>
      <c r="T8" s="746">
        <f t="shared" si="1"/>
        <v>3.8799999999999994E-2</v>
      </c>
      <c r="U8" s="748">
        <f t="shared" ref="U8:U12" si="2">+M8*(1/1000)*1000</f>
        <v>1.9</v>
      </c>
      <c r="V8" s="731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9" t="s">
        <v>1485</v>
      </c>
      <c r="D9" s="657">
        <v>14.3</v>
      </c>
      <c r="E9" s="656">
        <v>0.74</v>
      </c>
      <c r="F9" s="750">
        <v>0.3</v>
      </c>
      <c r="G9" s="1"/>
      <c r="H9" s="730"/>
      <c r="I9" s="751" t="s">
        <v>1485</v>
      </c>
      <c r="J9" s="752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3">
        <v>0.3</v>
      </c>
      <c r="N9" s="731"/>
      <c r="O9" s="1"/>
      <c r="P9" s="730"/>
      <c r="Q9" s="751" t="s">
        <v>1485</v>
      </c>
      <c r="R9" s="752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3">
        <f t="shared" si="2"/>
        <v>0.3</v>
      </c>
      <c r="V9" s="731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9" t="s">
        <v>1486</v>
      </c>
      <c r="D10" s="657">
        <v>5.3</v>
      </c>
      <c r="E10" s="656">
        <v>0.23</v>
      </c>
      <c r="F10" s="750">
        <v>0.4</v>
      </c>
      <c r="G10" s="1"/>
      <c r="H10" s="730"/>
      <c r="I10" s="751" t="s">
        <v>1494</v>
      </c>
      <c r="J10" s="752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3">
        <v>0.4</v>
      </c>
      <c r="N10" s="731"/>
      <c r="O10" s="1"/>
      <c r="P10" s="730"/>
      <c r="Q10" s="751" t="s">
        <v>1494</v>
      </c>
      <c r="R10" s="752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3">
        <f t="shared" si="2"/>
        <v>0.4</v>
      </c>
      <c r="V10" s="731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9" t="s">
        <v>1487</v>
      </c>
      <c r="D11" s="657">
        <v>19.2</v>
      </c>
      <c r="E11" s="656">
        <v>0.23</v>
      </c>
      <c r="F11" s="750">
        <v>0.5</v>
      </c>
      <c r="G11" s="1"/>
      <c r="H11" s="730"/>
      <c r="I11" s="754" t="s">
        <v>1487</v>
      </c>
      <c r="J11" s="752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3">
        <v>0.5</v>
      </c>
      <c r="N11" s="731"/>
      <c r="O11" s="1"/>
      <c r="P11" s="730"/>
      <c r="Q11" s="754" t="s">
        <v>1487</v>
      </c>
      <c r="R11" s="752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3">
        <f t="shared" si="2"/>
        <v>0.5</v>
      </c>
      <c r="V11" s="731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5" t="s">
        <v>1585</v>
      </c>
      <c r="D12" s="756">
        <v>16.100000000000001</v>
      </c>
      <c r="E12" s="757">
        <f>+SUMPRODUCT(D9:D11,E9:E11)</f>
        <v>16.216999999999999</v>
      </c>
      <c r="F12" s="758">
        <v>0.7</v>
      </c>
      <c r="G12" s="1"/>
      <c r="H12" s="730"/>
      <c r="I12" s="759" t="s">
        <v>1495</v>
      </c>
      <c r="J12" s="760">
        <f>+J8</f>
        <v>16.216999999999999</v>
      </c>
      <c r="K12" s="411"/>
      <c r="L12" s="761"/>
      <c r="M12" s="762">
        <v>0.7</v>
      </c>
      <c r="N12" s="731"/>
      <c r="O12" s="1"/>
      <c r="P12" s="730"/>
      <c r="Q12" s="759" t="s">
        <v>1495</v>
      </c>
      <c r="R12" s="760">
        <f>+R8</f>
        <v>1.6216999999999999E-2</v>
      </c>
      <c r="S12" s="411"/>
      <c r="T12" s="761"/>
      <c r="U12" s="762">
        <f t="shared" si="2"/>
        <v>0.7</v>
      </c>
      <c r="V12" s="731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3" t="s">
        <v>1581</v>
      </c>
      <c r="E13" s="764" t="s">
        <v>1582</v>
      </c>
      <c r="F13" s="765" t="s">
        <v>1578</v>
      </c>
      <c r="G13" s="1"/>
      <c r="H13" s="730"/>
      <c r="I13" s="1"/>
      <c r="J13" s="1"/>
      <c r="K13" s="1"/>
      <c r="L13" s="1"/>
      <c r="M13" s="1"/>
      <c r="N13" s="731"/>
      <c r="O13" s="1"/>
      <c r="P13" s="730"/>
      <c r="Q13" s="1"/>
      <c r="R13" s="1"/>
      <c r="S13" s="1"/>
      <c r="T13" s="1"/>
      <c r="U13" s="1"/>
      <c r="V13" s="731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5" t="s">
        <v>1586</v>
      </c>
      <c r="D14" s="766">
        <v>4</v>
      </c>
      <c r="E14" s="1"/>
      <c r="F14" s="767">
        <v>0.3</v>
      </c>
      <c r="G14" s="1"/>
      <c r="H14" s="730"/>
      <c r="I14" s="1"/>
      <c r="J14" s="1"/>
      <c r="K14" s="1"/>
      <c r="L14" s="1"/>
      <c r="M14" s="1"/>
      <c r="N14" s="731"/>
      <c r="O14" s="1"/>
      <c r="P14" s="730"/>
      <c r="Q14" s="1"/>
      <c r="R14" s="1"/>
      <c r="S14" s="1"/>
      <c r="T14" s="1"/>
      <c r="U14" s="1"/>
      <c r="V14" s="731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3" t="s">
        <v>1515</v>
      </c>
      <c r="D15" s="657">
        <v>4.5999999999999996</v>
      </c>
      <c r="E15" s="656">
        <v>1</v>
      </c>
      <c r="F15" s="750">
        <v>0.3</v>
      </c>
      <c r="G15" s="1"/>
      <c r="H15" s="730"/>
      <c r="I15" s="1"/>
      <c r="J15" s="1"/>
      <c r="K15" s="1"/>
      <c r="L15" s="1"/>
      <c r="M15" s="1"/>
      <c r="N15" s="731"/>
      <c r="O15" s="216"/>
      <c r="P15" s="730"/>
      <c r="Q15" s="1"/>
      <c r="R15" s="1"/>
      <c r="S15" s="1"/>
      <c r="T15" s="1"/>
      <c r="U15" s="1"/>
      <c r="V15" s="731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3" t="s">
        <v>1517</v>
      </c>
      <c r="D16" s="657">
        <v>3.9</v>
      </c>
      <c r="E16" s="656">
        <v>1</v>
      </c>
      <c r="F16" s="750">
        <v>0.3</v>
      </c>
      <c r="G16" s="1"/>
      <c r="H16" s="730"/>
      <c r="I16" s="1"/>
      <c r="J16" s="768" t="s">
        <v>1577</v>
      </c>
      <c r="K16" s="732" t="s">
        <v>1578</v>
      </c>
      <c r="L16" s="1"/>
      <c r="M16" s="1"/>
      <c r="N16" s="731"/>
      <c r="O16" s="1"/>
      <c r="P16" s="730"/>
      <c r="Q16" s="1"/>
      <c r="R16" s="768" t="s">
        <v>1579</v>
      </c>
      <c r="S16" s="732" t="s">
        <v>1578</v>
      </c>
      <c r="T16" s="1"/>
      <c r="U16" s="1"/>
      <c r="V16" s="731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2" t="s">
        <v>1587</v>
      </c>
      <c r="D17" s="657">
        <v>1.1000000000000001</v>
      </c>
      <c r="E17" s="656">
        <v>1</v>
      </c>
      <c r="F17" s="758">
        <v>0.3</v>
      </c>
      <c r="G17" s="1"/>
      <c r="H17" s="730"/>
      <c r="I17" s="756" t="s">
        <v>1588</v>
      </c>
      <c r="J17" s="769">
        <v>4</v>
      </c>
      <c r="K17" s="770">
        <v>0.3</v>
      </c>
      <c r="L17" s="1"/>
      <c r="M17" s="1"/>
      <c r="N17" s="731"/>
      <c r="O17" s="1"/>
      <c r="P17" s="730"/>
      <c r="Q17" s="756" t="s">
        <v>1588</v>
      </c>
      <c r="R17" s="769">
        <f t="shared" ref="R17:R20" si="9">+J17/1000</f>
        <v>4.0000000000000001E-3</v>
      </c>
      <c r="S17" s="770">
        <f t="shared" ref="S17:S20" si="10">+K17*1000/1000</f>
        <v>0.3</v>
      </c>
      <c r="T17" s="1"/>
      <c r="U17" s="1"/>
      <c r="V17" s="73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3" t="s">
        <v>1581</v>
      </c>
      <c r="E18" s="764" t="s">
        <v>1582</v>
      </c>
      <c r="F18" s="765" t="s">
        <v>1578</v>
      </c>
      <c r="G18" s="1"/>
      <c r="H18" s="730"/>
      <c r="I18" s="751" t="s">
        <v>1589</v>
      </c>
      <c r="J18" s="771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1"/>
      <c r="O18" s="1"/>
      <c r="P18" s="730"/>
      <c r="Q18" s="751" t="s">
        <v>1589</v>
      </c>
      <c r="R18" s="771">
        <f t="shared" si="9"/>
        <v>4.5999999999999999E-3</v>
      </c>
      <c r="S18" s="321">
        <f t="shared" si="10"/>
        <v>0.3</v>
      </c>
      <c r="T18" s="1"/>
      <c r="U18" s="1"/>
      <c r="V18" s="73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40" t="s">
        <v>1590</v>
      </c>
      <c r="D19" s="772">
        <f>+SUM(D20:D26)</f>
        <v>84.449999999999989</v>
      </c>
      <c r="E19" s="734"/>
      <c r="F19" s="767">
        <f>+SUM(F20:F27)</f>
        <v>5.6703000000000001</v>
      </c>
      <c r="G19" s="1"/>
      <c r="H19" s="730"/>
      <c r="I19" s="751" t="s">
        <v>1591</v>
      </c>
      <c r="J19" s="771">
        <f t="shared" si="11"/>
        <v>3.9</v>
      </c>
      <c r="K19" s="321">
        <f t="shared" si="12"/>
        <v>0.3</v>
      </c>
      <c r="L19" s="1"/>
      <c r="M19" s="1"/>
      <c r="N19" s="731"/>
      <c r="O19" s="1"/>
      <c r="P19" s="730"/>
      <c r="Q19" s="751" t="s">
        <v>1591</v>
      </c>
      <c r="R19" s="771">
        <f t="shared" si="9"/>
        <v>3.8999999999999998E-3</v>
      </c>
      <c r="S19" s="321">
        <f t="shared" si="10"/>
        <v>0.3</v>
      </c>
      <c r="T19" s="1"/>
      <c r="U19" s="1"/>
      <c r="V19" s="73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9" t="s">
        <v>1551</v>
      </c>
      <c r="D20" s="657">
        <v>0.5</v>
      </c>
      <c r="E20" s="656"/>
      <c r="F20" s="750">
        <v>0.03</v>
      </c>
      <c r="G20" s="1"/>
      <c r="H20" s="730"/>
      <c r="I20" s="754" t="s">
        <v>1592</v>
      </c>
      <c r="J20" s="773">
        <f t="shared" si="11"/>
        <v>1.1000000000000001</v>
      </c>
      <c r="K20" s="325">
        <f t="shared" si="12"/>
        <v>0.3</v>
      </c>
      <c r="L20" s="1"/>
      <c r="M20" s="1"/>
      <c r="N20" s="731"/>
      <c r="O20" s="1"/>
      <c r="P20" s="730"/>
      <c r="Q20" s="754" t="s">
        <v>1592</v>
      </c>
      <c r="R20" s="773">
        <f t="shared" si="9"/>
        <v>1.1000000000000001E-3</v>
      </c>
      <c r="S20" s="325">
        <f t="shared" si="10"/>
        <v>0.3</v>
      </c>
      <c r="T20" s="1"/>
      <c r="U20" s="1"/>
      <c r="V20" s="73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9" t="s">
        <v>1593</v>
      </c>
      <c r="D21" s="657">
        <v>0.02</v>
      </c>
      <c r="E21" s="656"/>
      <c r="F21" s="750">
        <v>2.0000000000000001E-4</v>
      </c>
      <c r="G21" s="1"/>
      <c r="H21" s="730"/>
      <c r="I21" s="1"/>
      <c r="J21" s="1"/>
      <c r="K21" s="1"/>
      <c r="L21" s="1"/>
      <c r="M21" s="1"/>
      <c r="N21" s="731"/>
      <c r="O21" s="1"/>
      <c r="P21" s="730"/>
      <c r="Q21" s="1"/>
      <c r="R21" s="1"/>
      <c r="S21" s="1"/>
      <c r="T21" s="1"/>
      <c r="U21" s="1"/>
      <c r="V21" s="73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9" t="s">
        <v>1594</v>
      </c>
      <c r="D22" s="657">
        <v>0.6</v>
      </c>
      <c r="E22" s="656"/>
      <c r="F22" s="750">
        <v>1E-4</v>
      </c>
      <c r="G22" s="1"/>
      <c r="H22" s="730"/>
      <c r="I22" s="1"/>
      <c r="J22" s="1"/>
      <c r="K22" s="1"/>
      <c r="L22" s="1"/>
      <c r="M22" s="1"/>
      <c r="N22" s="731"/>
      <c r="O22" s="1"/>
      <c r="P22" s="730"/>
      <c r="Q22" s="1"/>
      <c r="R22" s="1"/>
      <c r="S22" s="1"/>
      <c r="T22" s="1"/>
      <c r="U22" s="1"/>
      <c r="V22" s="73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9" t="s">
        <v>1595</v>
      </c>
      <c r="D23" s="657">
        <v>11.8</v>
      </c>
      <c r="E23" s="656"/>
      <c r="F23" s="750">
        <v>0.25</v>
      </c>
      <c r="G23" s="1"/>
      <c r="H23" s="730"/>
      <c r="I23" s="1"/>
      <c r="J23" s="1"/>
      <c r="K23" s="1"/>
      <c r="L23" s="1"/>
      <c r="M23" s="1"/>
      <c r="N23" s="731"/>
      <c r="O23" s="1"/>
      <c r="P23" s="730"/>
      <c r="Q23" s="1"/>
      <c r="R23" s="1"/>
      <c r="S23" s="1"/>
      <c r="T23" s="1"/>
      <c r="U23" s="1"/>
      <c r="V23" s="73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9" t="s">
        <v>1596</v>
      </c>
      <c r="D24" s="657">
        <v>11.83</v>
      </c>
      <c r="E24" s="656"/>
      <c r="F24" s="750">
        <v>0.17</v>
      </c>
      <c r="G24" s="1"/>
      <c r="H24" s="730"/>
      <c r="I24" s="1"/>
      <c r="J24" s="62" t="s">
        <v>1577</v>
      </c>
      <c r="K24" s="62" t="s">
        <v>1578</v>
      </c>
      <c r="L24" s="1"/>
      <c r="M24" s="1"/>
      <c r="N24" s="731"/>
      <c r="O24" s="1"/>
      <c r="P24" s="730"/>
      <c r="Q24" s="1"/>
      <c r="R24" s="62" t="s">
        <v>1579</v>
      </c>
      <c r="S24" s="62" t="s">
        <v>1578</v>
      </c>
      <c r="T24" s="1"/>
      <c r="U24" s="1"/>
      <c r="V24" s="73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9" t="s">
        <v>1597</v>
      </c>
      <c r="D25" s="657">
        <v>32.799999999999997</v>
      </c>
      <c r="E25" s="656">
        <v>0.99</v>
      </c>
      <c r="F25" s="750">
        <v>1.75</v>
      </c>
      <c r="G25" s="1"/>
      <c r="H25" s="730"/>
      <c r="I25" s="763" t="s">
        <v>1590</v>
      </c>
      <c r="J25" s="768">
        <v>84.45</v>
      </c>
      <c r="K25" s="765">
        <f>+SUM(F20:F27)</f>
        <v>5.6703000000000001</v>
      </c>
      <c r="L25" s="1"/>
      <c r="M25" s="1"/>
      <c r="N25" s="731"/>
      <c r="O25" s="1"/>
      <c r="P25" s="730"/>
      <c r="Q25" s="763" t="s">
        <v>1590</v>
      </c>
      <c r="R25" s="768">
        <f t="shared" ref="R25:R27" si="13">+J25/1000</f>
        <v>8.4449999999999997E-2</v>
      </c>
      <c r="S25" s="765">
        <f t="shared" ref="S25:S27" si="14">+K25*1000/1000</f>
        <v>5.6703000000000001</v>
      </c>
      <c r="T25" s="1"/>
      <c r="U25" s="1"/>
      <c r="V25" s="73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9" t="s">
        <v>1598</v>
      </c>
      <c r="D26" s="657">
        <v>26.9</v>
      </c>
      <c r="E26" s="656">
        <v>0.54</v>
      </c>
      <c r="F26" s="750">
        <v>0.56000000000000005</v>
      </c>
      <c r="G26" s="1"/>
      <c r="H26" s="730"/>
      <c r="I26" s="752" t="s">
        <v>1599</v>
      </c>
      <c r="J26" s="753">
        <f>+SUM(D20:D26)</f>
        <v>84.449999999999989</v>
      </c>
      <c r="K26" s="750">
        <f>+SUM(F20:F26)</f>
        <v>2.7603</v>
      </c>
      <c r="L26" s="1"/>
      <c r="M26" s="1"/>
      <c r="N26" s="731"/>
      <c r="O26" s="1"/>
      <c r="P26" s="730"/>
      <c r="Q26" s="752" t="s">
        <v>1599</v>
      </c>
      <c r="R26" s="753">
        <f t="shared" si="13"/>
        <v>8.4449999999999983E-2</v>
      </c>
      <c r="S26" s="750">
        <f t="shared" si="14"/>
        <v>2.7603</v>
      </c>
      <c r="T26" s="1"/>
      <c r="U26" s="1"/>
      <c r="V26" s="73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5" t="s">
        <v>1600</v>
      </c>
      <c r="D27" s="756">
        <v>64.400000000000006</v>
      </c>
      <c r="E27" s="774">
        <f>+SUMPRODUCT(D25:D26,E25:E26)</f>
        <v>46.99799999999999</v>
      </c>
      <c r="F27" s="758">
        <v>2.91</v>
      </c>
      <c r="G27" s="1"/>
      <c r="H27" s="730"/>
      <c r="I27" s="775" t="s">
        <v>1601</v>
      </c>
      <c r="J27" s="776">
        <f>+D27</f>
        <v>64.400000000000006</v>
      </c>
      <c r="K27" s="758">
        <f>+F27</f>
        <v>2.91</v>
      </c>
      <c r="L27" s="1"/>
      <c r="M27" s="1"/>
      <c r="N27" s="731"/>
      <c r="O27" s="1"/>
      <c r="P27" s="730"/>
      <c r="Q27" s="775" t="s">
        <v>1601</v>
      </c>
      <c r="R27" s="776">
        <f t="shared" si="13"/>
        <v>6.4399999999999999E-2</v>
      </c>
      <c r="S27" s="758">
        <f t="shared" si="14"/>
        <v>2.91</v>
      </c>
      <c r="T27" s="1"/>
      <c r="U27" s="1"/>
      <c r="V27" s="73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30"/>
      <c r="I28" s="1"/>
      <c r="J28" s="1"/>
      <c r="K28" s="1"/>
      <c r="L28" s="1"/>
      <c r="M28" s="1"/>
      <c r="N28" s="731"/>
      <c r="O28" s="1"/>
      <c r="P28" s="730"/>
      <c r="Q28" s="1"/>
      <c r="R28" s="1"/>
      <c r="S28" s="1"/>
      <c r="T28" s="1"/>
      <c r="U28" s="1"/>
      <c r="V28" s="73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7"/>
      <c r="I29" s="778"/>
      <c r="J29" s="778"/>
      <c r="K29" s="778"/>
      <c r="L29" s="778"/>
      <c r="M29" s="778"/>
      <c r="N29" s="779"/>
      <c r="O29" s="1"/>
      <c r="P29" s="777"/>
      <c r="Q29" s="778"/>
      <c r="R29" s="778"/>
      <c r="S29" s="778"/>
      <c r="T29" s="778"/>
      <c r="U29" s="778"/>
      <c r="V29" s="77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80" t="s">
        <v>1584</v>
      </c>
      <c r="D51" s="781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9" t="s">
        <v>1485</v>
      </c>
      <c r="D52" s="782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9" t="s">
        <v>1486</v>
      </c>
      <c r="D53" s="782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9" t="s">
        <v>1487</v>
      </c>
      <c r="D54" s="782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5" t="s">
        <v>1585</v>
      </c>
      <c r="D55" s="761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2" t="s">
        <v>1603</v>
      </c>
      <c r="J5" s="828"/>
      <c r="K5" s="828"/>
      <c r="L5" s="828"/>
      <c r="M5" s="828"/>
      <c r="N5" s="828"/>
      <c r="O5" s="828"/>
      <c r="P5" s="828"/>
      <c r="Q5" s="828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3"/>
      <c r="J6" s="783">
        <v>2014</v>
      </c>
      <c r="K6" s="783">
        <v>2015</v>
      </c>
      <c r="L6" s="783">
        <v>2016</v>
      </c>
      <c r="M6" s="783">
        <v>2017</v>
      </c>
      <c r="N6" s="783">
        <v>2018</v>
      </c>
      <c r="O6" s="783">
        <v>2019</v>
      </c>
      <c r="P6" s="783">
        <v>2020</v>
      </c>
      <c r="Q6" s="783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4" t="s">
        <v>1604</v>
      </c>
      <c r="J7" s="103">
        <v>1972</v>
      </c>
      <c r="K7" s="103">
        <v>2084</v>
      </c>
      <c r="L7" s="103">
        <v>1849</v>
      </c>
      <c r="M7" s="784">
        <v>1598</v>
      </c>
      <c r="N7" s="784">
        <v>1659</v>
      </c>
      <c r="O7" s="784">
        <v>1727</v>
      </c>
      <c r="P7" s="784">
        <v>1893</v>
      </c>
      <c r="Q7" s="784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5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6" t="s">
        <v>1611</v>
      </c>
      <c r="J16" s="40" t="s">
        <v>1101</v>
      </c>
      <c r="K16" s="787">
        <v>0.29699999999999999</v>
      </c>
      <c r="L16" s="40" t="s">
        <v>1101</v>
      </c>
      <c r="M16" s="40" t="s">
        <v>1101</v>
      </c>
      <c r="N16" s="788">
        <v>0.3</v>
      </c>
      <c r="O16" s="788">
        <v>0.27</v>
      </c>
      <c r="P16" s="788">
        <v>0.28999999999999998</v>
      </c>
      <c r="Q16" s="788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9" t="s">
        <v>1613</v>
      </c>
      <c r="J18" s="49" t="str">
        <f t="shared" ref="J18:Q18" si="2">+IF(J16="-","-",J16*J13)</f>
        <v>-</v>
      </c>
      <c r="K18" s="790">
        <f t="shared" si="2"/>
        <v>548.85599999999999</v>
      </c>
      <c r="L18" s="790" t="str">
        <f t="shared" si="2"/>
        <v>-</v>
      </c>
      <c r="M18" s="790" t="str">
        <f t="shared" si="2"/>
        <v>-</v>
      </c>
      <c r="N18" s="790">
        <f t="shared" si="2"/>
        <v>518.1</v>
      </c>
      <c r="O18" s="790">
        <f t="shared" si="2"/>
        <v>511.11</v>
      </c>
      <c r="P18" s="790">
        <f t="shared" si="2"/>
        <v>513.41599999999994</v>
      </c>
      <c r="Q18" s="790">
        <f t="shared" si="2"/>
        <v>560.42000000000007</v>
      </c>
    </row>
    <row r="20" spans="2:17" x14ac:dyDescent="0.25">
      <c r="I20" s="791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2">
        <f t="shared" ref="J21:Q21" si="3">-SUM(J8:J11)/J12</f>
        <v>1.4609053497942386</v>
      </c>
      <c r="K21" s="792">
        <f t="shared" si="3"/>
        <v>5.9760956175298807E-2</v>
      </c>
      <c r="L21" s="792">
        <f t="shared" si="3"/>
        <v>-6.8085106382978725E-2</v>
      </c>
      <c r="M21" s="792">
        <f t="shared" si="3"/>
        <v>1.2606837606837606</v>
      </c>
      <c r="N21" s="792">
        <f t="shared" si="3"/>
        <v>1.2845188284518829</v>
      </c>
      <c r="O21" s="792">
        <f t="shared" si="3"/>
        <v>1.6859504132231404</v>
      </c>
      <c r="P21" s="792">
        <f t="shared" si="3"/>
        <v>0.48050847457627122</v>
      </c>
      <c r="Q21" s="792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3">
        <f t="shared" ref="J25:Q25" si="7">-J11/J12</f>
        <v>0</v>
      </c>
      <c r="K25" s="793">
        <f t="shared" si="7"/>
        <v>0</v>
      </c>
      <c r="L25" s="793">
        <f t="shared" si="7"/>
        <v>0</v>
      </c>
      <c r="M25" s="793">
        <f t="shared" si="7"/>
        <v>0.18803418803418803</v>
      </c>
      <c r="N25" s="793">
        <f t="shared" si="7"/>
        <v>0.2384937238493724</v>
      </c>
      <c r="O25" s="793">
        <f t="shared" si="7"/>
        <v>0.27685950413223143</v>
      </c>
      <c r="P25" s="793">
        <f t="shared" si="7"/>
        <v>0.12245762711864407</v>
      </c>
      <c r="Q25" s="793">
        <f t="shared" si="7"/>
        <v>-1.5151515151515152E-2</v>
      </c>
    </row>
    <row r="26" spans="2:17" ht="15.75" customHeight="1" x14ac:dyDescent="0.25"/>
    <row r="27" spans="2:17" ht="15.75" customHeight="1" x14ac:dyDescent="0.25">
      <c r="I27" s="783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2" t="s">
        <v>1626</v>
      </c>
      <c r="J44" s="828"/>
      <c r="K44" s="828"/>
      <c r="L44" s="828"/>
      <c r="M44" s="828"/>
      <c r="N44" s="828"/>
      <c r="O44" s="828"/>
      <c r="P44" s="828"/>
      <c r="Q44" s="99"/>
    </row>
    <row r="45" spans="9:17" ht="15.75" customHeight="1" x14ac:dyDescent="0.25">
      <c r="I45" s="118"/>
      <c r="J45" s="873" t="s">
        <v>1627</v>
      </c>
      <c r="K45" s="828"/>
      <c r="L45" s="873" t="s">
        <v>1628</v>
      </c>
      <c r="M45" s="826"/>
      <c r="N45" s="794"/>
      <c r="O45" s="49" t="s">
        <v>1629</v>
      </c>
      <c r="P45" s="795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6" t="s">
        <v>1630</v>
      </c>
      <c r="O46" s="295">
        <f t="shared" ref="O46:O51" si="10">+J46/$J$53</f>
        <v>0.59700694815606625</v>
      </c>
      <c r="P46" s="797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6" t="s">
        <v>1266</v>
      </c>
      <c r="O47" s="295">
        <f t="shared" si="10"/>
        <v>0.13575628006413681</v>
      </c>
      <c r="P47" s="797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6" t="s">
        <v>1224</v>
      </c>
      <c r="O48" s="295">
        <f t="shared" si="10"/>
        <v>0.15606627471940138</v>
      </c>
      <c r="P48" s="797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6" t="s">
        <v>1249</v>
      </c>
      <c r="O49" s="295">
        <f t="shared" si="10"/>
        <v>6.0395510422234101E-2</v>
      </c>
      <c r="P49" s="797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6" t="s">
        <v>1632</v>
      </c>
      <c r="O50" s="295">
        <f t="shared" si="10"/>
        <v>4.4895777659005882E-2</v>
      </c>
      <c r="P50" s="797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6" t="s">
        <v>1258</v>
      </c>
      <c r="O51" s="295">
        <f t="shared" si="10"/>
        <v>5.8792089791555322E-3</v>
      </c>
      <c r="P51" s="797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90">
        <f>+'5. Data'!AF102</f>
        <v>10.111980967983444</v>
      </c>
      <c r="M52" s="795" t="s">
        <v>1631</v>
      </c>
      <c r="N52" s="794" t="s">
        <v>1633</v>
      </c>
      <c r="O52" s="798" t="s">
        <v>1101</v>
      </c>
      <c r="P52" s="799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2" t="s">
        <v>1634</v>
      </c>
      <c r="J57" s="828"/>
      <c r="K57" s="828"/>
      <c r="L57" s="828"/>
      <c r="M57" s="828"/>
      <c r="N57" s="828"/>
      <c r="O57" s="828"/>
      <c r="P57" s="828"/>
    </row>
    <row r="58" spans="9:16" ht="15.75" customHeight="1" x14ac:dyDescent="0.25">
      <c r="J58" s="800" t="s">
        <v>1635</v>
      </c>
      <c r="K58" s="800" t="s">
        <v>1636</v>
      </c>
      <c r="L58" s="800" t="s">
        <v>1637</v>
      </c>
      <c r="M58" s="801" t="s">
        <v>1635</v>
      </c>
      <c r="N58" s="800" t="s">
        <v>1636</v>
      </c>
      <c r="O58" s="802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3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3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3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3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3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3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3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3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3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3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4">
        <f t="shared" ref="M69:O69" si="22">+J69/J$69</f>
        <v>1</v>
      </c>
      <c r="N69" s="793">
        <f t="shared" si="22"/>
        <v>1</v>
      </c>
      <c r="O69" s="805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6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3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3">
        <f t="shared" ref="M78:O78" si="23">+J78/J77</f>
        <v>0.2090933121860957</v>
      </c>
      <c r="N78" s="803">
        <f t="shared" si="23"/>
        <v>0.21430993557138012</v>
      </c>
      <c r="O78" s="803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4">
        <f t="shared" ref="M79:O79" si="25">+J79/J77</f>
        <v>0.10837959291567539</v>
      </c>
      <c r="N79" s="804">
        <f t="shared" si="25"/>
        <v>0.1525940996948118</v>
      </c>
      <c r="O79" s="804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2022-12-06T20:07:54Z</dcterms:modified>
</cp:coreProperties>
</file>