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Prices_Fuels\HighPrice_Oil_AEO_2019\"/>
    </mc:Choice>
  </mc:AlternateContent>
  <xr:revisionPtr revIDLastSave="0" documentId="13_ncr:1_{38B128DF-9AB9-4962-AB18-C776A0045B07}" xr6:coauthVersionLast="47" xr6:coauthVersionMax="47" xr10:uidLastSave="{00000000-0000-0000-0000-000000000000}"/>
  <bookViews>
    <workbookView xWindow="-28920" yWindow="-120" windowWidth="29040" windowHeight="15840" firstSheet="3" activeTab="10" xr2:uid="{00000000-000D-0000-FFFF-FFFF00000000}"/>
  </bookViews>
  <sheets>
    <sheet name="Ditillate Fuel Oil" sheetId="2" r:id="rId1"/>
    <sheet name="_Crude_Oil" sheetId="8" r:id="rId2"/>
    <sheet name="Fuel Oil" sheetId="7" r:id="rId3"/>
    <sheet name="Propano" sheetId="6" r:id="rId4"/>
    <sheet name="Natural Gas" sheetId="5" r:id="rId5"/>
    <sheet name="MotorGasoline" sheetId="4" r:id="rId6"/>
    <sheet name="JetFuel" sheetId="3" r:id="rId7"/>
    <sheet name="Ethanol" sheetId="9" r:id="rId8"/>
    <sheet name="Electricity" sheetId="11" r:id="rId9"/>
    <sheet name="HighOil_AEO" sheetId="1" r:id="rId10"/>
    <sheet name="HighOil_AEO_FINAL" sheetId="10" r:id="rId11"/>
  </sheets>
  <definedNames>
    <definedName name="_xlnm._FilterDatabase" localSheetId="10" hidden="1">HighOil_AEO_FINAL!$D$6:$N$6</definedName>
    <definedName name="DatosExternos_1" localSheetId="0" hidden="1">'Ditillate Fuel Oil'!$A$1:$B$38</definedName>
    <definedName name="DatosExternos_1" localSheetId="8" hidden="1">Electricity!$A$1:$B$38</definedName>
    <definedName name="DatosExternos_1" localSheetId="7" hidden="1">Ethanol!$A$1:$B$38</definedName>
    <definedName name="DatosExternos_1" localSheetId="6" hidden="1">JetFuel!$A$1:$B$38</definedName>
    <definedName name="DatosExternos_2" localSheetId="5" hidden="1">MotorGasoline!$A$1:$B$38</definedName>
    <definedName name="DatosExternos_3" localSheetId="4" hidden="1">'Natural Gas'!$A$1:$B$38</definedName>
    <definedName name="DatosExternos_4" localSheetId="3" hidden="1">Propano!$A$1:$B$38</definedName>
    <definedName name="DatosExternos_5" localSheetId="2" hidden="1">'Fuel Oil'!$A$1:$B$39</definedName>
    <definedName name="DatosExternos_6" localSheetId="1" hidden="1">_Crude_Oil!$A$1:$B$38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0" l="1"/>
  <c r="Q38" i="10" l="1"/>
  <c r="Q8" i="10"/>
  <c r="P7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9" i="10"/>
  <c r="Q16" i="10"/>
  <c r="R45" i="10"/>
  <c r="R43" i="10"/>
  <c r="Q9" i="10"/>
  <c r="Q10" i="10"/>
  <c r="Q11" i="10"/>
  <c r="Q12" i="10"/>
  <c r="Q13" i="10"/>
  <c r="Q14" i="10"/>
  <c r="Q15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7" i="1"/>
  <c r="D65" i="1"/>
  <c r="D64" i="1"/>
  <c r="E55" i="1"/>
  <c r="E54" i="1"/>
  <c r="E53" i="1"/>
  <c r="E52" i="1"/>
  <c r="E51" i="1"/>
  <c r="E50" i="1"/>
  <c r="E49" i="1"/>
  <c r="E48" i="1"/>
  <c r="E47" i="1"/>
  <c r="E46" i="1"/>
  <c r="E45" i="1"/>
  <c r="E44" i="1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24CAAD-7B9E-4728-8F32-CB042663E88C}" keepAlive="1" name="Consulta - Energy_Prices_Average_Price_to_All_Users_Distillate_Fuel_Oil_United_States_High_" description="Conexión a la consulta 'Energy_Prices_Average_Price_to_All_Users_Distillate_Fuel_Oil_United_States_High_' en el libro." type="5" refreshedVersion="8" background="1" saveData="1">
    <dbPr connection="Provider=Microsoft.Mashup.OleDb.1;Data Source=$Workbook$;Location=Energy_Prices_Average_Price_to_All_Users_Distillate_Fuel_Oil_United_States_High_;Extended Properties=&quot;&quot;" command="SELECT * FROM [Energy_Prices_Average_Price_to_All_Users_Distillate_Fuel_Oil_United_States_High_]"/>
  </connection>
  <connection id="2" xr16:uid="{F2E66A1A-4929-4F0B-B90C-6DD1DC9702B4}" keepAlive="1" name="Consulta - Energy_Prices_Average_Price_to_All_Users_Jet_Fuel_United_States_High_price_AEO20" description="Conexión a la consulta 'Energy_Prices_Average_Price_to_All_Users_Jet_Fuel_United_States_High_price_AEO20' en el libro." type="5" refreshedVersion="8" background="1" saveData="1">
    <dbPr connection="Provider=Microsoft.Mashup.OleDb.1;Data Source=$Workbook$;Location=Energy_Prices_Average_Price_to_All_Users_Jet_Fuel_United_States_High_price_AEO20;Extended Properties=&quot;&quot;" command="SELECT * FROM [Energy_Prices_Average_Price_to_All_Users_Jet_Fuel_United_States_High_price_AEO20]"/>
  </connection>
  <connection id="3" xr16:uid="{726AE300-83AC-414A-8CE5-3EEE49037168}" keepAlive="1" name="Consulta - Energy_Prices_Average_Price_to_All_Users_Motor_Gasoline_United_States_High_price" description="Conexión a la consulta 'Energy_Prices_Average_Price_to_All_Users_Motor_Gasoline_United_States_High_price' en el libro." type="5" refreshedVersion="8" background="1" saveData="1">
    <dbPr connection="Provider=Microsoft.Mashup.OleDb.1;Data Source=$Workbook$;Location=Energy_Prices_Average_Price_to_All_Users_Motor_Gasoline_United_States_High_price;Extended Properties=&quot;&quot;" command="SELECT * FROM [Energy_Prices_Average_Price_to_All_Users_Motor_Gasoline_United_States_High_price]"/>
  </connection>
  <connection id="4" xr16:uid="{5C1BED26-BF42-41C6-B5AE-BBAA340DA2BE}" keepAlive="1" name="Consulta - Energy_Prices_Average_Price_to_All_Users_Natural_Gas_United_States_High_price_AE" description="Conexión a la consulta 'Energy_Prices_Average_Price_to_All_Users_Natural_Gas_United_States_High_price_AE' en el libro." type="5" refreshedVersion="8" background="1" saveData="1">
    <dbPr connection="Provider=Microsoft.Mashup.OleDb.1;Data Source=$Workbook$;Location=Energy_Prices_Average_Price_to_All_Users_Natural_Gas_United_States_High_price_AE;Extended Properties=&quot;&quot;" command="SELECT * FROM [Energy_Prices_Average_Price_to_All_Users_Natural_Gas_United_States_High_price_AE]"/>
  </connection>
  <connection id="5" xr16:uid="{F15EE815-04BC-4BF4-A3D6-C1DAAC5EA77A}" keepAlive="1" name="Consulta - Energy_Prices_Average_Price_to_All_Users_Propane_United_States_High_price_AEO202" description="Conexión a la consulta 'Energy_Prices_Average_Price_to_All_Users_Propane_United_States_High_price_AEO202' en el libro." type="5" refreshedVersion="8" background="1" saveData="1">
    <dbPr connection="Provider=Microsoft.Mashup.OleDb.1;Data Source=$Workbook$;Location=Energy_Prices_Average_Price_to_All_Users_Propane_United_States_High_price_AEO202;Extended Properties=&quot;&quot;" command="SELECT * FROM [Energy_Prices_Average_Price_to_All_Users_Propane_United_States_High_price_AEO202]"/>
  </connection>
  <connection id="6" xr16:uid="{FB8F3791-C587-43AB-B08C-C8B115549AC0}" keepAlive="1" name="Consulta - Energy_Prices_Average_Price_to_All_Users_Residual_Fuel_Oil_United_States_High_pr" description="Conexión a la consulta 'Energy_Prices_Average_Price_to_All_Users_Residual_Fuel_Oil_United_States_High_pr' en el libro." type="5" refreshedVersion="8" background="1" saveData="1">
    <dbPr connection="Provider=Microsoft.Mashup.OleDb.1;Data Source=$Workbook$;Location=Energy_Prices_Average_Price_to_All_Users_Residual_Fuel_Oil_United_States_High_pr;Extended Properties=&quot;&quot;" command="SELECT * FROM [Energy_Prices_Average_Price_to_All_Users_Residual_Fuel_Oil_United_States_High_pr]"/>
  </connection>
  <connection id="7" xr16:uid="{C01C22A7-30BC-4184-A05A-BBDA9BC64F29}" keepAlive="1" name="Consulta - Energy_Prices_Transportation_Electricity_United_States_High_price_AEO2020" description="Conexión a la consulta 'Energy_Prices_Transportation_Electricity_United_States_High_price_AEO2020' en el libro." type="5" refreshedVersion="8" background="1" saveData="1">
    <dbPr connection="Provider=Microsoft.Mashup.OleDb.1;Data Source=$Workbook$;Location=Energy_Prices_Transportation_Electricity_United_States_High_price_AEO2020;Extended Properties=&quot;&quot;" command="SELECT * FROM [Energy_Prices_Transportation_Electricity_United_States_High_price_AEO2020]"/>
  </connection>
  <connection id="8" xr16:uid="{2C93B4E8-2DCA-4BEB-9CE3-63E4506202C2}" keepAlive="1" name="Consulta - Real_Petroleum_Prices_Crude_Oil_West_Texas_Intermediate_Spot_High_price_AEO2020" description="Conexión a la consulta 'Real_Petroleum_Prices_Crude_Oil_West_Texas_Intermediate_Spot_High_price_AEO2020' en el libro." type="5" refreshedVersion="8" background="1" saveData="1">
    <dbPr connection="Provider=Microsoft.Mashup.OleDb.1;Data Source=$Workbook$;Location=Real_Petroleum_Prices_Crude_Oil_West_Texas_Intermediate_Spot_High_price_AEO2020;Extended Properties=&quot;&quot;" command="SELECT * FROM [Real_Petroleum_Prices_Crude_Oil_West_Texas_Intermediate_Spot_High_price_AEO2020]"/>
  </connection>
  <connection id="9" xr16:uid="{11C3E0E3-8077-41EE-89C5-B2B1E5046F8F}" keepAlive="1" name="Consulta - Real_Petroleum_Prices_Transportation_Ethanol_Wholesale_Price_High_price_AEO2020" description="Conexión a la consulta 'Real_Petroleum_Prices_Transportation_Ethanol_Wholesale_Price_High_price_AEO2020' en el libro." type="5" refreshedVersion="8" background="1" saveData="1">
    <dbPr connection="Provider=Microsoft.Mashup.OleDb.1;Data Source=$Workbook$;Location=Real_Petroleum_Prices_Transportation_Ethanol_Wholesale_Price_High_price_AEO2020;Extended Properties=&quot;&quot;" command="SELECT * FROM [Real_Petroleum_Prices_Transportation_Ethanol_Wholesale_Price_High_price_AEO2020]"/>
  </connection>
</connections>
</file>

<file path=xl/sharedStrings.xml><?xml version="1.0" encoding="utf-8"?>
<sst xmlns="http://schemas.openxmlformats.org/spreadsheetml/2006/main" count="497" uniqueCount="150">
  <si>
    <t>USD2019/MillonBTU</t>
  </si>
  <si>
    <t>Year</t>
  </si>
  <si>
    <t xml:space="preserve">Distillate Fuel Oil </t>
  </si>
  <si>
    <t>Jet Fuel</t>
  </si>
  <si>
    <t>Motor Gasoline</t>
  </si>
  <si>
    <t>Natural Gas</t>
  </si>
  <si>
    <t>Propano</t>
  </si>
  <si>
    <t>Residual Fuel Oil</t>
  </si>
  <si>
    <t>WTI</t>
  </si>
  <si>
    <t>Ethanol</t>
  </si>
  <si>
    <t>Biodiesel</t>
  </si>
  <si>
    <t>Column1</t>
  </si>
  <si>
    <t>Column2</t>
  </si>
  <si>
    <t>Energy Prices Average Price to All Users Distillate Fuel Oil United States High price AEO2020</t>
  </si>
  <si>
    <t/>
  </si>
  <si>
    <t>https://www.eia.gov/opendata/v1/qb.php?sdid=AEO.2020.HIGHPRICE.PRCE_REAL_TEN_NA_DFO_NA_NA_Y13DLRPMMBTU.A</t>
  </si>
  <si>
    <t>22:21:22 GMT-0500 (hora estándar de Colombia)</t>
  </si>
  <si>
    <t>Source: U.S. Energy Information Administration</t>
  </si>
  <si>
    <t>Series ID: AEO.2020.HIGHPRICE.PRCE_REAL_TEN_NA_DFO_NA_NA_Y13DLRPMMBTU.A 2019 $/MMBtu</t>
  </si>
  <si>
    <t>2050</t>
  </si>
  <si>
    <t>2049</t>
  </si>
  <si>
    <t>2048</t>
  </si>
  <si>
    <t>2047</t>
  </si>
  <si>
    <t>2046</t>
  </si>
  <si>
    <t>2045</t>
  </si>
  <si>
    <t>2044</t>
  </si>
  <si>
    <t>2043</t>
  </si>
  <si>
    <t>2042</t>
  </si>
  <si>
    <t>2041</t>
  </si>
  <si>
    <t>2040</t>
  </si>
  <si>
    <t>2039</t>
  </si>
  <si>
    <t>2038</t>
  </si>
  <si>
    <t>2037</t>
  </si>
  <si>
    <t>2036</t>
  </si>
  <si>
    <t>2035</t>
  </si>
  <si>
    <t>2034</t>
  </si>
  <si>
    <t>2033</t>
  </si>
  <si>
    <t>2032</t>
  </si>
  <si>
    <t>2031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</si>
  <si>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</si>
  <si>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</si>
  <si>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</si>
  <si>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</si>
  <si>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</si>
  <si>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</si>
  <si>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</si>
  <si>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</si>
  <si>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</si>
  <si>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</si>
  <si>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2020</t>
  </si>
  <si>
    <t>2019</t>
  </si>
  <si>
    <t>Energy Prices Average Price to All Users Jet Fuel United States High price AEO2020</t>
  </si>
  <si>
    <t>https://www.eia.gov/opendata/v1/qb.php?sdid=AEO.2020.HIGHPRICE.PRCE_REAL_TEN_NA_JFL_NA_NA_Y13DLRPMMBTU.A</t>
  </si>
  <si>
    <t>22:21:27 GMT-0500 (hora estándar de Colombia)</t>
  </si>
  <si>
    <t>Series ID: AEO.2020.HIGHPRICE.PRCE_REAL_TEN_NA_JFL_NA_NA_Y13DLRPMMBTU.A 2019 $/MMBtu</t>
  </si>
  <si>
    <t>Energy Prices Average Price to All Users Motor Gasoline United States High price AEO2020</t>
  </si>
  <si>
    <t>https://www.eia.gov/opendata/v1/qb.php?sdid=AEO.2020.HIGHPRICE.PRCE_REAL_TEN_NA_MGS_NA_NA_Y13DLRPMMBTU.A</t>
  </si>
  <si>
    <t>22:21:31 GMT-0500 (hora estándar de Colombia)</t>
  </si>
  <si>
    <t>Series ID: AEO.2020.HIGHPRICE.PRCE_REAL_TEN_NA_MGS_NA_NA_Y13DLRPMMBTU.A 2019 $/MMBtu</t>
  </si>
  <si>
    <t>Energy Prices Average Price to All Users Natural Gas United States High price AEO2020</t>
  </si>
  <si>
    <t>https://www.eia.gov/opendata/v1/qb.php?sdid=AEO.2020.HIGHPRICE.PRCE_REAL_TEN_NA_NG_NA_NA_Y13DLRPMMBTU.A</t>
  </si>
  <si>
    <t>22:20:55 GMT-0500 (hora estándar de Colombia)</t>
  </si>
  <si>
    <t>Series ID: AEO.2020.HIGHPRICE.PRCE_REAL_TEN_NA_NG_NA_NA_Y13DLRPMMBTU.A 2019 $/MMBtu</t>
  </si>
  <si>
    <t>Energy Prices Average Price to All Users Propane United States High price AEO2020</t>
  </si>
  <si>
    <t>https://www.eia.gov/opendata/v1/qb.php?sdid=AEO.2020.HIGHPRICE.PRCE_REAL_TEN_NA_PROP_NA_NA_Y13DLRPMMBTU.A</t>
  </si>
  <si>
    <t>22:21:35 GMT-0500 (hora estándar de Colombia)</t>
  </si>
  <si>
    <t>Series ID: AEO.2020.HIGHPRICE.PRCE_REAL_TEN_NA_PROP_NA_NA_Y13DLRPMMBTU.A 2019 $/MMBtu</t>
  </si>
  <si>
    <t>Energy Prices Average Price to All Users Residual Fuel Oil United States High price AEO2020</t>
  </si>
  <si>
    <t>https://www.eia.gov/opendata/v1/qb.php?sdid=AEO.2020.HIGHPRICE.PRCE_REAL_TEN_NA_RFO_NA_NA_Y13DLRPMMBTU.A</t>
  </si>
  <si>
    <t>22:21:17 GMT-0500 (hora estándar de Colombia)</t>
  </si>
  <si>
    <t>Series ID: AEO.2020.HIGHPRICE.PRCE_REAL_TEN_NA_RFO_NA_NA_Y13DLRPMMBTU.A 2019 $/MMBtu</t>
  </si>
  <si>
    <t>Real Petroleum Prices Crude Oil West Texas Intermediate Spot High price AEO2020</t>
  </si>
  <si>
    <t>https://www.eia.gov/opendata/v1/qb.php?sdid=AEO.2020.HIGHPRICE.PRCE_NA_NA_NA_CR_WTI_USA_Y13DLRPBBL.A</t>
  </si>
  <si>
    <t>22:21:39 GMT-0500 (hora estándar de Colombia)</t>
  </si>
  <si>
    <t>Series ID: AEO.2020.HIGHPRICE.PRCE_NA_NA_NA_CR_WTI_USA_Y13DLRPBBL.A 2019 $/b</t>
  </si>
  <si>
    <t>Real Petroleum Prices Transportation Ethanol Wholesale Price High price AEO2020</t>
  </si>
  <si>
    <t>https://www.eia.gov/opendata/v1/qb.php?sdid=AEO.2020.HIGHPRICE.PRCE_WHL_TRN_NA_ETH_NA_USA_Y13DLRPGLN.A</t>
  </si>
  <si>
    <t>22:30:32 GMT-0500 (hora estándar de Colombia)</t>
  </si>
  <si>
    <t>Series ID: AEO.2020.HIGHPRICE.PRCE_WHL_TRN_NA_ETH_NA_USA_Y13DLRPGLN.A 2019 $/gal</t>
  </si>
  <si>
    <t>Tablas de conversion de acuerdo a US EIA</t>
  </si>
  <si>
    <t>MMBTU/b</t>
  </si>
  <si>
    <t>MMBTU/gal</t>
  </si>
  <si>
    <t>Column3</t>
  </si>
  <si>
    <t>MMBTU es millon de BTU</t>
  </si>
  <si>
    <t>Gas natural</t>
  </si>
  <si>
    <t>Gasolina Motor</t>
  </si>
  <si>
    <t>Gasolina motor convencional antes del blending</t>
  </si>
  <si>
    <t>Jet fuel</t>
  </si>
  <si>
    <t>Diesell bajo en azufre</t>
  </si>
  <si>
    <t>Diesel ultra bajo en azufre</t>
  </si>
  <si>
    <t>Aviantion gasoline</t>
  </si>
  <si>
    <t>Petoleo producido</t>
  </si>
  <si>
    <t>Petroleo importado</t>
  </si>
  <si>
    <t>Petroleo exportado</t>
  </si>
  <si>
    <t>H2</t>
  </si>
  <si>
    <t>BTU/scf</t>
  </si>
  <si>
    <t>Special Naphtas</t>
  </si>
  <si>
    <t>Naftha less than 404 F</t>
  </si>
  <si>
    <t>WTI barrel</t>
  </si>
  <si>
    <t>API</t>
  </si>
  <si>
    <t>HHV</t>
  </si>
  <si>
    <t>USD2019/bl</t>
  </si>
  <si>
    <t>% Crecimiento de Distillate Fuel respecto a 2019</t>
  </si>
  <si>
    <t>Biodiesel, US/gal, https://www.iea.org/data-and-statistics/charts/biodiesel-and-diesel-prices-2019-to-april-2022</t>
  </si>
  <si>
    <t>Energy Prices Transportation Electricity United States High price AEO2020</t>
  </si>
  <si>
    <t>https://www.eia.gov/opendata/v1/qb.php?sdid=AEO.2020.HIGHPRICE.PRCE_REAL_TRN_NA_ELC_NA_NA_Y13DLRPMMBTU.A</t>
  </si>
  <si>
    <t>22:42:40 GMT-0500 (hora estándar de Colombia)</t>
  </si>
  <si>
    <t>Series ID: AEO.2020.HIGHPRICE.PRCE_REAL_TRN_NA_ELC_NA_NA_Y13DLRPMMBTU.A 2019 $/MMBtu</t>
  </si>
  <si>
    <t>34.192211</t>
  </si>
  <si>
    <t>34.172344</t>
  </si>
  <si>
    <t>34.185429</t>
  </si>
  <si>
    <t>34.129513</t>
  </si>
  <si>
    <t>34.109501</t>
  </si>
  <si>
    <t>33.983479</t>
  </si>
  <si>
    <t>33.893051</t>
  </si>
  <si>
    <t>33.85585</t>
  </si>
  <si>
    <t>33.904846</t>
  </si>
  <si>
    <t>33.940037</t>
  </si>
  <si>
    <t>34.002434</t>
  </si>
  <si>
    <t>34.114113</t>
  </si>
  <si>
    <t>34.252022</t>
  </si>
  <si>
    <t>34.456909</t>
  </si>
  <si>
    <t>34.747501</t>
  </si>
  <si>
    <t>35.029335</t>
  </si>
  <si>
    <t>35.418747</t>
  </si>
  <si>
    <t>35.548706</t>
  </si>
  <si>
    <t>35.547173</t>
  </si>
  <si>
    <t>35.575417</t>
  </si>
  <si>
    <t>35.687237</t>
  </si>
  <si>
    <t>35.875904</t>
  </si>
  <si>
    <t>36.048859</t>
  </si>
  <si>
    <t>36.227028</t>
  </si>
  <si>
    <t>36.31406</t>
  </si>
  <si>
    <t>36.135765</t>
  </si>
  <si>
    <t>35.90926</t>
  </si>
  <si>
    <t>35.645512</t>
  </si>
  <si>
    <t>34.947945</t>
  </si>
  <si>
    <t>34.319122</t>
  </si>
  <si>
    <t>34.096516</t>
  </si>
  <si>
    <t>33.267578</t>
  </si>
  <si>
    <t>Electricity</t>
  </si>
  <si>
    <t>AVGAS USD2019/MBTU</t>
  </si>
  <si>
    <t>% cambio de JetFuel, 209</t>
  </si>
  <si>
    <t>Aviantion Gas price, 2019</t>
  </si>
  <si>
    <t>USD2020/gal</t>
  </si>
  <si>
    <t>MMBTU</t>
  </si>
  <si>
    <t>Thermal conversion, https://www.eia.gov/totalenergy/data/monthly/pdf/mer_a_doc.pdf</t>
  </si>
  <si>
    <t xml:space="preserve"> MBTU/b</t>
  </si>
  <si>
    <t>MBTU/gal</t>
  </si>
  <si>
    <t>AVGAS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</si>
</sst>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0" borderId="5" xfId="0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3" borderId="8" xfId="0" applyFill="1" applyBorder="1"/>
    <xf numFmtId="164" fontId="0" fillId="0" borderId="0" xfId="0" applyNumberFormat="1"/>
    <xf numFmtId="0" fontId="0" fillId="0" borderId="9" xfId="0" applyBorder="1"/>
    <xf numFmtId="0" fontId="0" fillId="0" borderId="10" xfId="0" applyBorder="1"/>
    <xf numFmtId="9" fontId="0" fillId="0" borderId="0" xfId="1" applyFont="1"/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707571</xdr:colOff>
      <xdr:row>47</xdr:row>
      <xdr:rowOff>40822</xdr:rowOff>
    </xdr:from>
    <xdr:to>
      <xdr:col>16</xdr:col>
      <xdr:colOff>443592</xdr:colOff>
      <xdr:row>54</xdr:row>
      <xdr:rowOff>26469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D672B4-015C-4761-8254-A9C9E6A79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4464" y="9089572"/>
          <a:ext cx="9546771" cy="131914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53A3254-711D-442E-8162-39663D431D6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8" xr16:uid="{E77992D8-A92B-421B-9A15-5F678E7FEDB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5010FAC3-F9FE-470D-B461-03C94525360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463AAA9F-02C0-4B02-9630-5C89ABAF471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0668CA0C-48B0-4555-89E5-55F5241BA3E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9A67177D-6738-4F8A-80FA-04D7EB8776B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BC5E10C4-44FC-4135-9E94-60E80DBE477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35F02D22-DEA4-4ADD-8612-951FDF6EA65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5E14E9B9-439F-4119-BD6D-2C11377FA84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DC520D-F33D-4777-96FC-BE8164087662}" name="Energy_Prices_Average_Price_to_All_Users_Distillate_Fuel_Oil_United_States_High_" displayName="Energy_Prices_Average_Price_to_All_Users_Distillate_Fuel_Oil_United_States_High_" ref="A1:B38" tableType="queryTable" totalsRowShown="0">
  <autoFilter ref="A1:B38" xr:uid="{02DC520D-F33D-4777-96FC-BE8164087662}"/>
  <tableColumns count="2">
    <tableColumn id="1" xr3:uid="{041FFFFA-E34C-4C8F-9028-0153BB497A8A}" uniqueName="1" name="Column1" queryTableFieldId="1" dataDxfId="18"/>
    <tableColumn id="2" xr3:uid="{9544FD8A-D13F-44AE-989C-530C99C825FB}" uniqueName="2" name="Column2" queryTableFieldId="2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EE1DBFC-6026-4863-9DCF-ABD61CB00846}" name="Real_Petroleum_Prices_Crude_Oil_West_Texas_Intermediate_Spot_High_price_AEO2020" displayName="Real_Petroleum_Prices_Crude_Oil_West_Texas_Intermediate_Spot_High_price_AEO2020" ref="A1:B38" tableType="queryTable" totalsRowShown="0">
  <autoFilter ref="A1:B38" xr:uid="{BEE1DBFC-6026-4863-9DCF-ABD61CB00846}"/>
  <tableColumns count="2">
    <tableColumn id="1" xr3:uid="{3D534659-E85B-467A-BF74-FBC86B841677}" uniqueName="1" name="Column1" queryTableFieldId="1" dataDxfId="16"/>
    <tableColumn id="2" xr3:uid="{E4117D14-E837-44C3-BA72-1E4C5AA91595}" uniqueName="2" name="Column2" queryTableFieldId="2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DA4AD7-2B48-4B0B-AB88-14133CF134E3}" name="Energy_Prices_Average_Price_to_All_Users_Residual_Fuel_Oil_United_States_High_pr" displayName="Energy_Prices_Average_Price_to_All_Users_Residual_Fuel_Oil_United_States_High_pr" ref="A1:B39" tableType="queryTable" totalsRowShown="0">
  <autoFilter ref="A1:B39" xr:uid="{97DA4AD7-2B48-4B0B-AB88-14133CF134E3}"/>
  <tableColumns count="2">
    <tableColumn id="1" xr3:uid="{6FE6C113-E72B-4832-86DF-63B1681B40F7}" uniqueName="1" name="Column1" queryTableFieldId="1" dataDxfId="14"/>
    <tableColumn id="2" xr3:uid="{FE64A483-77AB-4443-B75E-9609526D96B8}" uniqueName="2" name="Column2" queryTableFieldId="2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847DC8-3FC7-4AC0-8394-273FC236E6BC}" name="Energy_Prices_Average_Price_to_All_Users_Propane_United_States_High_price_AEO202" displayName="Energy_Prices_Average_Price_to_All_Users_Propane_United_States_High_price_AEO202" ref="A1:B38" tableType="queryTable" totalsRowShown="0">
  <autoFilter ref="A1:B38" xr:uid="{E9847DC8-3FC7-4AC0-8394-273FC236E6BC}"/>
  <tableColumns count="2">
    <tableColumn id="1" xr3:uid="{EAF3D6E2-5C0A-4888-B83F-40028DEC8001}" uniqueName="1" name="Column1" queryTableFieldId="1" dataDxfId="12"/>
    <tableColumn id="2" xr3:uid="{731B4C3B-98E5-44C6-BB13-7BC0A4FDFF1D}" uniqueName="2" name="Column2" queryTableFieldId="2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A69346-F3D9-4EBA-87B8-9FBB3C927F2F}" name="Energy_Prices_Average_Price_to_All_Users_Natural_Gas_United_States_High_price_AE" displayName="Energy_Prices_Average_Price_to_All_Users_Natural_Gas_United_States_High_price_AE" ref="A1:B38" tableType="queryTable" totalsRowShown="0">
  <autoFilter ref="A1:B38" xr:uid="{8FA69346-F3D9-4EBA-87B8-9FBB3C927F2F}"/>
  <tableColumns count="2">
    <tableColumn id="1" xr3:uid="{065E3D3E-AF1F-4A6D-98EF-CF61105ED7A6}" uniqueName="1" name="Column1" queryTableFieldId="1" dataDxfId="10"/>
    <tableColumn id="2" xr3:uid="{5F5E3D8E-03B6-45FF-9D41-0AE211487AC2}" uniqueName="2" name="Column2" queryTableFieldId="2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6D6159-9511-41BB-873D-3AC75D48D14A}" name="Energy_Prices_Average_Price_to_All_Users_Motor_Gasoline_United_States_High_price" displayName="Energy_Prices_Average_Price_to_All_Users_Motor_Gasoline_United_States_High_price" ref="A1:B38" tableType="queryTable" totalsRowShown="0">
  <autoFilter ref="A1:B38" xr:uid="{286D6159-9511-41BB-873D-3AC75D48D14A}"/>
  <tableColumns count="2">
    <tableColumn id="1" xr3:uid="{F17BB357-289F-4632-B394-134D48A19600}" uniqueName="1" name="Column1" queryTableFieldId="1" dataDxfId="8"/>
    <tableColumn id="2" xr3:uid="{56B86E69-E971-45E3-9BE4-EB53F7567A5B}" uniqueName="2" name="Column2" queryTableFieldId="2" dataDxf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BB654A-743D-45E9-9DC9-A4DBFE985444}" name="Energy_Prices_Average_Price_to_All_Users_Jet_Fuel_United_States_High_price_AEO20" displayName="Energy_Prices_Average_Price_to_All_Users_Jet_Fuel_United_States_High_price_AEO20" ref="A1:B38" tableType="queryTable" totalsRowShown="0">
  <autoFilter ref="A1:B38" xr:uid="{7ABB654A-743D-45E9-9DC9-A4DBFE985444}"/>
  <tableColumns count="2">
    <tableColumn id="1" xr3:uid="{57C59B84-4DC3-4DED-8BB9-AD3DD714E433}" uniqueName="1" name="Column1" queryTableFieldId="1" dataDxfId="6"/>
    <tableColumn id="2" xr3:uid="{2EF7014A-42A1-4E6D-AEB4-B9D3B1EC2E0D}" uniqueName="2" name="Column2" queryTableFieldId="2" dataDxf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61387D-67A8-477A-AF41-A39A7FC91655}" name="Real_Petroleum_Prices_Transportation_Ethanol_Wholesale_Price_High_price_AEO2020" displayName="Real_Petroleum_Prices_Transportation_Ethanol_Wholesale_Price_High_price_AEO2020" ref="A1:C38" tableType="queryTable" totalsRowShown="0">
  <autoFilter ref="A1:C38" xr:uid="{1861387D-67A8-477A-AF41-A39A7FC91655}"/>
  <tableColumns count="3">
    <tableColumn id="1" xr3:uid="{6DC81735-5887-491E-8319-E87424FF67E6}" uniqueName="1" name="Column1" queryTableFieldId="1" dataDxfId="4"/>
    <tableColumn id="2" xr3:uid="{36F54037-AB0D-4F99-BBB9-222E153F73F1}" uniqueName="2" name="Column2" queryTableFieldId="2" dataDxfId="3"/>
    <tableColumn id="3" xr3:uid="{1C8BA685-7E96-4AAE-AA7B-0E9BF14A5765}" uniqueName="3" name="Column3" queryTableFieldId="3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AFD3925-1CF4-4BD4-A187-ED4F51C16712}" name="Energy_Prices_Transportation_Electricity_United_States_High_price_AEO2020" displayName="Energy_Prices_Transportation_Electricity_United_States_High_price_AEO2020" ref="A1:B38" tableType="queryTable" totalsRowShown="0">
  <autoFilter ref="A1:B38" xr:uid="{7AFD3925-1CF4-4BD4-A187-ED4F51C16712}"/>
  <tableColumns count="2">
    <tableColumn id="1" xr3:uid="{BF0E2BB2-E28D-48B7-973D-B11FCDC70D4A}" uniqueName="1" name="Column1" queryTableFieldId="1" dataDxfId="1"/>
    <tableColumn id="2" xr3:uid="{CA6BB94A-66EF-4F91-80F9-F49E68EE98F8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05C6-FB4E-4112-BA0D-8C747ADBD199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13</v>
      </c>
      <c r="B2" t="s">
        <v>14</v>
      </c>
    </row>
    <row r="3" spans="1:2" x14ac:dyDescent="0.25">
      <c r="A3" t="s">
        <v>15</v>
      </c>
      <c r="B3" t="s">
        <v>14</v>
      </c>
    </row>
    <row r="4" spans="1:2" x14ac:dyDescent="0.25">
      <c r="A4" t="s">
        <v>16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18</v>
      </c>
    </row>
    <row r="7" spans="1:2" x14ac:dyDescent="0.25">
      <c r="A7" t="s">
        <v>19</v>
      </c>
      <c r="B7">
        <v>40.992249000000001</v>
      </c>
    </row>
    <row r="8" spans="1:2" x14ac:dyDescent="0.25">
      <c r="A8" t="s">
        <v>20</v>
      </c>
      <c r="B8">
        <v>40.970539000000002</v>
      </c>
    </row>
    <row r="9" spans="1:2" x14ac:dyDescent="0.25">
      <c r="A9" t="s">
        <v>21</v>
      </c>
      <c r="B9">
        <v>40.762531000000003</v>
      </c>
    </row>
    <row r="10" spans="1:2" x14ac:dyDescent="0.25">
      <c r="A10" t="s">
        <v>22</v>
      </c>
      <c r="B10">
        <v>40.487682</v>
      </c>
    </row>
    <row r="11" spans="1:2" x14ac:dyDescent="0.25">
      <c r="A11" t="s">
        <v>23</v>
      </c>
      <c r="B11">
        <v>40.266899000000002</v>
      </c>
    </row>
    <row r="12" spans="1:2" x14ac:dyDescent="0.25">
      <c r="A12" t="s">
        <v>24</v>
      </c>
      <c r="B12">
        <v>40.194865999999998</v>
      </c>
    </row>
    <row r="13" spans="1:2" x14ac:dyDescent="0.25">
      <c r="A13" t="s">
        <v>25</v>
      </c>
      <c r="B13">
        <v>39.834358000000002</v>
      </c>
    </row>
    <row r="14" spans="1:2" x14ac:dyDescent="0.25">
      <c r="A14" t="s">
        <v>26</v>
      </c>
      <c r="B14">
        <v>39.525100999999999</v>
      </c>
    </row>
    <row r="15" spans="1:2" x14ac:dyDescent="0.25">
      <c r="A15" t="s">
        <v>27</v>
      </c>
      <c r="B15">
        <v>39.182364999999997</v>
      </c>
    </row>
    <row r="16" spans="1:2" x14ac:dyDescent="0.25">
      <c r="A16" t="s">
        <v>28</v>
      </c>
      <c r="B16">
        <v>38.973660000000002</v>
      </c>
    </row>
    <row r="17" spans="1:2" x14ac:dyDescent="0.25">
      <c r="A17" t="s">
        <v>29</v>
      </c>
      <c r="B17">
        <v>38.667889000000002</v>
      </c>
    </row>
    <row r="18" spans="1:2" x14ac:dyDescent="0.25">
      <c r="A18" t="s">
        <v>30</v>
      </c>
      <c r="B18">
        <v>38.284236999999997</v>
      </c>
    </row>
    <row r="19" spans="1:2" x14ac:dyDescent="0.25">
      <c r="A19" t="s">
        <v>31</v>
      </c>
      <c r="B19">
        <v>37.927948000000001</v>
      </c>
    </row>
    <row r="20" spans="1:2" x14ac:dyDescent="0.25">
      <c r="A20" t="s">
        <v>32</v>
      </c>
      <c r="B20">
        <v>37.567458999999999</v>
      </c>
    </row>
    <row r="21" spans="1:2" x14ac:dyDescent="0.25">
      <c r="A21" t="s">
        <v>33</v>
      </c>
      <c r="B21">
        <v>37.256233000000002</v>
      </c>
    </row>
    <row r="22" spans="1:2" x14ac:dyDescent="0.25">
      <c r="A22" t="s">
        <v>34</v>
      </c>
      <c r="B22">
        <v>36.810786999999998</v>
      </c>
    </row>
    <row r="23" spans="1:2" x14ac:dyDescent="0.25">
      <c r="A23" t="s">
        <v>35</v>
      </c>
      <c r="B23">
        <v>36.482796</v>
      </c>
    </row>
    <row r="24" spans="1:2" x14ac:dyDescent="0.25">
      <c r="A24" t="s">
        <v>36</v>
      </c>
      <c r="B24">
        <v>36.367125999999999</v>
      </c>
    </row>
    <row r="25" spans="1:2" x14ac:dyDescent="0.25">
      <c r="A25" t="s">
        <v>37</v>
      </c>
      <c r="B25">
        <v>36.221522999999998</v>
      </c>
    </row>
    <row r="26" spans="1:2" x14ac:dyDescent="0.25">
      <c r="A26" t="s">
        <v>38</v>
      </c>
      <c r="B26">
        <v>35.074370999999999</v>
      </c>
    </row>
    <row r="27" spans="1:2" x14ac:dyDescent="0.25">
      <c r="A27" t="s">
        <v>39</v>
      </c>
      <c r="B27">
        <v>34.506602999999998</v>
      </c>
    </row>
    <row r="28" spans="1:2" x14ac:dyDescent="0.25">
      <c r="A28" t="s">
        <v>40</v>
      </c>
      <c r="B28">
        <v>34.243332000000002</v>
      </c>
    </row>
    <row r="29" spans="1:2" x14ac:dyDescent="0.25">
      <c r="A29" t="s">
        <v>41</v>
      </c>
      <c r="B29">
        <v>32.864075</v>
      </c>
    </row>
    <row r="30" spans="1:2" x14ac:dyDescent="0.25">
      <c r="A30" t="s">
        <v>42</v>
      </c>
      <c r="B30">
        <v>32.426983</v>
      </c>
    </row>
    <row r="31" spans="1:2" x14ac:dyDescent="0.25">
      <c r="A31" t="s">
        <v>43</v>
      </c>
      <c r="B31">
        <v>32.400063000000003</v>
      </c>
    </row>
    <row r="32" spans="1:2" x14ac:dyDescent="0.25">
      <c r="A32" t="s">
        <v>44</v>
      </c>
      <c r="B32">
        <v>31.852748999999999</v>
      </c>
    </row>
    <row r="33" spans="1:2" x14ac:dyDescent="0.25">
      <c r="A33" t="s">
        <v>45</v>
      </c>
      <c r="B33">
        <v>31.324137</v>
      </c>
    </row>
    <row r="34" spans="1:2" x14ac:dyDescent="0.25">
      <c r="A34" t="s">
        <v>46</v>
      </c>
      <c r="B34">
        <v>30.292444</v>
      </c>
    </row>
    <row r="35" spans="1:2" x14ac:dyDescent="0.25">
      <c r="A35" t="s">
        <v>47</v>
      </c>
      <c r="B35">
        <v>28.124787999999999</v>
      </c>
    </row>
    <row r="36" spans="1:2" x14ac:dyDescent="0.25">
      <c r="A36" t="s">
        <v>48</v>
      </c>
      <c r="B36">
        <v>26.613316000000001</v>
      </c>
    </row>
    <row r="37" spans="1:2" x14ac:dyDescent="0.25">
      <c r="A37" t="s">
        <v>49</v>
      </c>
      <c r="B37">
        <v>25.572268999999999</v>
      </c>
    </row>
    <row r="38" spans="1:2" x14ac:dyDescent="0.25">
      <c r="A38" t="s">
        <v>50</v>
      </c>
      <c r="B38">
        <v>22.055973000000002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W65"/>
  <sheetViews>
    <sheetView showGridLines="0" zoomScale="70" zoomScaleNormal="70" workbookViewId="0">
      <selection activeCell="C5" sqref="C5:M38"/>
    </sheetView>
  </sheetViews>
  <sheetFormatPr baseColWidth="10" defaultColWidth="9.140625" defaultRowHeight="15" x14ac:dyDescent="0.25"/>
  <cols>
    <col min="4" max="4" width="18.140625" customWidth="1"/>
    <col min="5" max="5" width="14.140625" customWidth="1"/>
    <col min="6" max="6" width="19.85546875" customWidth="1"/>
    <col min="7" max="7" width="17.42578125" customWidth="1"/>
    <col min="8" max="8" width="15.5703125" customWidth="1"/>
    <col min="9" max="9" width="17.140625" customWidth="1"/>
    <col min="10" max="10" width="10.5703125" customWidth="1"/>
    <col min="11" max="11" width="17.140625" customWidth="1"/>
    <col min="12" max="12" width="12.42578125" customWidth="1"/>
    <col min="13" max="13" width="9.5703125" customWidth="1"/>
  </cols>
  <sheetData>
    <row r="4" spans="3:23" ht="15.75" thickBot="1" x14ac:dyDescent="0.3"/>
    <row r="5" spans="3:23" ht="21" x14ac:dyDescent="0.35">
      <c r="C5" s="17" t="s">
        <v>0</v>
      </c>
      <c r="D5" s="18"/>
      <c r="E5" s="18"/>
      <c r="F5" s="18"/>
      <c r="G5" s="18"/>
      <c r="H5" s="18"/>
      <c r="I5" s="18"/>
      <c r="J5" s="18"/>
      <c r="K5" s="18"/>
      <c r="L5" s="18"/>
      <c r="M5" s="19"/>
      <c r="V5" t="s">
        <v>101</v>
      </c>
    </row>
    <row r="6" spans="3:23" x14ac:dyDescent="0.25">
      <c r="C6" s="1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9" t="s">
        <v>8</v>
      </c>
      <c r="K6" s="2" t="s">
        <v>9</v>
      </c>
      <c r="L6" s="2" t="s">
        <v>10</v>
      </c>
      <c r="M6" s="3" t="s">
        <v>140</v>
      </c>
      <c r="P6" t="s">
        <v>102</v>
      </c>
      <c r="Q6" t="s">
        <v>103</v>
      </c>
      <c r="V6" s="2" t="s">
        <v>8</v>
      </c>
    </row>
    <row r="7" spans="3:23" x14ac:dyDescent="0.25">
      <c r="C7" s="4">
        <v>2050</v>
      </c>
      <c r="D7" s="6">
        <v>40.992249000000001</v>
      </c>
      <c r="E7" s="6">
        <v>35.452820000000003</v>
      </c>
      <c r="F7" s="6">
        <v>41.995449000000001</v>
      </c>
      <c r="G7" s="6">
        <v>6.625464</v>
      </c>
      <c r="H7" s="6">
        <v>46.210917999999999</v>
      </c>
      <c r="I7" s="2">
        <v>27.999556999999999</v>
      </c>
      <c r="J7">
        <v>31.660800480635391</v>
      </c>
      <c r="K7">
        <v>28.459072333239515</v>
      </c>
      <c r="L7">
        <v>52.974769328733686</v>
      </c>
      <c r="M7">
        <v>34.192211</v>
      </c>
      <c r="P7">
        <f>+(D7-$D$38)/$D$38</f>
        <v>0.8585554579705007</v>
      </c>
      <c r="Q7">
        <f t="shared" ref="Q7:Q36" si="0">+$Q$38*(100%+P7)</f>
        <v>6.759328305540091</v>
      </c>
      <c r="R7">
        <f t="shared" ref="R7:R37" si="1">+Q7/$E$54</f>
        <v>52.974769328733686</v>
      </c>
      <c r="V7" s="6">
        <v>179.221756</v>
      </c>
      <c r="W7">
        <f>+V7/$D$65</f>
        <v>31.660800480635391</v>
      </c>
    </row>
    <row r="8" spans="3:23" x14ac:dyDescent="0.25">
      <c r="C8" s="5">
        <v>2049</v>
      </c>
      <c r="D8" s="2">
        <v>40.970539000000002</v>
      </c>
      <c r="E8" s="2">
        <v>35.317905000000003</v>
      </c>
      <c r="F8" s="2">
        <v>41.741008999999998</v>
      </c>
      <c r="G8" s="2">
        <v>6.5900049999999997</v>
      </c>
      <c r="H8" s="2">
        <v>46.209910999999998</v>
      </c>
      <c r="I8" s="6">
        <v>28.184470999999998</v>
      </c>
      <c r="J8">
        <v>31.467250162736502</v>
      </c>
      <c r="K8">
        <v>28.324005629045875</v>
      </c>
      <c r="L8">
        <v>52.946713238370691</v>
      </c>
      <c r="M8">
        <v>34.172344000000002</v>
      </c>
      <c r="P8">
        <f t="shared" ref="P8:P38" si="2">+(D8-$D$38)/$D$38</f>
        <v>0.85757114410685942</v>
      </c>
      <c r="Q8">
        <f t="shared" si="0"/>
        <v>6.7557484820102029</v>
      </c>
      <c r="R8">
        <f t="shared" si="1"/>
        <v>52.946713238370691</v>
      </c>
      <c r="V8" s="2">
        <v>178.12612899999999</v>
      </c>
      <c r="W8">
        <f t="shared" ref="W8:W38" si="3">+V8/$D$65</f>
        <v>31.467250162736502</v>
      </c>
    </row>
    <row r="9" spans="3:23" x14ac:dyDescent="0.25">
      <c r="C9" s="4">
        <v>2048</v>
      </c>
      <c r="D9" s="6">
        <v>40.762531000000003</v>
      </c>
      <c r="E9" s="6">
        <v>35.079922000000003</v>
      </c>
      <c r="F9" s="6">
        <v>41.686152999999997</v>
      </c>
      <c r="G9" s="6">
        <v>6.5427910000000002</v>
      </c>
      <c r="H9" s="6">
        <v>46.173824000000003</v>
      </c>
      <c r="I9" s="2">
        <v>27.966805999999998</v>
      </c>
      <c r="J9">
        <v>31.320813063963655</v>
      </c>
      <c r="K9">
        <v>27.718782437376863</v>
      </c>
      <c r="L9">
        <v>52.677902034122511</v>
      </c>
      <c r="M9">
        <v>34.185428999999999</v>
      </c>
      <c r="P9">
        <f t="shared" si="2"/>
        <v>0.84814022940633815</v>
      </c>
      <c r="Q9">
        <f t="shared" si="0"/>
        <v>6.7214494524014885</v>
      </c>
      <c r="R9">
        <f t="shared" si="1"/>
        <v>52.677902034122511</v>
      </c>
      <c r="V9" s="6">
        <v>177.29719499999999</v>
      </c>
      <c r="W9">
        <f t="shared" si="3"/>
        <v>31.320813063963655</v>
      </c>
    </row>
    <row r="10" spans="3:23" x14ac:dyDescent="0.25">
      <c r="C10" s="5">
        <v>2047</v>
      </c>
      <c r="D10" s="2">
        <v>40.487682</v>
      </c>
      <c r="E10" s="2">
        <v>34.903861999999997</v>
      </c>
      <c r="F10" s="2">
        <v>41.241058000000002</v>
      </c>
      <c r="G10" s="2">
        <v>6.5035319999999999</v>
      </c>
      <c r="H10" s="2">
        <v>46.060040000000001</v>
      </c>
      <c r="I10" s="6">
        <v>27.976085999999999</v>
      </c>
      <c r="J10">
        <v>31.067811969857949</v>
      </c>
      <c r="K10">
        <v>27.60460343371798</v>
      </c>
      <c r="L10">
        <v>52.322711413202114</v>
      </c>
      <c r="M10">
        <v>34.129513000000003</v>
      </c>
      <c r="P10">
        <f t="shared" si="2"/>
        <v>0.83567879775696119</v>
      </c>
      <c r="Q10">
        <f t="shared" si="0"/>
        <v>6.676128820555955</v>
      </c>
      <c r="R10">
        <f t="shared" si="1"/>
        <v>52.322711413202114</v>
      </c>
      <c r="V10" s="2">
        <v>175.865036</v>
      </c>
      <c r="W10">
        <f t="shared" si="3"/>
        <v>31.067811969857949</v>
      </c>
    </row>
    <row r="11" spans="3:23" x14ac:dyDescent="0.25">
      <c r="C11" s="4">
        <v>2046</v>
      </c>
      <c r="D11" s="6">
        <v>40.266899000000002</v>
      </c>
      <c r="E11" s="6">
        <v>34.762881999999998</v>
      </c>
      <c r="F11" s="6">
        <v>40.887011999999999</v>
      </c>
      <c r="G11" s="6">
        <v>6.4622840000000004</v>
      </c>
      <c r="H11" s="6">
        <v>45.916629999999998</v>
      </c>
      <c r="I11" s="2">
        <v>28.105454999999999</v>
      </c>
      <c r="J11">
        <v>30.751324720797211</v>
      </c>
      <c r="K11">
        <v>27.086867435969602</v>
      </c>
      <c r="L11">
        <v>52.037390925011636</v>
      </c>
      <c r="M11">
        <v>34.109501000000002</v>
      </c>
      <c r="P11">
        <f t="shared" si="2"/>
        <v>0.82566867487550877</v>
      </c>
      <c r="Q11">
        <f t="shared" si="0"/>
        <v>6.6397232849318417</v>
      </c>
      <c r="R11">
        <f t="shared" si="1"/>
        <v>52.037390925011636</v>
      </c>
      <c r="V11" s="6">
        <v>174.07350199999999</v>
      </c>
      <c r="W11">
        <f t="shared" si="3"/>
        <v>30.751324720797211</v>
      </c>
    </row>
    <row r="12" spans="3:23" x14ac:dyDescent="0.25">
      <c r="C12" s="5">
        <v>2045</v>
      </c>
      <c r="D12" s="2">
        <v>40.194865999999998</v>
      </c>
      <c r="E12" s="2">
        <v>34.488318999999997</v>
      </c>
      <c r="F12" s="2">
        <v>40.658862999999997</v>
      </c>
      <c r="G12" s="2">
        <v>6.415889</v>
      </c>
      <c r="H12" s="2">
        <v>45.686306000000002</v>
      </c>
      <c r="I12" s="6">
        <v>27.628630000000001</v>
      </c>
      <c r="J12">
        <v>30.701699084013374</v>
      </c>
      <c r="K12">
        <v>26.615268786940611</v>
      </c>
      <c r="L12">
        <v>51.944301825190422</v>
      </c>
      <c r="M12">
        <v>33.983479000000003</v>
      </c>
      <c r="P12">
        <f t="shared" si="2"/>
        <v>0.82240275684051634</v>
      </c>
      <c r="Q12">
        <f t="shared" si="0"/>
        <v>6.627845559076083</v>
      </c>
      <c r="R12">
        <f t="shared" si="1"/>
        <v>51.944301825190422</v>
      </c>
      <c r="V12" s="2">
        <v>173.792587</v>
      </c>
      <c r="W12">
        <f t="shared" si="3"/>
        <v>30.701699084013374</v>
      </c>
    </row>
    <row r="13" spans="3:23" x14ac:dyDescent="0.25">
      <c r="C13" s="4">
        <v>2044</v>
      </c>
      <c r="D13" s="6">
        <v>39.834358000000002</v>
      </c>
      <c r="E13" s="6">
        <v>34.204624000000003</v>
      </c>
      <c r="F13" s="6">
        <v>40.477127000000003</v>
      </c>
      <c r="G13" s="6">
        <v>6.3650010000000004</v>
      </c>
      <c r="H13" s="6">
        <v>45.446598000000002</v>
      </c>
      <c r="I13" s="2">
        <v>27.701433000000002</v>
      </c>
      <c r="J13">
        <v>30.3015141614597</v>
      </c>
      <c r="K13">
        <v>27.165406135660007</v>
      </c>
      <c r="L13">
        <v>51.478413063118289</v>
      </c>
      <c r="M13">
        <v>33.893051</v>
      </c>
      <c r="P13">
        <f t="shared" si="2"/>
        <v>0.80605761532261577</v>
      </c>
      <c r="Q13">
        <f t="shared" si="0"/>
        <v>6.5684003715535928</v>
      </c>
      <c r="R13">
        <f t="shared" si="1"/>
        <v>51.478413063118289</v>
      </c>
      <c r="V13" s="6">
        <v>171.52726699999999</v>
      </c>
      <c r="W13">
        <f t="shared" si="3"/>
        <v>30.3015141614597</v>
      </c>
    </row>
    <row r="14" spans="3:23" x14ac:dyDescent="0.25">
      <c r="C14" s="5">
        <v>2043</v>
      </c>
      <c r="D14" s="2">
        <v>39.525100999999999</v>
      </c>
      <c r="E14" s="2">
        <v>33.880611000000002</v>
      </c>
      <c r="F14" s="2">
        <v>40.596789999999999</v>
      </c>
      <c r="G14" s="2">
        <v>6.3135050000000001</v>
      </c>
      <c r="H14" s="2">
        <v>45.145797999999999</v>
      </c>
      <c r="I14" s="6">
        <v>27.620132000000002</v>
      </c>
      <c r="J14">
        <v>30.010182003974119</v>
      </c>
      <c r="K14">
        <v>29.941389811426962</v>
      </c>
      <c r="L14">
        <v>51.078756575905388</v>
      </c>
      <c r="M14">
        <v>33.855849999999997</v>
      </c>
      <c r="P14">
        <f t="shared" si="2"/>
        <v>0.79203615274646899</v>
      </c>
      <c r="Q14">
        <f t="shared" si="0"/>
        <v>6.5174061069113565</v>
      </c>
      <c r="R14">
        <f t="shared" si="1"/>
        <v>51.078756575905388</v>
      </c>
      <c r="V14" s="2">
        <v>169.878128</v>
      </c>
      <c r="W14">
        <f t="shared" si="3"/>
        <v>30.010182003974119</v>
      </c>
    </row>
    <row r="15" spans="3:23" x14ac:dyDescent="0.25">
      <c r="C15" s="4">
        <v>2042</v>
      </c>
      <c r="D15" s="6">
        <v>39.182364999999997</v>
      </c>
      <c r="E15" s="6">
        <v>33.549702000000003</v>
      </c>
      <c r="F15" s="6">
        <v>40.284770999999999</v>
      </c>
      <c r="G15" s="6">
        <v>6.2607239999999997</v>
      </c>
      <c r="H15" s="6">
        <v>44.797176</v>
      </c>
      <c r="I15" s="2">
        <v>27.444298</v>
      </c>
      <c r="J15">
        <v>29.63974013523654</v>
      </c>
      <c r="K15">
        <v>29.685122431747814</v>
      </c>
      <c r="L15">
        <v>50.635834780112894</v>
      </c>
      <c r="M15">
        <v>33.904845999999999</v>
      </c>
      <c r="P15">
        <f t="shared" si="2"/>
        <v>0.7764967793531482</v>
      </c>
      <c r="Q15">
        <f t="shared" si="0"/>
        <v>6.4608913949196429</v>
      </c>
      <c r="R15">
        <f t="shared" si="1"/>
        <v>50.635834780112894</v>
      </c>
      <c r="V15" s="6">
        <v>167.78117399999999</v>
      </c>
      <c r="W15">
        <f t="shared" si="3"/>
        <v>29.63974013523654</v>
      </c>
    </row>
    <row r="16" spans="3:23" x14ac:dyDescent="0.25">
      <c r="C16" s="5">
        <v>2041</v>
      </c>
      <c r="D16" s="2">
        <v>38.973660000000002</v>
      </c>
      <c r="E16" s="2">
        <v>33.295848999999997</v>
      </c>
      <c r="F16" s="2">
        <v>40.098880999999999</v>
      </c>
      <c r="G16" s="2">
        <v>6.2009109999999996</v>
      </c>
      <c r="H16" s="2">
        <v>44.418362000000002</v>
      </c>
      <c r="I16" s="6">
        <v>27.205023000000001</v>
      </c>
      <c r="J16">
        <v>29.439235179568552</v>
      </c>
      <c r="K16">
        <v>30.054895018294399</v>
      </c>
      <c r="L16">
        <v>50.366122834502079</v>
      </c>
      <c r="M16">
        <v>33.940036999999997</v>
      </c>
      <c r="P16">
        <f t="shared" si="2"/>
        <v>0.7670342632356324</v>
      </c>
      <c r="Q16">
        <f t="shared" si="0"/>
        <v>6.4264774350023011</v>
      </c>
      <c r="R16">
        <f t="shared" si="1"/>
        <v>50.366122834502079</v>
      </c>
      <c r="V16" s="2">
        <v>166.64617899999999</v>
      </c>
      <c r="W16">
        <f t="shared" si="3"/>
        <v>29.439235179568552</v>
      </c>
    </row>
    <row r="17" spans="3:23" x14ac:dyDescent="0.25">
      <c r="C17" s="4">
        <v>2040</v>
      </c>
      <c r="D17" s="6">
        <v>38.667889000000002</v>
      </c>
      <c r="E17" s="6">
        <v>32.982638999999999</v>
      </c>
      <c r="F17" s="6">
        <v>39.763741000000003</v>
      </c>
      <c r="G17" s="6">
        <v>6.137683</v>
      </c>
      <c r="H17" s="6">
        <v>44.060307000000002</v>
      </c>
      <c r="I17" s="2">
        <v>27.032093</v>
      </c>
      <c r="J17">
        <v>29.099167030589857</v>
      </c>
      <c r="K17">
        <v>29.564264565156208</v>
      </c>
      <c r="L17">
        <v>49.970971346414267</v>
      </c>
      <c r="M17">
        <v>34.002434000000001</v>
      </c>
      <c r="P17">
        <f t="shared" si="2"/>
        <v>0.75317085308365217</v>
      </c>
      <c r="Q17">
        <f t="shared" si="0"/>
        <v>6.3760579867960487</v>
      </c>
      <c r="R17">
        <f t="shared" si="1"/>
        <v>49.970971346414267</v>
      </c>
      <c r="V17" s="6">
        <v>164.721161</v>
      </c>
      <c r="W17">
        <f t="shared" si="3"/>
        <v>29.099167030589857</v>
      </c>
    </row>
    <row r="18" spans="3:23" x14ac:dyDescent="0.25">
      <c r="C18" s="5">
        <v>2039</v>
      </c>
      <c r="D18" s="2">
        <v>38.284236999999997</v>
      </c>
      <c r="E18" s="2">
        <v>32.473381000000003</v>
      </c>
      <c r="F18" s="2">
        <v>39.338279999999997</v>
      </c>
      <c r="G18" s="2">
        <v>6.0944989999999999</v>
      </c>
      <c r="H18" s="2">
        <v>43.735236999999998</v>
      </c>
      <c r="I18" s="6">
        <v>26.632486</v>
      </c>
      <c r="J18">
        <v>28.729415184589683</v>
      </c>
      <c r="K18">
        <v>29.286199268224031</v>
      </c>
      <c r="L18">
        <v>49.475173318779639</v>
      </c>
      <c r="M18">
        <v>34.114113000000003</v>
      </c>
      <c r="P18">
        <f t="shared" si="2"/>
        <v>0.73577638130043022</v>
      </c>
      <c r="Q18">
        <f t="shared" si="0"/>
        <v>6.312796519412859</v>
      </c>
      <c r="R18">
        <f t="shared" si="1"/>
        <v>49.475173318779639</v>
      </c>
      <c r="V18" s="2">
        <v>162.62811300000001</v>
      </c>
      <c r="W18">
        <f t="shared" si="3"/>
        <v>28.729415184589683</v>
      </c>
    </row>
    <row r="19" spans="3:23" x14ac:dyDescent="0.25">
      <c r="C19" s="4">
        <v>2038</v>
      </c>
      <c r="D19" s="6">
        <v>37.927948000000001</v>
      </c>
      <c r="E19" s="6">
        <v>32.216358</v>
      </c>
      <c r="F19" s="6">
        <v>39.085059999999999</v>
      </c>
      <c r="G19" s="6">
        <v>6.0721780000000001</v>
      </c>
      <c r="H19" s="6">
        <v>43.467883999999998</v>
      </c>
      <c r="I19" s="2">
        <v>26.422304</v>
      </c>
      <c r="J19">
        <v>28.266450382274055</v>
      </c>
      <c r="K19">
        <v>30.173613284548271</v>
      </c>
      <c r="L19">
        <v>49.01473682042198</v>
      </c>
      <c r="M19">
        <v>34.252021999999997</v>
      </c>
      <c r="P19">
        <f t="shared" si="2"/>
        <v>0.71962252583461173</v>
      </c>
      <c r="Q19">
        <f t="shared" si="0"/>
        <v>6.2540470147771758</v>
      </c>
      <c r="R19">
        <f t="shared" si="1"/>
        <v>49.01473682042198</v>
      </c>
      <c r="V19" s="6">
        <v>160.00741600000001</v>
      </c>
      <c r="W19">
        <f t="shared" si="3"/>
        <v>28.266450382274055</v>
      </c>
    </row>
    <row r="20" spans="3:23" x14ac:dyDescent="0.25">
      <c r="C20" s="5">
        <v>2037</v>
      </c>
      <c r="D20" s="2">
        <v>37.567458999999999</v>
      </c>
      <c r="E20" s="2">
        <v>31.895064999999999</v>
      </c>
      <c r="F20" s="2">
        <v>38.659260000000003</v>
      </c>
      <c r="G20" s="2">
        <v>6.0699300000000003</v>
      </c>
      <c r="H20" s="2">
        <v>43.184052000000001</v>
      </c>
      <c r="I20" s="6">
        <v>26.103365</v>
      </c>
      <c r="J20">
        <v>27.874422249237572</v>
      </c>
      <c r="K20">
        <v>28.971512524627073</v>
      </c>
      <c r="L20">
        <v>48.548872612275076</v>
      </c>
      <c r="M20">
        <v>34.456909000000003</v>
      </c>
      <c r="P20">
        <f t="shared" si="2"/>
        <v>0.70327824576136344</v>
      </c>
      <c r="Q20">
        <f t="shared" si="0"/>
        <v>6.1946049602186219</v>
      </c>
      <c r="R20">
        <f t="shared" si="1"/>
        <v>48.548872612275076</v>
      </c>
      <c r="V20" s="2">
        <v>157.78826900000001</v>
      </c>
      <c r="W20">
        <f t="shared" si="3"/>
        <v>27.874422249237572</v>
      </c>
    </row>
    <row r="21" spans="3:23" x14ac:dyDescent="0.25">
      <c r="C21" s="4">
        <v>2036</v>
      </c>
      <c r="D21" s="6">
        <v>37.256233000000002</v>
      </c>
      <c r="E21" s="6">
        <v>31.573094999999999</v>
      </c>
      <c r="F21" s="6">
        <v>38.325389999999999</v>
      </c>
      <c r="G21" s="6">
        <v>6.0609849999999996</v>
      </c>
      <c r="H21" s="6">
        <v>42.858756999999997</v>
      </c>
      <c r="I21" s="2">
        <v>25.792866</v>
      </c>
      <c r="J21">
        <v>27.449006802515584</v>
      </c>
      <c r="K21">
        <v>28.210701379116237</v>
      </c>
      <c r="L21">
        <v>48.146671563020512</v>
      </c>
      <c r="M21">
        <v>34.747501</v>
      </c>
      <c r="P21">
        <f t="shared" si="2"/>
        <v>0.68916751031568635</v>
      </c>
      <c r="Q21">
        <f t="shared" si="0"/>
        <v>6.1432860215768317</v>
      </c>
      <c r="R21">
        <f t="shared" si="1"/>
        <v>48.146671563020512</v>
      </c>
      <c r="V21" s="6">
        <v>155.38012699999999</v>
      </c>
      <c r="W21">
        <f t="shared" si="3"/>
        <v>27.449006802515584</v>
      </c>
    </row>
    <row r="22" spans="3:23" x14ac:dyDescent="0.25">
      <c r="C22" s="5">
        <v>2035</v>
      </c>
      <c r="D22" s="2">
        <v>36.810786999999998</v>
      </c>
      <c r="E22" s="2">
        <v>31.058589999999999</v>
      </c>
      <c r="F22" s="2">
        <v>37.875281999999999</v>
      </c>
      <c r="G22" s="2">
        <v>6.013477</v>
      </c>
      <c r="H22" s="2">
        <v>42.391750000000002</v>
      </c>
      <c r="I22" s="6">
        <v>25.430319000000001</v>
      </c>
      <c r="J22">
        <v>27.022647830079194</v>
      </c>
      <c r="K22">
        <v>26.903346467773709</v>
      </c>
      <c r="L22">
        <v>47.571016416643758</v>
      </c>
      <c r="M22">
        <v>35.029335000000003</v>
      </c>
      <c r="P22">
        <f t="shared" si="2"/>
        <v>0.66897134848687001</v>
      </c>
      <c r="Q22">
        <f t="shared" si="0"/>
        <v>6.0698351661141405</v>
      </c>
      <c r="R22">
        <f t="shared" si="1"/>
        <v>47.571016416643758</v>
      </c>
      <c r="V22" s="2">
        <v>152.966644</v>
      </c>
      <c r="W22">
        <f t="shared" si="3"/>
        <v>27.022647830079194</v>
      </c>
    </row>
    <row r="23" spans="3:23" x14ac:dyDescent="0.25">
      <c r="C23" s="4">
        <v>2034</v>
      </c>
      <c r="D23" s="6">
        <v>36.482796</v>
      </c>
      <c r="E23" s="6">
        <v>30.730854000000001</v>
      </c>
      <c r="F23" s="6">
        <v>37.364136000000002</v>
      </c>
      <c r="G23" s="6">
        <v>5.9666189999999997</v>
      </c>
      <c r="H23" s="6">
        <v>41.869041000000003</v>
      </c>
      <c r="I23" s="2">
        <v>25.064522</v>
      </c>
      <c r="J23">
        <v>26.393894554003356</v>
      </c>
      <c r="K23">
        <v>24.490220095693783</v>
      </c>
      <c r="L23">
        <v>47.147149759147105</v>
      </c>
      <c r="M23">
        <v>35.418747000000003</v>
      </c>
      <c r="P23">
        <f t="shared" si="2"/>
        <v>0.65410050148320353</v>
      </c>
      <c r="Q23">
        <f t="shared" si="0"/>
        <v>6.0157517990302223</v>
      </c>
      <c r="R23">
        <f t="shared" si="1"/>
        <v>47.147149759147105</v>
      </c>
      <c r="V23" s="6">
        <v>149.40747099999999</v>
      </c>
      <c r="W23">
        <f t="shared" si="3"/>
        <v>26.393894554003356</v>
      </c>
    </row>
    <row r="24" spans="3:23" x14ac:dyDescent="0.25">
      <c r="C24" s="5">
        <v>2033</v>
      </c>
      <c r="D24" s="2">
        <v>36.367125999999999</v>
      </c>
      <c r="E24" s="2">
        <v>30.506287</v>
      </c>
      <c r="F24" s="2">
        <v>37.073784000000003</v>
      </c>
      <c r="G24" s="2">
        <v>5.8960759999999999</v>
      </c>
      <c r="H24" s="2">
        <v>41.188442000000002</v>
      </c>
      <c r="I24" s="6">
        <v>24.906824</v>
      </c>
      <c r="J24">
        <v>25.561417806065794</v>
      </c>
      <c r="K24">
        <v>23.112423867154515</v>
      </c>
      <c r="L24">
        <v>46.997668046927437</v>
      </c>
      <c r="M24">
        <v>35.548706000000003</v>
      </c>
      <c r="P24">
        <f t="shared" si="2"/>
        <v>0.64885611711621138</v>
      </c>
      <c r="Q24">
        <f t="shared" si="0"/>
        <v>5.9966786443686697</v>
      </c>
      <c r="R24">
        <f t="shared" si="1"/>
        <v>46.997668046927437</v>
      </c>
      <c r="V24" s="2">
        <v>144.69508400000001</v>
      </c>
      <c r="W24">
        <f t="shared" si="3"/>
        <v>25.561417806065794</v>
      </c>
    </row>
    <row r="25" spans="3:23" x14ac:dyDescent="0.25">
      <c r="C25" s="4">
        <v>2032</v>
      </c>
      <c r="D25" s="6">
        <v>36.221522999999998</v>
      </c>
      <c r="E25" s="6">
        <v>30.280666</v>
      </c>
      <c r="F25" s="6">
        <v>36.360000999999997</v>
      </c>
      <c r="G25" s="6">
        <v>5.7941919999999998</v>
      </c>
      <c r="H25" s="6">
        <v>40.893833000000001</v>
      </c>
      <c r="I25" s="2">
        <v>24.640903000000002</v>
      </c>
      <c r="J25">
        <v>24.994457779698557</v>
      </c>
      <c r="K25">
        <v>20.27345792288207</v>
      </c>
      <c r="L25">
        <v>46.80950356396454</v>
      </c>
      <c r="M25">
        <v>35.547173000000001</v>
      </c>
      <c r="P25">
        <f t="shared" si="2"/>
        <v>0.64225459470774626</v>
      </c>
      <c r="Q25">
        <f t="shared" si="0"/>
        <v>5.9726697523639514</v>
      </c>
      <c r="R25">
        <f t="shared" si="1"/>
        <v>46.80950356396454</v>
      </c>
      <c r="V25" s="6">
        <v>141.485703</v>
      </c>
      <c r="W25">
        <f t="shared" si="3"/>
        <v>24.994457779698557</v>
      </c>
    </row>
    <row r="26" spans="3:23" x14ac:dyDescent="0.25">
      <c r="C26" s="5">
        <v>2031</v>
      </c>
      <c r="D26" s="2">
        <v>35.074370999999999</v>
      </c>
      <c r="E26" s="2">
        <v>29.156458000000001</v>
      </c>
      <c r="F26" s="2">
        <v>35.394306</v>
      </c>
      <c r="G26" s="2">
        <v>5.703227</v>
      </c>
      <c r="H26" s="2">
        <v>40.405757999999999</v>
      </c>
      <c r="I26" s="6">
        <v>23.722754999999999</v>
      </c>
      <c r="J26">
        <v>24.436921351105017</v>
      </c>
      <c r="K26">
        <v>19.788395159020546</v>
      </c>
      <c r="L26">
        <v>45.327025435355509</v>
      </c>
      <c r="M26">
        <v>35.575417000000002</v>
      </c>
      <c r="P26">
        <f t="shared" si="2"/>
        <v>0.59024364964538167</v>
      </c>
      <c r="Q26">
        <f t="shared" si="0"/>
        <v>5.783512602573099</v>
      </c>
      <c r="R26">
        <f t="shared" si="1"/>
        <v>45.327025435355509</v>
      </c>
      <c r="V26" s="2">
        <v>138.329666</v>
      </c>
      <c r="W26">
        <f t="shared" si="3"/>
        <v>24.436921351105017</v>
      </c>
    </row>
    <row r="27" spans="3:23" x14ac:dyDescent="0.25">
      <c r="C27" s="4">
        <v>2030</v>
      </c>
      <c r="D27" s="6">
        <v>34.506602999999998</v>
      </c>
      <c r="E27" s="6">
        <v>28.508883999999998</v>
      </c>
      <c r="F27" s="6">
        <v>34.843128</v>
      </c>
      <c r="G27" s="6">
        <v>5.6373569999999997</v>
      </c>
      <c r="H27" s="6">
        <v>39.928390999999998</v>
      </c>
      <c r="I27" s="2">
        <v>23.223721000000001</v>
      </c>
      <c r="J27">
        <v>23.601562972114575</v>
      </c>
      <c r="K27">
        <v>19.492279200675487</v>
      </c>
      <c r="L27">
        <v>44.593292118302408</v>
      </c>
      <c r="M27">
        <v>35.687237000000003</v>
      </c>
      <c r="P27">
        <f t="shared" si="2"/>
        <v>0.56450150714275882</v>
      </c>
      <c r="Q27">
        <f t="shared" si="0"/>
        <v>5.6898917252852996</v>
      </c>
      <c r="R27">
        <f t="shared" si="1"/>
        <v>44.593292118302408</v>
      </c>
      <c r="V27" s="6">
        <v>133.600967</v>
      </c>
      <c r="W27">
        <f t="shared" si="3"/>
        <v>23.601562972114575</v>
      </c>
    </row>
    <row r="28" spans="3:23" x14ac:dyDescent="0.25">
      <c r="C28" s="5">
        <v>2029</v>
      </c>
      <c r="D28" s="2">
        <v>34.243332000000002</v>
      </c>
      <c r="E28" s="2">
        <v>28.278908000000001</v>
      </c>
      <c r="F28" s="2">
        <v>34.517451999999999</v>
      </c>
      <c r="G28" s="2">
        <v>5.6046319999999996</v>
      </c>
      <c r="H28" s="2">
        <v>39.243225000000002</v>
      </c>
      <c r="I28" s="6">
        <v>22.949953000000001</v>
      </c>
      <c r="J28">
        <v>23.102030144544852</v>
      </c>
      <c r="K28">
        <v>18.462729524345622</v>
      </c>
      <c r="L28">
        <v>44.25306388403439</v>
      </c>
      <c r="M28">
        <v>35.875903999999998</v>
      </c>
      <c r="P28">
        <f t="shared" si="2"/>
        <v>0.55256501266119618</v>
      </c>
      <c r="Q28">
        <f t="shared" si="0"/>
        <v>5.64648022272715</v>
      </c>
      <c r="R28">
        <f t="shared" si="1"/>
        <v>44.25306388403439</v>
      </c>
      <c r="V28" s="2">
        <v>130.77327</v>
      </c>
      <c r="W28">
        <f t="shared" si="3"/>
        <v>23.102030144544852</v>
      </c>
    </row>
    <row r="29" spans="3:23" x14ac:dyDescent="0.25">
      <c r="C29" s="4">
        <v>2028</v>
      </c>
      <c r="D29" s="6">
        <v>32.864075</v>
      </c>
      <c r="E29" s="6">
        <v>26.803877</v>
      </c>
      <c r="F29" s="6">
        <v>33.268425000000001</v>
      </c>
      <c r="G29" s="6">
        <v>5.4851939999999999</v>
      </c>
      <c r="H29" s="6">
        <v>38.226326</v>
      </c>
      <c r="I29" s="2">
        <v>22.055429</v>
      </c>
      <c r="J29">
        <v>22.489929982501152</v>
      </c>
      <c r="K29">
        <v>17.983033492822965</v>
      </c>
      <c r="L29">
        <v>42.470633712417282</v>
      </c>
      <c r="M29">
        <v>36.048859</v>
      </c>
      <c r="P29">
        <f t="shared" si="2"/>
        <v>0.49003061438277956</v>
      </c>
      <c r="Q29">
        <f t="shared" si="0"/>
        <v>5.4190506205915288</v>
      </c>
      <c r="R29">
        <f t="shared" si="1"/>
        <v>42.470633712417282</v>
      </c>
      <c r="V29" s="6">
        <v>127.30836499999999</v>
      </c>
      <c r="W29">
        <f t="shared" si="3"/>
        <v>22.489929982501152</v>
      </c>
    </row>
    <row r="30" spans="3:23" x14ac:dyDescent="0.25">
      <c r="C30" s="5">
        <v>2027</v>
      </c>
      <c r="D30" s="2">
        <v>32.426983</v>
      </c>
      <c r="E30" s="2">
        <v>26.336856999999998</v>
      </c>
      <c r="F30" s="2">
        <v>32.863674000000003</v>
      </c>
      <c r="G30" s="2">
        <v>5.3657260000000004</v>
      </c>
      <c r="H30" s="2">
        <v>36.921214999999997</v>
      </c>
      <c r="I30" s="6">
        <v>21.716128999999999</v>
      </c>
      <c r="J30">
        <v>21.713182905050829</v>
      </c>
      <c r="K30">
        <v>17.492001125809175</v>
      </c>
      <c r="L30">
        <v>41.905774539273729</v>
      </c>
      <c r="M30">
        <v>36.227027999999997</v>
      </c>
      <c r="P30">
        <f t="shared" si="2"/>
        <v>0.47021321616597905</v>
      </c>
      <c r="Q30">
        <f t="shared" si="0"/>
        <v>5.3469772799039976</v>
      </c>
      <c r="R30">
        <f t="shared" si="1"/>
        <v>41.905774539273729</v>
      </c>
      <c r="V30" s="2">
        <v>122.911446</v>
      </c>
      <c r="W30">
        <f t="shared" si="3"/>
        <v>21.713182905050829</v>
      </c>
    </row>
    <row r="31" spans="3:23" x14ac:dyDescent="0.25">
      <c r="C31" s="4">
        <v>2026</v>
      </c>
      <c r="D31" s="6">
        <v>32.400063000000003</v>
      </c>
      <c r="E31" s="6">
        <v>26.329896999999999</v>
      </c>
      <c r="F31" s="6">
        <v>32.767643</v>
      </c>
      <c r="G31" s="6">
        <v>5.2112480000000003</v>
      </c>
      <c r="H31" s="6">
        <v>35.037052000000003</v>
      </c>
      <c r="I31" s="2">
        <v>21.622944</v>
      </c>
      <c r="J31">
        <v>20.541348169784428</v>
      </c>
      <c r="K31">
        <v>17.115821559245706</v>
      </c>
      <c r="L31">
        <v>41.870985504148337</v>
      </c>
      <c r="M31">
        <v>36.314059999999998</v>
      </c>
      <c r="P31">
        <f t="shared" si="2"/>
        <v>0.46899268511074077</v>
      </c>
      <c r="Q31">
        <f t="shared" si="0"/>
        <v>5.3425383646840698</v>
      </c>
      <c r="R31">
        <f t="shared" si="1"/>
        <v>41.870985504148337</v>
      </c>
      <c r="V31" s="6">
        <v>116.27806099999999</v>
      </c>
      <c r="W31">
        <f t="shared" si="3"/>
        <v>20.541348169784428</v>
      </c>
    </row>
    <row r="32" spans="3:23" x14ac:dyDescent="0.25">
      <c r="C32" s="5">
        <v>2025</v>
      </c>
      <c r="D32" s="2">
        <v>31.852748999999999</v>
      </c>
      <c r="E32" s="2">
        <v>25.713488000000002</v>
      </c>
      <c r="F32" s="2">
        <v>32.229239999999997</v>
      </c>
      <c r="G32" s="2">
        <v>5.0259689999999999</v>
      </c>
      <c r="H32" s="2">
        <v>32.696674000000002</v>
      </c>
      <c r="I32" s="6">
        <v>21.048912000000001</v>
      </c>
      <c r="J32">
        <v>19.787330151586485</v>
      </c>
      <c r="K32">
        <v>16.961321137067266</v>
      </c>
      <c r="L32">
        <v>41.163685133768894</v>
      </c>
      <c r="M32">
        <v>36.135764999999999</v>
      </c>
      <c r="P32">
        <f t="shared" si="2"/>
        <v>0.4441779104462994</v>
      </c>
      <c r="Q32">
        <f t="shared" si="0"/>
        <v>5.2522902055206551</v>
      </c>
      <c r="R32">
        <f t="shared" si="1"/>
        <v>41.163685133768894</v>
      </c>
      <c r="V32" s="2">
        <v>112.009804</v>
      </c>
      <c r="W32">
        <f t="shared" si="3"/>
        <v>19.787330151586485</v>
      </c>
    </row>
    <row r="33" spans="3:23" x14ac:dyDescent="0.25">
      <c r="C33" s="4">
        <v>2024</v>
      </c>
      <c r="D33" s="6">
        <v>31.324137</v>
      </c>
      <c r="E33" s="6">
        <v>24.950581</v>
      </c>
      <c r="F33" s="6">
        <v>31.817019999999999</v>
      </c>
      <c r="G33" s="6">
        <v>4.835521</v>
      </c>
      <c r="H33" s="6">
        <v>30.312042000000002</v>
      </c>
      <c r="I33" s="2">
        <v>20.296092999999999</v>
      </c>
      <c r="J33">
        <v>18.98557337137639</v>
      </c>
      <c r="K33">
        <v>16.7231871657754</v>
      </c>
      <c r="L33">
        <v>40.480553579693868</v>
      </c>
      <c r="M33">
        <v>35.909260000000003</v>
      </c>
      <c r="P33">
        <f t="shared" si="2"/>
        <v>0.42021106935522629</v>
      </c>
      <c r="Q33">
        <f t="shared" si="0"/>
        <v>5.1651258722280815</v>
      </c>
      <c r="R33">
        <f t="shared" si="1"/>
        <v>40.480553579693868</v>
      </c>
      <c r="V33" s="6">
        <v>107.47131299999999</v>
      </c>
      <c r="W33">
        <f t="shared" si="3"/>
        <v>18.98557337137639</v>
      </c>
    </row>
    <row r="34" spans="3:23" x14ac:dyDescent="0.25">
      <c r="C34" s="5">
        <v>2023</v>
      </c>
      <c r="D34" s="2">
        <v>30.292444</v>
      </c>
      <c r="E34" s="2">
        <v>23.806660000000001</v>
      </c>
      <c r="F34" s="2">
        <v>30.982975</v>
      </c>
      <c r="G34" s="2">
        <v>4.7416590000000003</v>
      </c>
      <c r="H34" s="2">
        <v>28.016725999999998</v>
      </c>
      <c r="I34" s="6">
        <v>19.125557000000001</v>
      </c>
      <c r="J34">
        <v>17.97983466992801</v>
      </c>
      <c r="K34">
        <v>17.140964818463271</v>
      </c>
      <c r="L34">
        <v>39.147284485503164</v>
      </c>
      <c r="M34">
        <v>35.645511999999997</v>
      </c>
      <c r="P34">
        <f t="shared" si="2"/>
        <v>0.37343494209028988</v>
      </c>
      <c r="Q34">
        <f t="shared" si="0"/>
        <v>4.9950070847097967</v>
      </c>
      <c r="R34">
        <f t="shared" si="1"/>
        <v>39.147284485503164</v>
      </c>
      <c r="V34" s="2">
        <v>101.77814499999999</v>
      </c>
      <c r="W34">
        <f t="shared" si="3"/>
        <v>17.97983466992801</v>
      </c>
    </row>
    <row r="35" spans="3:23" x14ac:dyDescent="0.25">
      <c r="C35" s="4">
        <v>2022</v>
      </c>
      <c r="D35" s="6">
        <v>28.124787999999999</v>
      </c>
      <c r="E35" s="6">
        <v>21.532677</v>
      </c>
      <c r="F35" s="6">
        <v>29.134391999999998</v>
      </c>
      <c r="G35" s="6">
        <v>4.7311909999999999</v>
      </c>
      <c r="H35" s="6">
        <v>25.609407000000001</v>
      </c>
      <c r="I35" s="2">
        <v>17.259910999999999</v>
      </c>
      <c r="J35">
        <v>16.71815653638334</v>
      </c>
      <c r="K35">
        <v>17.440307908809459</v>
      </c>
      <c r="L35">
        <v>36.34599694004438</v>
      </c>
      <c r="M35">
        <v>34.947944999999997</v>
      </c>
      <c r="P35">
        <f t="shared" si="2"/>
        <v>0.27515516998501932</v>
      </c>
      <c r="Q35">
        <f t="shared" si="0"/>
        <v>4.6375761333737575</v>
      </c>
      <c r="R35">
        <f t="shared" si="1"/>
        <v>36.34599694004438</v>
      </c>
      <c r="V35" s="6">
        <v>94.636184999999998</v>
      </c>
      <c r="W35">
        <f t="shared" si="3"/>
        <v>16.71815653638334</v>
      </c>
    </row>
    <row r="36" spans="3:23" x14ac:dyDescent="0.25">
      <c r="C36" s="5">
        <v>2021</v>
      </c>
      <c r="D36" s="2">
        <v>26.613316000000001</v>
      </c>
      <c r="E36" s="2">
        <v>20.023890999999999</v>
      </c>
      <c r="F36" s="2">
        <v>27.852322000000001</v>
      </c>
      <c r="G36" s="2">
        <v>4.7901420000000003</v>
      </c>
      <c r="H36" s="2">
        <v>23.418537000000001</v>
      </c>
      <c r="I36" s="6">
        <v>15.786534</v>
      </c>
      <c r="J36">
        <v>15.848707218371231</v>
      </c>
      <c r="K36">
        <v>16.707713481564873</v>
      </c>
      <c r="L36">
        <v>34.392703756573532</v>
      </c>
      <c r="M36">
        <v>34.319122</v>
      </c>
      <c r="P36">
        <f t="shared" si="2"/>
        <v>0.2066262504039155</v>
      </c>
      <c r="Q36">
        <f t="shared" si="0"/>
        <v>4.3883452245589893</v>
      </c>
      <c r="R36">
        <f t="shared" si="1"/>
        <v>34.392703756573532</v>
      </c>
      <c r="V36" s="2">
        <v>89.714507999999995</v>
      </c>
      <c r="W36">
        <f t="shared" si="3"/>
        <v>15.848707218371231</v>
      </c>
    </row>
    <row r="37" spans="3:23" x14ac:dyDescent="0.25">
      <c r="C37" s="4">
        <v>2020</v>
      </c>
      <c r="D37" s="6">
        <v>25.572268999999999</v>
      </c>
      <c r="E37" s="6">
        <v>18.943096000000001</v>
      </c>
      <c r="F37" s="6">
        <v>26.894812000000002</v>
      </c>
      <c r="G37" s="6">
        <v>4.7157479999999996</v>
      </c>
      <c r="H37" s="6">
        <v>21.149211999999999</v>
      </c>
      <c r="I37" s="2">
        <v>14.48279</v>
      </c>
      <c r="J37">
        <v>14.703379531671628</v>
      </c>
      <c r="K37">
        <v>16.108117084154237</v>
      </c>
      <c r="L37">
        <v>33.047346377295064</v>
      </c>
      <c r="M37">
        <v>34.096516000000001</v>
      </c>
      <c r="P37">
        <f t="shared" si="2"/>
        <v>0.15942602033471825</v>
      </c>
      <c r="Q37">
        <f>+$Q$38*(100%+P37)</f>
        <v>4.2166840294267676</v>
      </c>
      <c r="R37">
        <f t="shared" si="1"/>
        <v>33.047346377295064</v>
      </c>
      <c r="V37" s="6">
        <v>83.231171000000003</v>
      </c>
      <c r="W37">
        <f t="shared" si="3"/>
        <v>14.703379531671628</v>
      </c>
    </row>
    <row r="38" spans="3:23" x14ac:dyDescent="0.25">
      <c r="C38" s="5">
        <v>2019</v>
      </c>
      <c r="D38" s="2">
        <v>22.055973000000002</v>
      </c>
      <c r="E38" s="2">
        <v>14.641048</v>
      </c>
      <c r="F38" s="2">
        <v>22.152407</v>
      </c>
      <c r="G38" s="2">
        <v>5.0311669999999999</v>
      </c>
      <c r="H38" s="2">
        <v>18.517337999999999</v>
      </c>
      <c r="I38" s="6">
        <v>9.8355840000000008</v>
      </c>
      <c r="J38">
        <v>9.9389069659747591</v>
      </c>
      <c r="K38">
        <v>16.336877005347596</v>
      </c>
      <c r="L38">
        <v>28.503195372270948</v>
      </c>
      <c r="M38">
        <v>33.267578</v>
      </c>
      <c r="P38">
        <f t="shared" si="2"/>
        <v>0</v>
      </c>
      <c r="Q38">
        <f>0.8*4.54609</f>
        <v>3.6368720000000003</v>
      </c>
      <c r="R38">
        <f>+Q38/$E$54</f>
        <v>28.503195372270948</v>
      </c>
      <c r="V38" s="2">
        <v>56.261001999999998</v>
      </c>
      <c r="W38">
        <f t="shared" si="3"/>
        <v>9.9389069659747591</v>
      </c>
    </row>
    <row r="42" spans="3:23" x14ac:dyDescent="0.25">
      <c r="C42" s="7" t="s">
        <v>79</v>
      </c>
      <c r="G42" t="s">
        <v>83</v>
      </c>
    </row>
    <row r="43" spans="3:23" x14ac:dyDescent="0.25">
      <c r="D43" s="8" t="s">
        <v>80</v>
      </c>
      <c r="E43" t="s">
        <v>81</v>
      </c>
    </row>
    <row r="44" spans="3:23" x14ac:dyDescent="0.25">
      <c r="C44" t="s">
        <v>84</v>
      </c>
      <c r="D44">
        <v>4.62</v>
      </c>
      <c r="E44">
        <f>+D44/42</f>
        <v>0.11</v>
      </c>
    </row>
    <row r="45" spans="3:23" x14ac:dyDescent="0.25">
      <c r="C45" t="s">
        <v>85</v>
      </c>
      <c r="D45">
        <v>5.0540000000000003</v>
      </c>
      <c r="E45">
        <f t="shared" ref="E45:E55" si="4">+D45/42</f>
        <v>0.12033333333333333</v>
      </c>
    </row>
    <row r="46" spans="3:23" x14ac:dyDescent="0.25">
      <c r="C46" t="s">
        <v>86</v>
      </c>
      <c r="D46">
        <v>5.2220000000000004</v>
      </c>
      <c r="E46">
        <f t="shared" si="4"/>
        <v>0.12433333333333334</v>
      </c>
    </row>
    <row r="47" spans="3:23" x14ac:dyDescent="0.25">
      <c r="C47" t="s">
        <v>87</v>
      </c>
      <c r="D47">
        <v>5.67</v>
      </c>
      <c r="E47">
        <f t="shared" si="4"/>
        <v>0.13500000000000001</v>
      </c>
    </row>
    <row r="48" spans="3:23" x14ac:dyDescent="0.25">
      <c r="C48" t="s">
        <v>88</v>
      </c>
      <c r="D48">
        <v>5.8170000000000002</v>
      </c>
      <c r="E48">
        <f t="shared" si="4"/>
        <v>0.13850000000000001</v>
      </c>
    </row>
    <row r="49" spans="3:5" x14ac:dyDescent="0.25">
      <c r="C49" t="s">
        <v>89</v>
      </c>
      <c r="D49">
        <v>5.7779999999999996</v>
      </c>
      <c r="E49">
        <f t="shared" si="4"/>
        <v>0.13757142857142857</v>
      </c>
    </row>
    <row r="50" spans="3:5" x14ac:dyDescent="0.25">
      <c r="C50" t="s">
        <v>90</v>
      </c>
      <c r="D50">
        <v>5.048</v>
      </c>
      <c r="E50">
        <f t="shared" si="4"/>
        <v>0.12019047619047619</v>
      </c>
    </row>
    <row r="51" spans="3:5" x14ac:dyDescent="0.25">
      <c r="C51" t="s">
        <v>91</v>
      </c>
      <c r="D51">
        <v>5.7229999999999999</v>
      </c>
      <c r="E51">
        <f t="shared" si="4"/>
        <v>0.13626190476190475</v>
      </c>
    </row>
    <row r="52" spans="3:5" x14ac:dyDescent="0.25">
      <c r="C52" t="s">
        <v>92</v>
      </c>
      <c r="D52">
        <v>6.1310000000000002</v>
      </c>
      <c r="E52">
        <f t="shared" si="4"/>
        <v>0.14597619047619048</v>
      </c>
    </row>
    <row r="53" spans="3:5" x14ac:dyDescent="0.25">
      <c r="C53" t="s">
        <v>93</v>
      </c>
      <c r="D53">
        <v>5.5620000000000003</v>
      </c>
      <c r="E53">
        <f t="shared" si="4"/>
        <v>0.13242857142857142</v>
      </c>
    </row>
    <row r="54" spans="3:5" x14ac:dyDescent="0.25">
      <c r="C54" t="s">
        <v>10</v>
      </c>
      <c r="D54">
        <v>5.359</v>
      </c>
      <c r="E54">
        <f t="shared" si="4"/>
        <v>0.12759523809523809</v>
      </c>
    </row>
    <row r="55" spans="3:5" x14ac:dyDescent="0.25">
      <c r="C55" t="s">
        <v>9</v>
      </c>
      <c r="D55">
        <v>3.5529999999999999</v>
      </c>
      <c r="E55">
        <f t="shared" si="4"/>
        <v>8.4595238095238098E-2</v>
      </c>
    </row>
    <row r="57" spans="3:5" x14ac:dyDescent="0.25">
      <c r="C57" t="s">
        <v>94</v>
      </c>
      <c r="D57">
        <v>323.60000000000002</v>
      </c>
      <c r="E57" t="s">
        <v>95</v>
      </c>
    </row>
    <row r="59" spans="3:5" x14ac:dyDescent="0.25">
      <c r="C59" t="s">
        <v>96</v>
      </c>
      <c r="D59">
        <v>5.2480000000000002</v>
      </c>
      <c r="E59" t="s">
        <v>80</v>
      </c>
    </row>
    <row r="60" spans="3:5" x14ac:dyDescent="0.25">
      <c r="C60" t="s">
        <v>97</v>
      </c>
      <c r="D60">
        <v>5.2480000000000002</v>
      </c>
      <c r="E60" t="s">
        <v>80</v>
      </c>
    </row>
    <row r="63" spans="3:5" x14ac:dyDescent="0.25">
      <c r="C63" t="s">
        <v>98</v>
      </c>
      <c r="D63">
        <v>41.4</v>
      </c>
      <c r="E63" t="s">
        <v>99</v>
      </c>
    </row>
    <row r="64" spans="3:5" x14ac:dyDescent="0.25">
      <c r="C64" t="s">
        <v>98</v>
      </c>
      <c r="D64">
        <f>141.5/(131.5+D63)</f>
        <v>0.81839213418160783</v>
      </c>
    </row>
    <row r="65" spans="3:5" x14ac:dyDescent="0.25">
      <c r="C65" t="s">
        <v>100</v>
      </c>
      <c r="D65" s="10">
        <f>+D64*(7.801796-1.3213*D64*D64)</f>
        <v>5.6606830300963775</v>
      </c>
      <c r="E65" t="s">
        <v>80</v>
      </c>
    </row>
  </sheetData>
  <mergeCells count="1">
    <mergeCell ref="C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EBC4-D036-481C-A956-1BCD48200948}">
  <dimension ref="D4:S45"/>
  <sheetViews>
    <sheetView showGridLines="0" tabSelected="1" zoomScale="85" zoomScaleNormal="85" workbookViewId="0">
      <selection activeCell="S38" sqref="P38:S38"/>
    </sheetView>
  </sheetViews>
  <sheetFormatPr baseColWidth="10" defaultRowHeight="15" x14ac:dyDescent="0.25"/>
  <cols>
    <col min="5" max="5" width="18.140625" customWidth="1"/>
    <col min="6" max="6" width="14.140625" customWidth="1"/>
    <col min="7" max="7" width="19.85546875" customWidth="1"/>
    <col min="8" max="8" width="17.42578125" customWidth="1"/>
    <col min="9" max="9" width="15.5703125" customWidth="1"/>
    <col min="10" max="10" width="17.140625" customWidth="1"/>
    <col min="11" max="11" width="10.5703125" customWidth="1"/>
    <col min="12" max="12" width="17.140625" customWidth="1"/>
    <col min="13" max="13" width="12.42578125" customWidth="1"/>
    <col min="14" max="14" width="9.5703125" customWidth="1"/>
  </cols>
  <sheetData>
    <row r="4" spans="4:19" ht="15.75" thickBot="1" x14ac:dyDescent="0.3"/>
    <row r="5" spans="4:19" ht="21.75" thickBot="1" x14ac:dyDescent="0.4">
      <c r="D5" s="17" t="s">
        <v>0</v>
      </c>
      <c r="E5" s="18"/>
      <c r="F5" s="18"/>
      <c r="G5" s="18"/>
      <c r="H5" s="18"/>
      <c r="I5" s="18"/>
      <c r="J5" s="18"/>
      <c r="K5" s="18"/>
      <c r="L5" s="18"/>
      <c r="M5" s="18"/>
      <c r="N5" s="19"/>
    </row>
    <row r="6" spans="4:19" ht="15.75" thickBot="1" x14ac:dyDescent="0.3">
      <c r="D6" s="1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9" t="s">
        <v>8</v>
      </c>
      <c r="L6" s="2" t="s">
        <v>9</v>
      </c>
      <c r="M6" s="2" t="s">
        <v>10</v>
      </c>
      <c r="N6" s="3" t="s">
        <v>140</v>
      </c>
      <c r="P6" s="11" t="s">
        <v>141</v>
      </c>
      <c r="Q6" s="12" t="s">
        <v>142</v>
      </c>
      <c r="R6" t="s">
        <v>149</v>
      </c>
    </row>
    <row r="7" spans="4:19" x14ac:dyDescent="0.25">
      <c r="D7" s="5">
        <v>2019</v>
      </c>
      <c r="E7" s="2">
        <v>22.055973000000002</v>
      </c>
      <c r="F7" s="2">
        <v>14.641048</v>
      </c>
      <c r="G7" s="2">
        <v>22.152407</v>
      </c>
      <c r="H7" s="2">
        <v>5.0311669999999999</v>
      </c>
      <c r="I7" s="2">
        <v>18.517337999999999</v>
      </c>
      <c r="J7" s="6">
        <v>9.8355840000000008</v>
      </c>
      <c r="K7">
        <v>9.9389069659747591</v>
      </c>
      <c r="L7">
        <v>16.336877005347596</v>
      </c>
      <c r="M7">
        <v>28.503195372270948</v>
      </c>
      <c r="N7">
        <v>33.267578</v>
      </c>
      <c r="P7">
        <f>+P8*(100%-Q8)</f>
        <v>15.775408175707556</v>
      </c>
      <c r="S7">
        <v>15.775408175707556</v>
      </c>
    </row>
    <row r="8" spans="4:19" x14ac:dyDescent="0.25">
      <c r="D8" s="4">
        <v>2020</v>
      </c>
      <c r="E8" s="6">
        <v>25.572268999999999</v>
      </c>
      <c r="F8" s="6">
        <v>18.943096000000001</v>
      </c>
      <c r="G8" s="6">
        <v>26.894812000000002</v>
      </c>
      <c r="H8" s="6">
        <v>4.7157479999999996</v>
      </c>
      <c r="I8" s="6">
        <v>21.149211999999999</v>
      </c>
      <c r="J8" s="2">
        <v>14.48279</v>
      </c>
      <c r="K8">
        <v>14.703379531671628</v>
      </c>
      <c r="L8">
        <v>16.108117084154237</v>
      </c>
      <c r="M8">
        <v>33.047346377295064</v>
      </c>
      <c r="N8">
        <v>34.096516000000001</v>
      </c>
      <c r="P8" s="14">
        <f>+R43</f>
        <v>22.339540412044375</v>
      </c>
      <c r="Q8" s="13">
        <f>+(F8-$F$7)/$F$7</f>
        <v>0.29383470363596931</v>
      </c>
      <c r="S8">
        <v>22.339540412044375</v>
      </c>
    </row>
    <row r="9" spans="4:19" x14ac:dyDescent="0.25">
      <c r="D9" s="5">
        <v>2021</v>
      </c>
      <c r="E9" s="2">
        <v>26.613316000000001</v>
      </c>
      <c r="F9" s="2">
        <v>20.023890999999999</v>
      </c>
      <c r="G9" s="2">
        <v>27.852322000000001</v>
      </c>
      <c r="H9" s="2">
        <v>4.7901420000000003</v>
      </c>
      <c r="I9" s="2">
        <v>23.418537000000001</v>
      </c>
      <c r="J9" s="6">
        <v>15.786534</v>
      </c>
      <c r="K9">
        <v>15.848707218371231</v>
      </c>
      <c r="L9">
        <v>16.707713481564873</v>
      </c>
      <c r="M9">
        <v>34.392703756573532</v>
      </c>
      <c r="N9">
        <v>34.319122</v>
      </c>
      <c r="P9">
        <f>+$P$8*(100%+Q9)</f>
        <v>30.552766591631393</v>
      </c>
      <c r="Q9" s="13">
        <f t="shared" ref="Q9:Q37" si="0">+(F9-$F$7)/$F$7</f>
        <v>0.36765421437044665</v>
      </c>
      <c r="S9">
        <v>30.552766591631393</v>
      </c>
    </row>
    <row r="10" spans="4:19" x14ac:dyDescent="0.25">
      <c r="D10" s="4">
        <v>2022</v>
      </c>
      <c r="E10" s="6">
        <v>28.124787999999999</v>
      </c>
      <c r="F10" s="6">
        <v>21.532677</v>
      </c>
      <c r="G10" s="6">
        <v>29.134391999999998</v>
      </c>
      <c r="H10" s="6">
        <v>4.7311909999999999</v>
      </c>
      <c r="I10" s="6">
        <v>25.609407000000001</v>
      </c>
      <c r="J10" s="2">
        <v>17.259910999999999</v>
      </c>
      <c r="K10">
        <v>16.71815653638334</v>
      </c>
      <c r="L10">
        <v>17.440307908809459</v>
      </c>
      <c r="M10">
        <v>36.34599694004438</v>
      </c>
      <c r="N10">
        <v>34.947944999999997</v>
      </c>
      <c r="P10">
        <f t="shared" ref="P10:P38" si="1">+$P$8*(100%+Q10)</f>
        <v>32.85489590779283</v>
      </c>
      <c r="Q10" s="13">
        <f t="shared" si="0"/>
        <v>0.47070599044549272</v>
      </c>
      <c r="S10">
        <v>32.85489590779283</v>
      </c>
    </row>
    <row r="11" spans="4:19" x14ac:dyDescent="0.25">
      <c r="D11" s="5">
        <v>2023</v>
      </c>
      <c r="E11" s="2">
        <v>30.292444</v>
      </c>
      <c r="F11" s="2">
        <v>23.806660000000001</v>
      </c>
      <c r="G11" s="2">
        <v>30.982975</v>
      </c>
      <c r="H11" s="2">
        <v>4.7416590000000003</v>
      </c>
      <c r="I11" s="2">
        <v>28.016725999999998</v>
      </c>
      <c r="J11" s="6">
        <v>19.125557000000001</v>
      </c>
      <c r="K11">
        <v>17.97983466992801</v>
      </c>
      <c r="L11">
        <v>17.140964818463271</v>
      </c>
      <c r="M11">
        <v>39.147284485503164</v>
      </c>
      <c r="N11">
        <v>35.645511999999997</v>
      </c>
      <c r="P11">
        <f t="shared" si="1"/>
        <v>36.324574794495611</v>
      </c>
      <c r="Q11" s="13">
        <f t="shared" si="0"/>
        <v>0.62602157987597618</v>
      </c>
      <c r="S11">
        <v>36.324574794495611</v>
      </c>
    </row>
    <row r="12" spans="4:19" x14ac:dyDescent="0.25">
      <c r="D12" s="4">
        <v>2024</v>
      </c>
      <c r="E12" s="6">
        <v>31.324137</v>
      </c>
      <c r="F12" s="6">
        <v>24.950581</v>
      </c>
      <c r="G12" s="6">
        <v>31.817019999999999</v>
      </c>
      <c r="H12" s="6">
        <v>4.835521</v>
      </c>
      <c r="I12" s="6">
        <v>30.312042000000002</v>
      </c>
      <c r="J12" s="2">
        <v>20.296092999999999</v>
      </c>
      <c r="K12">
        <v>18.98557337137639</v>
      </c>
      <c r="L12">
        <v>16.7231871657754</v>
      </c>
      <c r="M12">
        <v>40.480553579693868</v>
      </c>
      <c r="N12">
        <v>35.909260000000003</v>
      </c>
      <c r="P12">
        <f t="shared" si="1"/>
        <v>38.06998737750785</v>
      </c>
      <c r="Q12" s="13">
        <f t="shared" si="0"/>
        <v>0.70415266721343994</v>
      </c>
      <c r="S12">
        <v>38.06998737750785</v>
      </c>
    </row>
    <row r="13" spans="4:19" x14ac:dyDescent="0.25">
      <c r="D13" s="5">
        <v>2025</v>
      </c>
      <c r="E13" s="2">
        <v>31.852748999999999</v>
      </c>
      <c r="F13" s="2">
        <v>25.713488000000002</v>
      </c>
      <c r="G13" s="2">
        <v>32.229239999999997</v>
      </c>
      <c r="H13" s="2">
        <v>5.0259689999999999</v>
      </c>
      <c r="I13" s="2">
        <v>32.696674000000002</v>
      </c>
      <c r="J13" s="6">
        <v>21.048912000000001</v>
      </c>
      <c r="K13">
        <v>19.787330151586485</v>
      </c>
      <c r="L13">
        <v>16.961321137067266</v>
      </c>
      <c r="M13">
        <v>41.163685133768894</v>
      </c>
      <c r="N13">
        <v>36.135764999999999</v>
      </c>
      <c r="P13">
        <f t="shared" si="1"/>
        <v>39.23404283017296</v>
      </c>
      <c r="Q13" s="13">
        <f t="shared" si="0"/>
        <v>0.75626007100038206</v>
      </c>
      <c r="S13">
        <v>39.23404283017296</v>
      </c>
    </row>
    <row r="14" spans="4:19" x14ac:dyDescent="0.25">
      <c r="D14" s="4">
        <v>2026</v>
      </c>
      <c r="E14" s="6">
        <v>32.400063000000003</v>
      </c>
      <c r="F14" s="6">
        <v>26.329896999999999</v>
      </c>
      <c r="G14" s="6">
        <v>32.767643</v>
      </c>
      <c r="H14" s="6">
        <v>5.2112480000000003</v>
      </c>
      <c r="I14" s="6">
        <v>35.037052000000003</v>
      </c>
      <c r="J14" s="2">
        <v>21.622944</v>
      </c>
      <c r="K14">
        <v>20.541348169784428</v>
      </c>
      <c r="L14">
        <v>17.115821559245706</v>
      </c>
      <c r="M14">
        <v>41.870985504148337</v>
      </c>
      <c r="N14">
        <v>36.314059999999998</v>
      </c>
      <c r="P14">
        <f t="shared" si="1"/>
        <v>40.174569339330489</v>
      </c>
      <c r="Q14" s="13">
        <f t="shared" si="0"/>
        <v>0.79836149707316029</v>
      </c>
      <c r="S14">
        <v>40.174569339330489</v>
      </c>
    </row>
    <row r="15" spans="4:19" x14ac:dyDescent="0.25">
      <c r="D15" s="5">
        <v>2027</v>
      </c>
      <c r="E15" s="2">
        <v>32.426983</v>
      </c>
      <c r="F15" s="2">
        <v>26.336856999999998</v>
      </c>
      <c r="G15" s="2">
        <v>32.863674000000003</v>
      </c>
      <c r="H15" s="2">
        <v>5.3657260000000004</v>
      </c>
      <c r="I15" s="2">
        <v>36.921214999999997</v>
      </c>
      <c r="J15" s="6">
        <v>21.716128999999999</v>
      </c>
      <c r="K15">
        <v>21.713182905050829</v>
      </c>
      <c r="L15">
        <v>17.492001125809175</v>
      </c>
      <c r="M15">
        <v>41.905774539273729</v>
      </c>
      <c r="N15">
        <v>36.227027999999997</v>
      </c>
      <c r="P15">
        <f t="shared" si="1"/>
        <v>40.185189016369165</v>
      </c>
      <c r="Q15" s="13">
        <f t="shared" si="0"/>
        <v>0.7988368728795916</v>
      </c>
      <c r="S15">
        <v>40.185189016369165</v>
      </c>
    </row>
    <row r="16" spans="4:19" x14ac:dyDescent="0.25">
      <c r="D16" s="4">
        <v>2028</v>
      </c>
      <c r="E16" s="6">
        <v>32.864075</v>
      </c>
      <c r="F16" s="6">
        <v>26.803877</v>
      </c>
      <c r="G16" s="6">
        <v>33.268425000000001</v>
      </c>
      <c r="H16" s="6">
        <v>5.4851939999999999</v>
      </c>
      <c r="I16" s="6">
        <v>38.226326</v>
      </c>
      <c r="J16" s="2">
        <v>22.055429</v>
      </c>
      <c r="K16">
        <v>22.489929982501152</v>
      </c>
      <c r="L16">
        <v>17.983033492822965</v>
      </c>
      <c r="M16">
        <v>42.470633712417282</v>
      </c>
      <c r="N16">
        <v>36.048859</v>
      </c>
      <c r="P16">
        <f t="shared" si="1"/>
        <v>40.897775448927341</v>
      </c>
      <c r="Q16" s="13">
        <f>+(F16-$F$7)/$F$7</f>
        <v>0.83073486269562125</v>
      </c>
      <c r="S16">
        <v>40.897775448927341</v>
      </c>
    </row>
    <row r="17" spans="4:19" x14ac:dyDescent="0.25">
      <c r="D17" s="5">
        <v>2029</v>
      </c>
      <c r="E17" s="2">
        <v>34.243332000000002</v>
      </c>
      <c r="F17" s="2">
        <v>28.278908000000001</v>
      </c>
      <c r="G17" s="2">
        <v>34.517451999999999</v>
      </c>
      <c r="H17" s="2">
        <v>5.6046319999999996</v>
      </c>
      <c r="I17" s="2">
        <v>39.243225000000002</v>
      </c>
      <c r="J17" s="6">
        <v>22.949953000000001</v>
      </c>
      <c r="K17">
        <v>23.102030144544852</v>
      </c>
      <c r="L17">
        <v>18.462729524345622</v>
      </c>
      <c r="M17">
        <v>44.25306388403439</v>
      </c>
      <c r="N17">
        <v>35.875903999999998</v>
      </c>
      <c r="P17">
        <f t="shared" si="1"/>
        <v>43.14840085726685</v>
      </c>
      <c r="Q17" s="13">
        <f t="shared" si="0"/>
        <v>0.93148113441059699</v>
      </c>
      <c r="S17">
        <v>43.14840085726685</v>
      </c>
    </row>
    <row r="18" spans="4:19" x14ac:dyDescent="0.25">
      <c r="D18" s="4">
        <v>2030</v>
      </c>
      <c r="E18" s="6">
        <v>34.506602999999998</v>
      </c>
      <c r="F18" s="6">
        <v>28.508883999999998</v>
      </c>
      <c r="G18" s="6">
        <v>34.843128</v>
      </c>
      <c r="H18" s="6">
        <v>5.6373569999999997</v>
      </c>
      <c r="I18" s="6">
        <v>39.928390999999998</v>
      </c>
      <c r="J18" s="2">
        <v>23.223721000000001</v>
      </c>
      <c r="K18">
        <v>23.601562972114575</v>
      </c>
      <c r="L18">
        <v>19.492279200675487</v>
      </c>
      <c r="M18">
        <v>44.593292118302408</v>
      </c>
      <c r="N18">
        <v>35.687237000000003</v>
      </c>
      <c r="P18">
        <f t="shared" si="1"/>
        <v>43.4993018409806</v>
      </c>
      <c r="Q18" s="13">
        <f t="shared" si="0"/>
        <v>0.94718875315482876</v>
      </c>
      <c r="S18">
        <v>43.4993018409806</v>
      </c>
    </row>
    <row r="19" spans="4:19" x14ac:dyDescent="0.25">
      <c r="D19" s="5">
        <v>2031</v>
      </c>
      <c r="E19" s="2">
        <v>35.074370999999999</v>
      </c>
      <c r="F19" s="2">
        <v>29.156458000000001</v>
      </c>
      <c r="G19" s="2">
        <v>35.394306</v>
      </c>
      <c r="H19" s="2">
        <v>5.703227</v>
      </c>
      <c r="I19" s="2">
        <v>40.405757999999999</v>
      </c>
      <c r="J19" s="6">
        <v>23.722754999999999</v>
      </c>
      <c r="K19">
        <v>24.436921351105017</v>
      </c>
      <c r="L19">
        <v>19.788395159020546</v>
      </c>
      <c r="M19">
        <v>45.327025435355509</v>
      </c>
      <c r="N19">
        <v>35.575417000000002</v>
      </c>
      <c r="P19">
        <f t="shared" si="1"/>
        <v>44.487380395383894</v>
      </c>
      <c r="Q19" s="13">
        <f t="shared" si="0"/>
        <v>0.9914187836826982</v>
      </c>
      <c r="S19">
        <v>44.487380395383894</v>
      </c>
    </row>
    <row r="20" spans="4:19" x14ac:dyDescent="0.25">
      <c r="D20" s="4">
        <v>2032</v>
      </c>
      <c r="E20" s="6">
        <v>36.221522999999998</v>
      </c>
      <c r="F20" s="6">
        <v>30.280666</v>
      </c>
      <c r="G20" s="6">
        <v>36.360000999999997</v>
      </c>
      <c r="H20" s="6">
        <v>5.7941919999999998</v>
      </c>
      <c r="I20" s="6">
        <v>40.893833000000001</v>
      </c>
      <c r="J20" s="2">
        <v>24.640903000000002</v>
      </c>
      <c r="K20">
        <v>24.994457779698557</v>
      </c>
      <c r="L20">
        <v>20.27345792288207</v>
      </c>
      <c r="M20">
        <v>46.80950356396454</v>
      </c>
      <c r="N20">
        <v>35.547173000000001</v>
      </c>
      <c r="P20">
        <f t="shared" si="1"/>
        <v>46.202714574162862</v>
      </c>
      <c r="Q20" s="13">
        <f t="shared" si="0"/>
        <v>1.0682034510097911</v>
      </c>
      <c r="S20">
        <v>46.202714574162862</v>
      </c>
    </row>
    <row r="21" spans="4:19" x14ac:dyDescent="0.25">
      <c r="D21" s="5">
        <v>2033</v>
      </c>
      <c r="E21" s="2">
        <v>36.367125999999999</v>
      </c>
      <c r="F21" s="2">
        <v>30.506287</v>
      </c>
      <c r="G21" s="2">
        <v>37.073784000000003</v>
      </c>
      <c r="H21" s="2">
        <v>5.8960759999999999</v>
      </c>
      <c r="I21" s="2">
        <v>41.188442000000002</v>
      </c>
      <c r="J21" s="6">
        <v>24.906824</v>
      </c>
      <c r="K21">
        <v>25.561417806065794</v>
      </c>
      <c r="L21">
        <v>23.112423867154515</v>
      </c>
      <c r="M21">
        <v>46.997668046927437</v>
      </c>
      <c r="N21">
        <v>35.548706000000003</v>
      </c>
      <c r="P21">
        <f t="shared" si="1"/>
        <v>46.546970630649113</v>
      </c>
      <c r="Q21" s="13">
        <f t="shared" si="0"/>
        <v>1.0836136183693954</v>
      </c>
      <c r="S21">
        <v>46.546970630649113</v>
      </c>
    </row>
    <row r="22" spans="4:19" x14ac:dyDescent="0.25">
      <c r="D22" s="4">
        <v>2034</v>
      </c>
      <c r="E22" s="6">
        <v>36.482796</v>
      </c>
      <c r="F22" s="6">
        <v>30.730854000000001</v>
      </c>
      <c r="G22" s="6">
        <v>37.364136000000002</v>
      </c>
      <c r="H22" s="6">
        <v>5.9666189999999997</v>
      </c>
      <c r="I22" s="6">
        <v>41.869041000000003</v>
      </c>
      <c r="J22" s="2">
        <v>25.064522</v>
      </c>
      <c r="K22">
        <v>26.393894554003356</v>
      </c>
      <c r="L22">
        <v>24.490220095693783</v>
      </c>
      <c r="M22">
        <v>47.147149759147105</v>
      </c>
      <c r="N22">
        <v>35.418747000000003</v>
      </c>
      <c r="P22">
        <f t="shared" si="1"/>
        <v>46.8896184774229</v>
      </c>
      <c r="Q22" s="13">
        <f t="shared" si="0"/>
        <v>1.0989517963468192</v>
      </c>
      <c r="S22">
        <v>46.8896184774229</v>
      </c>
    </row>
    <row r="23" spans="4:19" x14ac:dyDescent="0.25">
      <c r="D23" s="5">
        <v>2035</v>
      </c>
      <c r="E23" s="2">
        <v>36.810786999999998</v>
      </c>
      <c r="F23" s="2">
        <v>31.058589999999999</v>
      </c>
      <c r="G23" s="2">
        <v>37.875281999999999</v>
      </c>
      <c r="H23" s="2">
        <v>6.013477</v>
      </c>
      <c r="I23" s="2">
        <v>42.391750000000002</v>
      </c>
      <c r="J23" s="6">
        <v>25.430319000000001</v>
      </c>
      <c r="K23">
        <v>27.022647830079194</v>
      </c>
      <c r="L23">
        <v>26.903346467773709</v>
      </c>
      <c r="M23">
        <v>47.571016416643758</v>
      </c>
      <c r="N23">
        <v>35.029335000000003</v>
      </c>
      <c r="P23">
        <f t="shared" si="1"/>
        <v>47.389683200691465</v>
      </c>
      <c r="Q23" s="13">
        <f t="shared" si="0"/>
        <v>1.121336532740006</v>
      </c>
      <c r="S23">
        <v>47.389683200691465</v>
      </c>
    </row>
    <row r="24" spans="4:19" x14ac:dyDescent="0.25">
      <c r="D24" s="4">
        <v>2036</v>
      </c>
      <c r="E24" s="6">
        <v>37.256233000000002</v>
      </c>
      <c r="F24" s="6">
        <v>31.573094999999999</v>
      </c>
      <c r="G24" s="6">
        <v>38.325389999999999</v>
      </c>
      <c r="H24" s="6">
        <v>6.0609849999999996</v>
      </c>
      <c r="I24" s="6">
        <v>42.858756999999997</v>
      </c>
      <c r="J24" s="2">
        <v>25.792866</v>
      </c>
      <c r="K24">
        <v>27.449006802515584</v>
      </c>
      <c r="L24">
        <v>28.210701379116237</v>
      </c>
      <c r="M24">
        <v>48.146671563020512</v>
      </c>
      <c r="N24">
        <v>34.747501</v>
      </c>
      <c r="P24">
        <f t="shared" si="1"/>
        <v>48.174722990172299</v>
      </c>
      <c r="Q24" s="13">
        <f t="shared" si="0"/>
        <v>1.1564778013158619</v>
      </c>
      <c r="S24">
        <v>48.174722990172299</v>
      </c>
    </row>
    <row r="25" spans="4:19" x14ac:dyDescent="0.25">
      <c r="D25" s="5">
        <v>2037</v>
      </c>
      <c r="E25" s="2">
        <v>37.567458999999999</v>
      </c>
      <c r="F25" s="2">
        <v>31.895064999999999</v>
      </c>
      <c r="G25" s="2">
        <v>38.659260000000003</v>
      </c>
      <c r="H25" s="2">
        <v>6.0699300000000003</v>
      </c>
      <c r="I25" s="2">
        <v>43.184052000000001</v>
      </c>
      <c r="J25" s="6">
        <v>26.103365</v>
      </c>
      <c r="K25">
        <v>27.874422249237572</v>
      </c>
      <c r="L25">
        <v>28.971512524627073</v>
      </c>
      <c r="M25">
        <v>48.548872612275076</v>
      </c>
      <c r="N25">
        <v>34.456909000000003</v>
      </c>
      <c r="P25">
        <f t="shared" si="1"/>
        <v>48.665989860307953</v>
      </c>
      <c r="Q25" s="13">
        <f t="shared" si="0"/>
        <v>1.1784687134418246</v>
      </c>
      <c r="S25">
        <v>48.665989860307953</v>
      </c>
    </row>
    <row r="26" spans="4:19" x14ac:dyDescent="0.25">
      <c r="D26" s="4">
        <v>2038</v>
      </c>
      <c r="E26" s="6">
        <v>37.927948000000001</v>
      </c>
      <c r="F26" s="6">
        <v>32.216358</v>
      </c>
      <c r="G26" s="6">
        <v>39.085059999999999</v>
      </c>
      <c r="H26" s="6">
        <v>6.0721780000000001</v>
      </c>
      <c r="I26" s="6">
        <v>43.467883999999998</v>
      </c>
      <c r="J26" s="2">
        <v>26.422304</v>
      </c>
      <c r="K26">
        <v>28.266450382274055</v>
      </c>
      <c r="L26">
        <v>30.173613284548271</v>
      </c>
      <c r="M26">
        <v>49.01473682042198</v>
      </c>
      <c r="N26">
        <v>34.252021999999997</v>
      </c>
      <c r="P26">
        <f t="shared" si="1"/>
        <v>49.156223753237413</v>
      </c>
      <c r="Q26" s="13">
        <f t="shared" si="0"/>
        <v>1.2004133857084549</v>
      </c>
      <c r="S26">
        <v>49.156223753237413</v>
      </c>
    </row>
    <row r="27" spans="4:19" x14ac:dyDescent="0.25">
      <c r="D27" s="5">
        <v>2039</v>
      </c>
      <c r="E27" s="2">
        <v>38.284236999999997</v>
      </c>
      <c r="F27" s="2">
        <v>32.473381000000003</v>
      </c>
      <c r="G27" s="2">
        <v>39.338279999999997</v>
      </c>
      <c r="H27" s="2">
        <v>6.0944989999999999</v>
      </c>
      <c r="I27" s="2">
        <v>43.735236999999998</v>
      </c>
      <c r="J27" s="6">
        <v>26.632486</v>
      </c>
      <c r="K27">
        <v>28.729415184589683</v>
      </c>
      <c r="L27">
        <v>29.286199268224031</v>
      </c>
      <c r="M27">
        <v>49.475173318779639</v>
      </c>
      <c r="N27">
        <v>34.114113000000003</v>
      </c>
      <c r="P27">
        <f t="shared" si="1"/>
        <v>49.548393473282388</v>
      </c>
      <c r="Q27" s="13">
        <f t="shared" si="0"/>
        <v>1.2179683448889729</v>
      </c>
      <c r="S27">
        <v>49.548393473282388</v>
      </c>
    </row>
    <row r="28" spans="4:19" x14ac:dyDescent="0.25">
      <c r="D28" s="4">
        <v>2040</v>
      </c>
      <c r="E28" s="6">
        <v>38.667889000000002</v>
      </c>
      <c r="F28" s="6">
        <v>32.982638999999999</v>
      </c>
      <c r="G28" s="6">
        <v>39.763741000000003</v>
      </c>
      <c r="H28" s="6">
        <v>6.137683</v>
      </c>
      <c r="I28" s="6">
        <v>44.060307000000002</v>
      </c>
      <c r="J28" s="2">
        <v>27.032093</v>
      </c>
      <c r="K28">
        <v>29.099167030589857</v>
      </c>
      <c r="L28">
        <v>29.564264565156208</v>
      </c>
      <c r="M28">
        <v>49.970971346414267</v>
      </c>
      <c r="N28">
        <v>34.002434000000001</v>
      </c>
      <c r="P28">
        <f t="shared" si="1"/>
        <v>50.325427307961213</v>
      </c>
      <c r="Q28" s="13">
        <f t="shared" si="0"/>
        <v>1.2527512374797216</v>
      </c>
      <c r="S28">
        <v>50.325427307961213</v>
      </c>
    </row>
    <row r="29" spans="4:19" x14ac:dyDescent="0.25">
      <c r="D29" s="5">
        <v>2041</v>
      </c>
      <c r="E29" s="2">
        <v>38.973660000000002</v>
      </c>
      <c r="F29" s="2">
        <v>33.295848999999997</v>
      </c>
      <c r="G29" s="2">
        <v>40.098880999999999</v>
      </c>
      <c r="H29" s="2">
        <v>6.2009109999999996</v>
      </c>
      <c r="I29" s="2">
        <v>44.418362000000002</v>
      </c>
      <c r="J29" s="6">
        <v>27.205023000000001</v>
      </c>
      <c r="K29">
        <v>29.439235179568552</v>
      </c>
      <c r="L29">
        <v>30.054895018294399</v>
      </c>
      <c r="M29">
        <v>50.366122834502079</v>
      </c>
      <c r="N29">
        <v>33.940036999999997</v>
      </c>
      <c r="P29">
        <f t="shared" si="1"/>
        <v>50.803328032858531</v>
      </c>
      <c r="Q29" s="13">
        <f t="shared" si="0"/>
        <v>1.274143831780348</v>
      </c>
      <c r="S29">
        <v>50.803328032858531</v>
      </c>
    </row>
    <row r="30" spans="4:19" x14ac:dyDescent="0.25">
      <c r="D30" s="4">
        <v>2042</v>
      </c>
      <c r="E30" s="6">
        <v>39.182364999999997</v>
      </c>
      <c r="F30" s="6">
        <v>33.549702000000003</v>
      </c>
      <c r="G30" s="6">
        <v>40.284770999999999</v>
      </c>
      <c r="H30" s="6">
        <v>6.2607239999999997</v>
      </c>
      <c r="I30" s="6">
        <v>44.797176</v>
      </c>
      <c r="J30" s="2">
        <v>27.444298</v>
      </c>
      <c r="K30">
        <v>29.63974013523654</v>
      </c>
      <c r="L30">
        <v>29.685122431747814</v>
      </c>
      <c r="M30">
        <v>50.635834780112894</v>
      </c>
      <c r="N30">
        <v>33.904845999999999</v>
      </c>
      <c r="P30">
        <f t="shared" si="1"/>
        <v>51.190660917240763</v>
      </c>
      <c r="Q30" s="13">
        <f t="shared" si="0"/>
        <v>1.2914822764053506</v>
      </c>
      <c r="S30">
        <v>51.190660917240763</v>
      </c>
    </row>
    <row r="31" spans="4:19" x14ac:dyDescent="0.25">
      <c r="D31" s="5">
        <v>2043</v>
      </c>
      <c r="E31" s="2">
        <v>39.525100999999999</v>
      </c>
      <c r="F31" s="2">
        <v>33.880611000000002</v>
      </c>
      <c r="G31" s="2">
        <v>40.596789999999999</v>
      </c>
      <c r="H31" s="2">
        <v>6.3135050000000001</v>
      </c>
      <c r="I31" s="2">
        <v>45.145797999999999</v>
      </c>
      <c r="J31" s="6">
        <v>27.620132000000002</v>
      </c>
      <c r="K31">
        <v>30.010182003974119</v>
      </c>
      <c r="L31">
        <v>29.941389811426962</v>
      </c>
      <c r="M31">
        <v>51.078756575905388</v>
      </c>
      <c r="N31">
        <v>33.855849999999997</v>
      </c>
      <c r="P31">
        <f t="shared" si="1"/>
        <v>51.695567053619065</v>
      </c>
      <c r="Q31" s="13">
        <f t="shared" si="0"/>
        <v>1.3140837322574179</v>
      </c>
      <c r="S31">
        <v>51.695567053619065</v>
      </c>
    </row>
    <row r="32" spans="4:19" x14ac:dyDescent="0.25">
      <c r="D32" s="4">
        <v>2044</v>
      </c>
      <c r="E32" s="6">
        <v>39.834358000000002</v>
      </c>
      <c r="F32" s="6">
        <v>34.204624000000003</v>
      </c>
      <c r="G32" s="6">
        <v>40.477127000000003</v>
      </c>
      <c r="H32" s="6">
        <v>6.3650010000000004</v>
      </c>
      <c r="I32" s="6">
        <v>45.446598000000002</v>
      </c>
      <c r="J32" s="2">
        <v>27.701433000000002</v>
      </c>
      <c r="K32">
        <v>30.3015141614597</v>
      </c>
      <c r="L32">
        <v>27.165406135660007</v>
      </c>
      <c r="M32">
        <v>51.478413063118289</v>
      </c>
      <c r="N32">
        <v>33.893051</v>
      </c>
      <c r="P32">
        <f t="shared" si="1"/>
        <v>52.189951165161332</v>
      </c>
      <c r="Q32" s="13">
        <f t="shared" si="0"/>
        <v>1.3362141835748373</v>
      </c>
      <c r="S32">
        <v>52.189951165161332</v>
      </c>
    </row>
    <row r="33" spans="4:19" x14ac:dyDescent="0.25">
      <c r="D33" s="5">
        <v>2045</v>
      </c>
      <c r="E33" s="2">
        <v>40.194865999999998</v>
      </c>
      <c r="F33" s="2">
        <v>34.488318999999997</v>
      </c>
      <c r="G33" s="2">
        <v>40.658862999999997</v>
      </c>
      <c r="H33" s="2">
        <v>6.415889</v>
      </c>
      <c r="I33" s="2">
        <v>45.686306000000002</v>
      </c>
      <c r="J33" s="6">
        <v>27.628630000000001</v>
      </c>
      <c r="K33">
        <v>30.701699084013374</v>
      </c>
      <c r="L33">
        <v>26.615268786940611</v>
      </c>
      <c r="M33">
        <v>51.944301825190422</v>
      </c>
      <c r="N33">
        <v>33.983479000000003</v>
      </c>
      <c r="P33">
        <f t="shared" si="1"/>
        <v>52.622817440662566</v>
      </c>
      <c r="Q33" s="13">
        <f t="shared" si="0"/>
        <v>1.3555908702710353</v>
      </c>
      <c r="S33">
        <v>52.622817440662566</v>
      </c>
    </row>
    <row r="34" spans="4:19" x14ac:dyDescent="0.25">
      <c r="D34" s="4">
        <v>2046</v>
      </c>
      <c r="E34" s="6">
        <v>40.266899000000002</v>
      </c>
      <c r="F34" s="6">
        <v>34.762881999999998</v>
      </c>
      <c r="G34" s="6">
        <v>40.887011999999999</v>
      </c>
      <c r="H34" s="6">
        <v>6.4622840000000004</v>
      </c>
      <c r="I34" s="6">
        <v>45.916629999999998</v>
      </c>
      <c r="J34" s="2">
        <v>28.105454999999999</v>
      </c>
      <c r="K34">
        <v>30.751324720797211</v>
      </c>
      <c r="L34">
        <v>27.086867435969602</v>
      </c>
      <c r="M34">
        <v>52.037390925011636</v>
      </c>
      <c r="N34">
        <v>34.109501000000002</v>
      </c>
      <c r="P34">
        <f t="shared" si="1"/>
        <v>53.041749967497545</v>
      </c>
      <c r="Q34" s="13">
        <f t="shared" si="0"/>
        <v>1.3743438311246572</v>
      </c>
      <c r="S34">
        <v>53.041749967497545</v>
      </c>
    </row>
    <row r="35" spans="4:19" x14ac:dyDescent="0.25">
      <c r="D35" s="5">
        <v>2047</v>
      </c>
      <c r="E35" s="2">
        <v>40.487682</v>
      </c>
      <c r="F35" s="2">
        <v>34.903861999999997</v>
      </c>
      <c r="G35" s="2">
        <v>41.241058000000002</v>
      </c>
      <c r="H35" s="2">
        <v>6.5035319999999999</v>
      </c>
      <c r="I35" s="2">
        <v>46.060040000000001</v>
      </c>
      <c r="J35" s="6">
        <v>27.976085999999999</v>
      </c>
      <c r="K35">
        <v>31.067811969857949</v>
      </c>
      <c r="L35">
        <v>27.60460343371798</v>
      </c>
      <c r="M35">
        <v>52.322711413202114</v>
      </c>
      <c r="N35">
        <v>34.129513000000003</v>
      </c>
      <c r="P35">
        <f t="shared" si="1"/>
        <v>53.2568594601575</v>
      </c>
      <c r="Q35" s="13">
        <f t="shared" si="0"/>
        <v>1.3839729232497564</v>
      </c>
      <c r="S35">
        <v>53.2568594601575</v>
      </c>
    </row>
    <row r="36" spans="4:19" x14ac:dyDescent="0.25">
      <c r="D36" s="4">
        <v>2048</v>
      </c>
      <c r="E36" s="6">
        <v>40.762531000000003</v>
      </c>
      <c r="F36" s="6">
        <v>35.079922000000003</v>
      </c>
      <c r="G36" s="6">
        <v>41.686152999999997</v>
      </c>
      <c r="H36" s="6">
        <v>6.5427910000000002</v>
      </c>
      <c r="I36" s="6">
        <v>46.173824000000003</v>
      </c>
      <c r="J36" s="2">
        <v>27.966805999999998</v>
      </c>
      <c r="K36">
        <v>31.320813063963655</v>
      </c>
      <c r="L36">
        <v>27.718782437376863</v>
      </c>
      <c r="M36">
        <v>52.677902034122511</v>
      </c>
      <c r="N36">
        <v>34.185428999999999</v>
      </c>
      <c r="P36">
        <f t="shared" si="1"/>
        <v>53.525494566397469</v>
      </c>
      <c r="Q36" s="13">
        <f t="shared" si="0"/>
        <v>1.3959980187210645</v>
      </c>
      <c r="S36">
        <v>53.525494566397469</v>
      </c>
    </row>
    <row r="37" spans="4:19" x14ac:dyDescent="0.25">
      <c r="D37" s="5">
        <v>2049</v>
      </c>
      <c r="E37" s="2">
        <v>40.970539000000002</v>
      </c>
      <c r="F37" s="2">
        <v>35.317905000000003</v>
      </c>
      <c r="G37" s="2">
        <v>41.741008999999998</v>
      </c>
      <c r="H37" s="2">
        <v>6.5900049999999997</v>
      </c>
      <c r="I37" s="2">
        <v>46.209910999999998</v>
      </c>
      <c r="J37" s="6">
        <v>28.184470999999998</v>
      </c>
      <c r="K37">
        <v>31.467250162736502</v>
      </c>
      <c r="L37">
        <v>28.324005629045875</v>
      </c>
      <c r="M37">
        <v>52.946713238370691</v>
      </c>
      <c r="N37">
        <v>34.172344000000002</v>
      </c>
      <c r="P37">
        <f t="shared" si="1"/>
        <v>53.888612756152725</v>
      </c>
      <c r="Q37" s="13">
        <f t="shared" si="0"/>
        <v>1.4122525245460575</v>
      </c>
      <c r="S37">
        <v>53.888612756152725</v>
      </c>
    </row>
    <row r="38" spans="4:19" x14ac:dyDescent="0.25">
      <c r="D38" s="4">
        <v>2050</v>
      </c>
      <c r="E38" s="6">
        <v>40.992249000000001</v>
      </c>
      <c r="F38" s="6">
        <v>35.452820000000003</v>
      </c>
      <c r="G38" s="6">
        <v>41.995449000000001</v>
      </c>
      <c r="H38" s="6">
        <v>6.625464</v>
      </c>
      <c r="I38" s="6">
        <v>46.210917999999999</v>
      </c>
      <c r="J38" s="2">
        <v>27.999556999999999</v>
      </c>
      <c r="K38">
        <v>31.660800480635391</v>
      </c>
      <c r="L38">
        <v>28.459072333239515</v>
      </c>
      <c r="M38">
        <v>52.974769328733686</v>
      </c>
      <c r="N38">
        <v>34.192211</v>
      </c>
      <c r="P38">
        <f t="shared" si="1"/>
        <v>54.09446817679548</v>
      </c>
      <c r="Q38" s="13">
        <f>+(F38-$F$7)/$F$7</f>
        <v>1.4214673703685696</v>
      </c>
      <c r="S38">
        <v>54.09446817679548</v>
      </c>
    </row>
    <row r="42" spans="4:19" x14ac:dyDescent="0.25">
      <c r="P42" t="s">
        <v>143</v>
      </c>
      <c r="R42" s="8">
        <v>2.6850000000000001</v>
      </c>
      <c r="S42" t="s">
        <v>144</v>
      </c>
    </row>
    <row r="43" spans="4:19" x14ac:dyDescent="0.25">
      <c r="R43" s="15">
        <f>+R42/R45</f>
        <v>22.339540412044375</v>
      </c>
      <c r="S43" t="s">
        <v>145</v>
      </c>
    </row>
    <row r="44" spans="4:19" x14ac:dyDescent="0.25">
      <c r="P44" t="s">
        <v>146</v>
      </c>
      <c r="R44" s="16">
        <v>5.048</v>
      </c>
      <c r="S44" t="s">
        <v>147</v>
      </c>
    </row>
    <row r="45" spans="4:19" x14ac:dyDescent="0.25">
      <c r="R45">
        <f>+R44/42</f>
        <v>0.12019047619047619</v>
      </c>
      <c r="S45" t="s">
        <v>148</v>
      </c>
    </row>
  </sheetData>
  <autoFilter ref="D6:N6" xr:uid="{DF74EBC4-D036-481C-A956-1BCD48200948}">
    <sortState xmlns:xlrd2="http://schemas.microsoft.com/office/spreadsheetml/2017/richdata2" ref="D7:N38">
      <sortCondition ref="D6"/>
    </sortState>
  </autoFilter>
  <mergeCells count="1">
    <mergeCell ref="D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03F97-0106-4926-A3E5-068BEDBCC295}">
  <dimension ref="A1:B38"/>
  <sheetViews>
    <sheetView topLeftCell="A6" workbookViewId="0">
      <selection activeCell="B7" sqref="B7:B38"/>
    </sheetView>
  </sheetViews>
  <sheetFormatPr baseColWidth="10" defaultRowHeight="15" x14ac:dyDescent="0.25"/>
  <cols>
    <col min="1" max="1" width="81.140625" bestFit="1" customWidth="1"/>
    <col min="2" max="2" width="79.57031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71</v>
      </c>
      <c r="B2" t="s">
        <v>14</v>
      </c>
    </row>
    <row r="3" spans="1:2" x14ac:dyDescent="0.25">
      <c r="A3" t="s">
        <v>72</v>
      </c>
      <c r="B3" t="s">
        <v>14</v>
      </c>
    </row>
    <row r="4" spans="1:2" x14ac:dyDescent="0.25">
      <c r="A4" t="s">
        <v>73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74</v>
      </c>
    </row>
    <row r="7" spans="1:2" x14ac:dyDescent="0.25">
      <c r="A7" t="s">
        <v>19</v>
      </c>
      <c r="B7">
        <v>179.221756</v>
      </c>
    </row>
    <row r="8" spans="1:2" x14ac:dyDescent="0.25">
      <c r="A8" t="s">
        <v>20</v>
      </c>
      <c r="B8">
        <v>178.12612899999999</v>
      </c>
    </row>
    <row r="9" spans="1:2" x14ac:dyDescent="0.25">
      <c r="A9" t="s">
        <v>21</v>
      </c>
      <c r="B9">
        <v>177.29719499999999</v>
      </c>
    </row>
    <row r="10" spans="1:2" x14ac:dyDescent="0.25">
      <c r="A10" t="s">
        <v>22</v>
      </c>
      <c r="B10">
        <v>175.865036</v>
      </c>
    </row>
    <row r="11" spans="1:2" x14ac:dyDescent="0.25">
      <c r="A11" t="s">
        <v>23</v>
      </c>
      <c r="B11">
        <v>174.07350199999999</v>
      </c>
    </row>
    <row r="12" spans="1:2" x14ac:dyDescent="0.25">
      <c r="A12" t="s">
        <v>24</v>
      </c>
      <c r="B12">
        <v>173.792587</v>
      </c>
    </row>
    <row r="13" spans="1:2" x14ac:dyDescent="0.25">
      <c r="A13" t="s">
        <v>25</v>
      </c>
      <c r="B13">
        <v>171.52726699999999</v>
      </c>
    </row>
    <row r="14" spans="1:2" x14ac:dyDescent="0.25">
      <c r="A14" t="s">
        <v>26</v>
      </c>
      <c r="B14">
        <v>169.878128</v>
      </c>
    </row>
    <row r="15" spans="1:2" x14ac:dyDescent="0.25">
      <c r="A15" t="s">
        <v>27</v>
      </c>
      <c r="B15">
        <v>167.78117399999999</v>
      </c>
    </row>
    <row r="16" spans="1:2" x14ac:dyDescent="0.25">
      <c r="A16" t="s">
        <v>28</v>
      </c>
      <c r="B16">
        <v>166.64617899999999</v>
      </c>
    </row>
    <row r="17" spans="1:2" x14ac:dyDescent="0.25">
      <c r="A17" t="s">
        <v>29</v>
      </c>
      <c r="B17">
        <v>164.721161</v>
      </c>
    </row>
    <row r="18" spans="1:2" x14ac:dyDescent="0.25">
      <c r="A18" t="s">
        <v>30</v>
      </c>
      <c r="B18">
        <v>162.62811300000001</v>
      </c>
    </row>
    <row r="19" spans="1:2" x14ac:dyDescent="0.25">
      <c r="A19" t="s">
        <v>31</v>
      </c>
      <c r="B19">
        <v>160.00741600000001</v>
      </c>
    </row>
    <row r="20" spans="1:2" x14ac:dyDescent="0.25">
      <c r="A20" t="s">
        <v>32</v>
      </c>
      <c r="B20">
        <v>157.78826900000001</v>
      </c>
    </row>
    <row r="21" spans="1:2" x14ac:dyDescent="0.25">
      <c r="A21" t="s">
        <v>33</v>
      </c>
      <c r="B21">
        <v>155.38012699999999</v>
      </c>
    </row>
    <row r="22" spans="1:2" x14ac:dyDescent="0.25">
      <c r="A22" t="s">
        <v>34</v>
      </c>
      <c r="B22">
        <v>152.966644</v>
      </c>
    </row>
    <row r="23" spans="1:2" x14ac:dyDescent="0.25">
      <c r="A23" t="s">
        <v>35</v>
      </c>
      <c r="B23">
        <v>149.40747099999999</v>
      </c>
    </row>
    <row r="24" spans="1:2" x14ac:dyDescent="0.25">
      <c r="A24" t="s">
        <v>36</v>
      </c>
      <c r="B24">
        <v>144.69508400000001</v>
      </c>
    </row>
    <row r="25" spans="1:2" x14ac:dyDescent="0.25">
      <c r="A25" t="s">
        <v>37</v>
      </c>
      <c r="B25">
        <v>141.485703</v>
      </c>
    </row>
    <row r="26" spans="1:2" x14ac:dyDescent="0.25">
      <c r="A26" t="s">
        <v>38</v>
      </c>
      <c r="B26">
        <v>138.329666</v>
      </c>
    </row>
    <row r="27" spans="1:2" x14ac:dyDescent="0.25">
      <c r="A27" t="s">
        <v>39</v>
      </c>
      <c r="B27">
        <v>133.600967</v>
      </c>
    </row>
    <row r="28" spans="1:2" x14ac:dyDescent="0.25">
      <c r="A28" t="s">
        <v>40</v>
      </c>
      <c r="B28">
        <v>130.77327</v>
      </c>
    </row>
    <row r="29" spans="1:2" x14ac:dyDescent="0.25">
      <c r="A29" t="s">
        <v>41</v>
      </c>
      <c r="B29">
        <v>127.30836499999999</v>
      </c>
    </row>
    <row r="30" spans="1:2" x14ac:dyDescent="0.25">
      <c r="A30" t="s">
        <v>42</v>
      </c>
      <c r="B30">
        <v>122.911446</v>
      </c>
    </row>
    <row r="31" spans="1:2" x14ac:dyDescent="0.25">
      <c r="A31" t="s">
        <v>43</v>
      </c>
      <c r="B31">
        <v>116.27806099999999</v>
      </c>
    </row>
    <row r="32" spans="1:2" x14ac:dyDescent="0.25">
      <c r="A32" t="s">
        <v>44</v>
      </c>
      <c r="B32">
        <v>112.009804</v>
      </c>
    </row>
    <row r="33" spans="1:2" x14ac:dyDescent="0.25">
      <c r="A33" t="s">
        <v>45</v>
      </c>
      <c r="B33">
        <v>107.47131299999999</v>
      </c>
    </row>
    <row r="34" spans="1:2" x14ac:dyDescent="0.25">
      <c r="A34" t="s">
        <v>46</v>
      </c>
      <c r="B34">
        <v>101.77814499999999</v>
      </c>
    </row>
    <row r="35" spans="1:2" x14ac:dyDescent="0.25">
      <c r="A35" t="s">
        <v>47</v>
      </c>
      <c r="B35">
        <v>94.636184999999998</v>
      </c>
    </row>
    <row r="36" spans="1:2" x14ac:dyDescent="0.25">
      <c r="A36" t="s">
        <v>48</v>
      </c>
      <c r="B36">
        <v>89.714507999999995</v>
      </c>
    </row>
    <row r="37" spans="1:2" x14ac:dyDescent="0.25">
      <c r="A37" t="s">
        <v>49</v>
      </c>
      <c r="B37">
        <v>83.231171000000003</v>
      </c>
    </row>
    <row r="38" spans="1:2" x14ac:dyDescent="0.25">
      <c r="A38" t="s">
        <v>50</v>
      </c>
      <c r="B38">
        <v>56.261001999999998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5768-CA9E-4490-AF45-45AAA69CCA48}">
  <dimension ref="A1:B39"/>
  <sheetViews>
    <sheetView topLeftCell="A3" workbookViewId="0">
      <selection activeCell="B7" sqref="B7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67</v>
      </c>
      <c r="B2" t="s">
        <v>14</v>
      </c>
    </row>
    <row r="3" spans="1:2" x14ac:dyDescent="0.25">
      <c r="A3" t="s">
        <v>68</v>
      </c>
      <c r="B3" t="s">
        <v>14</v>
      </c>
    </row>
    <row r="4" spans="1:2" x14ac:dyDescent="0.25">
      <c r="A4" t="s">
        <v>69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70</v>
      </c>
    </row>
    <row r="7" spans="1:2" x14ac:dyDescent="0.25">
      <c r="A7" t="s">
        <v>19</v>
      </c>
    </row>
    <row r="8" spans="1:2" x14ac:dyDescent="0.25">
      <c r="A8" t="s">
        <v>20</v>
      </c>
      <c r="B8">
        <v>27.999556999999999</v>
      </c>
    </row>
    <row r="9" spans="1:2" x14ac:dyDescent="0.25">
      <c r="A9" t="s">
        <v>21</v>
      </c>
      <c r="B9">
        <v>28.184470999999998</v>
      </c>
    </row>
    <row r="10" spans="1:2" x14ac:dyDescent="0.25">
      <c r="A10" t="s">
        <v>22</v>
      </c>
      <c r="B10">
        <v>27.966805999999998</v>
      </c>
    </row>
    <row r="11" spans="1:2" x14ac:dyDescent="0.25">
      <c r="A11" t="s">
        <v>23</v>
      </c>
      <c r="B11">
        <v>27.976085999999999</v>
      </c>
    </row>
    <row r="12" spans="1:2" x14ac:dyDescent="0.25">
      <c r="A12" t="s">
        <v>24</v>
      </c>
      <c r="B12">
        <v>28.105454999999999</v>
      </c>
    </row>
    <row r="13" spans="1:2" x14ac:dyDescent="0.25">
      <c r="A13" t="s">
        <v>25</v>
      </c>
      <c r="B13">
        <v>27.628630000000001</v>
      </c>
    </row>
    <row r="14" spans="1:2" x14ac:dyDescent="0.25">
      <c r="A14" t="s">
        <v>26</v>
      </c>
      <c r="B14">
        <v>27.701433000000002</v>
      </c>
    </row>
    <row r="15" spans="1:2" x14ac:dyDescent="0.25">
      <c r="A15" t="s">
        <v>27</v>
      </c>
      <c r="B15">
        <v>27.620132000000002</v>
      </c>
    </row>
    <row r="16" spans="1:2" x14ac:dyDescent="0.25">
      <c r="A16" t="s">
        <v>28</v>
      </c>
      <c r="B16">
        <v>27.444298</v>
      </c>
    </row>
    <row r="17" spans="1:2" x14ac:dyDescent="0.25">
      <c r="A17" t="s">
        <v>29</v>
      </c>
      <c r="B17">
        <v>27.205023000000001</v>
      </c>
    </row>
    <row r="18" spans="1:2" x14ac:dyDescent="0.25">
      <c r="A18" t="s">
        <v>30</v>
      </c>
      <c r="B18">
        <v>27.032093</v>
      </c>
    </row>
    <row r="19" spans="1:2" x14ac:dyDescent="0.25">
      <c r="A19" t="s">
        <v>31</v>
      </c>
      <c r="B19">
        <v>26.632486</v>
      </c>
    </row>
    <row r="20" spans="1:2" x14ac:dyDescent="0.25">
      <c r="A20" t="s">
        <v>32</v>
      </c>
      <c r="B20">
        <v>26.422304</v>
      </c>
    </row>
    <row r="21" spans="1:2" x14ac:dyDescent="0.25">
      <c r="A21" t="s">
        <v>33</v>
      </c>
      <c r="B21">
        <v>26.103365</v>
      </c>
    </row>
    <row r="22" spans="1:2" x14ac:dyDescent="0.25">
      <c r="A22" t="s">
        <v>34</v>
      </c>
      <c r="B22">
        <v>25.792866</v>
      </c>
    </row>
    <row r="23" spans="1:2" x14ac:dyDescent="0.25">
      <c r="A23" t="s">
        <v>35</v>
      </c>
      <c r="B23">
        <v>25.430319000000001</v>
      </c>
    </row>
    <row r="24" spans="1:2" x14ac:dyDescent="0.25">
      <c r="A24" t="s">
        <v>36</v>
      </c>
      <c r="B24">
        <v>25.064522</v>
      </c>
    </row>
    <row r="25" spans="1:2" x14ac:dyDescent="0.25">
      <c r="A25" t="s">
        <v>37</v>
      </c>
      <c r="B25">
        <v>24.906824</v>
      </c>
    </row>
    <row r="26" spans="1:2" x14ac:dyDescent="0.25">
      <c r="A26" t="s">
        <v>38</v>
      </c>
      <c r="B26">
        <v>24.640903000000002</v>
      </c>
    </row>
    <row r="27" spans="1:2" x14ac:dyDescent="0.25">
      <c r="A27" t="s">
        <v>39</v>
      </c>
      <c r="B27">
        <v>23.722754999999999</v>
      </c>
    </row>
    <row r="28" spans="1:2" x14ac:dyDescent="0.25">
      <c r="A28" t="s">
        <v>40</v>
      </c>
      <c r="B28">
        <v>23.223721000000001</v>
      </c>
    </row>
    <row r="29" spans="1:2" x14ac:dyDescent="0.25">
      <c r="A29" t="s">
        <v>41</v>
      </c>
      <c r="B29">
        <v>22.949953000000001</v>
      </c>
    </row>
    <row r="30" spans="1:2" x14ac:dyDescent="0.25">
      <c r="A30" t="s">
        <v>42</v>
      </c>
      <c r="B30">
        <v>22.055429</v>
      </c>
    </row>
    <row r="31" spans="1:2" x14ac:dyDescent="0.25">
      <c r="A31" t="s">
        <v>43</v>
      </c>
      <c r="B31">
        <v>21.716128999999999</v>
      </c>
    </row>
    <row r="32" spans="1:2" x14ac:dyDescent="0.25">
      <c r="A32" t="s">
        <v>44</v>
      </c>
      <c r="B32">
        <v>21.622944</v>
      </c>
    </row>
    <row r="33" spans="1:2" x14ac:dyDescent="0.25">
      <c r="A33" t="s">
        <v>45</v>
      </c>
      <c r="B33">
        <v>21.048912000000001</v>
      </c>
    </row>
    <row r="34" spans="1:2" x14ac:dyDescent="0.25">
      <c r="A34" t="s">
        <v>46</v>
      </c>
      <c r="B34">
        <v>20.296092999999999</v>
      </c>
    </row>
    <row r="35" spans="1:2" x14ac:dyDescent="0.25">
      <c r="A35" t="s">
        <v>47</v>
      </c>
      <c r="B35">
        <v>19.125557000000001</v>
      </c>
    </row>
    <row r="36" spans="1:2" x14ac:dyDescent="0.25">
      <c r="A36" t="s">
        <v>48</v>
      </c>
      <c r="B36">
        <v>17.259910999999999</v>
      </c>
    </row>
    <row r="37" spans="1:2" x14ac:dyDescent="0.25">
      <c r="A37" t="s">
        <v>49</v>
      </c>
      <c r="B37">
        <v>15.786534</v>
      </c>
    </row>
    <row r="38" spans="1:2" x14ac:dyDescent="0.25">
      <c r="A38" t="s">
        <v>50</v>
      </c>
      <c r="B38">
        <v>14.48279</v>
      </c>
    </row>
    <row r="39" spans="1:2" x14ac:dyDescent="0.25">
      <c r="B39">
        <v>9.8355840000000008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D243-ADD5-45EE-999F-04DE9B275DDD}">
  <dimension ref="A1:B38"/>
  <sheetViews>
    <sheetView topLeftCell="A3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63</v>
      </c>
      <c r="B2" t="s">
        <v>14</v>
      </c>
    </row>
    <row r="3" spans="1:2" x14ac:dyDescent="0.25">
      <c r="A3" t="s">
        <v>64</v>
      </c>
      <c r="B3" t="s">
        <v>14</v>
      </c>
    </row>
    <row r="4" spans="1:2" x14ac:dyDescent="0.25">
      <c r="A4" t="s">
        <v>65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66</v>
      </c>
    </row>
    <row r="7" spans="1:2" x14ac:dyDescent="0.25">
      <c r="A7" t="s">
        <v>19</v>
      </c>
      <c r="B7">
        <v>46.210917999999999</v>
      </c>
    </row>
    <row r="8" spans="1:2" x14ac:dyDescent="0.25">
      <c r="A8" t="s">
        <v>20</v>
      </c>
      <c r="B8">
        <v>46.209910999999998</v>
      </c>
    </row>
    <row r="9" spans="1:2" x14ac:dyDescent="0.25">
      <c r="A9" t="s">
        <v>21</v>
      </c>
      <c r="B9">
        <v>46.173824000000003</v>
      </c>
    </row>
    <row r="10" spans="1:2" x14ac:dyDescent="0.25">
      <c r="A10" t="s">
        <v>22</v>
      </c>
      <c r="B10">
        <v>46.060040000000001</v>
      </c>
    </row>
    <row r="11" spans="1:2" x14ac:dyDescent="0.25">
      <c r="A11" t="s">
        <v>23</v>
      </c>
      <c r="B11">
        <v>45.916629999999998</v>
      </c>
    </row>
    <row r="12" spans="1:2" x14ac:dyDescent="0.25">
      <c r="A12" t="s">
        <v>24</v>
      </c>
      <c r="B12">
        <v>45.686306000000002</v>
      </c>
    </row>
    <row r="13" spans="1:2" x14ac:dyDescent="0.25">
      <c r="A13" t="s">
        <v>25</v>
      </c>
      <c r="B13">
        <v>45.446598000000002</v>
      </c>
    </row>
    <row r="14" spans="1:2" x14ac:dyDescent="0.25">
      <c r="A14" t="s">
        <v>26</v>
      </c>
      <c r="B14">
        <v>45.145797999999999</v>
      </c>
    </row>
    <row r="15" spans="1:2" x14ac:dyDescent="0.25">
      <c r="A15" t="s">
        <v>27</v>
      </c>
      <c r="B15">
        <v>44.797176</v>
      </c>
    </row>
    <row r="16" spans="1:2" x14ac:dyDescent="0.25">
      <c r="A16" t="s">
        <v>28</v>
      </c>
      <c r="B16">
        <v>44.418362000000002</v>
      </c>
    </row>
    <row r="17" spans="1:2" x14ac:dyDescent="0.25">
      <c r="A17" t="s">
        <v>29</v>
      </c>
      <c r="B17">
        <v>44.060307000000002</v>
      </c>
    </row>
    <row r="18" spans="1:2" x14ac:dyDescent="0.25">
      <c r="A18" t="s">
        <v>30</v>
      </c>
      <c r="B18">
        <v>43.735236999999998</v>
      </c>
    </row>
    <row r="19" spans="1:2" x14ac:dyDescent="0.25">
      <c r="A19" t="s">
        <v>31</v>
      </c>
      <c r="B19">
        <v>43.467883999999998</v>
      </c>
    </row>
    <row r="20" spans="1:2" x14ac:dyDescent="0.25">
      <c r="A20" t="s">
        <v>32</v>
      </c>
      <c r="B20">
        <v>43.184052000000001</v>
      </c>
    </row>
    <row r="21" spans="1:2" x14ac:dyDescent="0.25">
      <c r="A21" t="s">
        <v>33</v>
      </c>
      <c r="B21">
        <v>42.858756999999997</v>
      </c>
    </row>
    <row r="22" spans="1:2" x14ac:dyDescent="0.25">
      <c r="A22" t="s">
        <v>34</v>
      </c>
      <c r="B22">
        <v>42.391750000000002</v>
      </c>
    </row>
    <row r="23" spans="1:2" x14ac:dyDescent="0.25">
      <c r="A23" t="s">
        <v>35</v>
      </c>
      <c r="B23">
        <v>41.869041000000003</v>
      </c>
    </row>
    <row r="24" spans="1:2" x14ac:dyDescent="0.25">
      <c r="A24" t="s">
        <v>36</v>
      </c>
      <c r="B24">
        <v>41.188442000000002</v>
      </c>
    </row>
    <row r="25" spans="1:2" x14ac:dyDescent="0.25">
      <c r="A25" t="s">
        <v>37</v>
      </c>
      <c r="B25">
        <v>40.893833000000001</v>
      </c>
    </row>
    <row r="26" spans="1:2" x14ac:dyDescent="0.25">
      <c r="A26" t="s">
        <v>38</v>
      </c>
      <c r="B26">
        <v>40.405757999999999</v>
      </c>
    </row>
    <row r="27" spans="1:2" x14ac:dyDescent="0.25">
      <c r="A27" t="s">
        <v>39</v>
      </c>
      <c r="B27">
        <v>39.928390999999998</v>
      </c>
    </row>
    <row r="28" spans="1:2" x14ac:dyDescent="0.25">
      <c r="A28" t="s">
        <v>40</v>
      </c>
      <c r="B28">
        <v>39.243225000000002</v>
      </c>
    </row>
    <row r="29" spans="1:2" x14ac:dyDescent="0.25">
      <c r="A29" t="s">
        <v>41</v>
      </c>
      <c r="B29">
        <v>38.226326</v>
      </c>
    </row>
    <row r="30" spans="1:2" x14ac:dyDescent="0.25">
      <c r="A30" t="s">
        <v>42</v>
      </c>
      <c r="B30">
        <v>36.921214999999997</v>
      </c>
    </row>
    <row r="31" spans="1:2" x14ac:dyDescent="0.25">
      <c r="A31" t="s">
        <v>43</v>
      </c>
      <c r="B31">
        <v>35.037052000000003</v>
      </c>
    </row>
    <row r="32" spans="1:2" x14ac:dyDescent="0.25">
      <c r="A32" t="s">
        <v>44</v>
      </c>
      <c r="B32">
        <v>32.696674000000002</v>
      </c>
    </row>
    <row r="33" spans="1:2" x14ac:dyDescent="0.25">
      <c r="A33" t="s">
        <v>45</v>
      </c>
      <c r="B33">
        <v>30.312042000000002</v>
      </c>
    </row>
    <row r="34" spans="1:2" x14ac:dyDescent="0.25">
      <c r="A34" t="s">
        <v>46</v>
      </c>
      <c r="B34">
        <v>28.016725999999998</v>
      </c>
    </row>
    <row r="35" spans="1:2" x14ac:dyDescent="0.25">
      <c r="A35" t="s">
        <v>47</v>
      </c>
      <c r="B35">
        <v>25.609407000000001</v>
      </c>
    </row>
    <row r="36" spans="1:2" x14ac:dyDescent="0.25">
      <c r="A36" t="s">
        <v>48</v>
      </c>
      <c r="B36">
        <v>23.418537000000001</v>
      </c>
    </row>
    <row r="37" spans="1:2" x14ac:dyDescent="0.25">
      <c r="A37" t="s">
        <v>49</v>
      </c>
      <c r="B37">
        <v>21.149211999999999</v>
      </c>
    </row>
    <row r="38" spans="1:2" x14ac:dyDescent="0.25">
      <c r="A38" t="s">
        <v>50</v>
      </c>
      <c r="B38">
        <v>18.517337999999999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C9BF-61EA-40B6-884F-0E433B572D46}">
  <dimension ref="A1:B38"/>
  <sheetViews>
    <sheetView topLeftCell="A3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59</v>
      </c>
      <c r="B2" t="s">
        <v>14</v>
      </c>
    </row>
    <row r="3" spans="1:2" x14ac:dyDescent="0.25">
      <c r="A3" t="s">
        <v>60</v>
      </c>
      <c r="B3" t="s">
        <v>14</v>
      </c>
    </row>
    <row r="4" spans="1:2" x14ac:dyDescent="0.25">
      <c r="A4" t="s">
        <v>61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62</v>
      </c>
    </row>
    <row r="7" spans="1:2" x14ac:dyDescent="0.25">
      <c r="A7" t="s">
        <v>19</v>
      </c>
      <c r="B7">
        <v>6.625464</v>
      </c>
    </row>
    <row r="8" spans="1:2" x14ac:dyDescent="0.25">
      <c r="A8" t="s">
        <v>20</v>
      </c>
      <c r="B8">
        <v>6.5900049999999997</v>
      </c>
    </row>
    <row r="9" spans="1:2" x14ac:dyDescent="0.25">
      <c r="A9" t="s">
        <v>21</v>
      </c>
      <c r="B9">
        <v>6.5427910000000002</v>
      </c>
    </row>
    <row r="10" spans="1:2" x14ac:dyDescent="0.25">
      <c r="A10" t="s">
        <v>22</v>
      </c>
      <c r="B10">
        <v>6.5035319999999999</v>
      </c>
    </row>
    <row r="11" spans="1:2" x14ac:dyDescent="0.25">
      <c r="A11" t="s">
        <v>23</v>
      </c>
      <c r="B11">
        <v>6.4622840000000004</v>
      </c>
    </row>
    <row r="12" spans="1:2" x14ac:dyDescent="0.25">
      <c r="A12" t="s">
        <v>24</v>
      </c>
      <c r="B12">
        <v>6.415889</v>
      </c>
    </row>
    <row r="13" spans="1:2" x14ac:dyDescent="0.25">
      <c r="A13" t="s">
        <v>25</v>
      </c>
      <c r="B13">
        <v>6.3650010000000004</v>
      </c>
    </row>
    <row r="14" spans="1:2" x14ac:dyDescent="0.25">
      <c r="A14" t="s">
        <v>26</v>
      </c>
      <c r="B14">
        <v>6.3135050000000001</v>
      </c>
    </row>
    <row r="15" spans="1:2" x14ac:dyDescent="0.25">
      <c r="A15" t="s">
        <v>27</v>
      </c>
      <c r="B15">
        <v>6.2607239999999997</v>
      </c>
    </row>
    <row r="16" spans="1:2" x14ac:dyDescent="0.25">
      <c r="A16" t="s">
        <v>28</v>
      </c>
      <c r="B16">
        <v>6.2009109999999996</v>
      </c>
    </row>
    <row r="17" spans="1:2" x14ac:dyDescent="0.25">
      <c r="A17" t="s">
        <v>29</v>
      </c>
      <c r="B17">
        <v>6.137683</v>
      </c>
    </row>
    <row r="18" spans="1:2" x14ac:dyDescent="0.25">
      <c r="A18" t="s">
        <v>30</v>
      </c>
      <c r="B18">
        <v>6.0944989999999999</v>
      </c>
    </row>
    <row r="19" spans="1:2" x14ac:dyDescent="0.25">
      <c r="A19" t="s">
        <v>31</v>
      </c>
      <c r="B19">
        <v>6.0721780000000001</v>
      </c>
    </row>
    <row r="20" spans="1:2" x14ac:dyDescent="0.25">
      <c r="A20" t="s">
        <v>32</v>
      </c>
      <c r="B20">
        <v>6.0699300000000003</v>
      </c>
    </row>
    <row r="21" spans="1:2" x14ac:dyDescent="0.25">
      <c r="A21" t="s">
        <v>33</v>
      </c>
      <c r="B21">
        <v>6.0609849999999996</v>
      </c>
    </row>
    <row r="22" spans="1:2" x14ac:dyDescent="0.25">
      <c r="A22" t="s">
        <v>34</v>
      </c>
      <c r="B22">
        <v>6.013477</v>
      </c>
    </row>
    <row r="23" spans="1:2" x14ac:dyDescent="0.25">
      <c r="A23" t="s">
        <v>35</v>
      </c>
      <c r="B23">
        <v>5.9666189999999997</v>
      </c>
    </row>
    <row r="24" spans="1:2" x14ac:dyDescent="0.25">
      <c r="A24" t="s">
        <v>36</v>
      </c>
      <c r="B24">
        <v>5.8960759999999999</v>
      </c>
    </row>
    <row r="25" spans="1:2" x14ac:dyDescent="0.25">
      <c r="A25" t="s">
        <v>37</v>
      </c>
      <c r="B25">
        <v>5.7941919999999998</v>
      </c>
    </row>
    <row r="26" spans="1:2" x14ac:dyDescent="0.25">
      <c r="A26" t="s">
        <v>38</v>
      </c>
      <c r="B26">
        <v>5.703227</v>
      </c>
    </row>
    <row r="27" spans="1:2" x14ac:dyDescent="0.25">
      <c r="A27" t="s">
        <v>39</v>
      </c>
      <c r="B27">
        <v>5.6373569999999997</v>
      </c>
    </row>
    <row r="28" spans="1:2" x14ac:dyDescent="0.25">
      <c r="A28" t="s">
        <v>40</v>
      </c>
      <c r="B28">
        <v>5.6046319999999996</v>
      </c>
    </row>
    <row r="29" spans="1:2" x14ac:dyDescent="0.25">
      <c r="A29" t="s">
        <v>41</v>
      </c>
      <c r="B29">
        <v>5.4851939999999999</v>
      </c>
    </row>
    <row r="30" spans="1:2" x14ac:dyDescent="0.25">
      <c r="A30" t="s">
        <v>42</v>
      </c>
      <c r="B30">
        <v>5.3657260000000004</v>
      </c>
    </row>
    <row r="31" spans="1:2" x14ac:dyDescent="0.25">
      <c r="A31" t="s">
        <v>43</v>
      </c>
      <c r="B31">
        <v>5.2112480000000003</v>
      </c>
    </row>
    <row r="32" spans="1:2" x14ac:dyDescent="0.25">
      <c r="A32" t="s">
        <v>44</v>
      </c>
      <c r="B32">
        <v>5.0259689999999999</v>
      </c>
    </row>
    <row r="33" spans="1:2" x14ac:dyDescent="0.25">
      <c r="A33" t="s">
        <v>45</v>
      </c>
      <c r="B33">
        <v>4.835521</v>
      </c>
    </row>
    <row r="34" spans="1:2" x14ac:dyDescent="0.25">
      <c r="A34" t="s">
        <v>46</v>
      </c>
      <c r="B34">
        <v>4.7416590000000003</v>
      </c>
    </row>
    <row r="35" spans="1:2" x14ac:dyDescent="0.25">
      <c r="A35" t="s">
        <v>47</v>
      </c>
      <c r="B35">
        <v>4.7311909999999999</v>
      </c>
    </row>
    <row r="36" spans="1:2" x14ac:dyDescent="0.25">
      <c r="A36" t="s">
        <v>48</v>
      </c>
      <c r="B36">
        <v>4.7901420000000003</v>
      </c>
    </row>
    <row r="37" spans="1:2" x14ac:dyDescent="0.25">
      <c r="A37" t="s">
        <v>49</v>
      </c>
      <c r="B37">
        <v>4.7157479999999996</v>
      </c>
    </row>
    <row r="38" spans="1:2" x14ac:dyDescent="0.25">
      <c r="A38" t="s">
        <v>50</v>
      </c>
      <c r="B38">
        <v>5.0311669999999999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0D5FE-A213-4327-8021-169B07FD0A4F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55</v>
      </c>
      <c r="B2" t="s">
        <v>14</v>
      </c>
    </row>
    <row r="3" spans="1:2" x14ac:dyDescent="0.25">
      <c r="A3" t="s">
        <v>56</v>
      </c>
      <c r="B3" t="s">
        <v>14</v>
      </c>
    </row>
    <row r="4" spans="1:2" x14ac:dyDescent="0.25">
      <c r="A4" t="s">
        <v>57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58</v>
      </c>
    </row>
    <row r="7" spans="1:2" x14ac:dyDescent="0.25">
      <c r="A7" t="s">
        <v>19</v>
      </c>
      <c r="B7">
        <v>41.995449000000001</v>
      </c>
    </row>
    <row r="8" spans="1:2" x14ac:dyDescent="0.25">
      <c r="A8" t="s">
        <v>20</v>
      </c>
      <c r="B8">
        <v>41.741008999999998</v>
      </c>
    </row>
    <row r="9" spans="1:2" x14ac:dyDescent="0.25">
      <c r="A9" t="s">
        <v>21</v>
      </c>
      <c r="B9">
        <v>41.686152999999997</v>
      </c>
    </row>
    <row r="10" spans="1:2" x14ac:dyDescent="0.25">
      <c r="A10" t="s">
        <v>22</v>
      </c>
      <c r="B10">
        <v>41.241058000000002</v>
      </c>
    </row>
    <row r="11" spans="1:2" x14ac:dyDescent="0.25">
      <c r="A11" t="s">
        <v>23</v>
      </c>
      <c r="B11">
        <v>40.887011999999999</v>
      </c>
    </row>
    <row r="12" spans="1:2" x14ac:dyDescent="0.25">
      <c r="A12" t="s">
        <v>24</v>
      </c>
      <c r="B12">
        <v>40.658862999999997</v>
      </c>
    </row>
    <row r="13" spans="1:2" x14ac:dyDescent="0.25">
      <c r="A13" t="s">
        <v>25</v>
      </c>
      <c r="B13">
        <v>40.477127000000003</v>
      </c>
    </row>
    <row r="14" spans="1:2" x14ac:dyDescent="0.25">
      <c r="A14" t="s">
        <v>26</v>
      </c>
      <c r="B14">
        <v>40.596789999999999</v>
      </c>
    </row>
    <row r="15" spans="1:2" x14ac:dyDescent="0.25">
      <c r="A15" t="s">
        <v>27</v>
      </c>
      <c r="B15">
        <v>40.284770999999999</v>
      </c>
    </row>
    <row r="16" spans="1:2" x14ac:dyDescent="0.25">
      <c r="A16" t="s">
        <v>28</v>
      </c>
      <c r="B16">
        <v>40.098880999999999</v>
      </c>
    </row>
    <row r="17" spans="1:2" x14ac:dyDescent="0.25">
      <c r="A17" t="s">
        <v>29</v>
      </c>
      <c r="B17">
        <v>39.763741000000003</v>
      </c>
    </row>
    <row r="18" spans="1:2" x14ac:dyDescent="0.25">
      <c r="A18" t="s">
        <v>30</v>
      </c>
      <c r="B18">
        <v>39.338279999999997</v>
      </c>
    </row>
    <row r="19" spans="1:2" x14ac:dyDescent="0.25">
      <c r="A19" t="s">
        <v>31</v>
      </c>
      <c r="B19">
        <v>39.085059999999999</v>
      </c>
    </row>
    <row r="20" spans="1:2" x14ac:dyDescent="0.25">
      <c r="A20" t="s">
        <v>32</v>
      </c>
      <c r="B20">
        <v>38.659260000000003</v>
      </c>
    </row>
    <row r="21" spans="1:2" x14ac:dyDescent="0.25">
      <c r="A21" t="s">
        <v>33</v>
      </c>
      <c r="B21">
        <v>38.325389999999999</v>
      </c>
    </row>
    <row r="22" spans="1:2" x14ac:dyDescent="0.25">
      <c r="A22" t="s">
        <v>34</v>
      </c>
      <c r="B22">
        <v>37.875281999999999</v>
      </c>
    </row>
    <row r="23" spans="1:2" x14ac:dyDescent="0.25">
      <c r="A23" t="s">
        <v>35</v>
      </c>
      <c r="B23">
        <v>37.364136000000002</v>
      </c>
    </row>
    <row r="24" spans="1:2" x14ac:dyDescent="0.25">
      <c r="A24" t="s">
        <v>36</v>
      </c>
      <c r="B24">
        <v>37.073784000000003</v>
      </c>
    </row>
    <row r="25" spans="1:2" x14ac:dyDescent="0.25">
      <c r="A25" t="s">
        <v>37</v>
      </c>
      <c r="B25">
        <v>36.360000999999997</v>
      </c>
    </row>
    <row r="26" spans="1:2" x14ac:dyDescent="0.25">
      <c r="A26" t="s">
        <v>38</v>
      </c>
      <c r="B26">
        <v>35.394306</v>
      </c>
    </row>
    <row r="27" spans="1:2" x14ac:dyDescent="0.25">
      <c r="A27" t="s">
        <v>39</v>
      </c>
      <c r="B27">
        <v>34.843128</v>
      </c>
    </row>
    <row r="28" spans="1:2" x14ac:dyDescent="0.25">
      <c r="A28" t="s">
        <v>40</v>
      </c>
      <c r="B28">
        <v>34.517451999999999</v>
      </c>
    </row>
    <row r="29" spans="1:2" x14ac:dyDescent="0.25">
      <c r="A29" t="s">
        <v>41</v>
      </c>
      <c r="B29">
        <v>33.268425000000001</v>
      </c>
    </row>
    <row r="30" spans="1:2" x14ac:dyDescent="0.25">
      <c r="A30" t="s">
        <v>42</v>
      </c>
      <c r="B30">
        <v>32.863674000000003</v>
      </c>
    </row>
    <row r="31" spans="1:2" x14ac:dyDescent="0.25">
      <c r="A31" t="s">
        <v>43</v>
      </c>
      <c r="B31">
        <v>32.767643</v>
      </c>
    </row>
    <row r="32" spans="1:2" x14ac:dyDescent="0.25">
      <c r="A32" t="s">
        <v>44</v>
      </c>
      <c r="B32">
        <v>32.229239999999997</v>
      </c>
    </row>
    <row r="33" spans="1:2" x14ac:dyDescent="0.25">
      <c r="A33" t="s">
        <v>45</v>
      </c>
      <c r="B33">
        <v>31.817019999999999</v>
      </c>
    </row>
    <row r="34" spans="1:2" x14ac:dyDescent="0.25">
      <c r="A34" t="s">
        <v>46</v>
      </c>
      <c r="B34">
        <v>30.982975</v>
      </c>
    </row>
    <row r="35" spans="1:2" x14ac:dyDescent="0.25">
      <c r="A35" t="s">
        <v>47</v>
      </c>
      <c r="B35">
        <v>29.134391999999998</v>
      </c>
    </row>
    <row r="36" spans="1:2" x14ac:dyDescent="0.25">
      <c r="A36" t="s">
        <v>48</v>
      </c>
      <c r="B36">
        <v>27.852322000000001</v>
      </c>
    </row>
    <row r="37" spans="1:2" x14ac:dyDescent="0.25">
      <c r="A37" t="s">
        <v>49</v>
      </c>
      <c r="B37">
        <v>26.894812000000002</v>
      </c>
    </row>
    <row r="38" spans="1:2" x14ac:dyDescent="0.25">
      <c r="A38" t="s">
        <v>50</v>
      </c>
      <c r="B38">
        <v>22.152407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EA6A-3E52-4AD2-BEF1-E2D36F6ED85E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51</v>
      </c>
      <c r="B2" t="s">
        <v>14</v>
      </c>
    </row>
    <row r="3" spans="1:2" x14ac:dyDescent="0.25">
      <c r="A3" t="s">
        <v>52</v>
      </c>
      <c r="B3" t="s">
        <v>14</v>
      </c>
    </row>
    <row r="4" spans="1:2" x14ac:dyDescent="0.25">
      <c r="A4" t="s">
        <v>53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54</v>
      </c>
    </row>
    <row r="7" spans="1:2" x14ac:dyDescent="0.25">
      <c r="A7" t="s">
        <v>19</v>
      </c>
      <c r="B7">
        <v>35.452820000000003</v>
      </c>
    </row>
    <row r="8" spans="1:2" x14ac:dyDescent="0.25">
      <c r="A8" t="s">
        <v>20</v>
      </c>
      <c r="B8">
        <v>35.317905000000003</v>
      </c>
    </row>
    <row r="9" spans="1:2" x14ac:dyDescent="0.25">
      <c r="A9" t="s">
        <v>21</v>
      </c>
      <c r="B9">
        <v>35.079922000000003</v>
      </c>
    </row>
    <row r="10" spans="1:2" x14ac:dyDescent="0.25">
      <c r="A10" t="s">
        <v>22</v>
      </c>
      <c r="B10">
        <v>34.903861999999997</v>
      </c>
    </row>
    <row r="11" spans="1:2" x14ac:dyDescent="0.25">
      <c r="A11" t="s">
        <v>23</v>
      </c>
      <c r="B11">
        <v>34.762881999999998</v>
      </c>
    </row>
    <row r="12" spans="1:2" x14ac:dyDescent="0.25">
      <c r="A12" t="s">
        <v>24</v>
      </c>
      <c r="B12">
        <v>34.488318999999997</v>
      </c>
    </row>
    <row r="13" spans="1:2" x14ac:dyDescent="0.25">
      <c r="A13" t="s">
        <v>25</v>
      </c>
      <c r="B13">
        <v>34.204624000000003</v>
      </c>
    </row>
    <row r="14" spans="1:2" x14ac:dyDescent="0.25">
      <c r="A14" t="s">
        <v>26</v>
      </c>
      <c r="B14">
        <v>33.880611000000002</v>
      </c>
    </row>
    <row r="15" spans="1:2" x14ac:dyDescent="0.25">
      <c r="A15" t="s">
        <v>27</v>
      </c>
      <c r="B15">
        <v>33.549702000000003</v>
      </c>
    </row>
    <row r="16" spans="1:2" x14ac:dyDescent="0.25">
      <c r="A16" t="s">
        <v>28</v>
      </c>
      <c r="B16">
        <v>33.295848999999997</v>
      </c>
    </row>
    <row r="17" spans="1:2" x14ac:dyDescent="0.25">
      <c r="A17" t="s">
        <v>29</v>
      </c>
      <c r="B17">
        <v>32.982638999999999</v>
      </c>
    </row>
    <row r="18" spans="1:2" x14ac:dyDescent="0.25">
      <c r="A18" t="s">
        <v>30</v>
      </c>
      <c r="B18">
        <v>32.473381000000003</v>
      </c>
    </row>
    <row r="19" spans="1:2" x14ac:dyDescent="0.25">
      <c r="A19" t="s">
        <v>31</v>
      </c>
      <c r="B19">
        <v>32.216358</v>
      </c>
    </row>
    <row r="20" spans="1:2" x14ac:dyDescent="0.25">
      <c r="A20" t="s">
        <v>32</v>
      </c>
      <c r="B20">
        <v>31.895064999999999</v>
      </c>
    </row>
    <row r="21" spans="1:2" x14ac:dyDescent="0.25">
      <c r="A21" t="s">
        <v>33</v>
      </c>
      <c r="B21">
        <v>31.573094999999999</v>
      </c>
    </row>
    <row r="22" spans="1:2" x14ac:dyDescent="0.25">
      <c r="A22" t="s">
        <v>34</v>
      </c>
      <c r="B22">
        <v>31.058589999999999</v>
      </c>
    </row>
    <row r="23" spans="1:2" x14ac:dyDescent="0.25">
      <c r="A23" t="s">
        <v>35</v>
      </c>
      <c r="B23">
        <v>30.730854000000001</v>
      </c>
    </row>
    <row r="24" spans="1:2" x14ac:dyDescent="0.25">
      <c r="A24" t="s">
        <v>36</v>
      </c>
      <c r="B24">
        <v>30.506287</v>
      </c>
    </row>
    <row r="25" spans="1:2" x14ac:dyDescent="0.25">
      <c r="A25" t="s">
        <v>37</v>
      </c>
      <c r="B25">
        <v>30.280666</v>
      </c>
    </row>
    <row r="26" spans="1:2" x14ac:dyDescent="0.25">
      <c r="A26" t="s">
        <v>38</v>
      </c>
      <c r="B26">
        <v>29.156458000000001</v>
      </c>
    </row>
    <row r="27" spans="1:2" x14ac:dyDescent="0.25">
      <c r="A27" t="s">
        <v>39</v>
      </c>
      <c r="B27">
        <v>28.508883999999998</v>
      </c>
    </row>
    <row r="28" spans="1:2" x14ac:dyDescent="0.25">
      <c r="A28" t="s">
        <v>40</v>
      </c>
      <c r="B28">
        <v>28.278908000000001</v>
      </c>
    </row>
    <row r="29" spans="1:2" x14ac:dyDescent="0.25">
      <c r="A29" t="s">
        <v>41</v>
      </c>
      <c r="B29">
        <v>26.803877</v>
      </c>
    </row>
    <row r="30" spans="1:2" x14ac:dyDescent="0.25">
      <c r="A30" t="s">
        <v>42</v>
      </c>
      <c r="B30">
        <v>26.336856999999998</v>
      </c>
    </row>
    <row r="31" spans="1:2" x14ac:dyDescent="0.25">
      <c r="A31" t="s">
        <v>43</v>
      </c>
      <c r="B31">
        <v>26.329896999999999</v>
      </c>
    </row>
    <row r="32" spans="1:2" x14ac:dyDescent="0.25">
      <c r="A32" t="s">
        <v>44</v>
      </c>
      <c r="B32">
        <v>25.713488000000002</v>
      </c>
    </row>
    <row r="33" spans="1:2" x14ac:dyDescent="0.25">
      <c r="A33" t="s">
        <v>45</v>
      </c>
      <c r="B33">
        <v>24.950581</v>
      </c>
    </row>
    <row r="34" spans="1:2" x14ac:dyDescent="0.25">
      <c r="A34" t="s">
        <v>46</v>
      </c>
      <c r="B34">
        <v>23.806660000000001</v>
      </c>
    </row>
    <row r="35" spans="1:2" x14ac:dyDescent="0.25">
      <c r="A35" t="s">
        <v>47</v>
      </c>
      <c r="B35">
        <v>21.532677</v>
      </c>
    </row>
    <row r="36" spans="1:2" x14ac:dyDescent="0.25">
      <c r="A36" t="s">
        <v>48</v>
      </c>
      <c r="B36">
        <v>20.023890999999999</v>
      </c>
    </row>
    <row r="37" spans="1:2" x14ac:dyDescent="0.25">
      <c r="A37" t="s">
        <v>49</v>
      </c>
      <c r="B37">
        <v>18.943096000000001</v>
      </c>
    </row>
    <row r="38" spans="1:2" x14ac:dyDescent="0.25">
      <c r="A38" t="s">
        <v>50</v>
      </c>
      <c r="B38">
        <v>14.641048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2E91-2393-4581-B1C3-8486EC986C15}">
  <dimension ref="A1:F38"/>
  <sheetViews>
    <sheetView workbookViewId="0">
      <selection activeCell="C7" sqref="C7:C38"/>
    </sheetView>
  </sheetViews>
  <sheetFormatPr baseColWidth="10" defaultRowHeight="15" x14ac:dyDescent="0.25"/>
  <cols>
    <col min="1" max="2" width="81.140625" bestFit="1" customWidth="1"/>
  </cols>
  <sheetData>
    <row r="1" spans="1:6" x14ac:dyDescent="0.25">
      <c r="A1" t="s">
        <v>11</v>
      </c>
      <c r="B1" t="s">
        <v>12</v>
      </c>
      <c r="C1" t="s">
        <v>82</v>
      </c>
    </row>
    <row r="2" spans="1:6" x14ac:dyDescent="0.25">
      <c r="A2" t="s">
        <v>75</v>
      </c>
      <c r="B2" t="s">
        <v>14</v>
      </c>
      <c r="D2" s="7" t="s">
        <v>79</v>
      </c>
    </row>
    <row r="3" spans="1:6" x14ac:dyDescent="0.25">
      <c r="A3" t="s">
        <v>76</v>
      </c>
      <c r="B3" t="s">
        <v>14</v>
      </c>
      <c r="E3" s="8" t="s">
        <v>80</v>
      </c>
      <c r="F3" t="s">
        <v>81</v>
      </c>
    </row>
    <row r="4" spans="1:6" x14ac:dyDescent="0.25">
      <c r="A4" t="s">
        <v>77</v>
      </c>
      <c r="B4" t="s">
        <v>14</v>
      </c>
      <c r="D4" t="s">
        <v>9</v>
      </c>
      <c r="E4">
        <v>3.5529999999999999</v>
      </c>
      <c r="F4">
        <v>8.4595238095238098E-2</v>
      </c>
    </row>
    <row r="5" spans="1:6" x14ac:dyDescent="0.25">
      <c r="A5" t="s">
        <v>17</v>
      </c>
      <c r="B5" t="s">
        <v>14</v>
      </c>
    </row>
    <row r="6" spans="1:6" x14ac:dyDescent="0.25">
      <c r="A6" t="s">
        <v>1</v>
      </c>
      <c r="B6" t="s">
        <v>78</v>
      </c>
    </row>
    <row r="7" spans="1:6" x14ac:dyDescent="0.25">
      <c r="A7" t="s">
        <v>19</v>
      </c>
      <c r="B7">
        <v>2.407502</v>
      </c>
      <c r="C7">
        <f>+Real_Petroleum_Prices_Transportation_Ethanol_Wholesale_Price_High_price_AEO2020[[#This Row],[Column2]]/$F$4</f>
        <v>28.459072333239515</v>
      </c>
    </row>
    <row r="8" spans="1:6" x14ac:dyDescent="0.25">
      <c r="A8" t="s">
        <v>20</v>
      </c>
      <c r="B8">
        <v>2.3960759999999999</v>
      </c>
      <c r="C8">
        <f>+Real_Petroleum_Prices_Transportation_Ethanol_Wholesale_Price_High_price_AEO2020[[#This Row],[Column2]]/$F$4</f>
        <v>28.324005629045875</v>
      </c>
    </row>
    <row r="9" spans="1:6" x14ac:dyDescent="0.25">
      <c r="A9" t="s">
        <v>21</v>
      </c>
      <c r="B9">
        <v>2.3448769999999999</v>
      </c>
      <c r="C9">
        <f>+Real_Petroleum_Prices_Transportation_Ethanol_Wholesale_Price_High_price_AEO2020[[#This Row],[Column2]]/$F$4</f>
        <v>27.718782437376863</v>
      </c>
    </row>
    <row r="10" spans="1:6" x14ac:dyDescent="0.25">
      <c r="A10" t="s">
        <v>22</v>
      </c>
      <c r="B10">
        <v>2.3352179999999998</v>
      </c>
      <c r="C10">
        <f>+Real_Petroleum_Prices_Transportation_Ethanol_Wholesale_Price_High_price_AEO2020[[#This Row],[Column2]]/$F$4</f>
        <v>27.60460343371798</v>
      </c>
    </row>
    <row r="11" spans="1:6" x14ac:dyDescent="0.25">
      <c r="A11" t="s">
        <v>23</v>
      </c>
      <c r="B11">
        <v>2.29142</v>
      </c>
      <c r="C11">
        <f>+Real_Petroleum_Prices_Transportation_Ethanol_Wholesale_Price_High_price_AEO2020[[#This Row],[Column2]]/$F$4</f>
        <v>27.086867435969602</v>
      </c>
    </row>
    <row r="12" spans="1:6" x14ac:dyDescent="0.25">
      <c r="A12" t="s">
        <v>24</v>
      </c>
      <c r="B12">
        <v>2.251525</v>
      </c>
      <c r="C12">
        <f>+Real_Petroleum_Prices_Transportation_Ethanol_Wholesale_Price_High_price_AEO2020[[#This Row],[Column2]]/$F$4</f>
        <v>26.615268786940611</v>
      </c>
    </row>
    <row r="13" spans="1:6" x14ac:dyDescent="0.25">
      <c r="A13" t="s">
        <v>25</v>
      </c>
      <c r="B13">
        <v>2.2980640000000001</v>
      </c>
      <c r="C13">
        <f>+Real_Petroleum_Prices_Transportation_Ethanol_Wholesale_Price_High_price_AEO2020[[#This Row],[Column2]]/$F$4</f>
        <v>27.165406135660007</v>
      </c>
    </row>
    <row r="14" spans="1:6" x14ac:dyDescent="0.25">
      <c r="A14" t="s">
        <v>26</v>
      </c>
      <c r="B14">
        <v>2.532899</v>
      </c>
      <c r="C14">
        <f>+Real_Petroleum_Prices_Transportation_Ethanol_Wholesale_Price_High_price_AEO2020[[#This Row],[Column2]]/$F$4</f>
        <v>29.941389811426962</v>
      </c>
    </row>
    <row r="15" spans="1:6" x14ac:dyDescent="0.25">
      <c r="A15" t="s">
        <v>27</v>
      </c>
      <c r="B15">
        <v>2.5112199999999998</v>
      </c>
      <c r="C15">
        <f>+Real_Petroleum_Prices_Transportation_Ethanol_Wholesale_Price_High_price_AEO2020[[#This Row],[Column2]]/$F$4</f>
        <v>29.685122431747814</v>
      </c>
    </row>
    <row r="16" spans="1:6" x14ac:dyDescent="0.25">
      <c r="A16" t="s">
        <v>28</v>
      </c>
      <c r="B16">
        <v>2.5425010000000001</v>
      </c>
      <c r="C16">
        <f>+Real_Petroleum_Prices_Transportation_Ethanol_Wholesale_Price_High_price_AEO2020[[#This Row],[Column2]]/$F$4</f>
        <v>30.054895018294399</v>
      </c>
    </row>
    <row r="17" spans="1:3" x14ac:dyDescent="0.25">
      <c r="A17" t="s">
        <v>29</v>
      </c>
      <c r="B17">
        <v>2.5009960000000002</v>
      </c>
      <c r="C17">
        <f>+Real_Petroleum_Prices_Transportation_Ethanol_Wholesale_Price_High_price_AEO2020[[#This Row],[Column2]]/$F$4</f>
        <v>29.564264565156208</v>
      </c>
    </row>
    <row r="18" spans="1:3" x14ac:dyDescent="0.25">
      <c r="A18" t="s">
        <v>30</v>
      </c>
      <c r="B18">
        <v>2.4774729999999998</v>
      </c>
      <c r="C18">
        <f>+Real_Petroleum_Prices_Transportation_Ethanol_Wholesale_Price_High_price_AEO2020[[#This Row],[Column2]]/$F$4</f>
        <v>29.286199268224031</v>
      </c>
    </row>
    <row r="19" spans="1:3" x14ac:dyDescent="0.25">
      <c r="A19" t="s">
        <v>31</v>
      </c>
      <c r="B19">
        <v>2.5525440000000001</v>
      </c>
      <c r="C19">
        <f>+Real_Petroleum_Prices_Transportation_Ethanol_Wholesale_Price_High_price_AEO2020[[#This Row],[Column2]]/$F$4</f>
        <v>30.173613284548271</v>
      </c>
    </row>
    <row r="20" spans="1:3" x14ac:dyDescent="0.25">
      <c r="A20" t="s">
        <v>32</v>
      </c>
      <c r="B20">
        <v>2.4508519999999998</v>
      </c>
      <c r="C20">
        <f>+Real_Petroleum_Prices_Transportation_Ethanol_Wholesale_Price_High_price_AEO2020[[#This Row],[Column2]]/$F$4</f>
        <v>28.971512524627073</v>
      </c>
    </row>
    <row r="21" spans="1:3" x14ac:dyDescent="0.25">
      <c r="A21" t="s">
        <v>33</v>
      </c>
      <c r="B21">
        <v>2.3864909999999999</v>
      </c>
      <c r="C21">
        <f>+Real_Petroleum_Prices_Transportation_Ethanol_Wholesale_Price_High_price_AEO2020[[#This Row],[Column2]]/$F$4</f>
        <v>28.210701379116237</v>
      </c>
    </row>
    <row r="22" spans="1:3" x14ac:dyDescent="0.25">
      <c r="A22" t="s">
        <v>34</v>
      </c>
      <c r="B22">
        <v>2.2758949999999998</v>
      </c>
      <c r="C22">
        <f>+Real_Petroleum_Prices_Transportation_Ethanol_Wholesale_Price_High_price_AEO2020[[#This Row],[Column2]]/$F$4</f>
        <v>26.903346467773709</v>
      </c>
    </row>
    <row r="23" spans="1:3" x14ac:dyDescent="0.25">
      <c r="A23" t="s">
        <v>35</v>
      </c>
      <c r="B23">
        <v>2.0717560000000002</v>
      </c>
      <c r="C23">
        <f>+Real_Petroleum_Prices_Transportation_Ethanol_Wholesale_Price_High_price_AEO2020[[#This Row],[Column2]]/$F$4</f>
        <v>24.490220095693783</v>
      </c>
    </row>
    <row r="24" spans="1:3" x14ac:dyDescent="0.25">
      <c r="A24" t="s">
        <v>36</v>
      </c>
      <c r="B24">
        <v>1.955201</v>
      </c>
      <c r="C24">
        <f>+Real_Petroleum_Prices_Transportation_Ethanol_Wholesale_Price_High_price_AEO2020[[#This Row],[Column2]]/$F$4</f>
        <v>23.112423867154515</v>
      </c>
    </row>
    <row r="25" spans="1:3" x14ac:dyDescent="0.25">
      <c r="A25" t="s">
        <v>37</v>
      </c>
      <c r="B25">
        <v>1.7150380000000001</v>
      </c>
      <c r="C25">
        <f>+Real_Petroleum_Prices_Transportation_Ethanol_Wholesale_Price_High_price_AEO2020[[#This Row],[Column2]]/$F$4</f>
        <v>20.27345792288207</v>
      </c>
    </row>
    <row r="26" spans="1:3" x14ac:dyDescent="0.25">
      <c r="A26" t="s">
        <v>38</v>
      </c>
      <c r="B26">
        <v>1.674004</v>
      </c>
      <c r="C26">
        <f>+Real_Petroleum_Prices_Transportation_Ethanol_Wholesale_Price_High_price_AEO2020[[#This Row],[Column2]]/$F$4</f>
        <v>19.788395159020546</v>
      </c>
    </row>
    <row r="27" spans="1:3" x14ac:dyDescent="0.25">
      <c r="A27" t="s">
        <v>39</v>
      </c>
      <c r="B27">
        <v>1.648954</v>
      </c>
      <c r="C27">
        <f>+Real_Petroleum_Prices_Transportation_Ethanol_Wholesale_Price_High_price_AEO2020[[#This Row],[Column2]]/$F$4</f>
        <v>19.492279200675487</v>
      </c>
    </row>
    <row r="28" spans="1:3" x14ac:dyDescent="0.25">
      <c r="A28" t="s">
        <v>40</v>
      </c>
      <c r="B28">
        <v>1.5618590000000001</v>
      </c>
      <c r="C28">
        <f>+Real_Petroleum_Prices_Transportation_Ethanol_Wholesale_Price_High_price_AEO2020[[#This Row],[Column2]]/$F$4</f>
        <v>18.462729524345622</v>
      </c>
    </row>
    <row r="29" spans="1:3" x14ac:dyDescent="0.25">
      <c r="A29" t="s">
        <v>41</v>
      </c>
      <c r="B29">
        <v>1.521279</v>
      </c>
      <c r="C29">
        <f>+Real_Petroleum_Prices_Transportation_Ethanol_Wholesale_Price_High_price_AEO2020[[#This Row],[Column2]]/$F$4</f>
        <v>17.983033492822965</v>
      </c>
    </row>
    <row r="30" spans="1:3" x14ac:dyDescent="0.25">
      <c r="A30" t="s">
        <v>42</v>
      </c>
      <c r="B30">
        <v>1.4797400000000001</v>
      </c>
      <c r="C30">
        <f>+Real_Petroleum_Prices_Transportation_Ethanol_Wholesale_Price_High_price_AEO2020[[#This Row],[Column2]]/$F$4</f>
        <v>17.492001125809175</v>
      </c>
    </row>
    <row r="31" spans="1:3" x14ac:dyDescent="0.25">
      <c r="A31" t="s">
        <v>43</v>
      </c>
      <c r="B31">
        <v>1.4479169999999999</v>
      </c>
      <c r="C31">
        <f>+Real_Petroleum_Prices_Transportation_Ethanol_Wholesale_Price_High_price_AEO2020[[#This Row],[Column2]]/$F$4</f>
        <v>17.115821559245706</v>
      </c>
    </row>
    <row r="32" spans="1:3" x14ac:dyDescent="0.25">
      <c r="A32" t="s">
        <v>44</v>
      </c>
      <c r="B32">
        <v>1.434847</v>
      </c>
      <c r="C32">
        <f>+Real_Petroleum_Prices_Transportation_Ethanol_Wholesale_Price_High_price_AEO2020[[#This Row],[Column2]]/$F$4</f>
        <v>16.961321137067266</v>
      </c>
    </row>
    <row r="33" spans="1:3" x14ac:dyDescent="0.25">
      <c r="A33" t="s">
        <v>45</v>
      </c>
      <c r="B33">
        <v>1.4147019999999999</v>
      </c>
      <c r="C33">
        <f>+Real_Petroleum_Prices_Transportation_Ethanol_Wholesale_Price_High_price_AEO2020[[#This Row],[Column2]]/$F$4</f>
        <v>16.7231871657754</v>
      </c>
    </row>
    <row r="34" spans="1:3" x14ac:dyDescent="0.25">
      <c r="A34" t="s">
        <v>46</v>
      </c>
      <c r="B34">
        <v>1.4500440000000001</v>
      </c>
      <c r="C34">
        <f>+Real_Petroleum_Prices_Transportation_Ethanol_Wholesale_Price_High_price_AEO2020[[#This Row],[Column2]]/$F$4</f>
        <v>17.140964818463271</v>
      </c>
    </row>
    <row r="35" spans="1:3" x14ac:dyDescent="0.25">
      <c r="A35" t="s">
        <v>47</v>
      </c>
      <c r="B35">
        <v>1.4753670000000001</v>
      </c>
      <c r="C35">
        <f>+Real_Petroleum_Prices_Transportation_Ethanol_Wholesale_Price_High_price_AEO2020[[#This Row],[Column2]]/$F$4</f>
        <v>17.440307908809459</v>
      </c>
    </row>
    <row r="36" spans="1:3" x14ac:dyDescent="0.25">
      <c r="A36" t="s">
        <v>48</v>
      </c>
      <c r="B36">
        <v>1.4133929999999999</v>
      </c>
      <c r="C36">
        <f>+Real_Petroleum_Prices_Transportation_Ethanol_Wholesale_Price_High_price_AEO2020[[#This Row],[Column2]]/$F$4</f>
        <v>16.707713481564873</v>
      </c>
    </row>
    <row r="37" spans="1:3" x14ac:dyDescent="0.25">
      <c r="A37" t="s">
        <v>49</v>
      </c>
      <c r="B37">
        <v>1.36267</v>
      </c>
      <c r="C37">
        <f>+Real_Petroleum_Prices_Transportation_Ethanol_Wholesale_Price_High_price_AEO2020[[#This Row],[Column2]]/$F$4</f>
        <v>16.108117084154237</v>
      </c>
    </row>
    <row r="38" spans="1:3" x14ac:dyDescent="0.25">
      <c r="A38" t="s">
        <v>50</v>
      </c>
      <c r="B38">
        <v>1.3820220000000001</v>
      </c>
      <c r="C38">
        <f>+Real_Petroleum_Prices_Transportation_Ethanol_Wholesale_Price_High_price_AEO2020[[#This Row],[Column2]]/$F$4</f>
        <v>16.336877005347596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00DB-E33E-481E-8137-FF27466E05CD}">
  <dimension ref="A1:B38"/>
  <sheetViews>
    <sheetView topLeftCell="A13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104</v>
      </c>
      <c r="B2" t="s">
        <v>14</v>
      </c>
    </row>
    <row r="3" spans="1:2" x14ac:dyDescent="0.25">
      <c r="A3" t="s">
        <v>105</v>
      </c>
      <c r="B3" t="s">
        <v>14</v>
      </c>
    </row>
    <row r="4" spans="1:2" x14ac:dyDescent="0.25">
      <c r="A4" t="s">
        <v>106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107</v>
      </c>
    </row>
    <row r="7" spans="1:2" x14ac:dyDescent="0.25">
      <c r="A7" t="s">
        <v>19</v>
      </c>
      <c r="B7" t="s">
        <v>108</v>
      </c>
    </row>
    <row r="8" spans="1:2" x14ac:dyDescent="0.25">
      <c r="A8" t="s">
        <v>20</v>
      </c>
      <c r="B8" t="s">
        <v>109</v>
      </c>
    </row>
    <row r="9" spans="1:2" x14ac:dyDescent="0.25">
      <c r="A9" t="s">
        <v>21</v>
      </c>
      <c r="B9" t="s">
        <v>110</v>
      </c>
    </row>
    <row r="10" spans="1:2" x14ac:dyDescent="0.25">
      <c r="A10" t="s">
        <v>22</v>
      </c>
      <c r="B10" t="s">
        <v>111</v>
      </c>
    </row>
    <row r="11" spans="1:2" x14ac:dyDescent="0.25">
      <c r="A11" t="s">
        <v>23</v>
      </c>
      <c r="B11" t="s">
        <v>112</v>
      </c>
    </row>
    <row r="12" spans="1:2" x14ac:dyDescent="0.25">
      <c r="A12" t="s">
        <v>24</v>
      </c>
      <c r="B12" t="s">
        <v>113</v>
      </c>
    </row>
    <row r="13" spans="1:2" x14ac:dyDescent="0.25">
      <c r="A13" t="s">
        <v>25</v>
      </c>
      <c r="B13" t="s">
        <v>114</v>
      </c>
    </row>
    <row r="14" spans="1:2" x14ac:dyDescent="0.25">
      <c r="A14" t="s">
        <v>26</v>
      </c>
      <c r="B14" t="s">
        <v>115</v>
      </c>
    </row>
    <row r="15" spans="1:2" x14ac:dyDescent="0.25">
      <c r="A15" t="s">
        <v>27</v>
      </c>
      <c r="B15" t="s">
        <v>116</v>
      </c>
    </row>
    <row r="16" spans="1:2" x14ac:dyDescent="0.25">
      <c r="A16" t="s">
        <v>28</v>
      </c>
      <c r="B16" t="s">
        <v>117</v>
      </c>
    </row>
    <row r="17" spans="1:2" x14ac:dyDescent="0.25">
      <c r="A17" t="s">
        <v>29</v>
      </c>
      <c r="B17" t="s">
        <v>118</v>
      </c>
    </row>
    <row r="18" spans="1:2" x14ac:dyDescent="0.25">
      <c r="A18" t="s">
        <v>30</v>
      </c>
      <c r="B18" t="s">
        <v>119</v>
      </c>
    </row>
    <row r="19" spans="1:2" x14ac:dyDescent="0.25">
      <c r="A19" t="s">
        <v>31</v>
      </c>
      <c r="B19" t="s">
        <v>120</v>
      </c>
    </row>
    <row r="20" spans="1:2" x14ac:dyDescent="0.25">
      <c r="A20" t="s">
        <v>32</v>
      </c>
      <c r="B20" t="s">
        <v>121</v>
      </c>
    </row>
    <row r="21" spans="1:2" x14ac:dyDescent="0.25">
      <c r="A21" t="s">
        <v>33</v>
      </c>
      <c r="B21" t="s">
        <v>122</v>
      </c>
    </row>
    <row r="22" spans="1:2" x14ac:dyDescent="0.25">
      <c r="A22" t="s">
        <v>34</v>
      </c>
      <c r="B22" t="s">
        <v>123</v>
      </c>
    </row>
    <row r="23" spans="1:2" x14ac:dyDescent="0.25">
      <c r="A23" t="s">
        <v>35</v>
      </c>
      <c r="B23" t="s">
        <v>124</v>
      </c>
    </row>
    <row r="24" spans="1:2" x14ac:dyDescent="0.25">
      <c r="A24" t="s">
        <v>36</v>
      </c>
      <c r="B24" t="s">
        <v>125</v>
      </c>
    </row>
    <row r="25" spans="1:2" x14ac:dyDescent="0.25">
      <c r="A25" t="s">
        <v>37</v>
      </c>
      <c r="B25" t="s">
        <v>126</v>
      </c>
    </row>
    <row r="26" spans="1:2" x14ac:dyDescent="0.25">
      <c r="A26" t="s">
        <v>38</v>
      </c>
      <c r="B26" t="s">
        <v>127</v>
      </c>
    </row>
    <row r="27" spans="1:2" x14ac:dyDescent="0.25">
      <c r="A27" t="s">
        <v>39</v>
      </c>
      <c r="B27" t="s">
        <v>128</v>
      </c>
    </row>
    <row r="28" spans="1:2" x14ac:dyDescent="0.25">
      <c r="A28" t="s">
        <v>40</v>
      </c>
      <c r="B28" t="s">
        <v>129</v>
      </c>
    </row>
    <row r="29" spans="1:2" x14ac:dyDescent="0.25">
      <c r="A29" t="s">
        <v>41</v>
      </c>
      <c r="B29" t="s">
        <v>130</v>
      </c>
    </row>
    <row r="30" spans="1:2" x14ac:dyDescent="0.25">
      <c r="A30" t="s">
        <v>42</v>
      </c>
      <c r="B30" t="s">
        <v>131</v>
      </c>
    </row>
    <row r="31" spans="1:2" x14ac:dyDescent="0.25">
      <c r="A31" t="s">
        <v>43</v>
      </c>
      <c r="B31" t="s">
        <v>132</v>
      </c>
    </row>
    <row r="32" spans="1:2" x14ac:dyDescent="0.25">
      <c r="A32" t="s">
        <v>44</v>
      </c>
      <c r="B32" t="s">
        <v>133</v>
      </c>
    </row>
    <row r="33" spans="1:2" x14ac:dyDescent="0.25">
      <c r="A33" t="s">
        <v>45</v>
      </c>
      <c r="B33" t="s">
        <v>134</v>
      </c>
    </row>
    <row r="34" spans="1:2" x14ac:dyDescent="0.25">
      <c r="A34" t="s">
        <v>46</v>
      </c>
      <c r="B34" t="s">
        <v>135</v>
      </c>
    </row>
    <row r="35" spans="1:2" x14ac:dyDescent="0.25">
      <c r="A35" t="s">
        <v>47</v>
      </c>
      <c r="B35" t="s">
        <v>136</v>
      </c>
    </row>
    <row r="36" spans="1:2" x14ac:dyDescent="0.25">
      <c r="A36" t="s">
        <v>48</v>
      </c>
      <c r="B36" t="s">
        <v>137</v>
      </c>
    </row>
    <row r="37" spans="1:2" x14ac:dyDescent="0.25">
      <c r="A37" t="s">
        <v>49</v>
      </c>
      <c r="B37" t="s">
        <v>138</v>
      </c>
    </row>
    <row r="38" spans="1:2" x14ac:dyDescent="0.25">
      <c r="A38" t="s">
        <v>50</v>
      </c>
      <c r="B38" t="s">
        <v>139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F A A B Q S w M E F A A C A A g A Y r V l V Q V a S H G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x R z D n H F M g C o T D 2 K / B 5 7 7 P 9 g Z C P r R 8 H L b S L 8 y 2 Q J Q J 5 f x A P U E s D B B Q A A g A I A G K 1 Z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t W V V R p c 1 b B 0 C A A B m E g A A E w A c A E Z v c m 1 1 b G F z L 1 N l Y 3 R p b 2 4 x L m 0 g o h g A K K A U A A A A A A A A A A A A A A A A A A A A A A A A A A A A 7 Z d d b 9 o w F I b v k f g P U X Y D U k C A t E n t x A U D u l G N j z V B u 1 g m y 0 3 O w J J j R z 4 n q K j q f 5 9 D y i q q j q K K i 6 Y l N 4 m P n f i 8 j 9 9 j O Q g R C a 0 c v 7 i 3 P 1 c r 1 Q o u u Y H Y G S o w i z W b G R E B s t 4 K D F 9 A 0 W S k W U 9 K N k c w y A Y C S U j J C d h F B p J N h e 1 R g i B m P t k o s m 9 i s W R O 1 5 F A 1 Y p j r 6 k R C 1 A 2 0 s d V c 6 C j L A F F t Q s h o d n X i m w D a 2 7 / P N x M E F 7 O v 4 9 6 k 3 C c o Y j C Y D Q e + o 3 5 y G + s 2 o 2 J X o U D T v w L R 8 D w P t U 8 C Q z z O Y t k 8 3 x 6 w y n r t N p n 4 b F V p Z s 3 7 e c 7 r U 6 r G e H K r X u / B i B F Y o e a r u u 5 n t P X M k s U d j u e h R r p W K h F 9 9 P H V q v t O T 8 y T e D T W k L 3 4 b E 5 0 Q p + 1 7 2 C 1 Q c 3 E K l 2 I p 5 c C x 5 r 1 1 I L + L U d F R i u 8 I 8 2 S f H 9 Y J 0 C 1 g q y 3 u 2 t W 0 T b d n 6 y P Q 7 B D d 1 5 z j b e 2 Y n f 1 a s V o Z 6 e 7 0 W e u A Q q s O 1 H V j J P H K j q Z I Q H Z G N N 2 r C v H L U U C v 4 L r m R G O F D V y Q 6 P w U 0 4 Z Y b L H N 0 + a i W z w 4 G q T l 7 Y o T Y z O u X P V 0 / J v H C g q p M P / h G 7 A h R x Z s t n / z m r Z D 4 4 U N V 7 c s Q V W B w z I K M l Z M m W Y d 9 k c Q H 5 J y C x A G 7 s L j q y i 2 g S i E V + / v Z T T U / w e h 2 G O L K o d 2 q C T S K p N r Y 2 7 H 8 o G 9 K S K 2 3 h L e 0 o 5 H J b Y e U y w Y t F v X k T 7 O 6 i j z l J i M j 2 C F o / u 2 e + j u U / m p y 3 u f B / A V B L A Q I t A B Q A A g A I A G K 1 Z V U F W k h x o g A A A P Y A A A A S A A A A A A A A A A A A A A A A A A A A A A B D b 2 5 m a W c v U G F j a 2 F n Z S 5 4 b W x Q S w E C L Q A U A A I A C A B i t W V V D 8 r p q 6 Q A A A D p A A A A E w A A A A A A A A A A A A A A A A D u A A A A W 0 N v b n R l b n R f V H l w Z X N d L n h t b F B L A Q I t A B Q A A g A I A G K 1 Z V V G l z V s H Q I A A G Y S A A A T A A A A A A A A A A A A A A A A A N 8 B A A B G b 3 J t d W x h c y 9 T Z W N 0 a W 9 u M S 5 t U E s F B g A A A A A D A A M A w g A A A E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x T A A A A A A A A u l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R p c 3 R p b G x h d G V f R n V l b F 9 P a W x f V W 5 p d G V k X 1 N 0 Y X R l c 1 9 I a W d o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R G l z d G l s b G F 0 Z V 9 G d W V s X 0 9 p b F 9 V b m l 0 Z W R f U 3 R h d G V z X 0 h p Z 2 h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I z O j I x L j A 3 M j Y x M z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R p c 3 R p b G x h d G V f R n V l b F 9 P a W x f V W 5 p d G V k X 1 N 0 Y X R l c 1 9 I a W d o X y 9 B d X R v U m V t b 3 Z l Z E N v b H V t b n M x L n t D b 2 x 1 b W 4 x L D B 9 J n F 1 b 3 Q 7 L C Z x d W 9 0 O 1 N l Y 3 R p b 2 4 x L 0 V u Z X J n e V 9 Q c m l j Z X N f Q X Z l c m F n Z V 9 Q c m l j Z V 9 0 b 1 9 B b G x f V X N l c n N f R G l z d G l s b G F 0 Z V 9 G d W V s X 0 9 p b F 9 V b m l 0 Z W R f U 3 R h d G V z X 0 h p Z 2 h f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E a X N 0 a W x s Y X R l X 0 Z 1 Z W x f T 2 l s X 1 V u a X R l Z F 9 T d G F 0 Z X N f S G l n a F 8 v Q X V 0 b 1 J l b W 9 2 Z W R D b 2 x 1 b W 5 z M S 5 7 Q 2 9 s d W 1 u M S w w f S Z x d W 9 0 O y w m c X V v d D t T Z W N 0 a W 9 u M S 9 F b m V y Z 3 l f U H J p Y 2 V z X 0 F 2 Z X J h Z 2 V f U H J p Y 2 V f d G 9 f Q W x s X 1 V z Z X J z X 0 R p c 3 R p b G x h d G V f R n V l b F 9 P a W x f V W 5 p d G V k X 1 N 0 Y X R l c 1 9 I a W d o X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R p c 3 R p b G x h d G V f R n V l b F 9 P a W x f V W 5 p d G V k X 1 N 0 Y X R l c 1 9 I a W d o X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R p c 3 R p b G x h d G V f R n V l b F 9 P a W x f V W 5 p d G V k X 1 N 0 Y X R l c 1 9 I a W d o X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p l d F 9 G d W V s X 1 V u a X R l Z F 9 T d G F 0 Z X N f S G l n a F 9 w c m l j Z V 9 B R U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S m V 0 X 0 Z 1 Z W x f V W 5 p d G V k X 1 N 0 Y X R l c 1 9 I a W d o X 3 B y a W N l X 0 F F T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I z O j M 5 L j A 5 M T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p l d F 9 G d W V s X 1 V u a X R l Z F 9 T d G F 0 Z X N f S G l n a F 9 w c m l j Z V 9 B R U 8 y M C 9 B d X R v U m V t b 3 Z l Z E N v b H V t b n M x L n t D b 2 x 1 b W 4 x L D B 9 J n F 1 b 3 Q 7 L C Z x d W 9 0 O 1 N l Y 3 R p b 2 4 x L 0 V u Z X J n e V 9 Q c m l j Z X N f Q X Z l c m F n Z V 9 Q c m l j Z V 9 0 b 1 9 B b G x f V X N l c n N f S m V 0 X 0 Z 1 Z W x f V W 5 p d G V k X 1 N 0 Y X R l c 1 9 I a W d o X 3 B y a W N l X 0 F F T z I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K Z X R f R n V l b F 9 V b m l 0 Z W R f U 3 R h d G V z X 0 h p Z 2 h f c H J p Y 2 V f Q U V P M j A v Q X V 0 b 1 J l b W 9 2 Z W R D b 2 x 1 b W 5 z M S 5 7 Q 2 9 s d W 1 u M S w w f S Z x d W 9 0 O y w m c X V v d D t T Z W N 0 a W 9 u M S 9 F b m V y Z 3 l f U H J p Y 2 V z X 0 F 2 Z X J h Z 2 V f U H J p Y 2 V f d G 9 f Q W x s X 1 V z Z X J z X 0 p l d F 9 G d W V s X 1 V u a X R l Z F 9 T d G F 0 Z X N f S G l n a F 9 w c m l j Z V 9 B R U 8 y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p l d F 9 G d W V s X 1 V u a X R l Z F 9 T d G F 0 Z X N f S G l n a F 9 w c m l j Z V 9 B R U 8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p l d F 9 G d W V s X 1 V u a X R l Z F 9 T d G F 0 Z X N f S G l n a F 9 w c m l j Z V 9 B R U 8 y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S G l n a F 9 w c m l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T W 9 0 b 3 J f R 2 F z b 2 x p b m V f V W 5 p d G V k X 1 N 0 Y X R l c 1 9 I a W d o X 3 B y a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I z O j Q 3 L j k x O D Y 3 M T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1 v d G 9 y X 0 d h c 2 9 s a W 5 l X 1 V u a X R l Z F 9 T d G F 0 Z X N f S G l n a F 9 w c m l j Z S 9 B d X R v U m V t b 3 Z l Z E N v b H V t b n M x L n t D b 2 x 1 b W 4 x L D B 9 J n F 1 b 3 Q 7 L C Z x d W 9 0 O 1 N l Y 3 R p b 2 4 x L 0 V u Z X J n e V 9 Q c m l j Z X N f Q X Z l c m F n Z V 9 Q c m l j Z V 9 0 b 1 9 B b G x f V X N l c n N f T W 9 0 b 3 J f R 2 F z b 2 x p b m V f V W 5 p d G V k X 1 N 0 Y X R l c 1 9 I a W d o X 3 B y a W N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N b 3 R v c l 9 H Y X N v b G l u Z V 9 V b m l 0 Z W R f U 3 R h d G V z X 0 h p Z 2 h f c H J p Y 2 U v Q X V 0 b 1 J l b W 9 2 Z W R D b 2 x 1 b W 5 z M S 5 7 Q 2 9 s d W 1 u M S w w f S Z x d W 9 0 O y w m c X V v d D t T Z W N 0 a W 9 u M S 9 F b m V y Z 3 l f U H J p Y 2 V z X 0 F 2 Z X J h Z 2 V f U H J p Y 2 V f d G 9 f Q W x s X 1 V z Z X J z X 0 1 v d G 9 y X 0 d h c 2 9 s a W 5 l X 1 V u a X R l Z F 9 T d G F 0 Z X N f S G l n a F 9 w c m l j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S G l n a F 9 w c m l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S G l n a F 9 w c m l j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5 h d H V y Y W x f R 2 F z X 1 V u a X R l Z F 9 T d G F 0 Z X N f S G l n a F 9 w c m l j Z V 9 B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T m F 0 d X J h b F 9 H Y X N f V W 5 p d G V k X 1 N 0 Y X R l c 1 9 I a W d o X 3 B y a W N l X 0 F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I z O j U 2 L j E 0 M j k 3 N T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5 h d H V y Y W x f R 2 F z X 1 V u a X R l Z F 9 T d G F 0 Z X N f S G l n a F 9 w c m l j Z V 9 B R S 9 B d X R v U m V t b 3 Z l Z E N v b H V t b n M x L n t D b 2 x 1 b W 4 x L D B 9 J n F 1 b 3 Q 7 L C Z x d W 9 0 O 1 N l Y 3 R p b 2 4 x L 0 V u Z X J n e V 9 Q c m l j Z X N f Q X Z l c m F n Z V 9 Q c m l j Z V 9 0 b 1 9 B b G x f V X N l c n N f T m F 0 d X J h b F 9 H Y X N f V W 5 p d G V k X 1 N 0 Y X R l c 1 9 I a W d o X 3 B y a W N l X 0 F F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O Y X R 1 c m F s X 0 d h c 1 9 V b m l 0 Z W R f U 3 R h d G V z X 0 h p Z 2 h f c H J p Y 2 V f Q U U v Q X V 0 b 1 J l b W 9 2 Z W R D b 2 x 1 b W 5 z M S 5 7 Q 2 9 s d W 1 u M S w w f S Z x d W 9 0 O y w m c X V v d D t T Z W N 0 a W 9 u M S 9 F b m V y Z 3 l f U H J p Y 2 V z X 0 F 2 Z X J h Z 2 V f U H J p Y 2 V f d G 9 f Q W x s X 1 V z Z X J z X 0 5 h d H V y Y W x f R 2 F z X 1 V u a X R l Z F 9 T d G F 0 Z X N f S G l n a F 9 w c m l j Z V 9 B R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5 h d H V y Y W x f R 2 F z X 1 V u a X R l Z F 9 T d G F 0 Z X N f S G l n a F 9 w c m l j Z V 9 B R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5 h d H V y Y W x f R 2 F z X 1 V u a X R l Z F 9 T d G F 0 Z X N f S G l n a F 9 w c m l j Z V 9 B R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B y b 3 B h b m V f V W 5 p d G V k X 1 N 0 Y X R l c 1 9 I a W d o X 3 B y a W N l X 0 F F T z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U H J v c G F u Z V 9 V b m l 0 Z W R f U 3 R h d G V z X 0 h p Z 2 h f c H J p Y 2 V f Q U V P M j A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I 0 O j A 0 L j k z N z Q z N D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1 B y b 3 B h b m V f V W 5 p d G V k X 1 N 0 Y X R l c 1 9 I a W d o X 3 B y a W N l X 0 F F T z I w M i 9 B d X R v U m V t b 3 Z l Z E N v b H V t b n M x L n t D b 2 x 1 b W 4 x L D B 9 J n F 1 b 3 Q 7 L C Z x d W 9 0 O 1 N l Y 3 R p b 2 4 x L 0 V u Z X J n e V 9 Q c m l j Z X N f Q X Z l c m F n Z V 9 Q c m l j Z V 9 0 b 1 9 B b G x f V X N l c n N f U H J v c G F u Z V 9 V b m l 0 Z W R f U 3 R h d G V z X 0 h p Z 2 h f c H J p Y 2 V f Q U V P M j A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Q c m 9 w Y W 5 l X 1 V u a X R l Z F 9 T d G F 0 Z X N f S G l n a F 9 w c m l j Z V 9 B R U 8 y M D I v Q X V 0 b 1 J l b W 9 2 Z W R D b 2 x 1 b W 5 z M S 5 7 Q 2 9 s d W 1 u M S w w f S Z x d W 9 0 O y w m c X V v d D t T Z W N 0 a W 9 u M S 9 F b m V y Z 3 l f U H J p Y 2 V z X 0 F 2 Z X J h Z 2 V f U H J p Y 2 V f d G 9 f Q W x s X 1 V z Z X J z X 1 B y b 3 B h b m V f V W 5 p d G V k X 1 N 0 Y X R l c 1 9 I a W d o X 3 B y a W N l X 0 F F T z I w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B y b 3 B h b m V f V W 5 p d G V k X 1 N 0 Y X R l c 1 9 I a W d o X 3 B y a W N l X 0 F F T z I w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B y b 3 B h b m V f V W 5 p d G V k X 1 N 0 Y X R l c 1 9 I a W d o X 3 B y a W N l X 0 F F T z I w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J l c 2 l k d W F s X 0 Z 1 Z W x f T 2 l s X 1 V u a X R l Z F 9 T d G F 0 Z X N f S G l n a F 9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U m V z a W R 1 Y W x f R n V l b F 9 P a W x f V W 5 p d G V k X 1 N 0 Y X R l c 1 9 I a W d o X 3 B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I 0 O j E 1 L j M 4 M D U 5 M T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1 J l c 2 l k d W F s X 0 Z 1 Z W x f T 2 l s X 1 V u a X R l Z F 9 T d G F 0 Z X N f S G l n a F 9 w c i 9 B d X R v U m V t b 3 Z l Z E N v b H V t b n M x L n t D b 2 x 1 b W 4 x L D B 9 J n F 1 b 3 Q 7 L C Z x d W 9 0 O 1 N l Y 3 R p b 2 4 x L 0 V u Z X J n e V 9 Q c m l j Z X N f Q X Z l c m F n Z V 9 Q c m l j Z V 9 0 b 1 9 B b G x f V X N l c n N f U m V z a W R 1 Y W x f R n V l b F 9 P a W x f V W 5 p d G V k X 1 N 0 Y X R l c 1 9 I a W d o X 3 B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S Z X N p Z H V h b F 9 G d W V s X 0 9 p b F 9 V b m l 0 Z W R f U 3 R h d G V z X 0 h p Z 2 h f c H I v Q X V 0 b 1 J l b W 9 2 Z W R D b 2 x 1 b W 5 z M S 5 7 Q 2 9 s d W 1 u M S w w f S Z x d W 9 0 O y w m c X V v d D t T Z W N 0 a W 9 u M S 9 F b m V y Z 3 l f U H J p Y 2 V z X 0 F 2 Z X J h Z 2 V f U H J p Y 2 V f d G 9 f Q W x s X 1 V z Z X J z X 1 J l c 2 l k d W F s X 0 Z 1 Z W x f T 2 l s X 1 V u a X R l Z F 9 T d G F 0 Z X N f S G l n a F 9 w c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J l c 2 l k d W F s X 0 Z 1 Z W x f T 2 l s X 1 V u a X R l Z F 9 T d G F 0 Z X N f S G l n a F 9 w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J l c 2 l k d W F s X 0 Z 1 Z W x f T 2 l s X 1 V u a X R l Z F 9 T d G F 0 Z X N f S G l n a F 9 w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X 1 B l d H J v b G V 1 b V 9 Q c m l j Z X N f Q 3 J 1 Z G V f T 2 l s X 1 d l c 3 R f V G V 4 Y X N f S W 5 0 Z X J t Z W R p Y X R l X 1 N w b 3 R f S G l n a F 9 w c m l j Z V 9 B R U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h b F 9 Q Z X R y b 2 x l d W 1 f U H J p Y 2 V z X 0 N y d W R l X 0 9 p b F 9 X Z X N 0 X 1 R l e G F z X 0 l u d G V y b W V k a W F 0 Z V 9 T c G 9 0 X 0 h p Z 2 h f c H J p Y 2 V f Q U V P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l Q w M z o y N D o y N C 4 z M D k 5 O T A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h b F 9 Q Z X R y b 2 x l d W 1 f U H J p Y 2 V z X 0 N y d W R l X 0 9 p b F 9 X Z X N 0 X 1 R l e G F z X 0 l u d G V y b W V k a W F 0 Z V 9 T c G 9 0 X 0 h p Z 2 h f c H J p Y 2 V f Q U V P M j A y M C 9 B d X R v U m V t b 3 Z l Z E N v b H V t b n M x L n t D b 2 x 1 b W 4 x L D B 9 J n F 1 b 3 Q 7 L C Z x d W 9 0 O 1 N l Y 3 R p b 2 4 x L 1 J l Y W x f U G V 0 c m 9 s Z X V t X 1 B y a W N l c 1 9 D c n V k Z V 9 P a W x f V 2 V z d F 9 U Z X h h c 1 9 J b n R l c m 1 l Z G l h d G V f U 3 B v d F 9 I a W d o X 3 B y a W N l X 0 F F T z I w M j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F s X 1 B l d H J v b G V 1 b V 9 Q c m l j Z X N f Q 3 J 1 Z G V f T 2 l s X 1 d l c 3 R f V G V 4 Y X N f S W 5 0 Z X J t Z W R p Y X R l X 1 N w b 3 R f S G l n a F 9 w c m l j Z V 9 B R U 8 y M D I w L 0 F 1 d G 9 S Z W 1 v d m V k Q 2 9 s d W 1 u c z E u e 0 N v b H V t b j E s M H 0 m c X V v d D s s J n F 1 b 3 Q 7 U 2 V j d G l v b j E v U m V h b F 9 Q Z X R y b 2 x l d W 1 f U H J p Y 2 V z X 0 N y d W R l X 0 9 p b F 9 X Z X N 0 X 1 R l e G F z X 0 l u d G V y b W V k a W F 0 Z V 9 T c G 9 0 X 0 h p Z 2 h f c H J p Y 2 V f Q U V P M j A y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F s X 1 B l d H J v b G V 1 b V 9 Q c m l j Z X N f Q 3 J 1 Z G V f T 2 l s X 1 d l c 3 R f V G V 4 Y X N f S W 5 0 Z X J t Z W R p Y X R l X 1 N w b 3 R f S G l n a F 9 w c m l j Z V 9 B R U 8 y M D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U G V 0 c m 9 s Z X V t X 1 B y a W N l c 1 9 D c n V k Z V 9 P a W x f V 2 V z d F 9 U Z X h h c 1 9 J b n R l c m 1 l Z G l h d G V f U 3 B v d F 9 I a W d o X 3 B y a W N l X 0 F F T z I w M j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F 9 Q Z X R y b 2 x l d W 1 f U H J p Y 2 V z X 1 R y Y W 5 z c G 9 y d G F 0 a W 9 u X 0 V 0 a G F u b 2 x f V 2 h v b G V z Y W x l X 1 B y a W N l X 0 h p Z 2 h f c H J p Y 2 V f Q U V P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W x f U G V 0 c m 9 s Z X V t X 1 B y a W N l c 1 9 U c m F u c 3 B v c n R h d G l v b l 9 F d G h h b m 9 s X 1 d o b 2 x l c 2 F s Z V 9 Q c m l j Z V 9 I a W d o X 3 B y a W N l X 0 F F T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D M 6 M z A 6 N D g u N j A 4 N D g z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W x f U G V 0 c m 9 s Z X V t X 1 B y a W N l c 1 9 U c m F u c 3 B v c n R h d G l v b l 9 F d G h h b m 9 s X 1 d o b 2 x l c 2 F s Z V 9 Q c m l j Z V 9 I a W d o X 3 B y a W N l X 0 F F T z I w M j A v Q X V 0 b 1 J l b W 9 2 Z W R D b 2 x 1 b W 5 z M S 5 7 Q 2 9 s d W 1 u M S w w f S Z x d W 9 0 O y w m c X V v d D t T Z W N 0 a W 9 u M S 9 S Z W F s X 1 B l d H J v b G V 1 b V 9 Q c m l j Z X N f V H J h b n N w b 3 J 0 Y X R p b 2 5 f R X R o Y W 5 v b F 9 X a G 9 s Z X N h b G V f U H J p Y 2 V f S G l n a F 9 w c m l j Z V 9 B R U 8 y M D I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h b F 9 Q Z X R y b 2 x l d W 1 f U H J p Y 2 V z X 1 R y Y W 5 z c G 9 y d G F 0 a W 9 u X 0 V 0 a G F u b 2 x f V 2 h v b G V z Y W x l X 1 B y a W N l X 0 h p Z 2 h f c H J p Y 2 V f Q U V P M j A y M C 9 B d X R v U m V t b 3 Z l Z E N v b H V t b n M x L n t D b 2 x 1 b W 4 x L D B 9 J n F 1 b 3 Q 7 L C Z x d W 9 0 O 1 N l Y 3 R p b 2 4 x L 1 J l Y W x f U G V 0 c m 9 s Z X V t X 1 B y a W N l c 1 9 U c m F u c 3 B v c n R h d G l v b l 9 F d G h h b m 9 s X 1 d o b 2 x l c 2 F s Z V 9 Q c m l j Z V 9 I a W d o X 3 B y a W N l X 0 F F T z I w M j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h b F 9 Q Z X R y b 2 x l d W 1 f U H J p Y 2 V z X 1 R y Y W 5 z c G 9 y d G F 0 a W 9 u X 0 V 0 a G F u b 2 x f V 2 h v b G V z Y W x l X 1 B y a W N l X 0 h p Z 2 h f c H J p Y 2 V f Q U V P M j A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X 1 B l d H J v b G V 1 b V 9 Q c m l j Z X N f V H J h b n N w b 3 J 0 Y X R p b 2 5 f R X R o Y W 5 v b F 9 X a G 9 s Z X N h b G V f U H J p Y 2 V f S G l n a F 9 w c m l j Z V 9 B R U 8 y M D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V H J h b n N w b 3 J 0 Y X R p b 2 5 f R W x l Y 3 R y a W N p d H l f V W 5 p d G V k X 1 N 0 Y X R l c 1 9 I a W d o X 3 B y a W N l X 0 F F T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m V y Z 3 l f U H J p Y 2 V z X 1 R y Y W 5 z c G 9 y d G F 0 a W 9 u X 0 V s Z W N 0 c m l j a X R 5 X 1 V u a X R l Z F 9 T d G F 0 Z X N f S G l n a F 9 w c m l j Z V 9 B R U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Q z O j A 1 L j Y x O T k 0 N j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1 R y Y W 5 z c G 9 y d G F 0 a W 9 u X 0 V s Z W N 0 c m l j a X R 5 X 1 V u a X R l Z F 9 T d G F 0 Z X N f S G l n a F 9 w c m l j Z V 9 B R U 8 y M D I w L 0 F 1 d G 9 S Z W 1 v d m V k Q 2 9 s d W 1 u c z E u e 0 N v b H V t b j E s M H 0 m c X V v d D s s J n F 1 b 3 Q 7 U 2 V j d G l v b j E v R W 5 l c m d 5 X 1 B y a W N l c 1 9 U c m F u c 3 B v c n R h d G l v b l 9 F b G V j d H J p Y 2 l 0 e V 9 V b m l 0 Z W R f U 3 R h d G V z X 0 h p Z 2 h f c H J p Y 2 V f Q U V P M j A y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u Z X J n e V 9 Q c m l j Z X N f V H J h b n N w b 3 J 0 Y X R p b 2 5 f R W x l Y 3 R y a W N p d H l f V W 5 p d G V k X 1 N 0 Y X R l c 1 9 I a W d o X 3 B y a W N l X 0 F F T z I w M j A v Q X V 0 b 1 J l b W 9 2 Z W R D b 2 x 1 b W 5 z M S 5 7 Q 2 9 s d W 1 u M S w w f S Z x d W 9 0 O y w m c X V v d D t T Z W N 0 a W 9 u M S 9 F b m V y Z 3 l f U H J p Y 2 V z X 1 R y Y W 5 z c G 9 y d G F 0 a W 9 u X 0 V s Z W N 0 c m l j a X R 5 X 1 V u a X R l Z F 9 T d G F 0 Z X N f S G l n a F 9 w c m l j Z V 9 B R U 8 y M D I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V H J h b n N w b 3 J 0 Y X R p b 2 5 f R W x l Y 3 R y a W N p d H l f V W 5 p d G V k X 1 N 0 Y X R l c 1 9 I a W d o X 3 B y a W N l X 0 F F T z I w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U c m F u c 3 B v c n R h d G l v b l 9 F b G V j d H J p Y 2 l 0 e V 9 V b m l 0 Z W R f U 3 R h d G V z X 0 h p Z 2 h f c H J p Y 2 V f Q U V P M j A y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0 v U Z f e M Z 0 G g s y c O W J v h t w A A A A A C A A A A A A A Q Z g A A A A E A A C A A A A A t A S M U A 9 H E u c 8 B V J J g v q M S R P g a 8 s a q W X P W 7 p w s S b 0 e f Q A A A A A O g A A A A A I A A C A A A A A A C v 1 a C R h G w C b h X B z H p e L J 6 4 d E j c B z c Y p w p 2 i v L y b Z 6 F A A A A B P b T a M 4 0 c 0 E B w P D a 2 3 l n 9 z R k n l p 9 g z 5 w P R s i 4 L z q 2 e V k i A c o 6 Y t m + A m u V I 9 K f d h V 2 v N P f P Z Q U 7 + V 7 N g j k q C 9 g P C 2 Y U A X V B L j h Q g W 9 S 1 A 8 / y E A A A A A s s Y h 1 a + y q 1 m d Q r d b h 9 y X C i J x n + S V S 1 V 8 A M 5 S Y b T v 4 r g h g 9 5 r 5 U B U B I y B W I T 8 y J 0 n p H 9 V Z + + v i o W L h j d 8 Q K I r d < / D a t a M a s h u p > 
</file>

<file path=customXml/itemProps1.xml><?xml version="1.0" encoding="utf-8"?>
<ds:datastoreItem xmlns:ds="http://schemas.openxmlformats.org/officeDocument/2006/customXml" ds:itemID="{45781165-521D-491B-ADC1-EBC573CF38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Ditillate Fuel Oil</vt:lpstr>
      <vt:lpstr>_Crude_Oil</vt:lpstr>
      <vt:lpstr>Fuel Oil</vt:lpstr>
      <vt:lpstr>Propano</vt:lpstr>
      <vt:lpstr>Natural Gas</vt:lpstr>
      <vt:lpstr>MotorGasoline</vt:lpstr>
      <vt:lpstr>JetFuel</vt:lpstr>
      <vt:lpstr>Ethanol</vt:lpstr>
      <vt:lpstr>Electricity</vt:lpstr>
      <vt:lpstr>HighOil_AEO</vt:lpstr>
      <vt:lpstr>HighOil_AEO_FINAL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2022-11-06T05:19:31Z</dcterms:modified>
</cp:coreProperties>
</file>