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B4B390E8-9597-4299-A667-DF8B4A7D6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oAlternativo" sheetId="3" r:id="rId1"/>
    <sheet name="CasoBase" sheetId="2" r:id="rId2"/>
  </sheets>
  <externalReferences>
    <externalReference r:id="rId3"/>
    <externalReference r:id="rId4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4" i="3" l="1"/>
  <c r="Q245" i="3"/>
  <c r="Q246" i="3"/>
  <c r="Q247" i="3"/>
  <c r="Q248" i="3"/>
  <c r="Q249" i="3"/>
  <c r="Q250" i="3"/>
  <c r="Q251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L19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52" i="3"/>
  <c r="Q253" i="3"/>
  <c r="Q254" i="3"/>
  <c r="Q255" i="3"/>
  <c r="Q256" i="3"/>
  <c r="Q257" i="3"/>
  <c r="Q258" i="3"/>
  <c r="Q259" i="3"/>
  <c r="Q284" i="3"/>
  <c r="Q285" i="3"/>
  <c r="Q286" i="3"/>
  <c r="Q287" i="3"/>
  <c r="Q288" i="3"/>
  <c r="Q289" i="3"/>
  <c r="Q290" i="3"/>
  <c r="Q291" i="3"/>
  <c r="O188" i="3" a="1"/>
  <c r="O188" i="3" s="1"/>
  <c r="O180" i="3" a="1"/>
  <c r="O180" i="3" s="1"/>
  <c r="O172" i="3" a="1"/>
  <c r="O172" i="3" s="1"/>
  <c r="O164" i="3" a="1"/>
  <c r="O164" i="3" s="1"/>
  <c r="O156" i="3" a="1"/>
  <c r="O156" i="3" s="1"/>
  <c r="O148" i="3" a="1"/>
  <c r="O148" i="3" s="1"/>
  <c r="O140" i="3" a="1"/>
  <c r="O140" i="3" s="1"/>
  <c r="O132" i="3" a="1"/>
  <c r="O132" i="3" s="1"/>
  <c r="O124" i="3" a="1"/>
  <c r="O124" i="3" s="1"/>
  <c r="O116" i="3" a="1"/>
  <c r="O116" i="3" s="1"/>
  <c r="O108" i="3" a="1"/>
  <c r="O108" i="3" s="1"/>
  <c r="O100" i="3" a="1"/>
  <c r="O100" i="3" s="1"/>
  <c r="J93" i="3" l="1"/>
  <c r="J73" i="3" l="1"/>
  <c r="J72" i="3"/>
  <c r="J71" i="3"/>
  <c r="J91" i="3"/>
  <c r="J81" i="3"/>
  <c r="J82" i="3"/>
  <c r="J83" i="3"/>
  <c r="J84" i="3"/>
  <c r="J85" i="3"/>
  <c r="J86" i="3"/>
  <c r="J87" i="3"/>
  <c r="J88" i="3"/>
  <c r="J89" i="3"/>
  <c r="J90" i="3"/>
  <c r="J92" i="3"/>
  <c r="N93" i="3"/>
  <c r="I93" i="3"/>
  <c r="O92" i="3"/>
  <c r="Q14" i="3" s="1"/>
  <c r="Q27" i="3" s="1"/>
  <c r="K92" i="3"/>
  <c r="M14" i="3" s="1"/>
  <c r="O88" i="3"/>
  <c r="Q13" i="3" s="1"/>
  <c r="Q26" i="3" s="1"/>
  <c r="K88" i="3"/>
  <c r="M13" i="3" s="1"/>
  <c r="M26" i="3" s="1"/>
  <c r="O86" i="3"/>
  <c r="Q11" i="3" s="1"/>
  <c r="Q24" i="3" s="1"/>
  <c r="K86" i="3"/>
  <c r="M11" i="3" s="1"/>
  <c r="O84" i="3"/>
  <c r="Q9" i="3" s="1"/>
  <c r="Q22" i="3" s="1"/>
  <c r="K84" i="3"/>
  <c r="M9" i="3" s="1"/>
  <c r="O82" i="3"/>
  <c r="Q7" i="3" s="1"/>
  <c r="Q20" i="3" s="1"/>
  <c r="K82" i="3"/>
  <c r="M7" i="3" s="1"/>
  <c r="M20" i="3" s="1"/>
  <c r="N81" i="3"/>
  <c r="P6" i="3" s="1"/>
  <c r="P19" i="3" s="1"/>
  <c r="K81" i="3"/>
  <c r="M6" i="3" s="1"/>
  <c r="M19" i="3" s="1"/>
  <c r="AO71" i="3"/>
  <c r="AN71" i="3"/>
  <c r="AM71" i="3"/>
  <c r="AL71" i="3"/>
  <c r="AK71" i="3"/>
  <c r="AJ71" i="3"/>
  <c r="P89" i="3" s="1"/>
  <c r="AI71" i="3"/>
  <c r="AH71" i="3"/>
  <c r="AG71" i="3"/>
  <c r="AF71" i="3"/>
  <c r="AE71" i="3"/>
  <c r="O89" i="3" s="1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L89" i="3" s="1"/>
  <c r="O71" i="3"/>
  <c r="N71" i="3"/>
  <c r="M71" i="3"/>
  <c r="L71" i="3"/>
  <c r="K71" i="3"/>
  <c r="J49" i="3"/>
  <c r="J48" i="3"/>
  <c r="K41" i="3"/>
  <c r="K42" i="3" s="1"/>
  <c r="L42" i="3" s="1"/>
  <c r="M42" i="3" s="1"/>
  <c r="L40" i="3"/>
  <c r="S31" i="3"/>
  <c r="R31" i="3"/>
  <c r="Q31" i="3"/>
  <c r="P31" i="3"/>
  <c r="O31" i="3"/>
  <c r="N31" i="3"/>
  <c r="M31" i="3"/>
  <c r="L31" i="3"/>
  <c r="A30" i="3"/>
  <c r="A29" i="3"/>
  <c r="M27" i="3"/>
  <c r="M24" i="3"/>
  <c r="M22" i="3"/>
  <c r="E10" i="3"/>
  <c r="L17" i="3" s="1"/>
  <c r="L30" i="3" s="1"/>
  <c r="E9" i="3"/>
  <c r="E8" i="3"/>
  <c r="C5" i="3"/>
  <c r="J81" i="2"/>
  <c r="A29" i="2"/>
  <c r="A30" i="2" s="1"/>
  <c r="C30" i="2" s="1"/>
  <c r="I93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J49" i="2"/>
  <c r="J48" i="2"/>
  <c r="K41" i="2"/>
  <c r="K42" i="2" s="1"/>
  <c r="L42" i="2" s="1"/>
  <c r="L40" i="2"/>
  <c r="S31" i="2"/>
  <c r="R31" i="2"/>
  <c r="Q31" i="2"/>
  <c r="P31" i="2"/>
  <c r="O31" i="2"/>
  <c r="N31" i="2"/>
  <c r="M31" i="2"/>
  <c r="L31" i="2"/>
  <c r="E8" i="2"/>
  <c r="E9" i="2" s="1"/>
  <c r="E10" i="2" s="1"/>
  <c r="L17" i="2" s="1"/>
  <c r="L30" i="2" s="1"/>
  <c r="C5" i="2"/>
  <c r="O73" i="3" l="1"/>
  <c r="AL73" i="3"/>
  <c r="V73" i="3"/>
  <c r="AD73" i="3"/>
  <c r="N73" i="3"/>
  <c r="K73" i="3"/>
  <c r="K91" i="3" s="1"/>
  <c r="M16" i="3" s="1"/>
  <c r="M29" i="3" s="1"/>
  <c r="S73" i="3"/>
  <c r="W73" i="3"/>
  <c r="AA73" i="3"/>
  <c r="AI73" i="3"/>
  <c r="AM73" i="3"/>
  <c r="R73" i="3"/>
  <c r="AH73" i="3"/>
  <c r="L73" i="3"/>
  <c r="T73" i="3"/>
  <c r="AB73" i="3"/>
  <c r="Q93" i="3"/>
  <c r="M93" i="3"/>
  <c r="N92" i="3"/>
  <c r="P14" i="3" s="1"/>
  <c r="P27" i="3" s="1"/>
  <c r="L14" i="3"/>
  <c r="L27" i="3" s="1"/>
  <c r="N88" i="3"/>
  <c r="P13" i="3" s="1"/>
  <c r="P26" i="3" s="1"/>
  <c r="L13" i="3"/>
  <c r="L26" i="3" s="1"/>
  <c r="N87" i="3"/>
  <c r="P12" i="3" s="1"/>
  <c r="P25" i="3" s="1"/>
  <c r="L12" i="3"/>
  <c r="L25" i="3" s="1"/>
  <c r="N86" i="3"/>
  <c r="P11" i="3" s="1"/>
  <c r="P24" i="3" s="1"/>
  <c r="L11" i="3"/>
  <c r="L24" i="3" s="1"/>
  <c r="N85" i="3"/>
  <c r="P10" i="3" s="1"/>
  <c r="P23" i="3" s="1"/>
  <c r="L10" i="3"/>
  <c r="L23" i="3" s="1"/>
  <c r="N84" i="3"/>
  <c r="P9" i="3" s="1"/>
  <c r="P22" i="3" s="1"/>
  <c r="L9" i="3"/>
  <c r="L22" i="3" s="1"/>
  <c r="N83" i="3"/>
  <c r="P8" i="3" s="1"/>
  <c r="P21" i="3" s="1"/>
  <c r="L8" i="3"/>
  <c r="L21" i="3" s="1"/>
  <c r="N82" i="3"/>
  <c r="P7" i="3" s="1"/>
  <c r="P20" i="3" s="1"/>
  <c r="P93" i="3"/>
  <c r="L93" i="3"/>
  <c r="Q92" i="3"/>
  <c r="S14" i="3" s="1"/>
  <c r="S27" i="3" s="1"/>
  <c r="M92" i="3"/>
  <c r="O14" i="3" s="1"/>
  <c r="O27" i="3" s="1"/>
  <c r="Q88" i="3"/>
  <c r="S13" i="3" s="1"/>
  <c r="S26" i="3" s="1"/>
  <c r="M88" i="3"/>
  <c r="O13" i="3" s="1"/>
  <c r="O26" i="3" s="1"/>
  <c r="Q87" i="3"/>
  <c r="S12" i="3" s="1"/>
  <c r="S25" i="3" s="1"/>
  <c r="M87" i="3"/>
  <c r="O12" i="3" s="1"/>
  <c r="O25" i="3" s="1"/>
  <c r="Q86" i="3"/>
  <c r="S11" i="3" s="1"/>
  <c r="S24" i="3" s="1"/>
  <c r="M86" i="3"/>
  <c r="O11" i="3" s="1"/>
  <c r="O24" i="3" s="1"/>
  <c r="Q85" i="3"/>
  <c r="S10" i="3" s="1"/>
  <c r="S23" i="3" s="1"/>
  <c r="M85" i="3"/>
  <c r="O10" i="3" s="1"/>
  <c r="O23" i="3" s="1"/>
  <c r="Q84" i="3"/>
  <c r="S9" i="3" s="1"/>
  <c r="S22" i="3" s="1"/>
  <c r="M84" i="3"/>
  <c r="O9" i="3" s="1"/>
  <c r="O22" i="3" s="1"/>
  <c r="Q83" i="3"/>
  <c r="S8" i="3" s="1"/>
  <c r="S21" i="3" s="1"/>
  <c r="M83" i="3"/>
  <c r="O8" i="3" s="1"/>
  <c r="O21" i="3" s="1"/>
  <c r="Q82" i="3"/>
  <c r="S7" i="3" s="1"/>
  <c r="S20" i="3" s="1"/>
  <c r="M82" i="3"/>
  <c r="O7" i="3" s="1"/>
  <c r="O20" i="3" s="1"/>
  <c r="Q81" i="3"/>
  <c r="S6" i="3" s="1"/>
  <c r="S19" i="3" s="1"/>
  <c r="M81" i="3"/>
  <c r="O6" i="3" s="1"/>
  <c r="O19" i="3" s="1"/>
  <c r="O93" i="3"/>
  <c r="K93" i="3"/>
  <c r="P92" i="3"/>
  <c r="R14" i="3" s="1"/>
  <c r="R27" i="3" s="1"/>
  <c r="L92" i="3"/>
  <c r="N14" i="3" s="1"/>
  <c r="N27" i="3" s="1"/>
  <c r="P88" i="3"/>
  <c r="R13" i="3" s="1"/>
  <c r="R26" i="3" s="1"/>
  <c r="L88" i="3"/>
  <c r="N13" i="3" s="1"/>
  <c r="N26" i="3" s="1"/>
  <c r="P87" i="3"/>
  <c r="R12" i="3" s="1"/>
  <c r="R25" i="3" s="1"/>
  <c r="L87" i="3"/>
  <c r="N12" i="3" s="1"/>
  <c r="N25" i="3" s="1"/>
  <c r="P86" i="3"/>
  <c r="R11" i="3" s="1"/>
  <c r="R24" i="3" s="1"/>
  <c r="L86" i="3"/>
  <c r="N11" i="3" s="1"/>
  <c r="N24" i="3" s="1"/>
  <c r="P85" i="3"/>
  <c r="R10" i="3" s="1"/>
  <c r="R23" i="3" s="1"/>
  <c r="L85" i="3"/>
  <c r="N10" i="3" s="1"/>
  <c r="N23" i="3" s="1"/>
  <c r="P84" i="3"/>
  <c r="R9" i="3" s="1"/>
  <c r="R22" i="3" s="1"/>
  <c r="L84" i="3"/>
  <c r="N9" i="3" s="1"/>
  <c r="N22" i="3" s="1"/>
  <c r="P83" i="3"/>
  <c r="R8" i="3" s="1"/>
  <c r="R21" i="3" s="1"/>
  <c r="L83" i="3"/>
  <c r="N8" i="3" s="1"/>
  <c r="N21" i="3" s="1"/>
  <c r="P82" i="3"/>
  <c r="R7" i="3" s="1"/>
  <c r="R20" i="3" s="1"/>
  <c r="L82" i="3"/>
  <c r="N7" i="3" s="1"/>
  <c r="N20" i="3" s="1"/>
  <c r="P81" i="3"/>
  <c r="R6" i="3" s="1"/>
  <c r="R19" i="3" s="1"/>
  <c r="L81" i="3"/>
  <c r="N6" i="3" s="1"/>
  <c r="N19" i="3" s="1"/>
  <c r="L41" i="3"/>
  <c r="M41" i="3" s="1"/>
  <c r="M73" i="3"/>
  <c r="Q73" i="3"/>
  <c r="M89" i="3"/>
  <c r="Y73" i="3"/>
  <c r="AC73" i="3"/>
  <c r="AG73" i="3"/>
  <c r="AK73" i="3"/>
  <c r="Q89" i="3"/>
  <c r="O72" i="3"/>
  <c r="W72" i="3"/>
  <c r="AE72" i="3"/>
  <c r="O90" i="3" s="1"/>
  <c r="Q15" i="3" s="1"/>
  <c r="Q28" i="3" s="1"/>
  <c r="AM72" i="3"/>
  <c r="AE73" i="3"/>
  <c r="O91" i="3" s="1"/>
  <c r="Q16" i="3" s="1"/>
  <c r="Q29" i="3" s="1"/>
  <c r="O81" i="3"/>
  <c r="Q6" i="3" s="1"/>
  <c r="Q19" i="3" s="1"/>
  <c r="K83" i="3"/>
  <c r="M8" i="3" s="1"/>
  <c r="M21" i="3" s="1"/>
  <c r="K85" i="3"/>
  <c r="M10" i="3" s="1"/>
  <c r="M23" i="3" s="1"/>
  <c r="K87" i="3"/>
  <c r="M12" i="3" s="1"/>
  <c r="M25" i="3" s="1"/>
  <c r="K89" i="3"/>
  <c r="X73" i="3"/>
  <c r="AF73" i="3"/>
  <c r="AN73" i="3"/>
  <c r="C30" i="3"/>
  <c r="N89" i="3"/>
  <c r="L15" i="3"/>
  <c r="L28" i="3" s="1"/>
  <c r="R72" i="3"/>
  <c r="Z72" i="3"/>
  <c r="N90" i="3" s="1"/>
  <c r="P15" i="3" s="1"/>
  <c r="P28" i="3" s="1"/>
  <c r="AH72" i="3"/>
  <c r="L16" i="3"/>
  <c r="L29" i="3" s="1"/>
  <c r="Z73" i="3"/>
  <c r="N91" i="3" s="1"/>
  <c r="P16" i="3" s="1"/>
  <c r="P29" i="3" s="1"/>
  <c r="L6" i="3"/>
  <c r="L7" i="3"/>
  <c r="L20" i="3" s="1"/>
  <c r="O83" i="3"/>
  <c r="Q8" i="3" s="1"/>
  <c r="Q21" i="3" s="1"/>
  <c r="O85" i="3"/>
  <c r="Q10" i="3" s="1"/>
  <c r="Q23" i="3" s="1"/>
  <c r="O87" i="3"/>
  <c r="Q12" i="3" s="1"/>
  <c r="Q25" i="3" s="1"/>
  <c r="K72" i="3"/>
  <c r="K90" i="3" s="1"/>
  <c r="M15" i="3" s="1"/>
  <c r="M28" i="3" s="1"/>
  <c r="S72" i="3"/>
  <c r="AA72" i="3"/>
  <c r="AI72" i="3"/>
  <c r="L72" i="3"/>
  <c r="P72" i="3"/>
  <c r="L90" i="3" s="1"/>
  <c r="N15" i="3" s="1"/>
  <c r="N28" i="3" s="1"/>
  <c r="T72" i="3"/>
  <c r="X72" i="3"/>
  <c r="AB72" i="3"/>
  <c r="AF72" i="3"/>
  <c r="AJ72" i="3"/>
  <c r="P90" i="3" s="1"/>
  <c r="R15" i="3" s="1"/>
  <c r="R28" i="3" s="1"/>
  <c r="AN72" i="3"/>
  <c r="P73" i="3"/>
  <c r="L91" i="3" s="1"/>
  <c r="N16" i="3" s="1"/>
  <c r="N29" i="3" s="1"/>
  <c r="AJ73" i="3"/>
  <c r="P91" i="3" s="1"/>
  <c r="R16" i="3" s="1"/>
  <c r="R29" i="3" s="1"/>
  <c r="M72" i="3"/>
  <c r="Q72" i="3"/>
  <c r="U72" i="3"/>
  <c r="M90" i="3" s="1"/>
  <c r="O15" i="3" s="1"/>
  <c r="O28" i="3" s="1"/>
  <c r="Y72" i="3"/>
  <c r="AC72" i="3"/>
  <c r="AG72" i="3"/>
  <c r="AK72" i="3"/>
  <c r="AO72" i="3"/>
  <c r="Q90" i="3" s="1"/>
  <c r="S15" i="3" s="1"/>
  <c r="S28" i="3" s="1"/>
  <c r="U73" i="3"/>
  <c r="M91" i="3" s="1"/>
  <c r="O16" i="3" s="1"/>
  <c r="O29" i="3" s="1"/>
  <c r="AO73" i="3"/>
  <c r="Q91" i="3" s="1"/>
  <c r="S16" i="3" s="1"/>
  <c r="S29" i="3" s="1"/>
  <c r="M42" i="2"/>
  <c r="AJ73" i="2" s="1"/>
  <c r="P91" i="2" s="1"/>
  <c r="R16" i="2" s="1"/>
  <c r="R29" i="2" s="1"/>
  <c r="K89" i="2"/>
  <c r="O89" i="2"/>
  <c r="S73" i="2"/>
  <c r="AA73" i="2"/>
  <c r="P73" i="2"/>
  <c r="L91" i="2" s="1"/>
  <c r="N16" i="2" s="1"/>
  <c r="N29" i="2" s="1"/>
  <c r="AI73" i="2"/>
  <c r="L41" i="2"/>
  <c r="M41" i="2" s="1"/>
  <c r="L72" i="2" s="1"/>
  <c r="P89" i="2"/>
  <c r="Q93" i="2"/>
  <c r="M93" i="2"/>
  <c r="N92" i="2"/>
  <c r="P14" i="2" s="1"/>
  <c r="P27" i="2" s="1"/>
  <c r="J92" i="2"/>
  <c r="L14" i="2" s="1"/>
  <c r="L27" i="2" s="1"/>
  <c r="N88" i="2"/>
  <c r="P13" i="2" s="1"/>
  <c r="P26" i="2" s="1"/>
  <c r="J88" i="2"/>
  <c r="L13" i="2" s="1"/>
  <c r="L26" i="2" s="1"/>
  <c r="N87" i="2"/>
  <c r="P12" i="2" s="1"/>
  <c r="P25" i="2" s="1"/>
  <c r="J87" i="2"/>
  <c r="L12" i="2" s="1"/>
  <c r="L25" i="2" s="1"/>
  <c r="N86" i="2"/>
  <c r="P11" i="2" s="1"/>
  <c r="P24" i="2" s="1"/>
  <c r="J86" i="2"/>
  <c r="L11" i="2" s="1"/>
  <c r="L24" i="2" s="1"/>
  <c r="N85" i="2"/>
  <c r="P10" i="2" s="1"/>
  <c r="P23" i="2" s="1"/>
  <c r="J85" i="2"/>
  <c r="L10" i="2" s="1"/>
  <c r="L23" i="2" s="1"/>
  <c r="N84" i="2"/>
  <c r="P9" i="2" s="1"/>
  <c r="P22" i="2" s="1"/>
  <c r="J84" i="2"/>
  <c r="L9" i="2" s="1"/>
  <c r="L22" i="2" s="1"/>
  <c r="N83" i="2"/>
  <c r="P8" i="2" s="1"/>
  <c r="P21" i="2" s="1"/>
  <c r="J83" i="2"/>
  <c r="L8" i="2" s="1"/>
  <c r="L21" i="2" s="1"/>
  <c r="N82" i="2"/>
  <c r="P7" i="2" s="1"/>
  <c r="P20" i="2" s="1"/>
  <c r="J82" i="2"/>
  <c r="L7" i="2" s="1"/>
  <c r="L20" i="2" s="1"/>
  <c r="N81" i="2"/>
  <c r="P6" i="2" s="1"/>
  <c r="P19" i="2" s="1"/>
  <c r="L6" i="2"/>
  <c r="L19" i="2" s="1"/>
  <c r="P93" i="2"/>
  <c r="L93" i="2"/>
  <c r="Q92" i="2"/>
  <c r="S14" i="2" s="1"/>
  <c r="S27" i="2" s="1"/>
  <c r="M92" i="2"/>
  <c r="O14" i="2" s="1"/>
  <c r="O27" i="2" s="1"/>
  <c r="Q88" i="2"/>
  <c r="S13" i="2" s="1"/>
  <c r="S26" i="2" s="1"/>
  <c r="M88" i="2"/>
  <c r="O13" i="2" s="1"/>
  <c r="O26" i="2" s="1"/>
  <c r="Q87" i="2"/>
  <c r="S12" i="2" s="1"/>
  <c r="S25" i="2" s="1"/>
  <c r="M87" i="2"/>
  <c r="O12" i="2" s="1"/>
  <c r="O25" i="2" s="1"/>
  <c r="Q86" i="2"/>
  <c r="S11" i="2" s="1"/>
  <c r="S24" i="2" s="1"/>
  <c r="M86" i="2"/>
  <c r="O11" i="2" s="1"/>
  <c r="O24" i="2" s="1"/>
  <c r="Q85" i="2"/>
  <c r="S10" i="2" s="1"/>
  <c r="S23" i="2" s="1"/>
  <c r="M85" i="2"/>
  <c r="O10" i="2" s="1"/>
  <c r="O23" i="2" s="1"/>
  <c r="Q84" i="2"/>
  <c r="S9" i="2" s="1"/>
  <c r="S22" i="2" s="1"/>
  <c r="M84" i="2"/>
  <c r="O9" i="2" s="1"/>
  <c r="O22" i="2" s="1"/>
  <c r="Q83" i="2"/>
  <c r="S8" i="2" s="1"/>
  <c r="S21" i="2" s="1"/>
  <c r="M83" i="2"/>
  <c r="O8" i="2" s="1"/>
  <c r="O21" i="2" s="1"/>
  <c r="Q82" i="2"/>
  <c r="S7" i="2" s="1"/>
  <c r="S20" i="2" s="1"/>
  <c r="M82" i="2"/>
  <c r="O7" i="2" s="1"/>
  <c r="O20" i="2" s="1"/>
  <c r="Q81" i="2"/>
  <c r="S6" i="2" s="1"/>
  <c r="S19" i="2" s="1"/>
  <c r="M81" i="2"/>
  <c r="O6" i="2" s="1"/>
  <c r="O19" i="2" s="1"/>
  <c r="O93" i="2"/>
  <c r="K92" i="2"/>
  <c r="M14" i="2" s="1"/>
  <c r="M27" i="2" s="1"/>
  <c r="K88" i="2"/>
  <c r="M13" i="2" s="1"/>
  <c r="M26" i="2" s="1"/>
  <c r="K87" i="2"/>
  <c r="M12" i="2" s="1"/>
  <c r="M25" i="2" s="1"/>
  <c r="K86" i="2"/>
  <c r="M11" i="2" s="1"/>
  <c r="M24" i="2" s="1"/>
  <c r="K85" i="2"/>
  <c r="M10" i="2" s="1"/>
  <c r="M23" i="2" s="1"/>
  <c r="K84" i="2"/>
  <c r="M9" i="2" s="1"/>
  <c r="M22" i="2" s="1"/>
  <c r="K83" i="2"/>
  <c r="M8" i="2" s="1"/>
  <c r="M21" i="2" s="1"/>
  <c r="K82" i="2"/>
  <c r="M7" i="2" s="1"/>
  <c r="M20" i="2" s="1"/>
  <c r="K81" i="2"/>
  <c r="M6" i="2" s="1"/>
  <c r="M19" i="2" s="1"/>
  <c r="N93" i="2"/>
  <c r="P92" i="2"/>
  <c r="R14" i="2" s="1"/>
  <c r="R27" i="2" s="1"/>
  <c r="P88" i="2"/>
  <c r="R13" i="2" s="1"/>
  <c r="R26" i="2" s="1"/>
  <c r="P87" i="2"/>
  <c r="R12" i="2" s="1"/>
  <c r="R25" i="2" s="1"/>
  <c r="P86" i="2"/>
  <c r="R11" i="2" s="1"/>
  <c r="R24" i="2" s="1"/>
  <c r="P85" i="2"/>
  <c r="R10" i="2" s="1"/>
  <c r="R23" i="2" s="1"/>
  <c r="P84" i="2"/>
  <c r="R9" i="2" s="1"/>
  <c r="R22" i="2" s="1"/>
  <c r="P83" i="2"/>
  <c r="R8" i="2" s="1"/>
  <c r="R21" i="2" s="1"/>
  <c r="P82" i="2"/>
  <c r="R7" i="2" s="1"/>
  <c r="R20" i="2" s="1"/>
  <c r="P81" i="2"/>
  <c r="R6" i="2" s="1"/>
  <c r="R19" i="2" s="1"/>
  <c r="K93" i="2"/>
  <c r="O92" i="2"/>
  <c r="Q14" i="2" s="1"/>
  <c r="Q27" i="2" s="1"/>
  <c r="O88" i="2"/>
  <c r="Q13" i="2" s="1"/>
  <c r="Q26" i="2" s="1"/>
  <c r="O87" i="2"/>
  <c r="Q12" i="2" s="1"/>
  <c r="Q25" i="2" s="1"/>
  <c r="O86" i="2"/>
  <c r="Q11" i="2" s="1"/>
  <c r="Q24" i="2" s="1"/>
  <c r="O85" i="2"/>
  <c r="Q10" i="2" s="1"/>
  <c r="Q23" i="2" s="1"/>
  <c r="O84" i="2"/>
  <c r="Q9" i="2" s="1"/>
  <c r="Q22" i="2" s="1"/>
  <c r="O83" i="2"/>
  <c r="Q8" i="2" s="1"/>
  <c r="Q21" i="2" s="1"/>
  <c r="O82" i="2"/>
  <c r="Q7" i="2" s="1"/>
  <c r="Q20" i="2" s="1"/>
  <c r="O81" i="2"/>
  <c r="Q6" i="2" s="1"/>
  <c r="Q19" i="2" s="1"/>
  <c r="J93" i="2"/>
  <c r="L92" i="2"/>
  <c r="N14" i="2" s="1"/>
  <c r="N27" i="2" s="1"/>
  <c r="L89" i="2"/>
  <c r="L88" i="2"/>
  <c r="N13" i="2" s="1"/>
  <c r="N26" i="2" s="1"/>
  <c r="L87" i="2"/>
  <c r="N12" i="2" s="1"/>
  <c r="N25" i="2" s="1"/>
  <c r="L86" i="2"/>
  <c r="N11" i="2" s="1"/>
  <c r="N24" i="2" s="1"/>
  <c r="L85" i="2"/>
  <c r="N10" i="2" s="1"/>
  <c r="N23" i="2" s="1"/>
  <c r="L84" i="2"/>
  <c r="N9" i="2" s="1"/>
  <c r="N22" i="2" s="1"/>
  <c r="L83" i="2"/>
  <c r="N8" i="2" s="1"/>
  <c r="N21" i="2" s="1"/>
  <c r="L82" i="2"/>
  <c r="N7" i="2" s="1"/>
  <c r="N20" i="2" s="1"/>
  <c r="L81" i="2"/>
  <c r="N6" i="2" s="1"/>
  <c r="N19" i="2" s="1"/>
  <c r="AJ72" i="2"/>
  <c r="P90" i="2" s="1"/>
  <c r="R15" i="2" s="1"/>
  <c r="R28" i="2" s="1"/>
  <c r="AB72" i="2"/>
  <c r="T72" i="2"/>
  <c r="L73" i="2"/>
  <c r="T73" i="2"/>
  <c r="AB73" i="2"/>
  <c r="W72" i="2"/>
  <c r="AE72" i="2"/>
  <c r="O90" i="2" s="1"/>
  <c r="Q15" i="2" s="1"/>
  <c r="Q28" i="2" s="1"/>
  <c r="AM72" i="2"/>
  <c r="M73" i="2"/>
  <c r="Q73" i="2"/>
  <c r="M89" i="2"/>
  <c r="AC73" i="2"/>
  <c r="AG73" i="2"/>
  <c r="AK73" i="2"/>
  <c r="Q89" i="2"/>
  <c r="P72" i="2"/>
  <c r="L90" i="2" s="1"/>
  <c r="N15" i="2" s="1"/>
  <c r="N28" i="2" s="1"/>
  <c r="X72" i="2"/>
  <c r="AF72" i="2"/>
  <c r="J89" i="2"/>
  <c r="N73" i="2"/>
  <c r="R73" i="2"/>
  <c r="N89" i="2"/>
  <c r="AD73" i="2"/>
  <c r="AH73" i="2"/>
  <c r="K72" i="2"/>
  <c r="K90" i="2" s="1"/>
  <c r="M15" i="2" s="1"/>
  <c r="M28" i="2" s="1"/>
  <c r="S72" i="2"/>
  <c r="AA72" i="2"/>
  <c r="K73" i="2"/>
  <c r="K91" i="2" s="1"/>
  <c r="M16" i="2" s="1"/>
  <c r="M29" i="2" s="1"/>
  <c r="M72" i="2"/>
  <c r="Q72" i="2"/>
  <c r="Y72" i="2"/>
  <c r="AC72" i="2"/>
  <c r="AG72" i="2"/>
  <c r="AO72" i="2"/>
  <c r="Q90" i="2" s="1"/>
  <c r="S15" i="2" s="1"/>
  <c r="S28" i="2" s="1"/>
  <c r="U73" i="2"/>
  <c r="M91" i="2" s="1"/>
  <c r="O16" i="2" s="1"/>
  <c r="O29" i="2" s="1"/>
  <c r="AO73" i="2"/>
  <c r="Q91" i="2" s="1"/>
  <c r="S16" i="2" s="1"/>
  <c r="S29" i="2" s="1"/>
  <c r="N72" i="2"/>
  <c r="R72" i="2"/>
  <c r="V72" i="2"/>
  <c r="AD72" i="2"/>
  <c r="AH72" i="2"/>
  <c r="AL72" i="2"/>
  <c r="J73" i="2"/>
  <c r="J91" i="2" s="1"/>
  <c r="L16" i="2" s="1"/>
  <c r="L29" i="2" s="1"/>
  <c r="Z73" i="2"/>
  <c r="N91" i="2" s="1"/>
  <c r="P16" i="2" s="1"/>
  <c r="P29" i="2" s="1"/>
  <c r="AL72" i="3" l="1"/>
  <c r="V72" i="3"/>
  <c r="AD72" i="3"/>
  <c r="N72" i="3"/>
  <c r="Z72" i="2"/>
  <c r="N90" i="2" s="1"/>
  <c r="P15" i="2" s="1"/>
  <c r="P28" i="2" s="1"/>
  <c r="J72" i="2"/>
  <c r="J90" i="2" s="1"/>
  <c r="L15" i="2" s="1"/>
  <c r="L28" i="2" s="1"/>
  <c r="AK72" i="2"/>
  <c r="U72" i="2"/>
  <c r="M90" i="2" s="1"/>
  <c r="O15" i="2" s="1"/>
  <c r="O28" i="2" s="1"/>
  <c r="AI72" i="2"/>
  <c r="AL73" i="2"/>
  <c r="V73" i="2"/>
  <c r="AN72" i="2"/>
  <c r="Y73" i="2"/>
  <c r="AE73" i="2"/>
  <c r="O91" i="2" s="1"/>
  <c r="Q16" i="2" s="1"/>
  <c r="Q29" i="2" s="1"/>
  <c r="O72" i="2"/>
  <c r="O73" i="2"/>
  <c r="AN73" i="2"/>
  <c r="X73" i="2"/>
  <c r="AM73" i="2"/>
  <c r="AF73" i="2"/>
  <c r="W7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M98" authorId="0" shapeId="0" xr:uid="{6149593F-1C13-4790-A7A4-5B9F0A237E8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<sst xmlns="http://schemas.openxmlformats.org/spreadsheetml/2006/main" count="586" uniqueCount="115">
  <si>
    <t>BTU/J</t>
  </si>
  <si>
    <t>MBTU/J</t>
  </si>
  <si>
    <t>MBTU/PJ</t>
  </si>
  <si>
    <t>PJ/MBTU</t>
  </si>
  <si>
    <t>TechName</t>
  </si>
  <si>
    <t>PJ/mbtu</t>
  </si>
  <si>
    <t>MUSD/PJ</t>
  </si>
  <si>
    <t>EXP-GSL</t>
  </si>
  <si>
    <t>EXP-DSL</t>
  </si>
  <si>
    <t>EXP-KER</t>
  </si>
  <si>
    <t>EXP-LPG</t>
  </si>
  <si>
    <t>LPG</t>
  </si>
  <si>
    <t>EXP-HFO</t>
  </si>
  <si>
    <t>EXP-ETH</t>
  </si>
  <si>
    <t>EXP-BDSL</t>
  </si>
  <si>
    <t>EXP-GAS</t>
  </si>
  <si>
    <t>EXP-LOIL</t>
  </si>
  <si>
    <t>EXP-MOIL</t>
  </si>
  <si>
    <t>EXP-HOIL</t>
  </si>
  <si>
    <t>EXP-SIN</t>
  </si>
  <si>
    <t>EXP-AVG</t>
  </si>
  <si>
    <t>USD/COP promedio, 2019, investing https://es.investing.com/currencies/usd-cop-historical-data</t>
  </si>
  <si>
    <t>COP/USD</t>
  </si>
  <si>
    <t>IMP-SIN</t>
  </si>
  <si>
    <t>IMP-AVG</t>
  </si>
  <si>
    <t>cop/kwh</t>
  </si>
  <si>
    <t>USD/kwh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</si>
  <si>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</si>
  <si>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</si>
  <si>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</si>
  <si>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</si>
  <si>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</si>
  <si>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</si>
  <si>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</si>
  <si>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</si>
  <si>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</si>
  <si>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</si>
  <si>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</si>
  <si>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</si>
  <si>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</si>
  <si>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</si>
  <si>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</si>
  <si>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Costo de electricidad Colombia, industrial, ANDI</t>
  </si>
  <si>
    <t>USD2019/kwh</t>
  </si>
  <si>
    <t>USD/Gwh</t>
  </si>
  <si>
    <t>MUSD/Gwh</t>
  </si>
  <si>
    <t>Restricción de Exportación / Importación</t>
  </si>
  <si>
    <t>ELC-SIN</t>
  </si>
  <si>
    <t>Combustible liquidos UPME, 2021</t>
  </si>
  <si>
    <t>WTI, 2019</t>
  </si>
  <si>
    <t>56 usd/bl</t>
  </si>
  <si>
    <t>MBTU/b</t>
  </si>
  <si>
    <t>Descuento</t>
  </si>
  <si>
    <t>Liviano</t>
  </si>
  <si>
    <t>WTI</t>
  </si>
  <si>
    <t>Mediano</t>
  </si>
  <si>
    <t>WTI - 4,5 USD/b</t>
  </si>
  <si>
    <t>Pesado</t>
  </si>
  <si>
    <t>WTI- 9 USD/b</t>
  </si>
  <si>
    <t>HHV del WTI</t>
  </si>
  <si>
    <t>WTI - 0,7949 USD/MBTU</t>
  </si>
  <si>
    <t>WTI - 1,5899USD/MBTU</t>
  </si>
  <si>
    <t>Proyeciones para escenario de referencia, AEO - US EIA, 2019, en USD/Millon de BTU</t>
  </si>
  <si>
    <t>GSL</t>
  </si>
  <si>
    <t>DSL</t>
  </si>
  <si>
    <t>KER</t>
  </si>
  <si>
    <t>HFO</t>
  </si>
  <si>
    <t>ETH</t>
  </si>
  <si>
    <t>BDSL</t>
  </si>
  <si>
    <t>GAS</t>
  </si>
  <si>
    <t>LOIL</t>
  </si>
  <si>
    <t>MOIL</t>
  </si>
  <si>
    <t>POIL</t>
  </si>
  <si>
    <t>AVG</t>
  </si>
  <si>
    <t>Proyeciones para escenario de referencia, AEO - US EIA, 2019, en USD/PJ</t>
  </si>
  <si>
    <t>HOIL</t>
  </si>
  <si>
    <t>IMP-GSL</t>
  </si>
  <si>
    <t>IMP-DSL</t>
  </si>
  <si>
    <t>IMP-KER</t>
  </si>
  <si>
    <t>IMP-LPG</t>
  </si>
  <si>
    <t>IMP-HFO</t>
  </si>
  <si>
    <t>IMP-ETH</t>
  </si>
  <si>
    <t>IMP-BDSL</t>
  </si>
  <si>
    <t>IMP-GAS</t>
  </si>
  <si>
    <t>IMP-LOIL</t>
  </si>
  <si>
    <t>IMP-MOIL</t>
  </si>
  <si>
    <t>IMP-HOIL</t>
  </si>
  <si>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</si>
  <si>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</si>
  <si>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</si>
  <si>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</si>
  <si>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</si>
  <si>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</si>
  <si>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</si>
  <si>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</si>
  <si>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</si>
  <si>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</si>
  <si>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</si>
  <si>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</si>
  <si>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</si>
  <si>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</si>
  <si>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</si>
  <si>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COST</t>
  </si>
  <si>
    <t>EXP_GSL</t>
  </si>
  <si>
    <t>EXP_DSL</t>
  </si>
  <si>
    <t>EXP_KER</t>
  </si>
  <si>
    <t>EXP_LPG</t>
  </si>
  <si>
    <t>EXP_HFO</t>
  </si>
  <si>
    <t>EXP_ETH</t>
  </si>
  <si>
    <t>EXP_BDSL</t>
  </si>
  <si>
    <t>EXP_GAS</t>
  </si>
  <si>
    <t>EXP_LOIL</t>
  </si>
  <si>
    <t>EXP_MOIL</t>
  </si>
  <si>
    <t>EXP_AVG</t>
  </si>
  <si>
    <t>EXP_HOIL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</si>
</sst>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42">
    <xf numFmtId="0" fontId="0" fillId="0" borderId="0" xfId="0"/>
    <xf numFmtId="0" fontId="3" fillId="0" borderId="0" xfId="0" applyFont="1"/>
    <xf numFmtId="164" fontId="0" fillId="0" borderId="0" xfId="0" applyNumberFormat="1"/>
    <xf numFmtId="0" fontId="5" fillId="3" borderId="0" xfId="4" applyFont="1" applyFill="1" applyAlignment="1">
      <alignment horizontal="left"/>
    </xf>
    <xf numFmtId="0" fontId="4" fillId="3" borderId="0" xfId="3" applyFill="1"/>
    <xf numFmtId="0" fontId="6" fillId="4" borderId="1" xfId="3" applyFont="1" applyFill="1" applyBorder="1" applyAlignment="1">
      <alignment horizontal="left"/>
    </xf>
    <xf numFmtId="0" fontId="6" fillId="4" borderId="3" xfId="3" applyFont="1" applyFill="1" applyBorder="1" applyAlignment="1">
      <alignment horizontal="left"/>
    </xf>
    <xf numFmtId="0" fontId="6" fillId="4" borderId="1" xfId="3" applyFont="1" applyFill="1" applyBorder="1" applyAlignment="1">
      <alignment horizontal="center" wrapText="1"/>
    </xf>
    <xf numFmtId="0" fontId="7" fillId="2" borderId="2" xfId="2" applyFont="1" applyBorder="1" applyAlignment="1">
      <alignment horizontal="left" wrapText="1"/>
    </xf>
    <xf numFmtId="0" fontId="7" fillId="2" borderId="2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5" borderId="0" xfId="0" applyFill="1"/>
    <xf numFmtId="0" fontId="0" fillId="6" borderId="0" xfId="0" applyFill="1"/>
    <xf numFmtId="9" fontId="0" fillId="6" borderId="0" xfId="0" applyNumberFormat="1" applyFill="1"/>
    <xf numFmtId="0" fontId="2" fillId="7" borderId="0" xfId="0" applyFont="1" applyFill="1" applyAlignment="1">
      <alignment horizontal="center" vertical="center"/>
    </xf>
    <xf numFmtId="2" fontId="0" fillId="7" borderId="0" xfId="0" applyNumberFormat="1" applyFill="1"/>
    <xf numFmtId="0" fontId="2" fillId="0" borderId="0" xfId="0" applyFont="1" applyAlignment="1">
      <alignment horizontal="center" vertical="center"/>
    </xf>
    <xf numFmtId="2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9" fillId="7" borderId="0" xfId="0" applyFont="1" applyFill="1"/>
    <xf numFmtId="0" fontId="10" fillId="7" borderId="0" xfId="0" applyFont="1" applyFill="1"/>
    <xf numFmtId="9" fontId="10" fillId="7" borderId="0" xfId="1" applyFont="1" applyFill="1"/>
    <xf numFmtId="0" fontId="5" fillId="0" borderId="0" xfId="0" applyFont="1"/>
    <xf numFmtId="0" fontId="6" fillId="4" borderId="1" xfId="0" applyFont="1" applyFill="1" applyBorder="1"/>
    <xf numFmtId="0" fontId="6" fillId="9" borderId="1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9" fontId="11" fillId="11" borderId="0" xfId="0" applyNumberFormat="1" applyFont="1" applyFill="1"/>
    <xf numFmtId="0" fontId="11" fillId="11" borderId="0" xfId="0" applyFont="1" applyFill="1" applyAlignment="1">
      <alignment horizontal="center" wrapText="1"/>
    </xf>
  </cellXfs>
  <cellStyles count="5">
    <cellStyle name="20% - Énfasis5" xfId="2" builtinId="46"/>
    <cellStyle name="Normal" xfId="0" builtinId="0"/>
    <cellStyle name="Normal 10" xfId="3" xr:uid="{83D7224C-77C9-4A39-8E77-0751A3B74DF2}"/>
    <cellStyle name="Normal 4 2" xfId="4" xr:uid="{F308D234-D9E1-4CFD-817F-BD4BC693432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695402</xdr:colOff>
      <xdr:row>55</xdr:row>
      <xdr:rowOff>101332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415D2-30B8-487D-9B94-AD5ED296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6920738"/>
          <a:ext cx="61246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207309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007B5-B3A3-4D30-9A43-09F0B55F1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836325"/>
          <a:ext cx="5915025" cy="817322"/>
        </a:xfrm>
        <a:prstGeom prst="rect">
          <a:avLst/>
        </a:prstGeom>
      </xdr:spPr>
    </xdr:pic>
    <xdr:clientData/>
  </xdr:twoCellAnchor>
  <xdr:twoCellAnchor>
    <xdr:from>
      <xdr:col>1</xdr:col>
      <xdr:colOff>605118</xdr:colOff>
      <xdr:row>64</xdr:row>
      <xdr:rowOff>55134</xdr:rowOff>
    </xdr:from>
    <xdr:to>
      <xdr:col>7</xdr:col>
      <xdr:colOff>89647</xdr:colOff>
      <xdr:row>67</xdr:row>
      <xdr:rowOff>134470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46D374-F612-4916-6A36-8EC190E2A7E4}"/>
            </a:ext>
          </a:extLst>
        </xdr:cNvPr>
        <xdr:cNvSpPr txBox="1"/>
      </xdr:nvSpPr>
      <xdr:spPr>
        <a:xfrm>
          <a:off x="1367118" y="12852252"/>
          <a:ext cx="4291853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Se agregan los datos acá</a:t>
          </a:r>
        </a:p>
      </xdr:txBody>
    </xdr:sp>
    <xdr:clientData/>
  </xdr:twoCellAnchor>
  <xdr:twoCellAnchor editAs="oneCell">
    <xdr:from>
      <xdr:col>0</xdr:col>
      <xdr:colOff>0</xdr:colOff>
      <xdr:row>131</xdr:row>
      <xdr:rowOff>119343</xdr:rowOff>
    </xdr:from>
    <xdr:to>
      <xdr:col>8</xdr:col>
      <xdr:colOff>485168</xdr:colOff>
      <xdr:row>149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EFC99FA-FE81-D092-BEA4-2550B95A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684443"/>
          <a:ext cx="6809768" cy="3443007"/>
        </a:xfrm>
        <a:prstGeom prst="rect">
          <a:avLst/>
        </a:prstGeom>
      </xdr:spPr>
    </xdr:pic>
    <xdr:clientData/>
  </xdr:twoCellAnchor>
  <xdr:twoCellAnchor>
    <xdr:from>
      <xdr:col>0</xdr:col>
      <xdr:colOff>280148</xdr:colOff>
      <xdr:row>83</xdr:row>
      <xdr:rowOff>44823</xdr:rowOff>
    </xdr:from>
    <xdr:to>
      <xdr:col>6</xdr:col>
      <xdr:colOff>683560</xdr:colOff>
      <xdr:row>86</xdr:row>
      <xdr:rowOff>124159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DE5D9C5-C41F-4F29-934E-92C764B9C427}"/>
            </a:ext>
          </a:extLst>
        </xdr:cNvPr>
        <xdr:cNvSpPr txBox="1"/>
      </xdr:nvSpPr>
      <xdr:spPr>
        <a:xfrm>
          <a:off x="280148" y="16483852"/>
          <a:ext cx="5210736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Estos</a:t>
          </a:r>
          <a:r>
            <a:rPr lang="es-CO" sz="2800" baseline="0"/>
            <a:t> son los datos que quedan</a:t>
          </a:r>
          <a:endParaRPr lang="es-CO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58</xdr:row>
      <xdr:rowOff>112538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E01644-9829-444F-9725-7EA49066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0" y="6924100"/>
          <a:ext cx="6119049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666750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F38EA-2102-40BC-93C9-744CABA2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6437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442-5D7B-43EB-AD49-6C48C1847716}">
  <sheetPr>
    <tabColor theme="1"/>
  </sheetPr>
  <dimension ref="A1:AO291"/>
  <sheetViews>
    <sheetView showGridLines="0" tabSelected="1" topLeftCell="L217" zoomScaleNormal="100" workbookViewId="0">
      <selection activeCell="Q244" sqref="Q244:Q251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22.140625" customWidth="1"/>
    <col min="11" max="11" width="34.5703125" customWidth="1"/>
    <col min="13" max="13" width="15.5703125" customWidth="1"/>
    <col min="18" max="18" width="12.28515625" bestFit="1" customWidth="1"/>
    <col min="19" max="19" width="12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20.996496188342999</v>
      </c>
      <c r="M6" s="12">
        <f t="shared" ref="M6:S13" si="0">+K81</f>
        <v>16.800970020588</v>
      </c>
      <c r="N6" s="12">
        <f t="shared" si="0"/>
        <v>15.861653043444001</v>
      </c>
      <c r="O6" s="12">
        <f t="shared" si="0"/>
        <v>16.501408666469999</v>
      </c>
      <c r="P6" s="12">
        <f t="shared" si="0"/>
        <v>16.807575357260998</v>
      </c>
      <c r="Q6" s="12">
        <f t="shared" si="0"/>
        <v>17.220629266776005</v>
      </c>
      <c r="R6" s="12">
        <f t="shared" si="0"/>
        <v>17.439773087529002</v>
      </c>
      <c r="S6" s="12">
        <f t="shared" si="0"/>
        <v>17.438661298188002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20.905036586927999</v>
      </c>
      <c r="M7" s="12">
        <f t="shared" si="0"/>
        <v>16.065957841245002</v>
      </c>
      <c r="N7" s="12">
        <f t="shared" si="0"/>
        <v>15.697280723669998</v>
      </c>
      <c r="O7" s="12">
        <f t="shared" si="0"/>
        <v>16.27499414151</v>
      </c>
      <c r="P7" s="12">
        <f t="shared" si="0"/>
        <v>16.401189340340999</v>
      </c>
      <c r="Q7" s="12">
        <f t="shared" si="0"/>
        <v>16.633914430887</v>
      </c>
      <c r="R7" s="12">
        <f t="shared" si="0"/>
        <v>16.733439007154999</v>
      </c>
      <c r="S7" s="12">
        <f t="shared" si="0"/>
        <v>16.827435914678997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9.1943784251280007</v>
      </c>
      <c r="N8" s="12">
        <f t="shared" si="0"/>
        <v>9.1138357799190004</v>
      </c>
      <c r="O8" s="12">
        <f t="shared" si="0"/>
        <v>9.6202240728750006</v>
      </c>
      <c r="P8" s="12">
        <f t="shared" si="0"/>
        <v>9.9838720734479978</v>
      </c>
      <c r="Q8" s="12">
        <f t="shared" si="0"/>
        <v>10.420767371781</v>
      </c>
      <c r="R8" s="12">
        <f t="shared" si="0"/>
        <v>10.711293186438001</v>
      </c>
      <c r="S8" s="12">
        <f t="shared" si="0"/>
        <v>10.917375141114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17.551159593552001</v>
      </c>
      <c r="M9" s="12">
        <f t="shared" si="0"/>
        <v>14.072073131025002</v>
      </c>
      <c r="N9" s="12">
        <f t="shared" si="0"/>
        <v>12.941376736509</v>
      </c>
      <c r="O9" s="12">
        <f t="shared" si="0"/>
        <v>13.627454071959001</v>
      </c>
      <c r="P9" s="12">
        <f t="shared" si="0"/>
        <v>13.724267891606999</v>
      </c>
      <c r="Q9" s="12">
        <f t="shared" si="0"/>
        <v>13.898379031056001</v>
      </c>
      <c r="R9" s="12">
        <f t="shared" si="0"/>
        <v>14.022830246607001</v>
      </c>
      <c r="S9" s="12">
        <f t="shared" si="0"/>
        <v>14.158405990287001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9.1459288635389999</v>
      </c>
      <c r="M10" s="12">
        <f t="shared" si="0"/>
        <v>6.5706295100940002</v>
      </c>
      <c r="N10" s="12">
        <f t="shared" si="0"/>
        <v>7.048325486826001</v>
      </c>
      <c r="O10" s="12">
        <f t="shared" si="0"/>
        <v>7.4524272647759995</v>
      </c>
      <c r="P10" s="12">
        <f t="shared" si="0"/>
        <v>7.4661573418380005</v>
      </c>
      <c r="Q10" s="12">
        <f t="shared" si="0"/>
        <v>7.3779165269550004</v>
      </c>
      <c r="R10" s="12">
        <f t="shared" si="0"/>
        <v>7.0998848359920004</v>
      </c>
      <c r="S10" s="12">
        <f t="shared" si="0"/>
        <v>6.9238704800070003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14.985124420878694</v>
      </c>
      <c r="N11" s="12">
        <f t="shared" si="0"/>
        <v>16.817830628094004</v>
      </c>
      <c r="O11" s="12">
        <f t="shared" si="0"/>
        <v>19.685127241940332</v>
      </c>
      <c r="P11" s="12">
        <f t="shared" si="0"/>
        <v>20.70291143663777</v>
      </c>
      <c r="Q11" s="12">
        <f t="shared" si="0"/>
        <v>22.056181233953279</v>
      </c>
      <c r="R11" s="12">
        <f t="shared" si="0"/>
        <v>22.660588635791161</v>
      </c>
      <c r="S11" s="12">
        <f t="shared" si="0"/>
        <v>22.956590844506614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20.762217418713881</v>
      </c>
      <c r="N12" s="12">
        <f t="shared" si="0"/>
        <v>20.285771846776306</v>
      </c>
      <c r="O12" s="12">
        <f t="shared" si="0"/>
        <v>21.032357372857387</v>
      </c>
      <c r="P12" s="12">
        <f t="shared" si="0"/>
        <v>21.1954408429634</v>
      </c>
      <c r="Q12" s="12">
        <f t="shared" si="0"/>
        <v>21.496194086339983</v>
      </c>
      <c r="R12" s="12">
        <f t="shared" si="0"/>
        <v>21.624810811928342</v>
      </c>
      <c r="S12" s="12">
        <f t="shared" si="0"/>
        <v>21.746284069233294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4.7689696700100006</v>
      </c>
      <c r="M13" s="12">
        <f t="shared" si="0"/>
        <v>4.5224329901400004</v>
      </c>
      <c r="N13" s="12">
        <f t="shared" si="0"/>
        <v>4.9892669840520005</v>
      </c>
      <c r="O13" s="12">
        <f t="shared" si="0"/>
        <v>5.3724049455960001</v>
      </c>
      <c r="P13" s="12">
        <f t="shared" si="0"/>
        <v>5.4102105222750003</v>
      </c>
      <c r="Q13" s="12">
        <f t="shared" si="0"/>
        <v>5.5797465490649998</v>
      </c>
      <c r="R13" s="12">
        <f t="shared" si="0"/>
        <v>5.6580807806640001</v>
      </c>
      <c r="S13" s="12">
        <f t="shared" si="0"/>
        <v>5.7504237475230005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9.4202649837692984</v>
      </c>
      <c r="M14" s="12">
        <f t="shared" si="2"/>
        <v>5.5410245813461438</v>
      </c>
      <c r="N14" s="12">
        <f t="shared" si="2"/>
        <v>5.8260146701732038</v>
      </c>
      <c r="O14" s="12">
        <f t="shared" si="2"/>
        <v>6.2035295029981778</v>
      </c>
      <c r="P14" s="12">
        <f t="shared" si="2"/>
        <v>6.5878743248971627</v>
      </c>
      <c r="Q14" s="12">
        <f t="shared" si="2"/>
        <v>6.9782551418962697</v>
      </c>
      <c r="R14" s="12">
        <f t="shared" si="2"/>
        <v>7.3046487848961918</v>
      </c>
      <c r="S14" s="12">
        <f t="shared" si="2"/>
        <v>7.4251670907905236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8.6667911578505574</v>
      </c>
      <c r="M15" s="12">
        <f t="shared" si="3"/>
        <v>5.0978292998959898</v>
      </c>
      <c r="N15" s="12">
        <f t="shared" si="3"/>
        <v>5.3600246400671017</v>
      </c>
      <c r="O15" s="12">
        <f t="shared" si="3"/>
        <v>5.7073441921945802</v>
      </c>
      <c r="P15" s="12">
        <f t="shared" si="3"/>
        <v>6.060947441120061</v>
      </c>
      <c r="Q15" s="12">
        <f t="shared" si="3"/>
        <v>6.4201038999661444</v>
      </c>
      <c r="R15" s="12">
        <f t="shared" si="3"/>
        <v>6.7203911577029727</v>
      </c>
      <c r="S15" s="12">
        <f t="shared" si="3"/>
        <v>6.8312698845417357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7.1598435060130807</v>
      </c>
      <c r="M16" s="12">
        <f t="shared" si="3"/>
        <v>4.2114387369956834</v>
      </c>
      <c r="N16" s="12">
        <f t="shared" si="3"/>
        <v>4.4280445798549</v>
      </c>
      <c r="O16" s="12">
        <f t="shared" si="3"/>
        <v>4.7149735705873868</v>
      </c>
      <c r="P16" s="12">
        <f t="shared" si="3"/>
        <v>5.0070936735658602</v>
      </c>
      <c r="Q16" s="12">
        <f t="shared" si="3"/>
        <v>5.3038014161058964</v>
      </c>
      <c r="R16" s="12">
        <f t="shared" si="3"/>
        <v>5.5518759033165397</v>
      </c>
      <c r="S16" s="12">
        <f t="shared" si="3"/>
        <v>5.643475472044166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>+L6+($E$13*L6)</f>
        <v>22.046320997760148</v>
      </c>
      <c r="M19" s="20">
        <f t="shared" ref="L19:S29" si="4">+M6+($E$13*M6)</f>
        <v>17.641018521617401</v>
      </c>
      <c r="N19" s="20">
        <f t="shared" si="4"/>
        <v>16.6547356956162</v>
      </c>
      <c r="O19" s="20">
        <f t="shared" si="4"/>
        <v>17.326479099793499</v>
      </c>
      <c r="P19" s="20">
        <f t="shared" si="4"/>
        <v>17.647954125124048</v>
      </c>
      <c r="Q19" s="20">
        <f t="shared" si="4"/>
        <v>18.081660730114805</v>
      </c>
      <c r="R19" s="20">
        <f t="shared" si="4"/>
        <v>18.311761741905453</v>
      </c>
      <c r="S19" s="20">
        <f t="shared" si="4"/>
        <v>18.310594363097401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21.950288416274397</v>
      </c>
      <c r="M20" s="20">
        <f t="shared" si="4"/>
        <v>16.869255733307252</v>
      </c>
      <c r="N20" s="20">
        <f t="shared" si="4"/>
        <v>16.482144759853497</v>
      </c>
      <c r="O20" s="20">
        <f t="shared" si="4"/>
        <v>17.088743848585501</v>
      </c>
      <c r="P20" s="20">
        <f t="shared" si="4"/>
        <v>17.221248807358048</v>
      </c>
      <c r="Q20" s="20">
        <f t="shared" si="4"/>
        <v>17.465610152431349</v>
      </c>
      <c r="R20" s="20">
        <f t="shared" si="4"/>
        <v>17.57011095751275</v>
      </c>
      <c r="S20" s="20">
        <f t="shared" si="4"/>
        <v>17.668807710412946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9.6540973463844004</v>
      </c>
      <c r="N21" s="20">
        <f t="shared" si="4"/>
        <v>9.5695275689149497</v>
      </c>
      <c r="O21" s="20">
        <f t="shared" si="4"/>
        <v>10.10123527651875</v>
      </c>
      <c r="P21" s="20">
        <f t="shared" si="4"/>
        <v>10.483065677120397</v>
      </c>
      <c r="Q21" s="20">
        <f t="shared" si="4"/>
        <v>10.94180574037005</v>
      </c>
      <c r="R21" s="20">
        <f t="shared" si="4"/>
        <v>11.2468578457599</v>
      </c>
      <c r="S21" s="20">
        <f t="shared" si="4"/>
        <v>11.463243898169701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18.428717573229601</v>
      </c>
      <c r="M22" s="20">
        <f t="shared" si="4"/>
        <v>14.775676787576252</v>
      </c>
      <c r="N22" s="20">
        <f t="shared" si="4"/>
        <v>13.58844557333445</v>
      </c>
      <c r="O22" s="20">
        <f t="shared" si="4"/>
        <v>14.30882677555695</v>
      </c>
      <c r="P22" s="20">
        <f t="shared" si="4"/>
        <v>14.410481286187348</v>
      </c>
      <c r="Q22" s="20">
        <f t="shared" si="4"/>
        <v>14.593297982608801</v>
      </c>
      <c r="R22" s="20">
        <f t="shared" si="4"/>
        <v>14.723971758937351</v>
      </c>
      <c r="S22" s="20">
        <f t="shared" si="4"/>
        <v>14.866326289801352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9.6032253067159505</v>
      </c>
      <c r="M23" s="20">
        <f t="shared" si="4"/>
        <v>6.8991609855987006</v>
      </c>
      <c r="N23" s="20">
        <f t="shared" si="4"/>
        <v>7.4007417611673008</v>
      </c>
      <c r="O23" s="20">
        <f t="shared" si="4"/>
        <v>7.8250486280147999</v>
      </c>
      <c r="P23" s="20">
        <f t="shared" si="4"/>
        <v>7.8394652089299006</v>
      </c>
      <c r="Q23" s="20">
        <f t="shared" si="4"/>
        <v>7.7468123533027509</v>
      </c>
      <c r="R23" s="20">
        <f t="shared" si="4"/>
        <v>7.4548790777916007</v>
      </c>
      <c r="S23" s="20">
        <f t="shared" si="4"/>
        <v>7.2700640040073505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15.734380641922629</v>
      </c>
      <c r="N24" s="20">
        <f t="shared" si="4"/>
        <v>17.658722159498705</v>
      </c>
      <c r="O24" s="20">
        <f t="shared" si="4"/>
        <v>20.66938360403735</v>
      </c>
      <c r="P24" s="20">
        <f t="shared" si="4"/>
        <v>21.73805700846966</v>
      </c>
      <c r="Q24" s="20">
        <f t="shared" si="4"/>
        <v>23.158990295650941</v>
      </c>
      <c r="R24" s="20">
        <f t="shared" si="4"/>
        <v>23.79361806758072</v>
      </c>
      <c r="S24" s="20">
        <f t="shared" si="4"/>
        <v>24.104420386731945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21.800328289649574</v>
      </c>
      <c r="N25" s="20">
        <f t="shared" si="4"/>
        <v>21.300060439115121</v>
      </c>
      <c r="O25" s="20">
        <f t="shared" si="4"/>
        <v>22.083975241500255</v>
      </c>
      <c r="P25" s="20">
        <f t="shared" si="4"/>
        <v>22.255212885111568</v>
      </c>
      <c r="Q25" s="20">
        <f t="shared" si="4"/>
        <v>22.571003790656981</v>
      </c>
      <c r="R25" s="20">
        <f t="shared" si="4"/>
        <v>22.70605135252476</v>
      </c>
      <c r="S25" s="20">
        <f t="shared" si="4"/>
        <v>22.83359827269496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5.0074181535105007</v>
      </c>
      <c r="M26" s="20">
        <f t="shared" si="4"/>
        <v>4.7485546396470006</v>
      </c>
      <c r="N26" s="20">
        <f t="shared" si="4"/>
        <v>5.2387303332546002</v>
      </c>
      <c r="O26" s="20">
        <f t="shared" si="4"/>
        <v>5.6410251928757997</v>
      </c>
      <c r="P26" s="20">
        <f t="shared" si="4"/>
        <v>5.68072104838875</v>
      </c>
      <c r="Q26" s="20">
        <f t="shared" si="4"/>
        <v>5.85873387651825</v>
      </c>
      <c r="R26" s="20">
        <f t="shared" si="4"/>
        <v>5.9409848196972002</v>
      </c>
      <c r="S26" s="20">
        <f t="shared" si="4"/>
        <v>6.0379449348991505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9.8912782329577631</v>
      </c>
      <c r="M27" s="20">
        <f t="shared" si="4"/>
        <v>5.8180758104134513</v>
      </c>
      <c r="N27" s="20">
        <f t="shared" si="4"/>
        <v>6.1173154036818644</v>
      </c>
      <c r="O27" s="20">
        <f t="shared" si="4"/>
        <v>6.5137059781480868</v>
      </c>
      <c r="P27" s="20">
        <f t="shared" si="4"/>
        <v>6.9172680411420213</v>
      </c>
      <c r="Q27" s="20">
        <f t="shared" si="4"/>
        <v>7.3271678989910836</v>
      </c>
      <c r="R27" s="20">
        <f t="shared" si="4"/>
        <v>7.669881224141001</v>
      </c>
      <c r="S27" s="20">
        <f t="shared" si="4"/>
        <v>7.7964254453300494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9.1001307157430844</v>
      </c>
      <c r="M28" s="20">
        <f t="shared" si="4"/>
        <v>5.3527207648907895</v>
      </c>
      <c r="N28" s="20">
        <f t="shared" si="4"/>
        <v>5.6280258720704568</v>
      </c>
      <c r="O28" s="20">
        <f t="shared" si="4"/>
        <v>5.9927114018043088</v>
      </c>
      <c r="P28" s="20">
        <f t="shared" si="4"/>
        <v>6.3639948131760642</v>
      </c>
      <c r="Q28" s="20">
        <f t="shared" si="4"/>
        <v>6.7411090949644521</v>
      </c>
      <c r="R28" s="20">
        <f t="shared" si="4"/>
        <v>7.0564107155881217</v>
      </c>
      <c r="S28" s="20">
        <f t="shared" si="4"/>
        <v>7.1728333787688223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</v>
      </c>
      <c r="M29" s="20">
        <f t="shared" si="4"/>
        <v>4.4220106738454676</v>
      </c>
      <c r="N29" s="20">
        <f t="shared" si="4"/>
        <v>4.6494468088476451</v>
      </c>
      <c r="O29" s="20">
        <f t="shared" si="4"/>
        <v>4.9507222491167564</v>
      </c>
      <c r="P29" s="20">
        <f t="shared" si="4"/>
        <v>5.2574483572441535</v>
      </c>
      <c r="Q29" s="20">
        <f t="shared" si="4"/>
        <v>5.5689914869111909</v>
      </c>
      <c r="R29" s="20">
        <f t="shared" si="4"/>
        <v>5.8294696984823666</v>
      </c>
      <c r="S29" s="20">
        <f t="shared" si="4"/>
        <v>5.9256492456463743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ht="26.25" x14ac:dyDescent="0.4">
      <c r="J39" t="s">
        <v>49</v>
      </c>
      <c r="K39" s="23" t="s">
        <v>50</v>
      </c>
      <c r="L39" s="23" t="s">
        <v>51</v>
      </c>
      <c r="M39" s="30" t="s">
        <v>52</v>
      </c>
    </row>
    <row r="40" spans="9:13" ht="26.25" x14ac:dyDescent="0.4">
      <c r="I40" s="29" t="s">
        <v>53</v>
      </c>
      <c r="J40" s="29" t="s">
        <v>54</v>
      </c>
      <c r="K40" s="23">
        <v>56.261001999999998</v>
      </c>
      <c r="L40" s="23">
        <f>+K40/$J$46</f>
        <v>9.9388771706679382</v>
      </c>
      <c r="M40" s="30"/>
    </row>
    <row r="41" spans="9:13" ht="26.25" x14ac:dyDescent="0.4">
      <c r="I41" s="29" t="s">
        <v>55</v>
      </c>
      <c r="J41" s="29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31">
        <f>+(L41-L40)/L40</f>
        <v>-7.9984355770983381E-2</v>
      </c>
    </row>
    <row r="42" spans="9:13" ht="26.25" x14ac:dyDescent="0.4">
      <c r="I42" s="29" t="s">
        <v>57</v>
      </c>
      <c r="J42" s="29" t="s">
        <v>58</v>
      </c>
      <c r="K42" s="23">
        <f>+K41-9</f>
        <v>42.761001999999998</v>
      </c>
      <c r="L42" s="23">
        <f t="shared" si="6"/>
        <v>7.5540131079195145</v>
      </c>
      <c r="M42" s="31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7">
        <v>22.152479</v>
      </c>
      <c r="K63" s="28">
        <v>17.725964000000001</v>
      </c>
      <c r="L63" s="27">
        <v>17.237448000000001</v>
      </c>
      <c r="M63" s="28">
        <v>17.141463999999999</v>
      </c>
      <c r="N63" s="27">
        <v>17.011948</v>
      </c>
      <c r="O63" s="28">
        <v>16.842721999999998</v>
      </c>
      <c r="P63" s="27">
        <v>16.734932000000001</v>
      </c>
      <c r="Q63" s="28">
        <v>16.778722999999999</v>
      </c>
      <c r="R63" s="27">
        <v>16.843440999999999</v>
      </c>
      <c r="S63" s="28">
        <v>16.888532999999999</v>
      </c>
      <c r="T63" s="27">
        <v>16.919364999999999</v>
      </c>
      <c r="U63" s="28">
        <v>17.40991</v>
      </c>
      <c r="V63" s="27">
        <v>17.413017</v>
      </c>
      <c r="W63" s="28">
        <v>17.510418000000001</v>
      </c>
      <c r="X63" s="27">
        <v>17.662077</v>
      </c>
      <c r="Y63" s="28">
        <v>17.648136000000001</v>
      </c>
      <c r="Z63" s="27">
        <v>17.732932999999999</v>
      </c>
      <c r="AA63" s="28">
        <v>17.810644</v>
      </c>
      <c r="AB63" s="27">
        <v>17.963303</v>
      </c>
      <c r="AC63" s="28">
        <v>17.957505999999999</v>
      </c>
      <c r="AD63" s="27">
        <v>18.049448000000002</v>
      </c>
      <c r="AE63" s="28">
        <v>18.168728000000002</v>
      </c>
      <c r="AF63" s="27">
        <v>18.218325</v>
      </c>
      <c r="AG63" s="28">
        <v>18.258061999999999</v>
      </c>
      <c r="AH63" s="27">
        <v>18.251833000000001</v>
      </c>
      <c r="AI63" s="28">
        <v>18.307943000000002</v>
      </c>
      <c r="AJ63" s="27">
        <v>18.399937000000001</v>
      </c>
      <c r="AK63" s="28">
        <v>18.331693999999999</v>
      </c>
      <c r="AL63" s="27">
        <v>18.363651000000001</v>
      </c>
      <c r="AM63" s="28">
        <v>18.422395999999999</v>
      </c>
      <c r="AN63" s="27">
        <v>18.41095</v>
      </c>
      <c r="AO63" s="28">
        <v>18.398764</v>
      </c>
    </row>
    <row r="64" spans="9:41" x14ac:dyDescent="0.25">
      <c r="I64" t="s">
        <v>64</v>
      </c>
      <c r="J64" s="27">
        <v>22.055983999999999</v>
      </c>
      <c r="K64" s="28">
        <v>16.950485</v>
      </c>
      <c r="L64" s="27">
        <v>16.387792999999999</v>
      </c>
      <c r="M64" s="28">
        <v>16.584773999999999</v>
      </c>
      <c r="N64" s="27">
        <v>16.503633000000001</v>
      </c>
      <c r="O64" s="28">
        <v>16.544916000000001</v>
      </c>
      <c r="P64" s="27">
        <v>16.561509999999998</v>
      </c>
      <c r="Q64" s="28">
        <v>16.707825</v>
      </c>
      <c r="R64" s="27">
        <v>16.783676</v>
      </c>
      <c r="S64" s="28">
        <v>16.769113999999998</v>
      </c>
      <c r="T64" s="27">
        <v>16.802975</v>
      </c>
      <c r="U64" s="28">
        <v>17.171029999999998</v>
      </c>
      <c r="V64" s="27">
        <v>17.186886000000001</v>
      </c>
      <c r="W64" s="28">
        <v>17.270149</v>
      </c>
      <c r="X64" s="27">
        <v>17.339881999999999</v>
      </c>
      <c r="Y64" s="28">
        <v>17.259142000000001</v>
      </c>
      <c r="Z64" s="27">
        <v>17.304172999999999</v>
      </c>
      <c r="AA64" s="28">
        <v>17.330513</v>
      </c>
      <c r="AB64" s="27">
        <v>17.438969</v>
      </c>
      <c r="AC64" s="28">
        <v>17.411867000000001</v>
      </c>
      <c r="AD64" s="27">
        <v>17.490908000000001</v>
      </c>
      <c r="AE64" s="28">
        <v>17.549710999999999</v>
      </c>
      <c r="AF64" s="27">
        <v>17.560513</v>
      </c>
      <c r="AG64" s="28">
        <v>17.563236</v>
      </c>
      <c r="AH64" s="27">
        <v>17.546669000000001</v>
      </c>
      <c r="AI64" s="28">
        <v>17.597390999999998</v>
      </c>
      <c r="AJ64" s="27">
        <v>17.654714999999999</v>
      </c>
      <c r="AK64" s="28">
        <v>17.641705999999999</v>
      </c>
      <c r="AL64" s="27">
        <v>17.640809999999998</v>
      </c>
      <c r="AM64" s="28">
        <v>17.651005000000001</v>
      </c>
      <c r="AN64" s="27">
        <v>17.672739</v>
      </c>
      <c r="AO64" s="28">
        <v>17.753886999999999</v>
      </c>
    </row>
    <row r="65" spans="9:41" x14ac:dyDescent="0.25">
      <c r="I65" t="s">
        <v>65</v>
      </c>
      <c r="J65" s="27">
        <v>14.641048</v>
      </c>
      <c r="K65" s="28">
        <v>9.7005839999999992</v>
      </c>
      <c r="L65" s="27">
        <v>9.0484980000000004</v>
      </c>
      <c r="M65" s="28">
        <v>9.2805809999999997</v>
      </c>
      <c r="N65" s="27">
        <v>9.4126089999999998</v>
      </c>
      <c r="O65" s="28">
        <v>9.5380599999999998</v>
      </c>
      <c r="P65" s="27">
        <v>9.6156070000000007</v>
      </c>
      <c r="Q65" s="28">
        <v>9.7851110000000006</v>
      </c>
      <c r="R65" s="27">
        <v>9.8999179999999996</v>
      </c>
      <c r="S65" s="28">
        <v>9.9187809999999992</v>
      </c>
      <c r="T65" s="27">
        <v>9.9782410000000006</v>
      </c>
      <c r="U65" s="28">
        <v>10.149875</v>
      </c>
      <c r="V65" s="27">
        <v>10.192373</v>
      </c>
      <c r="W65" s="28">
        <v>10.300452</v>
      </c>
      <c r="X65" s="27">
        <v>10.40132</v>
      </c>
      <c r="Y65" s="28">
        <v>10.416224</v>
      </c>
      <c r="Z65" s="27">
        <v>10.533543999999999</v>
      </c>
      <c r="AA65" s="28">
        <v>10.617508000000001</v>
      </c>
      <c r="AB65" s="27">
        <v>10.790018999999999</v>
      </c>
      <c r="AC65" s="28">
        <v>10.779571000000001</v>
      </c>
      <c r="AD65" s="27">
        <v>10.892239</v>
      </c>
      <c r="AE65" s="28">
        <v>10.994493</v>
      </c>
      <c r="AF65" s="27">
        <v>11.034948</v>
      </c>
      <c r="AG65" s="28">
        <v>11.100607999999999</v>
      </c>
      <c r="AH65" s="27">
        <v>11.139621</v>
      </c>
      <c r="AI65" s="28">
        <v>11.207070999999999</v>
      </c>
      <c r="AJ65" s="27">
        <v>11.301014</v>
      </c>
      <c r="AK65" s="28">
        <v>11.303032999999999</v>
      </c>
      <c r="AL65" s="27">
        <v>11.340735</v>
      </c>
      <c r="AM65" s="28">
        <v>11.3683</v>
      </c>
      <c r="AN65" s="27">
        <v>11.407825000000001</v>
      </c>
      <c r="AO65" s="28">
        <v>11.518442</v>
      </c>
    </row>
    <row r="66" spans="9:41" x14ac:dyDescent="0.25">
      <c r="I66" t="s">
        <v>11</v>
      </c>
      <c r="J66" s="27">
        <v>18.517455999999999</v>
      </c>
      <c r="K66" s="28">
        <v>14.846825000000001</v>
      </c>
      <c r="L66" s="27">
        <v>13.301057</v>
      </c>
      <c r="M66" s="28">
        <v>13.114326999999999</v>
      </c>
      <c r="N66" s="27">
        <v>13.168752</v>
      </c>
      <c r="O66" s="28">
        <v>13.341879</v>
      </c>
      <c r="P66" s="27">
        <v>13.653877</v>
      </c>
      <c r="Q66" s="28">
        <v>13.954438</v>
      </c>
      <c r="R66" s="27">
        <v>14.141339</v>
      </c>
      <c r="S66" s="28">
        <v>14.262862999999999</v>
      </c>
      <c r="T66" s="27">
        <v>14.306072</v>
      </c>
      <c r="U66" s="28">
        <v>14.377727</v>
      </c>
      <c r="V66" s="27">
        <v>14.336748999999999</v>
      </c>
      <c r="W66" s="28">
        <v>14.324771999999999</v>
      </c>
      <c r="X66" s="27">
        <v>14.391714</v>
      </c>
      <c r="Y66" s="28">
        <v>14.452249</v>
      </c>
      <c r="Z66" s="27">
        <v>14.479870999999999</v>
      </c>
      <c r="AA66" s="28">
        <v>14.522437999999999</v>
      </c>
      <c r="AB66" s="27">
        <v>14.602482999999999</v>
      </c>
      <c r="AC66" s="28">
        <v>14.672610000000001</v>
      </c>
      <c r="AD66" s="27">
        <v>14.599186</v>
      </c>
      <c r="AE66" s="28">
        <v>14.663568</v>
      </c>
      <c r="AF66" s="27">
        <v>14.683507000000001</v>
      </c>
      <c r="AG66" s="28">
        <v>14.735060000000001</v>
      </c>
      <c r="AH66" s="27">
        <v>14.765389000000001</v>
      </c>
      <c r="AI66" s="28">
        <v>14.791893999999999</v>
      </c>
      <c r="AJ66" s="27">
        <v>14.794871000000001</v>
      </c>
      <c r="AK66" s="28">
        <v>14.795175</v>
      </c>
      <c r="AL66" s="27">
        <v>14.820199000000001</v>
      </c>
      <c r="AM66" s="28">
        <v>14.852997</v>
      </c>
      <c r="AN66" s="27">
        <v>14.898279</v>
      </c>
      <c r="AO66" s="28">
        <v>14.937911</v>
      </c>
    </row>
    <row r="67" spans="9:41" x14ac:dyDescent="0.25">
      <c r="I67" t="s">
        <v>66</v>
      </c>
      <c r="J67" s="27">
        <v>9.6494669999999996</v>
      </c>
      <c r="K67" s="28">
        <v>6.9323819999999996</v>
      </c>
      <c r="L67" s="27">
        <v>6.8701829999999999</v>
      </c>
      <c r="M67" s="28">
        <v>6.9828840000000003</v>
      </c>
      <c r="N67" s="27">
        <v>7.230556</v>
      </c>
      <c r="O67" s="28">
        <v>7.4027380000000003</v>
      </c>
      <c r="P67" s="27">
        <v>7.4363780000000004</v>
      </c>
      <c r="Q67" s="28">
        <v>7.6230700000000002</v>
      </c>
      <c r="R67" s="27">
        <v>7.7486030000000001</v>
      </c>
      <c r="S67" s="28">
        <v>7.7569189999999999</v>
      </c>
      <c r="T67" s="27">
        <v>7.7771509999999999</v>
      </c>
      <c r="U67" s="28">
        <v>7.8627279999999997</v>
      </c>
      <c r="V67" s="27">
        <v>7.7789000000000001</v>
      </c>
      <c r="W67" s="28">
        <v>7.8548650000000002</v>
      </c>
      <c r="X67" s="27">
        <v>7.9062109999999999</v>
      </c>
      <c r="Y67" s="28">
        <v>7.8287360000000001</v>
      </c>
      <c r="Z67" s="27">
        <v>7.8772140000000004</v>
      </c>
      <c r="AA67" s="28">
        <v>7.8423379999999998</v>
      </c>
      <c r="AB67" s="27">
        <v>7.951867</v>
      </c>
      <c r="AC67" s="28">
        <v>7.9175829999999996</v>
      </c>
      <c r="AD67" s="27">
        <v>7.8030869999999997</v>
      </c>
      <c r="AE67" s="28">
        <v>7.7841149999999999</v>
      </c>
      <c r="AF67" s="27">
        <v>7.754327</v>
      </c>
      <c r="AG67" s="28">
        <v>7.7562699999999998</v>
      </c>
      <c r="AH67" s="27">
        <v>7.4183019999999997</v>
      </c>
      <c r="AI67" s="28">
        <v>7.4435799999999999</v>
      </c>
      <c r="AJ67" s="27">
        <v>7.4907760000000003</v>
      </c>
      <c r="AK67" s="28">
        <v>7.612527</v>
      </c>
      <c r="AL67" s="27">
        <v>7.0969660000000001</v>
      </c>
      <c r="AM67" s="28">
        <v>7.1653989999999999</v>
      </c>
      <c r="AN67" s="27">
        <v>7.1997559999999998</v>
      </c>
      <c r="AO67" s="28">
        <v>7.3050709999999999</v>
      </c>
    </row>
    <row r="68" spans="9:41" x14ac:dyDescent="0.25">
      <c r="I68" t="s">
        <v>67</v>
      </c>
      <c r="J68">
        <v>16.336877005347596</v>
      </c>
      <c r="K68">
        <v>15.81014522938362</v>
      </c>
      <c r="L68">
        <v>16.502772867998875</v>
      </c>
      <c r="M68">
        <v>17.32711004784689</v>
      </c>
      <c r="N68">
        <v>17.213959470869685</v>
      </c>
      <c r="O68">
        <v>17.19023473121306</v>
      </c>
      <c r="P68">
        <v>17.74375288488601</v>
      </c>
      <c r="Q68">
        <v>17.870024767801858</v>
      </c>
      <c r="R68">
        <v>18.62945285674078</v>
      </c>
      <c r="S68">
        <v>19.419012665353222</v>
      </c>
      <c r="T68">
        <v>19.865219814241485</v>
      </c>
      <c r="U68">
        <v>20.768911342527439</v>
      </c>
      <c r="V68">
        <v>20.791891359414581</v>
      </c>
      <c r="W68">
        <v>20.927359977483814</v>
      </c>
      <c r="X68">
        <v>21.743859836757668</v>
      </c>
      <c r="Y68">
        <v>21.696599493385872</v>
      </c>
      <c r="Z68">
        <v>21.842730650154799</v>
      </c>
      <c r="AA68">
        <v>21.859599211933578</v>
      </c>
      <c r="AB68">
        <v>22.153894736842105</v>
      </c>
      <c r="AC68">
        <v>22.522036025893609</v>
      </c>
      <c r="AD68">
        <v>22.8600455952716</v>
      </c>
      <c r="AE68">
        <v>23.270506051224316</v>
      </c>
      <c r="AF68">
        <v>23.438316915282858</v>
      </c>
      <c r="AG68">
        <v>23.623209119054319</v>
      </c>
      <c r="AH68">
        <v>23.650988460455949</v>
      </c>
      <c r="AI68">
        <v>23.963003658879821</v>
      </c>
      <c r="AJ68">
        <v>23.908189698846044</v>
      </c>
      <c r="AK68">
        <v>23.778064171122995</v>
      </c>
      <c r="AL68">
        <v>23.837890233605403</v>
      </c>
      <c r="AM68">
        <v>24.084192513368983</v>
      </c>
      <c r="AN68">
        <v>24.142552772305095</v>
      </c>
      <c r="AO68">
        <v>24.220488601182101</v>
      </c>
    </row>
    <row r="69" spans="9:41" x14ac:dyDescent="0.25">
      <c r="I69" t="s">
        <v>68</v>
      </c>
      <c r="J69">
        <v>28.503195372270948</v>
      </c>
      <c r="K69">
        <v>21.905301781582185</v>
      </c>
      <c r="L69">
        <v>21.178128602166844</v>
      </c>
      <c r="M69">
        <v>21.432689356637166</v>
      </c>
      <c r="N69">
        <v>21.327829932741071</v>
      </c>
      <c r="O69">
        <v>21.381180416426293</v>
      </c>
      <c r="P69">
        <v>21.402625028646149</v>
      </c>
      <c r="Q69">
        <v>21.591709543347189</v>
      </c>
      <c r="R69">
        <v>21.689732640942022</v>
      </c>
      <c r="S69">
        <v>21.670914005101018</v>
      </c>
      <c r="T69">
        <v>21.714672954985119</v>
      </c>
      <c r="U69">
        <v>22.190314557406534</v>
      </c>
      <c r="V69">
        <v>22.210805443953372</v>
      </c>
      <c r="W69">
        <v>22.318407152237224</v>
      </c>
      <c r="X69">
        <v>22.408523889848865</v>
      </c>
      <c r="Y69">
        <v>22.304182682748014</v>
      </c>
      <c r="Z69">
        <v>22.362376748848565</v>
      </c>
      <c r="AA69">
        <v>22.396416226121744</v>
      </c>
      <c r="AB69">
        <v>22.536575130720831</v>
      </c>
      <c r="AC69">
        <v>22.501550912305582</v>
      </c>
      <c r="AD69">
        <v>22.603696482660528</v>
      </c>
      <c r="AE69">
        <v>22.679688258746133</v>
      </c>
      <c r="AF69">
        <v>22.693647804437287</v>
      </c>
      <c r="AG69">
        <v>22.697166767862299</v>
      </c>
      <c r="AH69">
        <v>22.67575704804511</v>
      </c>
      <c r="AI69">
        <v>22.741305657242155</v>
      </c>
      <c r="AJ69">
        <v>22.815386105048066</v>
      </c>
      <c r="AK69">
        <v>22.7985744285163</v>
      </c>
      <c r="AL69">
        <v>22.79741651767208</v>
      </c>
      <c r="AM69">
        <v>22.81059163045872</v>
      </c>
      <c r="AN69">
        <v>22.838678722298329</v>
      </c>
      <c r="AO69">
        <v>22.94354719237289</v>
      </c>
    </row>
    <row r="70" spans="9:41" x14ac:dyDescent="0.25">
      <c r="I70" t="s">
        <v>69</v>
      </c>
      <c r="J70" s="27">
        <v>5.0315300000000001</v>
      </c>
      <c r="K70" s="28">
        <v>4.77142</v>
      </c>
      <c r="L70" s="27">
        <v>4.860271</v>
      </c>
      <c r="M70" s="28">
        <v>4.8739290000000004</v>
      </c>
      <c r="N70" s="27">
        <v>4.923</v>
      </c>
      <c r="O70" s="28">
        <v>5.053318</v>
      </c>
      <c r="P70" s="27">
        <v>5.2639560000000003</v>
      </c>
      <c r="Q70" s="28">
        <v>5.4217820000000003</v>
      </c>
      <c r="R70" s="27">
        <v>5.5409459999999999</v>
      </c>
      <c r="S70" s="28">
        <v>5.6131640000000003</v>
      </c>
      <c r="T70" s="27">
        <v>5.6257210000000004</v>
      </c>
      <c r="U70" s="28">
        <v>5.6681879999999998</v>
      </c>
      <c r="V70" s="27">
        <v>5.6449150000000001</v>
      </c>
      <c r="W70" s="28">
        <v>5.663062</v>
      </c>
      <c r="X70" s="27">
        <v>5.7102120000000003</v>
      </c>
      <c r="Y70" s="28">
        <v>5.7300690000000003</v>
      </c>
      <c r="Z70" s="27">
        <v>5.708075</v>
      </c>
      <c r="AA70" s="28">
        <v>5.7150220000000003</v>
      </c>
      <c r="AB70" s="27">
        <v>5.7572369999999999</v>
      </c>
      <c r="AC70" s="28">
        <v>5.8021440000000002</v>
      </c>
      <c r="AD70" s="27">
        <v>5.8514780000000002</v>
      </c>
      <c r="AE70" s="28">
        <v>5.8869449999999999</v>
      </c>
      <c r="AF70" s="27">
        <v>5.9120730000000004</v>
      </c>
      <c r="AG70" s="28">
        <v>5.9391160000000003</v>
      </c>
      <c r="AH70" s="27">
        <v>5.9666180000000004</v>
      </c>
      <c r="AI70" s="28">
        <v>5.9726999999999997</v>
      </c>
      <c r="AJ70" s="27">
        <v>5.9695919999999996</v>
      </c>
      <c r="AK70" s="28">
        <v>5.9705440000000003</v>
      </c>
      <c r="AL70" s="27">
        <v>5.9868420000000002</v>
      </c>
      <c r="AM70" s="28">
        <v>6.0018849999999997</v>
      </c>
      <c r="AN70" s="27">
        <v>6.0373299999999999</v>
      </c>
      <c r="AO70" s="28">
        <v>6.0670190000000002</v>
      </c>
    </row>
    <row r="71" spans="9:41" ht="16.5" customHeight="1" x14ac:dyDescent="0.25">
      <c r="I71" t="s">
        <v>70</v>
      </c>
      <c r="J71">
        <f>+J74</f>
        <v>9.9389069659747591</v>
      </c>
      <c r="K71">
        <f t="shared" ref="K71:AO71" si="7">+K74</f>
        <v>5.8460911561473825</v>
      </c>
      <c r="L71">
        <f t="shared" si="7"/>
        <v>5.4210081781380959</v>
      </c>
      <c r="M71">
        <f t="shared" si="7"/>
        <v>5.6766850977439196</v>
      </c>
      <c r="N71">
        <f t="shared" si="7"/>
        <v>5.8552743235714582</v>
      </c>
      <c r="O71">
        <f t="shared" si="7"/>
        <v>6.0149034699475656</v>
      </c>
      <c r="P71">
        <f t="shared" si="7"/>
        <v>6.1467716554706273</v>
      </c>
      <c r="Q71">
        <f t="shared" si="7"/>
        <v>6.3103107540348944</v>
      </c>
      <c r="R71">
        <f t="shared" si="7"/>
        <v>6.4288277238834208</v>
      </c>
      <c r="S71">
        <f t="shared" si="7"/>
        <v>6.4455765860783041</v>
      </c>
      <c r="T71">
        <f t="shared" si="7"/>
        <v>6.497231306620928</v>
      </c>
      <c r="U71">
        <f t="shared" si="7"/>
        <v>6.5450709398525007</v>
      </c>
      <c r="V71">
        <f t="shared" si="7"/>
        <v>6.575441303125972</v>
      </c>
      <c r="W71">
        <f t="shared" si="7"/>
        <v>6.7082157397096793</v>
      </c>
      <c r="X71">
        <f t="shared" si="7"/>
        <v>6.7876402539616887</v>
      </c>
      <c r="Y71">
        <f t="shared" si="7"/>
        <v>6.8080914962207055</v>
      </c>
      <c r="Z71">
        <f t="shared" si="7"/>
        <v>6.9505762450949522</v>
      </c>
      <c r="AA71">
        <f t="shared" si="7"/>
        <v>7.033708439124899</v>
      </c>
      <c r="AB71">
        <f t="shared" si="7"/>
        <v>7.162326310171391</v>
      </c>
      <c r="AC71">
        <f t="shared" si="7"/>
        <v>7.160248645702727</v>
      </c>
      <c r="AD71">
        <f t="shared" si="7"/>
        <v>7.2557051475289391</v>
      </c>
      <c r="AE71">
        <f t="shared" si="7"/>
        <v>7.3624498631025501</v>
      </c>
      <c r="AF71">
        <f t="shared" si="7"/>
        <v>7.4030357780492988</v>
      </c>
      <c r="AG71">
        <f t="shared" si="7"/>
        <v>7.4619993339003168</v>
      </c>
      <c r="AH71">
        <f t="shared" si="7"/>
        <v>7.5367307749209242</v>
      </c>
      <c r="AI71">
        <f t="shared" si="7"/>
        <v>7.6178324719350714</v>
      </c>
      <c r="AJ71">
        <f t="shared" si="7"/>
        <v>7.7068134301201523</v>
      </c>
      <c r="AK71">
        <f t="shared" si="7"/>
        <v>7.6956684853026136</v>
      </c>
      <c r="AL71">
        <f t="shared" si="7"/>
        <v>7.7282714413449805</v>
      </c>
      <c r="AM71">
        <f t="shared" si="7"/>
        <v>7.7695765274550599</v>
      </c>
      <c r="AN71">
        <f t="shared" si="7"/>
        <v>7.7967868480437721</v>
      </c>
      <c r="AO71">
        <f t="shared" si="7"/>
        <v>7.833966990242339</v>
      </c>
    </row>
    <row r="72" spans="9:41" x14ac:dyDescent="0.25">
      <c r="I72" t="s">
        <v>71</v>
      </c>
      <c r="J72">
        <f>+J71*(100%+$M$41)</f>
        <v>9.1439498952335292</v>
      </c>
      <c r="K72">
        <f t="shared" ref="K72:AO72" si="8">+K71*(100%+$M$41)</f>
        <v>5.3784953212444906</v>
      </c>
      <c r="L72">
        <f t="shared" si="8"/>
        <v>4.9874123313804875</v>
      </c>
      <c r="M72">
        <f t="shared" si="8"/>
        <v>5.2226390972861303</v>
      </c>
      <c r="N72">
        <f t="shared" si="8"/>
        <v>5.3869439789382145</v>
      </c>
      <c r="O72">
        <f t="shared" si="8"/>
        <v>5.5338052908791573</v>
      </c>
      <c r="P72">
        <f t="shared" si="8"/>
        <v>5.6551260845364677</v>
      </c>
      <c r="Q72">
        <f t="shared" si="8"/>
        <v>5.8055846136587048</v>
      </c>
      <c r="R72">
        <f t="shared" si="8"/>
        <v>5.9146220800259677</v>
      </c>
      <c r="S72">
        <f t="shared" si="8"/>
        <v>5.9300312952682965</v>
      </c>
      <c r="T72">
        <f t="shared" si="8"/>
        <v>5.9775544462657884</v>
      </c>
      <c r="U72">
        <f t="shared" si="8"/>
        <v>6.0215676572530139</v>
      </c>
      <c r="V72">
        <f t="shared" si="8"/>
        <v>6.0495088665855254</v>
      </c>
      <c r="W72">
        <f t="shared" si="8"/>
        <v>6.1716634253962299</v>
      </c>
      <c r="X72">
        <f t="shared" si="8"/>
        <v>6.2447352210433689</v>
      </c>
      <c r="Y72">
        <f t="shared" si="8"/>
        <v>6.2635506838655823</v>
      </c>
      <c r="Z72">
        <f t="shared" si="8"/>
        <v>6.3946388818939317</v>
      </c>
      <c r="AA72">
        <f t="shared" si="8"/>
        <v>6.4711218009405647</v>
      </c>
      <c r="AB72">
        <f t="shared" si="8"/>
        <v>6.5894522544307677</v>
      </c>
      <c r="AC72">
        <f t="shared" si="8"/>
        <v>6.5875407706161377</v>
      </c>
      <c r="AD72">
        <f t="shared" si="8"/>
        <v>6.6753622456396293</v>
      </c>
      <c r="AE72">
        <f t="shared" si="8"/>
        <v>6.7735690539061277</v>
      </c>
      <c r="AF72">
        <f t="shared" si="8"/>
        <v>6.8109087305924847</v>
      </c>
      <c r="AG72">
        <f t="shared" si="8"/>
        <v>6.8651561244147929</v>
      </c>
      <c r="AH72">
        <f t="shared" si="8"/>
        <v>6.9339102192695297</v>
      </c>
      <c r="AI72">
        <f t="shared" si="8"/>
        <v>7.0085250492960665</v>
      </c>
      <c r="AJ72">
        <f t="shared" si="8"/>
        <v>7.0903889228648289</v>
      </c>
      <c r="AK72">
        <f t="shared" si="8"/>
        <v>7.0801353992786247</v>
      </c>
      <c r="AL72">
        <f t="shared" si="8"/>
        <v>7.1101306288857131</v>
      </c>
      <c r="AM72">
        <f t="shared" si="8"/>
        <v>7.1481319542932127</v>
      </c>
      <c r="AN72">
        <f t="shared" si="8"/>
        <v>7.1731658749193148</v>
      </c>
      <c r="AO72">
        <f t="shared" si="8"/>
        <v>7.2073721873966559</v>
      </c>
    </row>
    <row r="73" spans="9:41" x14ac:dyDescent="0.25">
      <c r="I73" t="s">
        <v>72</v>
      </c>
      <c r="J73">
        <f>+J71*(100%+$M$42)</f>
        <v>7.5540357537510729</v>
      </c>
      <c r="K73">
        <f t="shared" ref="K73:AO73" si="9">+K71*(100%+$M$42)</f>
        <v>4.4433036514387094</v>
      </c>
      <c r="L73">
        <f t="shared" si="9"/>
        <v>4.1202206378652741</v>
      </c>
      <c r="M73">
        <f t="shared" si="9"/>
        <v>4.3145470963705543</v>
      </c>
      <c r="N73">
        <f t="shared" si="9"/>
        <v>4.4502832896717299</v>
      </c>
      <c r="O73">
        <f t="shared" si="9"/>
        <v>4.5716089327423424</v>
      </c>
      <c r="P73">
        <f t="shared" si="9"/>
        <v>4.671834942668152</v>
      </c>
      <c r="Q73">
        <f t="shared" si="9"/>
        <v>4.7961323329063283</v>
      </c>
      <c r="R73">
        <f t="shared" si="9"/>
        <v>4.8862107923110649</v>
      </c>
      <c r="S73">
        <f t="shared" si="9"/>
        <v>4.8989407136482841</v>
      </c>
      <c r="T73">
        <f t="shared" si="9"/>
        <v>4.9382007255555118</v>
      </c>
      <c r="U73">
        <f t="shared" si="9"/>
        <v>4.9745610920540422</v>
      </c>
      <c r="V73">
        <f t="shared" si="9"/>
        <v>4.997643993504636</v>
      </c>
      <c r="W73">
        <f t="shared" si="9"/>
        <v>5.0985587967693338</v>
      </c>
      <c r="X73">
        <f t="shared" si="9"/>
        <v>5.1589251552067319</v>
      </c>
      <c r="Y73">
        <f t="shared" si="9"/>
        <v>5.1744690591553377</v>
      </c>
      <c r="Z73">
        <f t="shared" si="9"/>
        <v>5.2827641554918934</v>
      </c>
      <c r="AA73">
        <f t="shared" si="9"/>
        <v>5.3459485245718996</v>
      </c>
      <c r="AB73">
        <f t="shared" si="9"/>
        <v>5.4437041429495245</v>
      </c>
      <c r="AC73">
        <f t="shared" si="9"/>
        <v>5.4421250204429636</v>
      </c>
      <c r="AD73">
        <f t="shared" si="9"/>
        <v>5.5146764418610115</v>
      </c>
      <c r="AE73">
        <f t="shared" si="9"/>
        <v>5.5958074355132865</v>
      </c>
      <c r="AF73">
        <f t="shared" si="9"/>
        <v>5.62665463567886</v>
      </c>
      <c r="AG73">
        <f t="shared" si="9"/>
        <v>5.671469705443748</v>
      </c>
      <c r="AH73">
        <f t="shared" si="9"/>
        <v>5.728269107966744</v>
      </c>
      <c r="AI73">
        <f t="shared" si="9"/>
        <v>5.789910204018061</v>
      </c>
      <c r="AJ73">
        <f t="shared" si="9"/>
        <v>5.8575399083541866</v>
      </c>
      <c r="AK73">
        <f t="shared" si="9"/>
        <v>5.8490692272306495</v>
      </c>
      <c r="AL73">
        <f t="shared" si="9"/>
        <v>5.8738490039671811</v>
      </c>
      <c r="AM73">
        <f t="shared" si="9"/>
        <v>5.9052428079695218</v>
      </c>
      <c r="AN73">
        <f t="shared" si="9"/>
        <v>5.9259239286704037</v>
      </c>
      <c r="AO73">
        <f t="shared" si="9"/>
        <v>5.9541825817052931</v>
      </c>
    </row>
    <row r="74" spans="9:41" x14ac:dyDescent="0.25">
      <c r="I74" t="s">
        <v>54</v>
      </c>
      <c r="J74">
        <v>9.9389069659747591</v>
      </c>
      <c r="K74">
        <v>5.8460911561473825</v>
      </c>
      <c r="L74">
        <v>5.4210081781380959</v>
      </c>
      <c r="M74">
        <v>5.6766850977439196</v>
      </c>
      <c r="N74">
        <v>5.8552743235714582</v>
      </c>
      <c r="O74">
        <v>6.0149034699475656</v>
      </c>
      <c r="P74">
        <v>6.1467716554706273</v>
      </c>
      <c r="Q74">
        <v>6.3103107540348944</v>
      </c>
      <c r="R74">
        <v>6.4288277238834208</v>
      </c>
      <c r="S74">
        <v>6.4455765860783041</v>
      </c>
      <c r="T74">
        <v>6.497231306620928</v>
      </c>
      <c r="U74">
        <v>6.5450709398525007</v>
      </c>
      <c r="V74">
        <v>6.575441303125972</v>
      </c>
      <c r="W74">
        <v>6.7082157397096793</v>
      </c>
      <c r="X74">
        <v>6.7876402539616887</v>
      </c>
      <c r="Y74">
        <v>6.8080914962207055</v>
      </c>
      <c r="Z74">
        <v>6.9505762450949522</v>
      </c>
      <c r="AA74">
        <v>7.033708439124899</v>
      </c>
      <c r="AB74">
        <v>7.162326310171391</v>
      </c>
      <c r="AC74">
        <v>7.160248645702727</v>
      </c>
      <c r="AD74">
        <v>7.2557051475289391</v>
      </c>
      <c r="AE74">
        <v>7.3624498631025501</v>
      </c>
      <c r="AF74">
        <v>7.4030357780492988</v>
      </c>
      <c r="AG74">
        <v>7.4619993339003168</v>
      </c>
      <c r="AH74">
        <v>7.5367307749209242</v>
      </c>
      <c r="AI74">
        <v>7.6178324719350714</v>
      </c>
      <c r="AJ74">
        <v>7.7068134301201523</v>
      </c>
      <c r="AK74">
        <v>7.6956684853026136</v>
      </c>
      <c r="AL74">
        <v>7.7282714413449805</v>
      </c>
      <c r="AM74">
        <v>7.7695765274550599</v>
      </c>
      <c r="AN74">
        <v>7.7967868480437721</v>
      </c>
      <c r="AO74">
        <v>7.833966990242339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17.38300558580886</v>
      </c>
      <c r="M75">
        <v>17.28621107143827</v>
      </c>
      <c r="N75">
        <v>17.155601403960137</v>
      </c>
      <c r="O75">
        <v>16.98494641470279</v>
      </c>
      <c r="P75">
        <v>16.876246207334837</v>
      </c>
      <c r="Q75">
        <v>16.920406990161165</v>
      </c>
      <c r="R75">
        <v>16.985671486129615</v>
      </c>
      <c r="S75">
        <v>17.031144254945236</v>
      </c>
      <c r="T75">
        <v>17.062236608536189</v>
      </c>
      <c r="U75">
        <v>17.556923900709059</v>
      </c>
      <c r="V75">
        <v>17.560057137041671</v>
      </c>
      <c r="W75">
        <v>17.658280616936338</v>
      </c>
      <c r="X75">
        <v>17.811220265783323</v>
      </c>
      <c r="Y75">
        <v>17.797161544279319</v>
      </c>
      <c r="Z75">
        <v>17.882674592652826</v>
      </c>
      <c r="AA75">
        <v>17.961041804961678</v>
      </c>
      <c r="AB75">
        <v>18.114989898074068</v>
      </c>
      <c r="AC75">
        <v>18.109143946667519</v>
      </c>
      <c r="AD75">
        <v>18.201862329317343</v>
      </c>
      <c r="AE75">
        <v>18.322149561294797</v>
      </c>
      <c r="AF75">
        <v>18.372165371526066</v>
      </c>
      <c r="AG75">
        <v>18.412237921300445</v>
      </c>
      <c r="AH75">
        <v>18.405956321971242</v>
      </c>
      <c r="AI75">
        <v>18.46254012970309</v>
      </c>
      <c r="AJ75">
        <v>18.555310951454715</v>
      </c>
      <c r="AK75">
        <v>18.486491689450713</v>
      </c>
      <c r="AL75">
        <v>18.518718542840244</v>
      </c>
      <c r="AM75">
        <v>18.577959601211433</v>
      </c>
      <c r="AN75">
        <v>18.566416948149612</v>
      </c>
      <c r="AO75">
        <v>18.554128046331392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20.996496188342999</v>
      </c>
      <c r="K81" s="25">
        <f t="shared" si="10"/>
        <v>16.800970020588</v>
      </c>
      <c r="L81" s="25">
        <f t="shared" ref="L81:L93" si="11">+P63*$A$30/1000000</f>
        <v>15.861653043444001</v>
      </c>
      <c r="M81" s="25">
        <f t="shared" ref="M81:M93" si="12">+U63*$A$30/1000000</f>
        <v>16.501408666469999</v>
      </c>
      <c r="N81" s="25">
        <f t="shared" ref="N81:N93" si="13">+Z63*$A$30/1000000</f>
        <v>16.807575357260998</v>
      </c>
      <c r="O81" s="25">
        <f t="shared" ref="O81:O93" si="14">+AE63*$A$30/1000000</f>
        <v>17.220629266776005</v>
      </c>
      <c r="P81" s="25">
        <f t="shared" ref="P81:P93" si="15">+AJ63*$A$30/1000000</f>
        <v>17.439773087529002</v>
      </c>
      <c r="Q81" s="25">
        <f t="shared" ref="Q81:Q93" si="16">+AO63*$A$30/1000000</f>
        <v>17.438661298188002</v>
      </c>
    </row>
    <row r="82" spans="9:17" x14ac:dyDescent="0.25">
      <c r="I82" t="s">
        <v>64</v>
      </c>
      <c r="J82" s="25">
        <f t="shared" si="10"/>
        <v>20.905036586927999</v>
      </c>
      <c r="K82" s="25">
        <f t="shared" si="10"/>
        <v>16.065957841245002</v>
      </c>
      <c r="L82" s="25">
        <f t="shared" si="11"/>
        <v>15.697280723669998</v>
      </c>
      <c r="M82" s="25">
        <f t="shared" si="12"/>
        <v>16.27499414151</v>
      </c>
      <c r="N82" s="25">
        <f t="shared" si="13"/>
        <v>16.401189340340999</v>
      </c>
      <c r="O82" s="25">
        <f t="shared" si="14"/>
        <v>16.633914430887</v>
      </c>
      <c r="P82" s="25">
        <f t="shared" si="15"/>
        <v>16.733439007154999</v>
      </c>
      <c r="Q82" s="25">
        <f t="shared" si="16"/>
        <v>16.827435914678997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9.1943784251280007</v>
      </c>
      <c r="L83" s="25">
        <f t="shared" si="11"/>
        <v>9.1138357799190004</v>
      </c>
      <c r="M83" s="25">
        <f t="shared" si="12"/>
        <v>9.6202240728750006</v>
      </c>
      <c r="N83" s="25">
        <f t="shared" si="13"/>
        <v>9.9838720734479978</v>
      </c>
      <c r="O83" s="25">
        <f t="shared" si="14"/>
        <v>10.420767371781</v>
      </c>
      <c r="P83" s="25">
        <f t="shared" si="15"/>
        <v>10.711293186438001</v>
      </c>
      <c r="Q83" s="25">
        <f t="shared" si="16"/>
        <v>10.917375141114</v>
      </c>
    </row>
    <row r="84" spans="9:17" x14ac:dyDescent="0.25">
      <c r="I84" t="s">
        <v>11</v>
      </c>
      <c r="J84" s="25">
        <f t="shared" si="10"/>
        <v>17.551159593552001</v>
      </c>
      <c r="K84" s="25">
        <f t="shared" si="10"/>
        <v>14.072073131025002</v>
      </c>
      <c r="L84" s="25">
        <f t="shared" si="11"/>
        <v>12.941376736509</v>
      </c>
      <c r="M84" s="25">
        <f t="shared" si="12"/>
        <v>13.627454071959001</v>
      </c>
      <c r="N84" s="25">
        <f t="shared" si="13"/>
        <v>13.724267891606999</v>
      </c>
      <c r="O84" s="25">
        <f t="shared" si="14"/>
        <v>13.898379031056001</v>
      </c>
      <c r="P84" s="25">
        <f t="shared" si="15"/>
        <v>14.022830246607001</v>
      </c>
      <c r="Q84" s="25">
        <f t="shared" si="16"/>
        <v>14.158405990287001</v>
      </c>
    </row>
    <row r="85" spans="9:17" x14ac:dyDescent="0.25">
      <c r="I85" t="s">
        <v>66</v>
      </c>
      <c r="J85" s="25">
        <f t="shared" si="10"/>
        <v>9.1459288635389999</v>
      </c>
      <c r="K85" s="25">
        <f t="shared" si="10"/>
        <v>6.5706295100940002</v>
      </c>
      <c r="L85" s="25">
        <f t="shared" si="11"/>
        <v>7.048325486826001</v>
      </c>
      <c r="M85" s="25">
        <f t="shared" si="12"/>
        <v>7.4524272647759995</v>
      </c>
      <c r="N85" s="25">
        <f t="shared" si="13"/>
        <v>7.4661573418380005</v>
      </c>
      <c r="O85" s="25">
        <f t="shared" si="14"/>
        <v>7.3779165269550004</v>
      </c>
      <c r="P85" s="25">
        <f t="shared" si="15"/>
        <v>7.0998848359920004</v>
      </c>
      <c r="Q85" s="25">
        <f t="shared" si="16"/>
        <v>6.9238704800070003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14.985124420878694</v>
      </c>
      <c r="L86" s="25">
        <f t="shared" si="11"/>
        <v>16.817830628094004</v>
      </c>
      <c r="M86" s="25">
        <f t="shared" si="12"/>
        <v>19.685127241940332</v>
      </c>
      <c r="N86" s="25">
        <f t="shared" si="13"/>
        <v>20.70291143663777</v>
      </c>
      <c r="O86" s="25">
        <f t="shared" si="14"/>
        <v>22.056181233953279</v>
      </c>
      <c r="P86" s="25">
        <f t="shared" si="15"/>
        <v>22.660588635791161</v>
      </c>
      <c r="Q86" s="25">
        <f t="shared" si="16"/>
        <v>22.956590844506614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20.762217418713881</v>
      </c>
      <c r="L87" s="25">
        <f t="shared" si="11"/>
        <v>20.285771846776306</v>
      </c>
      <c r="M87" s="25">
        <f t="shared" si="12"/>
        <v>21.032357372857387</v>
      </c>
      <c r="N87" s="25">
        <f t="shared" si="13"/>
        <v>21.1954408429634</v>
      </c>
      <c r="O87" s="25">
        <f t="shared" si="14"/>
        <v>21.496194086339983</v>
      </c>
      <c r="P87" s="25">
        <f t="shared" si="15"/>
        <v>21.624810811928342</v>
      </c>
      <c r="Q87" s="25">
        <f t="shared" si="16"/>
        <v>21.746284069233294</v>
      </c>
    </row>
    <row r="88" spans="9:17" x14ac:dyDescent="0.25">
      <c r="I88" t="s">
        <v>69</v>
      </c>
      <c r="J88" s="25">
        <f t="shared" si="10"/>
        <v>4.7689696700100006</v>
      </c>
      <c r="K88" s="25">
        <f t="shared" si="10"/>
        <v>4.5224329901400004</v>
      </c>
      <c r="L88" s="25">
        <f t="shared" si="11"/>
        <v>4.9892669840520005</v>
      </c>
      <c r="M88" s="25">
        <f t="shared" si="12"/>
        <v>5.3724049455960001</v>
      </c>
      <c r="N88" s="25">
        <f t="shared" si="13"/>
        <v>5.4102105222750003</v>
      </c>
      <c r="O88" s="25">
        <f t="shared" si="14"/>
        <v>5.5797465490649998</v>
      </c>
      <c r="P88" s="25">
        <f t="shared" si="15"/>
        <v>5.6580807806640001</v>
      </c>
      <c r="Q88" s="25">
        <f t="shared" si="16"/>
        <v>5.7504237475230005</v>
      </c>
    </row>
    <row r="89" spans="9:17" x14ac:dyDescent="0.25">
      <c r="I89" t="s">
        <v>70</v>
      </c>
      <c r="J89" s="25">
        <f t="shared" si="10"/>
        <v>9.4202649837692984</v>
      </c>
      <c r="K89" s="25">
        <f t="shared" si="10"/>
        <v>5.5410245813461438</v>
      </c>
      <c r="L89" s="25">
        <f t="shared" si="11"/>
        <v>5.8260146701732038</v>
      </c>
      <c r="M89" s="25">
        <f t="shared" si="12"/>
        <v>6.2035295029981778</v>
      </c>
      <c r="N89" s="25">
        <f t="shared" si="13"/>
        <v>6.5878743248971627</v>
      </c>
      <c r="O89" s="25">
        <f t="shared" si="14"/>
        <v>6.9782551418962697</v>
      </c>
      <c r="P89" s="25">
        <f t="shared" si="15"/>
        <v>7.3046487848961918</v>
      </c>
      <c r="Q89" s="25">
        <f t="shared" si="16"/>
        <v>7.4251670907905236</v>
      </c>
    </row>
    <row r="90" spans="9:17" x14ac:dyDescent="0.25">
      <c r="I90" t="s">
        <v>71</v>
      </c>
      <c r="J90" s="25">
        <f t="shared" si="10"/>
        <v>8.6667911578505574</v>
      </c>
      <c r="K90" s="25">
        <f t="shared" si="10"/>
        <v>5.0978292998959898</v>
      </c>
      <c r="L90" s="25">
        <f t="shared" si="11"/>
        <v>5.3600246400671017</v>
      </c>
      <c r="M90" s="25">
        <f t="shared" si="12"/>
        <v>5.7073441921945802</v>
      </c>
      <c r="N90" s="25">
        <f t="shared" si="13"/>
        <v>6.060947441120061</v>
      </c>
      <c r="O90" s="25">
        <f t="shared" si="14"/>
        <v>6.4201038999661444</v>
      </c>
      <c r="P90" s="25">
        <f t="shared" si="15"/>
        <v>6.7203911577029727</v>
      </c>
      <c r="Q90" s="25">
        <f t="shared" si="16"/>
        <v>6.8312698845417357</v>
      </c>
    </row>
    <row r="91" spans="9:17" x14ac:dyDescent="0.25">
      <c r="I91" t="s">
        <v>72</v>
      </c>
      <c r="J91" s="25">
        <f t="shared" si="10"/>
        <v>7.1598435060130807</v>
      </c>
      <c r="K91" s="25">
        <f t="shared" si="10"/>
        <v>4.2114387369956834</v>
      </c>
      <c r="L91" s="25">
        <f t="shared" si="11"/>
        <v>4.4280445798549</v>
      </c>
      <c r="M91" s="25">
        <f t="shared" si="12"/>
        <v>4.7149735705873868</v>
      </c>
      <c r="N91" s="25">
        <f t="shared" si="13"/>
        <v>5.0070936735658602</v>
      </c>
      <c r="O91" s="25">
        <f t="shared" si="14"/>
        <v>5.3038014161058964</v>
      </c>
      <c r="P91" s="25">
        <f t="shared" si="15"/>
        <v>5.5518759033165397</v>
      </c>
      <c r="Q91" s="25">
        <f t="shared" si="16"/>
        <v>5.643475472044166</v>
      </c>
    </row>
    <row r="92" spans="9:17" x14ac:dyDescent="0.25">
      <c r="I92" t="s">
        <v>54</v>
      </c>
      <c r="J92" s="25">
        <f t="shared" si="10"/>
        <v>9.4202649837692984</v>
      </c>
      <c r="K92" s="25">
        <f t="shared" si="10"/>
        <v>5.5410245813461438</v>
      </c>
      <c r="L92" s="25">
        <f t="shared" si="11"/>
        <v>5.8260146701732038</v>
      </c>
      <c r="M92" s="25">
        <f t="shared" si="12"/>
        <v>6.2035295029981778</v>
      </c>
      <c r="N92" s="25">
        <f t="shared" si="13"/>
        <v>6.5878743248971627</v>
      </c>
      <c r="O92" s="25">
        <f t="shared" si="14"/>
        <v>6.9782551418962697</v>
      </c>
      <c r="P92" s="25">
        <f t="shared" si="15"/>
        <v>7.3046487848961918</v>
      </c>
      <c r="Q92" s="25">
        <f t="shared" si="16"/>
        <v>7.4251670907905236</v>
      </c>
    </row>
    <row r="93" spans="9:17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15.995593051497483</v>
      </c>
      <c r="M93" s="25">
        <f t="shared" si="12"/>
        <v>16.640750940798355</v>
      </c>
      <c r="N93" s="25">
        <f t="shared" si="13"/>
        <v>16.949502984384424</v>
      </c>
      <c r="O93" s="25">
        <f t="shared" si="14"/>
        <v>17.366044830737749</v>
      </c>
      <c r="P93" s="25">
        <f t="shared" si="15"/>
        <v>17.587039160074951</v>
      </c>
      <c r="Q93" s="25">
        <f t="shared" si="16"/>
        <v>17.585917982489683</v>
      </c>
    </row>
    <row r="98" spans="2:22" x14ac:dyDescent="0.25">
      <c r="M98" s="32" t="s">
        <v>87</v>
      </c>
    </row>
    <row r="99" spans="2:22" ht="23.25" x14ac:dyDescent="0.35">
      <c r="B99" s="41" t="s">
        <v>46</v>
      </c>
      <c r="C99" s="41"/>
      <c r="D99" s="41"/>
      <c r="E99" s="40">
        <v>0.05</v>
      </c>
      <c r="I99" s="33" t="s">
        <v>88</v>
      </c>
      <c r="J99" s="33" t="s">
        <v>89</v>
      </c>
      <c r="K99" s="33" t="s">
        <v>90</v>
      </c>
      <c r="L99" s="33" t="s">
        <v>91</v>
      </c>
      <c r="M99" s="33" t="s">
        <v>92</v>
      </c>
      <c r="N99" s="34" t="s">
        <v>93</v>
      </c>
      <c r="O99" s="34" t="s">
        <v>94</v>
      </c>
      <c r="P99" s="35" t="s">
        <v>95</v>
      </c>
      <c r="Q99" s="36" t="s">
        <v>96</v>
      </c>
      <c r="R99" s="35" t="s">
        <v>97</v>
      </c>
      <c r="S99" s="35" t="s">
        <v>98</v>
      </c>
      <c r="T99" s="35" t="s">
        <v>99</v>
      </c>
      <c r="U99" s="35" t="s">
        <v>100</v>
      </c>
      <c r="V99" s="36" t="s">
        <v>101</v>
      </c>
    </row>
    <row r="100" spans="2:22" x14ac:dyDescent="0.25">
      <c r="B100" s="41"/>
      <c r="C100" s="41"/>
      <c r="D100" s="41"/>
      <c r="K100" t="s">
        <v>102</v>
      </c>
      <c r="L100">
        <v>2019</v>
      </c>
      <c r="O100" cm="1">
        <f t="array" ref="O100:O107">+TRANSPOSE(J81:Q81)</f>
        <v>20.996496188342999</v>
      </c>
      <c r="Q100" t="s">
        <v>103</v>
      </c>
    </row>
    <row r="101" spans="2:22" x14ac:dyDescent="0.25">
      <c r="B101" s="41"/>
      <c r="C101" s="41"/>
      <c r="D101" s="41"/>
      <c r="K101" t="s">
        <v>102</v>
      </c>
      <c r="L101">
        <v>2020</v>
      </c>
      <c r="O101">
        <v>16.800970020588</v>
      </c>
      <c r="Q101" t="s">
        <v>103</v>
      </c>
    </row>
    <row r="102" spans="2:22" x14ac:dyDescent="0.25">
      <c r="K102" t="s">
        <v>102</v>
      </c>
      <c r="L102">
        <v>2025</v>
      </c>
      <c r="O102">
        <v>15.861653043444001</v>
      </c>
      <c r="Q102" t="s">
        <v>103</v>
      </c>
    </row>
    <row r="103" spans="2:22" x14ac:dyDescent="0.25">
      <c r="K103" t="s">
        <v>102</v>
      </c>
      <c r="L103">
        <v>2030</v>
      </c>
      <c r="O103">
        <v>16.501408666469999</v>
      </c>
      <c r="Q103" t="s">
        <v>103</v>
      </c>
    </row>
    <row r="104" spans="2:22" x14ac:dyDescent="0.25">
      <c r="K104" t="s">
        <v>102</v>
      </c>
      <c r="L104">
        <v>2035</v>
      </c>
      <c r="O104">
        <v>16.807575357260998</v>
      </c>
      <c r="Q104" t="s">
        <v>103</v>
      </c>
    </row>
    <row r="105" spans="2:22" x14ac:dyDescent="0.25">
      <c r="K105" t="s">
        <v>102</v>
      </c>
      <c r="L105">
        <v>2040</v>
      </c>
      <c r="O105">
        <v>17.220629266776005</v>
      </c>
      <c r="Q105" t="s">
        <v>103</v>
      </c>
    </row>
    <row r="106" spans="2:22" x14ac:dyDescent="0.25">
      <c r="K106" t="s">
        <v>102</v>
      </c>
      <c r="L106">
        <v>2045</v>
      </c>
      <c r="O106">
        <v>17.439773087529002</v>
      </c>
      <c r="Q106" t="s">
        <v>103</v>
      </c>
    </row>
    <row r="107" spans="2:22" x14ac:dyDescent="0.25">
      <c r="K107" s="37" t="s">
        <v>102</v>
      </c>
      <c r="L107" s="37">
        <v>2050</v>
      </c>
      <c r="M107" s="37"/>
      <c r="N107" s="37"/>
      <c r="O107" s="37">
        <v>17.438661298188002</v>
      </c>
      <c r="P107" s="37"/>
      <c r="Q107" s="37" t="s">
        <v>103</v>
      </c>
      <c r="R107" s="37"/>
    </row>
    <row r="108" spans="2:22" x14ac:dyDescent="0.25">
      <c r="K108" t="s">
        <v>102</v>
      </c>
      <c r="L108">
        <v>2019</v>
      </c>
      <c r="O108" cm="1">
        <f t="array" ref="O108:O115">+TRANSPOSE(J82:Q82)</f>
        <v>20.905036586927999</v>
      </c>
      <c r="Q108" t="s">
        <v>104</v>
      </c>
    </row>
    <row r="109" spans="2:22" x14ac:dyDescent="0.25">
      <c r="K109" t="s">
        <v>102</v>
      </c>
      <c r="L109">
        <v>2020</v>
      </c>
      <c r="O109">
        <v>16.065957841245002</v>
      </c>
      <c r="Q109" t="s">
        <v>104</v>
      </c>
    </row>
    <row r="110" spans="2:22" x14ac:dyDescent="0.25">
      <c r="K110" t="s">
        <v>102</v>
      </c>
      <c r="L110">
        <v>2025</v>
      </c>
      <c r="O110">
        <v>15.697280723669998</v>
      </c>
      <c r="Q110" t="s">
        <v>104</v>
      </c>
    </row>
    <row r="111" spans="2:22" x14ac:dyDescent="0.25">
      <c r="K111" t="s">
        <v>102</v>
      </c>
      <c r="L111">
        <v>2030</v>
      </c>
      <c r="O111">
        <v>16.27499414151</v>
      </c>
      <c r="Q111" t="s">
        <v>104</v>
      </c>
    </row>
    <row r="112" spans="2:22" x14ac:dyDescent="0.25">
      <c r="K112" t="s">
        <v>102</v>
      </c>
      <c r="L112">
        <v>2035</v>
      </c>
      <c r="O112">
        <v>16.401189340340999</v>
      </c>
      <c r="Q112" t="s">
        <v>104</v>
      </c>
    </row>
    <row r="113" spans="11:18" x14ac:dyDescent="0.25">
      <c r="K113" t="s">
        <v>102</v>
      </c>
      <c r="L113">
        <v>2040</v>
      </c>
      <c r="O113">
        <v>16.633914430887</v>
      </c>
      <c r="Q113" t="s">
        <v>104</v>
      </c>
    </row>
    <row r="114" spans="11:18" x14ac:dyDescent="0.25">
      <c r="K114" t="s">
        <v>102</v>
      </c>
      <c r="L114">
        <v>2045</v>
      </c>
      <c r="O114">
        <v>16.733439007154999</v>
      </c>
      <c r="Q114" t="s">
        <v>104</v>
      </c>
    </row>
    <row r="115" spans="11:18" x14ac:dyDescent="0.25">
      <c r="K115" s="37" t="s">
        <v>102</v>
      </c>
      <c r="L115" s="37">
        <v>2050</v>
      </c>
      <c r="M115" s="37"/>
      <c r="N115" s="37"/>
      <c r="O115" s="37">
        <v>16.827435914678997</v>
      </c>
      <c r="P115" s="37"/>
      <c r="Q115" s="37" t="s">
        <v>104</v>
      </c>
      <c r="R115" s="37"/>
    </row>
    <row r="116" spans="11:18" x14ac:dyDescent="0.25">
      <c r="K116" t="s">
        <v>102</v>
      </c>
      <c r="L116">
        <v>2019</v>
      </c>
      <c r="O116" cm="1">
        <f t="array" ref="O116:O123">+TRANSPOSE(J83:Q83)</f>
        <v>13.877034192216</v>
      </c>
      <c r="Q116" t="s">
        <v>105</v>
      </c>
    </row>
    <row r="117" spans="11:18" x14ac:dyDescent="0.25">
      <c r="K117" t="s">
        <v>102</v>
      </c>
      <c r="L117">
        <v>2020</v>
      </c>
      <c r="O117">
        <v>9.1943784251280007</v>
      </c>
      <c r="Q117" t="s">
        <v>105</v>
      </c>
    </row>
    <row r="118" spans="11:18" x14ac:dyDescent="0.25">
      <c r="K118" t="s">
        <v>102</v>
      </c>
      <c r="L118">
        <v>2025</v>
      </c>
      <c r="O118">
        <v>9.1138357799190004</v>
      </c>
      <c r="Q118" t="s">
        <v>105</v>
      </c>
    </row>
    <row r="119" spans="11:18" x14ac:dyDescent="0.25">
      <c r="K119" t="s">
        <v>102</v>
      </c>
      <c r="L119">
        <v>2030</v>
      </c>
      <c r="O119">
        <v>9.6202240728750006</v>
      </c>
      <c r="Q119" t="s">
        <v>105</v>
      </c>
    </row>
    <row r="120" spans="11:18" x14ac:dyDescent="0.25">
      <c r="K120" t="s">
        <v>102</v>
      </c>
      <c r="L120">
        <v>2035</v>
      </c>
      <c r="O120">
        <v>9.9838720734479978</v>
      </c>
      <c r="Q120" t="s">
        <v>105</v>
      </c>
    </row>
    <row r="121" spans="11:18" x14ac:dyDescent="0.25">
      <c r="K121" t="s">
        <v>102</v>
      </c>
      <c r="L121">
        <v>2040</v>
      </c>
      <c r="O121">
        <v>10.420767371781</v>
      </c>
      <c r="Q121" t="s">
        <v>105</v>
      </c>
    </row>
    <row r="122" spans="11:18" x14ac:dyDescent="0.25">
      <c r="K122" t="s">
        <v>102</v>
      </c>
      <c r="L122">
        <v>2045</v>
      </c>
      <c r="O122">
        <v>10.711293186438001</v>
      </c>
      <c r="Q122" t="s">
        <v>105</v>
      </c>
    </row>
    <row r="123" spans="11:18" x14ac:dyDescent="0.25">
      <c r="K123" s="37" t="s">
        <v>102</v>
      </c>
      <c r="L123" s="37">
        <v>2050</v>
      </c>
      <c r="M123" s="37"/>
      <c r="N123" s="37"/>
      <c r="O123" s="37">
        <v>10.917375141114</v>
      </c>
      <c r="P123" s="37"/>
      <c r="Q123" s="37" t="s">
        <v>105</v>
      </c>
      <c r="R123" s="37"/>
    </row>
    <row r="124" spans="11:18" x14ac:dyDescent="0.25">
      <c r="K124" t="s">
        <v>102</v>
      </c>
      <c r="L124">
        <v>2019</v>
      </c>
      <c r="O124" cm="1">
        <f t="array" ref="O124:O131">+TRANSPOSE(J84:Q84)</f>
        <v>17.551159593552001</v>
      </c>
      <c r="Q124" t="s">
        <v>106</v>
      </c>
    </row>
    <row r="125" spans="11:18" x14ac:dyDescent="0.25">
      <c r="K125" t="s">
        <v>102</v>
      </c>
      <c r="L125">
        <v>2020</v>
      </c>
      <c r="O125">
        <v>14.072073131025002</v>
      </c>
      <c r="Q125" t="s">
        <v>106</v>
      </c>
    </row>
    <row r="126" spans="11:18" x14ac:dyDescent="0.25">
      <c r="K126" t="s">
        <v>102</v>
      </c>
      <c r="L126">
        <v>2025</v>
      </c>
      <c r="O126">
        <v>12.941376736509</v>
      </c>
      <c r="Q126" t="s">
        <v>106</v>
      </c>
    </row>
    <row r="127" spans="11:18" x14ac:dyDescent="0.25">
      <c r="K127" t="s">
        <v>102</v>
      </c>
      <c r="L127">
        <v>2030</v>
      </c>
      <c r="O127">
        <v>13.627454071959001</v>
      </c>
      <c r="Q127" t="s">
        <v>106</v>
      </c>
    </row>
    <row r="128" spans="11:18" x14ac:dyDescent="0.25">
      <c r="K128" t="s">
        <v>102</v>
      </c>
      <c r="L128">
        <v>2035</v>
      </c>
      <c r="O128">
        <v>13.724267891606999</v>
      </c>
      <c r="Q128" t="s">
        <v>106</v>
      </c>
    </row>
    <row r="129" spans="11:18" x14ac:dyDescent="0.25">
      <c r="K129" t="s">
        <v>102</v>
      </c>
      <c r="L129">
        <v>2040</v>
      </c>
      <c r="O129">
        <v>13.898379031056001</v>
      </c>
      <c r="Q129" t="s">
        <v>106</v>
      </c>
    </row>
    <row r="130" spans="11:18" x14ac:dyDescent="0.25">
      <c r="K130" t="s">
        <v>102</v>
      </c>
      <c r="L130">
        <v>2045</v>
      </c>
      <c r="O130">
        <v>14.022830246607001</v>
      </c>
      <c r="Q130" t="s">
        <v>106</v>
      </c>
    </row>
    <row r="131" spans="11:18" x14ac:dyDescent="0.25">
      <c r="K131" s="37" t="s">
        <v>102</v>
      </c>
      <c r="L131" s="37">
        <v>2050</v>
      </c>
      <c r="M131" s="37"/>
      <c r="N131" s="37"/>
      <c r="O131" s="37">
        <v>14.158405990287001</v>
      </c>
      <c r="P131" s="37"/>
      <c r="Q131" s="37" t="s">
        <v>106</v>
      </c>
      <c r="R131" s="37"/>
    </row>
    <row r="132" spans="11:18" x14ac:dyDescent="0.25">
      <c r="K132" t="s">
        <v>102</v>
      </c>
      <c r="L132">
        <v>2019</v>
      </c>
      <c r="O132" cm="1">
        <f t="array" ref="O132:O139">+TRANSPOSE(J85:Q85)</f>
        <v>9.1459288635389999</v>
      </c>
      <c r="Q132" t="s">
        <v>107</v>
      </c>
    </row>
    <row r="133" spans="11:18" x14ac:dyDescent="0.25">
      <c r="K133" t="s">
        <v>102</v>
      </c>
      <c r="L133">
        <v>2020</v>
      </c>
      <c r="O133">
        <v>6.5706295100940002</v>
      </c>
      <c r="Q133" t="s">
        <v>107</v>
      </c>
    </row>
    <row r="134" spans="11:18" x14ac:dyDescent="0.25">
      <c r="K134" t="s">
        <v>102</v>
      </c>
      <c r="L134">
        <v>2025</v>
      </c>
      <c r="O134">
        <v>7.048325486826001</v>
      </c>
      <c r="Q134" t="s">
        <v>107</v>
      </c>
    </row>
    <row r="135" spans="11:18" x14ac:dyDescent="0.25">
      <c r="K135" t="s">
        <v>102</v>
      </c>
      <c r="L135">
        <v>2030</v>
      </c>
      <c r="O135">
        <v>7.4524272647759995</v>
      </c>
      <c r="Q135" t="s">
        <v>107</v>
      </c>
    </row>
    <row r="136" spans="11:18" x14ac:dyDescent="0.25">
      <c r="K136" t="s">
        <v>102</v>
      </c>
      <c r="L136">
        <v>2035</v>
      </c>
      <c r="O136">
        <v>7.4661573418380005</v>
      </c>
      <c r="Q136" t="s">
        <v>107</v>
      </c>
    </row>
    <row r="137" spans="11:18" x14ac:dyDescent="0.25">
      <c r="K137" t="s">
        <v>102</v>
      </c>
      <c r="L137">
        <v>2040</v>
      </c>
      <c r="O137">
        <v>7.3779165269550004</v>
      </c>
      <c r="Q137" t="s">
        <v>107</v>
      </c>
    </row>
    <row r="138" spans="11:18" x14ac:dyDescent="0.25">
      <c r="K138" t="s">
        <v>102</v>
      </c>
      <c r="L138">
        <v>2045</v>
      </c>
      <c r="O138">
        <v>7.0998848359920004</v>
      </c>
      <c r="Q138" t="s">
        <v>107</v>
      </c>
    </row>
    <row r="139" spans="11:18" x14ac:dyDescent="0.25">
      <c r="K139" s="37" t="s">
        <v>102</v>
      </c>
      <c r="L139" s="37">
        <v>2050</v>
      </c>
      <c r="M139" s="37"/>
      <c r="N139" s="37"/>
      <c r="O139" s="37">
        <v>6.9238704800070003</v>
      </c>
      <c r="P139" s="37"/>
      <c r="Q139" s="37" t="s">
        <v>107</v>
      </c>
      <c r="R139" s="37"/>
    </row>
    <row r="140" spans="11:18" x14ac:dyDescent="0.25">
      <c r="K140" t="s">
        <v>102</v>
      </c>
      <c r="L140">
        <v>2019</v>
      </c>
      <c r="O140" cm="1">
        <f t="array" ref="O140:O147">+TRANSPOSE(J86:Q86)</f>
        <v>15.484369752577541</v>
      </c>
      <c r="Q140" t="s">
        <v>108</v>
      </c>
    </row>
    <row r="141" spans="11:18" x14ac:dyDescent="0.25">
      <c r="K141" t="s">
        <v>102</v>
      </c>
      <c r="L141">
        <v>2020</v>
      </c>
      <c r="O141">
        <v>14.985124420878694</v>
      </c>
      <c r="Q141" t="s">
        <v>108</v>
      </c>
    </row>
    <row r="142" spans="11:18" x14ac:dyDescent="0.25">
      <c r="K142" t="s">
        <v>102</v>
      </c>
      <c r="L142">
        <v>2025</v>
      </c>
      <c r="O142">
        <v>16.817830628094004</v>
      </c>
      <c r="Q142" t="s">
        <v>108</v>
      </c>
    </row>
    <row r="143" spans="11:18" x14ac:dyDescent="0.25">
      <c r="K143" t="s">
        <v>102</v>
      </c>
      <c r="L143">
        <v>2030</v>
      </c>
      <c r="O143">
        <v>19.685127241940332</v>
      </c>
      <c r="Q143" t="s">
        <v>108</v>
      </c>
    </row>
    <row r="144" spans="11:18" x14ac:dyDescent="0.25">
      <c r="K144" t="s">
        <v>102</v>
      </c>
      <c r="L144">
        <v>2035</v>
      </c>
      <c r="O144">
        <v>20.70291143663777</v>
      </c>
      <c r="Q144" t="s">
        <v>108</v>
      </c>
    </row>
    <row r="145" spans="11:18" x14ac:dyDescent="0.25">
      <c r="K145" t="s">
        <v>102</v>
      </c>
      <c r="L145">
        <v>2040</v>
      </c>
      <c r="O145">
        <v>22.056181233953279</v>
      </c>
      <c r="Q145" t="s">
        <v>108</v>
      </c>
    </row>
    <row r="146" spans="11:18" x14ac:dyDescent="0.25">
      <c r="K146" t="s">
        <v>102</v>
      </c>
      <c r="L146">
        <v>2045</v>
      </c>
      <c r="O146">
        <v>22.660588635791161</v>
      </c>
      <c r="Q146" t="s">
        <v>108</v>
      </c>
    </row>
    <row r="147" spans="11:18" x14ac:dyDescent="0.25">
      <c r="K147" s="37" t="s">
        <v>102</v>
      </c>
      <c r="L147" s="37">
        <v>2050</v>
      </c>
      <c r="M147" s="37"/>
      <c r="N147" s="37"/>
      <c r="O147" s="37">
        <v>22.956590844506614</v>
      </c>
      <c r="P147" s="37"/>
      <c r="Q147" s="37" t="s">
        <v>108</v>
      </c>
      <c r="R147" s="37"/>
    </row>
    <row r="148" spans="11:18" x14ac:dyDescent="0.25">
      <c r="K148" t="s">
        <v>102</v>
      </c>
      <c r="L148">
        <v>2019</v>
      </c>
      <c r="O148" cm="1">
        <f t="array" ref="O148:O155">+TRANSPOSE(J87:Q87)</f>
        <v>27.015813128159731</v>
      </c>
      <c r="Q148" t="s">
        <v>109</v>
      </c>
    </row>
    <row r="149" spans="11:18" x14ac:dyDescent="0.25">
      <c r="K149" t="s">
        <v>102</v>
      </c>
      <c r="L149">
        <v>2020</v>
      </c>
      <c r="O149">
        <v>20.762217418713881</v>
      </c>
      <c r="Q149" t="s">
        <v>109</v>
      </c>
    </row>
    <row r="150" spans="11:18" x14ac:dyDescent="0.25">
      <c r="K150" t="s">
        <v>102</v>
      </c>
      <c r="L150">
        <v>2025</v>
      </c>
      <c r="O150">
        <v>20.285771846776306</v>
      </c>
      <c r="Q150" t="s">
        <v>109</v>
      </c>
    </row>
    <row r="151" spans="11:18" x14ac:dyDescent="0.25">
      <c r="K151" t="s">
        <v>102</v>
      </c>
      <c r="L151">
        <v>2030</v>
      </c>
      <c r="O151">
        <v>21.032357372857387</v>
      </c>
      <c r="Q151" t="s">
        <v>109</v>
      </c>
    </row>
    <row r="152" spans="11:18" x14ac:dyDescent="0.25">
      <c r="K152" t="s">
        <v>102</v>
      </c>
      <c r="L152">
        <v>2035</v>
      </c>
      <c r="O152">
        <v>21.1954408429634</v>
      </c>
      <c r="Q152" t="s">
        <v>109</v>
      </c>
    </row>
    <row r="153" spans="11:18" x14ac:dyDescent="0.25">
      <c r="K153" t="s">
        <v>102</v>
      </c>
      <c r="L153">
        <v>2040</v>
      </c>
      <c r="O153">
        <v>21.496194086339983</v>
      </c>
      <c r="Q153" t="s">
        <v>109</v>
      </c>
    </row>
    <row r="154" spans="11:18" x14ac:dyDescent="0.25">
      <c r="K154" t="s">
        <v>102</v>
      </c>
      <c r="L154">
        <v>2045</v>
      </c>
      <c r="O154">
        <v>21.624810811928342</v>
      </c>
      <c r="Q154" t="s">
        <v>109</v>
      </c>
    </row>
    <row r="155" spans="11:18" x14ac:dyDescent="0.25">
      <c r="K155" s="37" t="s">
        <v>102</v>
      </c>
      <c r="L155" s="37">
        <v>2050</v>
      </c>
      <c r="M155" s="37"/>
      <c r="N155" s="37"/>
      <c r="O155" s="37">
        <v>21.746284069233294</v>
      </c>
      <c r="P155" s="37"/>
      <c r="Q155" s="37" t="s">
        <v>109</v>
      </c>
      <c r="R155" s="37"/>
    </row>
    <row r="156" spans="11:18" x14ac:dyDescent="0.25">
      <c r="K156" t="s">
        <v>102</v>
      </c>
      <c r="L156">
        <v>2019</v>
      </c>
      <c r="O156" cm="1">
        <f t="array" ref="O156:O163">+TRANSPOSE(J88:Q88)</f>
        <v>4.7689696700100006</v>
      </c>
      <c r="Q156" t="s">
        <v>110</v>
      </c>
    </row>
    <row r="157" spans="11:18" x14ac:dyDescent="0.25">
      <c r="K157" t="s">
        <v>102</v>
      </c>
      <c r="L157">
        <v>2020</v>
      </c>
      <c r="O157">
        <v>4.5224329901400004</v>
      </c>
      <c r="Q157" t="s">
        <v>110</v>
      </c>
    </row>
    <row r="158" spans="11:18" x14ac:dyDescent="0.25">
      <c r="K158" t="s">
        <v>102</v>
      </c>
      <c r="L158">
        <v>2025</v>
      </c>
      <c r="O158">
        <v>4.9892669840520005</v>
      </c>
      <c r="Q158" t="s">
        <v>110</v>
      </c>
    </row>
    <row r="159" spans="11:18" x14ac:dyDescent="0.25">
      <c r="K159" t="s">
        <v>102</v>
      </c>
      <c r="L159">
        <v>2030</v>
      </c>
      <c r="O159">
        <v>5.3724049455960001</v>
      </c>
      <c r="Q159" t="s">
        <v>110</v>
      </c>
    </row>
    <row r="160" spans="11:18" x14ac:dyDescent="0.25">
      <c r="K160" t="s">
        <v>102</v>
      </c>
      <c r="L160">
        <v>2035</v>
      </c>
      <c r="O160">
        <v>5.4102105222750003</v>
      </c>
      <c r="Q160" t="s">
        <v>110</v>
      </c>
    </row>
    <row r="161" spans="11:18" x14ac:dyDescent="0.25">
      <c r="K161" t="s">
        <v>102</v>
      </c>
      <c r="L161">
        <v>2040</v>
      </c>
      <c r="O161">
        <v>5.5797465490649998</v>
      </c>
      <c r="Q161" t="s">
        <v>110</v>
      </c>
    </row>
    <row r="162" spans="11:18" x14ac:dyDescent="0.25">
      <c r="K162" t="s">
        <v>102</v>
      </c>
      <c r="L162">
        <v>2045</v>
      </c>
      <c r="O162">
        <v>5.6580807806640001</v>
      </c>
      <c r="Q162" t="s">
        <v>110</v>
      </c>
    </row>
    <row r="163" spans="11:18" x14ac:dyDescent="0.25">
      <c r="K163" s="37" t="s">
        <v>102</v>
      </c>
      <c r="L163" s="37">
        <v>2050</v>
      </c>
      <c r="M163" s="37"/>
      <c r="N163" s="37"/>
      <c r="O163" s="37">
        <v>5.7504237475230005</v>
      </c>
      <c r="P163" s="37"/>
      <c r="Q163" s="37" t="s">
        <v>110</v>
      </c>
      <c r="R163" s="37"/>
    </row>
    <row r="164" spans="11:18" x14ac:dyDescent="0.25">
      <c r="K164" t="s">
        <v>102</v>
      </c>
      <c r="L164">
        <v>2019</v>
      </c>
      <c r="O164" cm="1">
        <f t="array" ref="O164:O171">+TRANSPOSE(J89:Q89)</f>
        <v>9.4202649837692984</v>
      </c>
      <c r="Q164" t="s">
        <v>111</v>
      </c>
    </row>
    <row r="165" spans="11:18" x14ac:dyDescent="0.25">
      <c r="K165" t="s">
        <v>102</v>
      </c>
      <c r="L165">
        <v>2020</v>
      </c>
      <c r="O165">
        <v>5.5410245813461438</v>
      </c>
      <c r="Q165" t="s">
        <v>111</v>
      </c>
    </row>
    <row r="166" spans="11:18" x14ac:dyDescent="0.25">
      <c r="K166" t="s">
        <v>102</v>
      </c>
      <c r="L166">
        <v>2025</v>
      </c>
      <c r="O166">
        <v>5.8260146701732038</v>
      </c>
      <c r="Q166" t="s">
        <v>111</v>
      </c>
    </row>
    <row r="167" spans="11:18" x14ac:dyDescent="0.25">
      <c r="K167" t="s">
        <v>102</v>
      </c>
      <c r="L167">
        <v>2030</v>
      </c>
      <c r="O167">
        <v>6.2035295029981778</v>
      </c>
      <c r="Q167" t="s">
        <v>111</v>
      </c>
    </row>
    <row r="168" spans="11:18" x14ac:dyDescent="0.25">
      <c r="K168" t="s">
        <v>102</v>
      </c>
      <c r="L168">
        <v>2035</v>
      </c>
      <c r="O168">
        <v>6.5878743248971627</v>
      </c>
      <c r="Q168" t="s">
        <v>111</v>
      </c>
    </row>
    <row r="169" spans="11:18" x14ac:dyDescent="0.25">
      <c r="K169" t="s">
        <v>102</v>
      </c>
      <c r="L169">
        <v>2040</v>
      </c>
      <c r="O169">
        <v>6.9782551418962697</v>
      </c>
      <c r="Q169" t="s">
        <v>111</v>
      </c>
    </row>
    <row r="170" spans="11:18" x14ac:dyDescent="0.25">
      <c r="K170" t="s">
        <v>102</v>
      </c>
      <c r="L170">
        <v>2045</v>
      </c>
      <c r="O170">
        <v>7.3046487848961918</v>
      </c>
      <c r="Q170" t="s">
        <v>111</v>
      </c>
    </row>
    <row r="171" spans="11:18" x14ac:dyDescent="0.25">
      <c r="K171" s="37" t="s">
        <v>102</v>
      </c>
      <c r="L171" s="37">
        <v>2050</v>
      </c>
      <c r="M171" s="37"/>
      <c r="N171" s="37"/>
      <c r="O171" s="37">
        <v>7.4251670907905236</v>
      </c>
      <c r="P171" s="37"/>
      <c r="Q171" s="37" t="s">
        <v>111</v>
      </c>
      <c r="R171" s="37"/>
    </row>
    <row r="172" spans="11:18" x14ac:dyDescent="0.25">
      <c r="K172" t="s">
        <v>102</v>
      </c>
      <c r="L172">
        <v>2019</v>
      </c>
      <c r="O172" cm="1">
        <f t="array" ref="O172:O179">+TRANSPOSE(J90:Q90)</f>
        <v>8.6667911578505574</v>
      </c>
      <c r="Q172" t="s">
        <v>112</v>
      </c>
    </row>
    <row r="173" spans="11:18" x14ac:dyDescent="0.25">
      <c r="K173" t="s">
        <v>102</v>
      </c>
      <c r="L173">
        <v>2020</v>
      </c>
      <c r="O173">
        <v>5.0978292998959898</v>
      </c>
      <c r="Q173" t="s">
        <v>112</v>
      </c>
    </row>
    <row r="174" spans="11:18" x14ac:dyDescent="0.25">
      <c r="K174" t="s">
        <v>102</v>
      </c>
      <c r="L174">
        <v>2025</v>
      </c>
      <c r="O174">
        <v>5.3600246400671017</v>
      </c>
      <c r="Q174" t="s">
        <v>112</v>
      </c>
    </row>
    <row r="175" spans="11:18" x14ac:dyDescent="0.25">
      <c r="K175" t="s">
        <v>102</v>
      </c>
      <c r="L175">
        <v>2030</v>
      </c>
      <c r="O175">
        <v>5.7073441921945802</v>
      </c>
      <c r="Q175" t="s">
        <v>112</v>
      </c>
    </row>
    <row r="176" spans="11:18" x14ac:dyDescent="0.25">
      <c r="K176" t="s">
        <v>102</v>
      </c>
      <c r="L176">
        <v>2035</v>
      </c>
      <c r="O176">
        <v>6.060947441120061</v>
      </c>
      <c r="Q176" t="s">
        <v>112</v>
      </c>
    </row>
    <row r="177" spans="11:18" x14ac:dyDescent="0.25">
      <c r="K177" t="s">
        <v>102</v>
      </c>
      <c r="L177">
        <v>2040</v>
      </c>
      <c r="O177">
        <v>6.4201038999661444</v>
      </c>
      <c r="Q177" t="s">
        <v>112</v>
      </c>
    </row>
    <row r="178" spans="11:18" x14ac:dyDescent="0.25">
      <c r="K178" t="s">
        <v>102</v>
      </c>
      <c r="L178">
        <v>2045</v>
      </c>
      <c r="O178">
        <v>6.7203911577029727</v>
      </c>
      <c r="Q178" t="s">
        <v>112</v>
      </c>
    </row>
    <row r="179" spans="11:18" x14ac:dyDescent="0.25">
      <c r="K179" s="37" t="s">
        <v>102</v>
      </c>
      <c r="L179" s="37">
        <v>2050</v>
      </c>
      <c r="M179" s="37"/>
      <c r="N179" s="37"/>
      <c r="O179" s="37">
        <v>6.8312698845417357</v>
      </c>
      <c r="P179" s="37"/>
      <c r="Q179" s="37" t="s">
        <v>112</v>
      </c>
      <c r="R179" s="37"/>
    </row>
    <row r="180" spans="11:18" x14ac:dyDescent="0.25">
      <c r="K180" t="s">
        <v>102</v>
      </c>
      <c r="L180">
        <v>2019</v>
      </c>
      <c r="O180" cm="1">
        <f t="array" ref="O180:O187">+TRANSPOSE(J91:Q91)</f>
        <v>7.1598435060130807</v>
      </c>
      <c r="Q180" t="s">
        <v>114</v>
      </c>
    </row>
    <row r="181" spans="11:18" x14ac:dyDescent="0.25">
      <c r="K181" t="s">
        <v>102</v>
      </c>
      <c r="L181">
        <v>2020</v>
      </c>
      <c r="O181">
        <v>4.2114387369956834</v>
      </c>
      <c r="Q181" t="s">
        <v>114</v>
      </c>
    </row>
    <row r="182" spans="11:18" x14ac:dyDescent="0.25">
      <c r="K182" t="s">
        <v>102</v>
      </c>
      <c r="L182">
        <v>2025</v>
      </c>
      <c r="O182">
        <v>4.4280445798549</v>
      </c>
      <c r="Q182" t="s">
        <v>114</v>
      </c>
    </row>
    <row r="183" spans="11:18" x14ac:dyDescent="0.25">
      <c r="K183" t="s">
        <v>102</v>
      </c>
      <c r="L183">
        <v>2030</v>
      </c>
      <c r="O183">
        <v>4.7149735705873868</v>
      </c>
      <c r="Q183" t="s">
        <v>114</v>
      </c>
    </row>
    <row r="184" spans="11:18" x14ac:dyDescent="0.25">
      <c r="K184" t="s">
        <v>102</v>
      </c>
      <c r="L184">
        <v>2035</v>
      </c>
      <c r="O184">
        <v>5.0070936735658602</v>
      </c>
      <c r="Q184" t="s">
        <v>114</v>
      </c>
    </row>
    <row r="185" spans="11:18" x14ac:dyDescent="0.25">
      <c r="K185" t="s">
        <v>102</v>
      </c>
      <c r="L185">
        <v>2040</v>
      </c>
      <c r="O185">
        <v>5.3038014161058964</v>
      </c>
      <c r="Q185" t="s">
        <v>114</v>
      </c>
    </row>
    <row r="186" spans="11:18" x14ac:dyDescent="0.25">
      <c r="K186" t="s">
        <v>102</v>
      </c>
      <c r="L186">
        <v>2045</v>
      </c>
      <c r="O186">
        <v>5.5518759033165397</v>
      </c>
      <c r="Q186" t="s">
        <v>114</v>
      </c>
    </row>
    <row r="187" spans="11:18" x14ac:dyDescent="0.25">
      <c r="K187" s="37" t="s">
        <v>102</v>
      </c>
      <c r="L187" s="37">
        <v>2050</v>
      </c>
      <c r="M187" s="37"/>
      <c r="N187" s="37"/>
      <c r="O187" s="37">
        <v>5.643475472044166</v>
      </c>
      <c r="P187" s="37"/>
      <c r="Q187" s="37" t="s">
        <v>114</v>
      </c>
      <c r="R187" s="37"/>
    </row>
    <row r="188" spans="11:18" x14ac:dyDescent="0.25">
      <c r="K188" t="s">
        <v>102</v>
      </c>
      <c r="L188">
        <v>2019</v>
      </c>
      <c r="O188" cm="1">
        <f t="array" ref="O188:O195">+TRANSPOSE(J93:Q93)</f>
        <v>21.450884058013838</v>
      </c>
      <c r="Q188" t="s">
        <v>113</v>
      </c>
    </row>
    <row r="189" spans="11:18" x14ac:dyDescent="0.25">
      <c r="K189" t="s">
        <v>102</v>
      </c>
      <c r="L189">
        <v>2020</v>
      </c>
      <c r="O189">
        <v>21.173796174722664</v>
      </c>
      <c r="Q189" t="s">
        <v>113</v>
      </c>
    </row>
    <row r="190" spans="11:18" x14ac:dyDescent="0.25">
      <c r="K190" t="s">
        <v>102</v>
      </c>
      <c r="L190">
        <v>2025</v>
      </c>
      <c r="O190">
        <v>15.995593051497483</v>
      </c>
      <c r="Q190" t="s">
        <v>113</v>
      </c>
    </row>
    <row r="191" spans="11:18" x14ac:dyDescent="0.25">
      <c r="K191" t="s">
        <v>102</v>
      </c>
      <c r="L191">
        <v>2030</v>
      </c>
      <c r="O191">
        <v>16.640750940798355</v>
      </c>
      <c r="Q191" t="s">
        <v>113</v>
      </c>
    </row>
    <row r="192" spans="11:18" x14ac:dyDescent="0.25">
      <c r="K192" t="s">
        <v>102</v>
      </c>
      <c r="L192">
        <v>2035</v>
      </c>
      <c r="O192">
        <v>16.949502984384424</v>
      </c>
      <c r="Q192" t="s">
        <v>113</v>
      </c>
    </row>
    <row r="193" spans="11:18" x14ac:dyDescent="0.25">
      <c r="K193" t="s">
        <v>102</v>
      </c>
      <c r="L193">
        <v>2040</v>
      </c>
      <c r="O193">
        <v>17.366044830737749</v>
      </c>
      <c r="Q193" t="s">
        <v>113</v>
      </c>
    </row>
    <row r="194" spans="11:18" x14ac:dyDescent="0.25">
      <c r="K194" t="s">
        <v>102</v>
      </c>
      <c r="L194">
        <v>2045</v>
      </c>
      <c r="O194">
        <v>17.587039160074951</v>
      </c>
      <c r="Q194" t="s">
        <v>113</v>
      </c>
    </row>
    <row r="195" spans="11:18" x14ac:dyDescent="0.25">
      <c r="K195" s="37" t="s">
        <v>102</v>
      </c>
      <c r="L195" s="37">
        <v>2050</v>
      </c>
      <c r="M195" s="37"/>
      <c r="N195" s="37"/>
      <c r="O195" s="37">
        <v>17.585917982489683</v>
      </c>
      <c r="P195" s="37"/>
      <c r="Q195" s="37" t="s">
        <v>113</v>
      </c>
      <c r="R195" s="37"/>
    </row>
    <row r="196" spans="11:18" x14ac:dyDescent="0.25">
      <c r="K196" s="38" t="s">
        <v>102</v>
      </c>
      <c r="L196" s="38">
        <v>2019</v>
      </c>
      <c r="M196" s="38"/>
      <c r="N196" s="38"/>
      <c r="O196" s="38">
        <f t="shared" ref="O196:O227" si="17">+O100+(O100*$E$99)</f>
        <v>22.046320997760148</v>
      </c>
      <c r="P196" s="38"/>
      <c r="Q196" s="38" t="str">
        <f t="shared" ref="Q196:Q227" si="18">"IMP_"&amp;RIGHT(Q100,3)</f>
        <v>IMP_GSL</v>
      </c>
      <c r="R196" s="38"/>
    </row>
    <row r="197" spans="11:18" x14ac:dyDescent="0.25">
      <c r="K197" s="38" t="s">
        <v>102</v>
      </c>
      <c r="L197" s="38">
        <v>2020</v>
      </c>
      <c r="M197" s="38"/>
      <c r="N197" s="38"/>
      <c r="O197" s="38">
        <f t="shared" si="17"/>
        <v>17.641018521617401</v>
      </c>
      <c r="P197" s="38"/>
      <c r="Q197" s="38" t="str">
        <f t="shared" si="18"/>
        <v>IMP_GSL</v>
      </c>
      <c r="R197" s="38"/>
    </row>
    <row r="198" spans="11:18" x14ac:dyDescent="0.25">
      <c r="K198" s="38" t="s">
        <v>102</v>
      </c>
      <c r="L198" s="38">
        <v>2025</v>
      </c>
      <c r="M198" s="38"/>
      <c r="N198" s="38"/>
      <c r="O198" s="38">
        <f t="shared" si="17"/>
        <v>16.6547356956162</v>
      </c>
      <c r="P198" s="38"/>
      <c r="Q198" s="38" t="str">
        <f t="shared" si="18"/>
        <v>IMP_GSL</v>
      </c>
      <c r="R198" s="38"/>
    </row>
    <row r="199" spans="11:18" x14ac:dyDescent="0.25">
      <c r="K199" s="38" t="s">
        <v>102</v>
      </c>
      <c r="L199" s="38">
        <v>2030</v>
      </c>
      <c r="M199" s="38"/>
      <c r="N199" s="38"/>
      <c r="O199" s="38">
        <f t="shared" si="17"/>
        <v>17.326479099793499</v>
      </c>
      <c r="P199" s="38"/>
      <c r="Q199" s="38" t="str">
        <f t="shared" si="18"/>
        <v>IMP_GSL</v>
      </c>
      <c r="R199" s="38"/>
    </row>
    <row r="200" spans="11:18" x14ac:dyDescent="0.25">
      <c r="K200" s="38" t="s">
        <v>102</v>
      </c>
      <c r="L200" s="38">
        <v>2035</v>
      </c>
      <c r="M200" s="38"/>
      <c r="N200" s="38"/>
      <c r="O200" s="38">
        <f t="shared" si="17"/>
        <v>17.647954125124048</v>
      </c>
      <c r="P200" s="38"/>
      <c r="Q200" s="38" t="str">
        <f t="shared" si="18"/>
        <v>IMP_GSL</v>
      </c>
      <c r="R200" s="38"/>
    </row>
    <row r="201" spans="11:18" x14ac:dyDescent="0.25">
      <c r="K201" s="38" t="s">
        <v>102</v>
      </c>
      <c r="L201" s="38">
        <v>2040</v>
      </c>
      <c r="M201" s="38"/>
      <c r="N201" s="38"/>
      <c r="O201" s="38">
        <f t="shared" si="17"/>
        <v>18.081660730114805</v>
      </c>
      <c r="P201" s="38"/>
      <c r="Q201" s="38" t="str">
        <f t="shared" si="18"/>
        <v>IMP_GSL</v>
      </c>
      <c r="R201" s="38"/>
    </row>
    <row r="202" spans="11:18" x14ac:dyDescent="0.25">
      <c r="K202" s="38" t="s">
        <v>102</v>
      </c>
      <c r="L202" s="38">
        <v>2045</v>
      </c>
      <c r="M202" s="38"/>
      <c r="N202" s="38"/>
      <c r="O202" s="38">
        <f t="shared" si="17"/>
        <v>18.311761741905453</v>
      </c>
      <c r="P202" s="38"/>
      <c r="Q202" s="38" t="str">
        <f t="shared" si="18"/>
        <v>IMP_GSL</v>
      </c>
      <c r="R202" s="38"/>
    </row>
    <row r="203" spans="11:18" x14ac:dyDescent="0.25">
      <c r="K203" s="39" t="s">
        <v>102</v>
      </c>
      <c r="L203" s="39">
        <v>2050</v>
      </c>
      <c r="M203" s="39"/>
      <c r="N203" s="39"/>
      <c r="O203" s="39">
        <f t="shared" si="17"/>
        <v>18.310594363097401</v>
      </c>
      <c r="P203" s="39"/>
      <c r="Q203" s="39" t="str">
        <f t="shared" si="18"/>
        <v>IMP_GSL</v>
      </c>
      <c r="R203" s="39"/>
    </row>
    <row r="204" spans="11:18" x14ac:dyDescent="0.25">
      <c r="K204" s="38" t="s">
        <v>102</v>
      </c>
      <c r="L204" s="38">
        <v>2019</v>
      </c>
      <c r="M204" s="38"/>
      <c r="N204" s="38"/>
      <c r="O204" s="38">
        <f t="shared" si="17"/>
        <v>21.950288416274397</v>
      </c>
      <c r="P204" s="38"/>
      <c r="Q204" s="38" t="str">
        <f t="shared" si="18"/>
        <v>IMP_DSL</v>
      </c>
      <c r="R204" s="38"/>
    </row>
    <row r="205" spans="11:18" x14ac:dyDescent="0.25">
      <c r="K205" s="38" t="s">
        <v>102</v>
      </c>
      <c r="L205" s="38">
        <v>2020</v>
      </c>
      <c r="M205" s="38"/>
      <c r="N205" s="38"/>
      <c r="O205" s="38">
        <f t="shared" si="17"/>
        <v>16.869255733307252</v>
      </c>
      <c r="P205" s="38"/>
      <c r="Q205" s="38" t="str">
        <f t="shared" si="18"/>
        <v>IMP_DSL</v>
      </c>
      <c r="R205" s="38"/>
    </row>
    <row r="206" spans="11:18" x14ac:dyDescent="0.25">
      <c r="K206" s="38" t="s">
        <v>102</v>
      </c>
      <c r="L206" s="38">
        <v>2025</v>
      </c>
      <c r="M206" s="38"/>
      <c r="N206" s="38"/>
      <c r="O206" s="38">
        <f t="shared" si="17"/>
        <v>16.482144759853497</v>
      </c>
      <c r="P206" s="38"/>
      <c r="Q206" s="38" t="str">
        <f t="shared" si="18"/>
        <v>IMP_DSL</v>
      </c>
      <c r="R206" s="38"/>
    </row>
    <row r="207" spans="11:18" x14ac:dyDescent="0.25">
      <c r="K207" s="38" t="s">
        <v>102</v>
      </c>
      <c r="L207" s="38">
        <v>2030</v>
      </c>
      <c r="M207" s="38"/>
      <c r="N207" s="38"/>
      <c r="O207" s="38">
        <f t="shared" si="17"/>
        <v>17.088743848585501</v>
      </c>
      <c r="P207" s="38"/>
      <c r="Q207" s="38" t="str">
        <f t="shared" si="18"/>
        <v>IMP_DSL</v>
      </c>
      <c r="R207" s="38"/>
    </row>
    <row r="208" spans="11:18" x14ac:dyDescent="0.25">
      <c r="K208" s="38" t="s">
        <v>102</v>
      </c>
      <c r="L208" s="38">
        <v>2035</v>
      </c>
      <c r="M208" s="38"/>
      <c r="N208" s="38"/>
      <c r="O208" s="38">
        <f t="shared" si="17"/>
        <v>17.221248807358048</v>
      </c>
      <c r="P208" s="38"/>
      <c r="Q208" s="38" t="str">
        <f t="shared" si="18"/>
        <v>IMP_DSL</v>
      </c>
      <c r="R208" s="38"/>
    </row>
    <row r="209" spans="11:18" x14ac:dyDescent="0.25">
      <c r="K209" s="38" t="s">
        <v>102</v>
      </c>
      <c r="L209" s="38">
        <v>2040</v>
      </c>
      <c r="M209" s="38"/>
      <c r="N209" s="38"/>
      <c r="O209" s="38">
        <f t="shared" si="17"/>
        <v>17.465610152431349</v>
      </c>
      <c r="P209" s="38"/>
      <c r="Q209" s="38" t="str">
        <f t="shared" si="18"/>
        <v>IMP_DSL</v>
      </c>
      <c r="R209" s="38"/>
    </row>
    <row r="210" spans="11:18" x14ac:dyDescent="0.25">
      <c r="K210" s="38" t="s">
        <v>102</v>
      </c>
      <c r="L210" s="38">
        <v>2045</v>
      </c>
      <c r="M210" s="38"/>
      <c r="N210" s="38"/>
      <c r="O210" s="38">
        <f t="shared" si="17"/>
        <v>17.57011095751275</v>
      </c>
      <c r="P210" s="38"/>
      <c r="Q210" s="38" t="str">
        <f t="shared" si="18"/>
        <v>IMP_DSL</v>
      </c>
      <c r="R210" s="38"/>
    </row>
    <row r="211" spans="11:18" x14ac:dyDescent="0.25">
      <c r="K211" s="39" t="s">
        <v>102</v>
      </c>
      <c r="L211" s="39">
        <v>2050</v>
      </c>
      <c r="M211" s="39"/>
      <c r="N211" s="39"/>
      <c r="O211" s="39">
        <f t="shared" si="17"/>
        <v>17.668807710412946</v>
      </c>
      <c r="P211" s="39"/>
      <c r="Q211" s="39" t="str">
        <f t="shared" si="18"/>
        <v>IMP_DSL</v>
      </c>
      <c r="R211" s="39"/>
    </row>
    <row r="212" spans="11:18" x14ac:dyDescent="0.25">
      <c r="K212" s="38" t="s">
        <v>102</v>
      </c>
      <c r="L212" s="38">
        <v>2019</v>
      </c>
      <c r="M212" s="38"/>
      <c r="N212" s="38"/>
      <c r="O212" s="38">
        <f t="shared" si="17"/>
        <v>14.5708859018268</v>
      </c>
      <c r="P212" s="38"/>
      <c r="Q212" s="38" t="str">
        <f t="shared" si="18"/>
        <v>IMP_KER</v>
      </c>
      <c r="R212" s="38"/>
    </row>
    <row r="213" spans="11:18" x14ac:dyDescent="0.25">
      <c r="K213" s="38" t="s">
        <v>102</v>
      </c>
      <c r="L213" s="38">
        <v>2020</v>
      </c>
      <c r="M213" s="38"/>
      <c r="N213" s="38"/>
      <c r="O213" s="38">
        <f t="shared" si="17"/>
        <v>9.6540973463844004</v>
      </c>
      <c r="P213" s="38"/>
      <c r="Q213" s="38" t="str">
        <f t="shared" si="18"/>
        <v>IMP_KER</v>
      </c>
      <c r="R213" s="38"/>
    </row>
    <row r="214" spans="11:18" x14ac:dyDescent="0.25">
      <c r="K214" s="38" t="s">
        <v>102</v>
      </c>
      <c r="L214" s="38">
        <v>2025</v>
      </c>
      <c r="M214" s="38"/>
      <c r="N214" s="38"/>
      <c r="O214" s="38">
        <f t="shared" si="17"/>
        <v>9.5695275689149497</v>
      </c>
      <c r="P214" s="38"/>
      <c r="Q214" s="38" t="str">
        <f t="shared" si="18"/>
        <v>IMP_KER</v>
      </c>
      <c r="R214" s="38"/>
    </row>
    <row r="215" spans="11:18" x14ac:dyDescent="0.25">
      <c r="K215" s="38" t="s">
        <v>102</v>
      </c>
      <c r="L215" s="38">
        <v>2030</v>
      </c>
      <c r="M215" s="38"/>
      <c r="N215" s="38"/>
      <c r="O215" s="38">
        <f t="shared" si="17"/>
        <v>10.10123527651875</v>
      </c>
      <c r="P215" s="38"/>
      <c r="Q215" s="38" t="str">
        <f t="shared" si="18"/>
        <v>IMP_KER</v>
      </c>
      <c r="R215" s="38"/>
    </row>
    <row r="216" spans="11:18" x14ac:dyDescent="0.25">
      <c r="K216" s="38" t="s">
        <v>102</v>
      </c>
      <c r="L216" s="38">
        <v>2035</v>
      </c>
      <c r="M216" s="38"/>
      <c r="N216" s="38"/>
      <c r="O216" s="38">
        <f t="shared" si="17"/>
        <v>10.483065677120397</v>
      </c>
      <c r="P216" s="38"/>
      <c r="Q216" s="38" t="str">
        <f t="shared" si="18"/>
        <v>IMP_KER</v>
      </c>
      <c r="R216" s="38"/>
    </row>
    <row r="217" spans="11:18" x14ac:dyDescent="0.25">
      <c r="K217" s="38" t="s">
        <v>102</v>
      </c>
      <c r="L217" s="38">
        <v>2040</v>
      </c>
      <c r="M217" s="38"/>
      <c r="N217" s="38"/>
      <c r="O217" s="38">
        <f t="shared" si="17"/>
        <v>10.94180574037005</v>
      </c>
      <c r="P217" s="38"/>
      <c r="Q217" s="38" t="str">
        <f t="shared" si="18"/>
        <v>IMP_KER</v>
      </c>
      <c r="R217" s="38"/>
    </row>
    <row r="218" spans="11:18" x14ac:dyDescent="0.25">
      <c r="K218" s="38" t="s">
        <v>102</v>
      </c>
      <c r="L218" s="38">
        <v>2045</v>
      </c>
      <c r="M218" s="38"/>
      <c r="N218" s="38"/>
      <c r="O218" s="38">
        <f t="shared" si="17"/>
        <v>11.2468578457599</v>
      </c>
      <c r="P218" s="38"/>
      <c r="Q218" s="38" t="str">
        <f t="shared" si="18"/>
        <v>IMP_KER</v>
      </c>
      <c r="R218" s="38"/>
    </row>
    <row r="219" spans="11:18" x14ac:dyDescent="0.25">
      <c r="K219" s="39" t="s">
        <v>102</v>
      </c>
      <c r="L219" s="39">
        <v>2050</v>
      </c>
      <c r="M219" s="39"/>
      <c r="N219" s="39"/>
      <c r="O219" s="39">
        <f t="shared" si="17"/>
        <v>11.463243898169701</v>
      </c>
      <c r="P219" s="39"/>
      <c r="Q219" s="39" t="str">
        <f t="shared" si="18"/>
        <v>IMP_KER</v>
      </c>
      <c r="R219" s="39"/>
    </row>
    <row r="220" spans="11:18" x14ac:dyDescent="0.25">
      <c r="K220" s="38" t="s">
        <v>102</v>
      </c>
      <c r="L220" s="38">
        <v>2019</v>
      </c>
      <c r="M220" s="38"/>
      <c r="N220" s="38"/>
      <c r="O220" s="38">
        <f t="shared" si="17"/>
        <v>18.428717573229601</v>
      </c>
      <c r="P220" s="38"/>
      <c r="Q220" s="38" t="str">
        <f t="shared" si="18"/>
        <v>IMP_LPG</v>
      </c>
      <c r="R220" s="38"/>
    </row>
    <row r="221" spans="11:18" x14ac:dyDescent="0.25">
      <c r="K221" s="38" t="s">
        <v>102</v>
      </c>
      <c r="L221" s="38">
        <v>2020</v>
      </c>
      <c r="M221" s="38"/>
      <c r="N221" s="38"/>
      <c r="O221" s="38">
        <f t="shared" si="17"/>
        <v>14.775676787576252</v>
      </c>
      <c r="P221" s="38"/>
      <c r="Q221" s="38" t="str">
        <f t="shared" si="18"/>
        <v>IMP_LPG</v>
      </c>
      <c r="R221" s="38"/>
    </row>
    <row r="222" spans="11:18" x14ac:dyDescent="0.25">
      <c r="K222" s="38" t="s">
        <v>102</v>
      </c>
      <c r="L222" s="38">
        <v>2025</v>
      </c>
      <c r="M222" s="38"/>
      <c r="N222" s="38"/>
      <c r="O222" s="38">
        <f t="shared" si="17"/>
        <v>13.58844557333445</v>
      </c>
      <c r="P222" s="38"/>
      <c r="Q222" s="38" t="str">
        <f t="shared" si="18"/>
        <v>IMP_LPG</v>
      </c>
      <c r="R222" s="38"/>
    </row>
    <row r="223" spans="11:18" x14ac:dyDescent="0.25">
      <c r="K223" s="38" t="s">
        <v>102</v>
      </c>
      <c r="L223" s="38">
        <v>2030</v>
      </c>
      <c r="M223" s="38"/>
      <c r="N223" s="38"/>
      <c r="O223" s="38">
        <f t="shared" si="17"/>
        <v>14.30882677555695</v>
      </c>
      <c r="P223" s="38"/>
      <c r="Q223" s="38" t="str">
        <f t="shared" si="18"/>
        <v>IMP_LPG</v>
      </c>
      <c r="R223" s="38"/>
    </row>
    <row r="224" spans="11:18" x14ac:dyDescent="0.25">
      <c r="K224" s="38" t="s">
        <v>102</v>
      </c>
      <c r="L224" s="38">
        <v>2035</v>
      </c>
      <c r="M224" s="38"/>
      <c r="N224" s="38"/>
      <c r="O224" s="38">
        <f t="shared" si="17"/>
        <v>14.410481286187348</v>
      </c>
      <c r="P224" s="38"/>
      <c r="Q224" s="38" t="str">
        <f t="shared" si="18"/>
        <v>IMP_LPG</v>
      </c>
      <c r="R224" s="38"/>
    </row>
    <row r="225" spans="11:18" x14ac:dyDescent="0.25">
      <c r="K225" s="38" t="s">
        <v>102</v>
      </c>
      <c r="L225" s="38">
        <v>2040</v>
      </c>
      <c r="M225" s="38"/>
      <c r="N225" s="38"/>
      <c r="O225" s="38">
        <f t="shared" si="17"/>
        <v>14.593297982608801</v>
      </c>
      <c r="P225" s="38"/>
      <c r="Q225" s="38" t="str">
        <f t="shared" si="18"/>
        <v>IMP_LPG</v>
      </c>
      <c r="R225" s="38"/>
    </row>
    <row r="226" spans="11:18" x14ac:dyDescent="0.25">
      <c r="K226" s="38" t="s">
        <v>102</v>
      </c>
      <c r="L226" s="38">
        <v>2045</v>
      </c>
      <c r="M226" s="38"/>
      <c r="N226" s="38"/>
      <c r="O226" s="38">
        <f t="shared" si="17"/>
        <v>14.723971758937351</v>
      </c>
      <c r="P226" s="38"/>
      <c r="Q226" s="38" t="str">
        <f t="shared" si="18"/>
        <v>IMP_LPG</v>
      </c>
      <c r="R226" s="38"/>
    </row>
    <row r="227" spans="11:18" x14ac:dyDescent="0.25">
      <c r="K227" s="39" t="s">
        <v>102</v>
      </c>
      <c r="L227" s="39">
        <v>2050</v>
      </c>
      <c r="M227" s="39"/>
      <c r="N227" s="39"/>
      <c r="O227" s="39">
        <f t="shared" si="17"/>
        <v>14.866326289801352</v>
      </c>
      <c r="P227" s="39"/>
      <c r="Q227" s="39" t="str">
        <f t="shared" si="18"/>
        <v>IMP_LPG</v>
      </c>
      <c r="R227" s="39"/>
    </row>
    <row r="228" spans="11:18" x14ac:dyDescent="0.25">
      <c r="K228" s="38" t="s">
        <v>102</v>
      </c>
      <c r="L228" s="38">
        <v>2019</v>
      </c>
      <c r="M228" s="38"/>
      <c r="N228" s="38"/>
      <c r="O228" s="38">
        <f t="shared" ref="O228:O259" si="19">+O132+(O132*$E$99)</f>
        <v>9.6032253067159505</v>
      </c>
      <c r="P228" s="38"/>
      <c r="Q228" s="38" t="str">
        <f t="shared" ref="Q228:Q259" si="20">"IMP_"&amp;RIGHT(Q132,3)</f>
        <v>IMP_HFO</v>
      </c>
      <c r="R228" s="38"/>
    </row>
    <row r="229" spans="11:18" x14ac:dyDescent="0.25">
      <c r="K229" s="38" t="s">
        <v>102</v>
      </c>
      <c r="L229" s="38">
        <v>2020</v>
      </c>
      <c r="M229" s="38"/>
      <c r="N229" s="38"/>
      <c r="O229" s="38">
        <f t="shared" si="19"/>
        <v>6.8991609855987006</v>
      </c>
      <c r="P229" s="38"/>
      <c r="Q229" s="38" t="str">
        <f t="shared" si="20"/>
        <v>IMP_HFO</v>
      </c>
      <c r="R229" s="38"/>
    </row>
    <row r="230" spans="11:18" x14ac:dyDescent="0.25">
      <c r="K230" s="38" t="s">
        <v>102</v>
      </c>
      <c r="L230" s="38">
        <v>2025</v>
      </c>
      <c r="M230" s="38"/>
      <c r="N230" s="38"/>
      <c r="O230" s="38">
        <f t="shared" si="19"/>
        <v>7.4007417611673008</v>
      </c>
      <c r="P230" s="38"/>
      <c r="Q230" s="38" t="str">
        <f t="shared" si="20"/>
        <v>IMP_HFO</v>
      </c>
      <c r="R230" s="38"/>
    </row>
    <row r="231" spans="11:18" x14ac:dyDescent="0.25">
      <c r="K231" s="38" t="s">
        <v>102</v>
      </c>
      <c r="L231" s="38">
        <v>2030</v>
      </c>
      <c r="M231" s="38"/>
      <c r="N231" s="38"/>
      <c r="O231" s="38">
        <f t="shared" si="19"/>
        <v>7.8250486280147999</v>
      </c>
      <c r="P231" s="38"/>
      <c r="Q231" s="38" t="str">
        <f t="shared" si="20"/>
        <v>IMP_HFO</v>
      </c>
      <c r="R231" s="38"/>
    </row>
    <row r="232" spans="11:18" x14ac:dyDescent="0.25">
      <c r="K232" s="38" t="s">
        <v>102</v>
      </c>
      <c r="L232" s="38">
        <v>2035</v>
      </c>
      <c r="M232" s="38"/>
      <c r="N232" s="38"/>
      <c r="O232" s="38">
        <f t="shared" si="19"/>
        <v>7.8394652089299006</v>
      </c>
      <c r="P232" s="38"/>
      <c r="Q232" s="38" t="str">
        <f t="shared" si="20"/>
        <v>IMP_HFO</v>
      </c>
      <c r="R232" s="38"/>
    </row>
    <row r="233" spans="11:18" x14ac:dyDescent="0.25">
      <c r="K233" s="38" t="s">
        <v>102</v>
      </c>
      <c r="L233" s="38">
        <v>2040</v>
      </c>
      <c r="M233" s="38"/>
      <c r="N233" s="38"/>
      <c r="O233" s="38">
        <f t="shared" si="19"/>
        <v>7.7468123533027509</v>
      </c>
      <c r="P233" s="38"/>
      <c r="Q233" s="38" t="str">
        <f t="shared" si="20"/>
        <v>IMP_HFO</v>
      </c>
      <c r="R233" s="38"/>
    </row>
    <row r="234" spans="11:18" x14ac:dyDescent="0.25">
      <c r="K234" s="38" t="s">
        <v>102</v>
      </c>
      <c r="L234" s="38">
        <v>2045</v>
      </c>
      <c r="M234" s="38"/>
      <c r="N234" s="38"/>
      <c r="O234" s="38">
        <f t="shared" si="19"/>
        <v>7.4548790777916007</v>
      </c>
      <c r="P234" s="38"/>
      <c r="Q234" s="38" t="str">
        <f t="shared" si="20"/>
        <v>IMP_HFO</v>
      </c>
      <c r="R234" s="38"/>
    </row>
    <row r="235" spans="11:18" x14ac:dyDescent="0.25">
      <c r="K235" s="39" t="s">
        <v>102</v>
      </c>
      <c r="L235" s="39">
        <v>2050</v>
      </c>
      <c r="M235" s="39"/>
      <c r="N235" s="39"/>
      <c r="O235" s="39">
        <f t="shared" si="19"/>
        <v>7.2700640040073505</v>
      </c>
      <c r="P235" s="39"/>
      <c r="Q235" s="39" t="str">
        <f t="shared" si="20"/>
        <v>IMP_HFO</v>
      </c>
      <c r="R235" s="39"/>
    </row>
    <row r="236" spans="11:18" x14ac:dyDescent="0.25">
      <c r="K236" s="38" t="s">
        <v>102</v>
      </c>
      <c r="L236" s="38">
        <v>2019</v>
      </c>
      <c r="M236" s="38"/>
      <c r="N236" s="38"/>
      <c r="O236" s="38">
        <f t="shared" si="19"/>
        <v>16.258588240206418</v>
      </c>
      <c r="P236" s="38"/>
      <c r="Q236" s="38" t="str">
        <f t="shared" si="20"/>
        <v>IMP_ETH</v>
      </c>
      <c r="R236" s="38"/>
    </row>
    <row r="237" spans="11:18" x14ac:dyDescent="0.25">
      <c r="K237" s="38" t="s">
        <v>102</v>
      </c>
      <c r="L237" s="38">
        <v>2020</v>
      </c>
      <c r="M237" s="38"/>
      <c r="N237" s="38"/>
      <c r="O237" s="38">
        <f t="shared" si="19"/>
        <v>15.734380641922629</v>
      </c>
      <c r="P237" s="38"/>
      <c r="Q237" s="38" t="str">
        <f t="shared" si="20"/>
        <v>IMP_ETH</v>
      </c>
      <c r="R237" s="38"/>
    </row>
    <row r="238" spans="11:18" x14ac:dyDescent="0.25">
      <c r="K238" s="38" t="s">
        <v>102</v>
      </c>
      <c r="L238" s="38">
        <v>2025</v>
      </c>
      <c r="M238" s="38"/>
      <c r="N238" s="38"/>
      <c r="O238" s="38">
        <f t="shared" si="19"/>
        <v>17.658722159498705</v>
      </c>
      <c r="P238" s="38"/>
      <c r="Q238" s="38" t="str">
        <f t="shared" si="20"/>
        <v>IMP_ETH</v>
      </c>
      <c r="R238" s="38"/>
    </row>
    <row r="239" spans="11:18" x14ac:dyDescent="0.25">
      <c r="K239" s="38" t="s">
        <v>102</v>
      </c>
      <c r="L239" s="38">
        <v>2030</v>
      </c>
      <c r="M239" s="38"/>
      <c r="N239" s="38"/>
      <c r="O239" s="38">
        <f t="shared" si="19"/>
        <v>20.66938360403735</v>
      </c>
      <c r="P239" s="38"/>
      <c r="Q239" s="38" t="str">
        <f t="shared" si="20"/>
        <v>IMP_ETH</v>
      </c>
      <c r="R239" s="38"/>
    </row>
    <row r="240" spans="11:18" x14ac:dyDescent="0.25">
      <c r="K240" s="38" t="s">
        <v>102</v>
      </c>
      <c r="L240" s="38">
        <v>2035</v>
      </c>
      <c r="M240" s="38"/>
      <c r="N240" s="38"/>
      <c r="O240" s="38">
        <f t="shared" si="19"/>
        <v>21.73805700846966</v>
      </c>
      <c r="P240" s="38"/>
      <c r="Q240" s="38" t="str">
        <f t="shared" si="20"/>
        <v>IMP_ETH</v>
      </c>
      <c r="R240" s="38"/>
    </row>
    <row r="241" spans="11:18" x14ac:dyDescent="0.25">
      <c r="K241" s="38" t="s">
        <v>102</v>
      </c>
      <c r="L241" s="38">
        <v>2040</v>
      </c>
      <c r="M241" s="38"/>
      <c r="N241" s="38"/>
      <c r="O241" s="38">
        <f t="shared" si="19"/>
        <v>23.158990295650941</v>
      </c>
      <c r="P241" s="38"/>
      <c r="Q241" s="38" t="str">
        <f t="shared" si="20"/>
        <v>IMP_ETH</v>
      </c>
      <c r="R241" s="38"/>
    </row>
    <row r="242" spans="11:18" x14ac:dyDescent="0.25">
      <c r="K242" s="38" t="s">
        <v>102</v>
      </c>
      <c r="L242" s="38">
        <v>2045</v>
      </c>
      <c r="M242" s="38"/>
      <c r="N242" s="38"/>
      <c r="O242" s="38">
        <f t="shared" si="19"/>
        <v>23.79361806758072</v>
      </c>
      <c r="P242" s="38"/>
      <c r="Q242" s="38" t="str">
        <f t="shared" si="20"/>
        <v>IMP_ETH</v>
      </c>
      <c r="R242" s="38"/>
    </row>
    <row r="243" spans="11:18" x14ac:dyDescent="0.25">
      <c r="K243" s="39" t="s">
        <v>102</v>
      </c>
      <c r="L243" s="39">
        <v>2050</v>
      </c>
      <c r="M243" s="39"/>
      <c r="N243" s="39"/>
      <c r="O243" s="39">
        <f t="shared" si="19"/>
        <v>24.104420386731945</v>
      </c>
      <c r="P243" s="39"/>
      <c r="Q243" s="39" t="str">
        <f t="shared" si="20"/>
        <v>IMP_ETH</v>
      </c>
      <c r="R243" s="39"/>
    </row>
    <row r="244" spans="11:18" x14ac:dyDescent="0.25">
      <c r="K244" s="38" t="s">
        <v>102</v>
      </c>
      <c r="L244" s="38">
        <v>2019</v>
      </c>
      <c r="M244" s="38"/>
      <c r="N244" s="38"/>
      <c r="O244" s="38">
        <f t="shared" si="19"/>
        <v>28.366603784567719</v>
      </c>
      <c r="P244" s="38"/>
      <c r="Q244" s="38" t="str">
        <f t="shared" ref="Q244:Q251" si="21">"IMP_"&amp;RIGHT(Q148,4)</f>
        <v>IMP_BDSL</v>
      </c>
      <c r="R244" s="38"/>
    </row>
    <row r="245" spans="11:18" x14ac:dyDescent="0.25">
      <c r="K245" s="38" t="s">
        <v>102</v>
      </c>
      <c r="L245" s="38">
        <v>2020</v>
      </c>
      <c r="M245" s="38"/>
      <c r="N245" s="38"/>
      <c r="O245" s="38">
        <f t="shared" si="19"/>
        <v>21.800328289649574</v>
      </c>
      <c r="P245" s="38"/>
      <c r="Q245" s="38" t="str">
        <f t="shared" si="21"/>
        <v>IMP_BDSL</v>
      </c>
      <c r="R245" s="38"/>
    </row>
    <row r="246" spans="11:18" x14ac:dyDescent="0.25">
      <c r="K246" s="38" t="s">
        <v>102</v>
      </c>
      <c r="L246" s="38">
        <v>2025</v>
      </c>
      <c r="M246" s="38"/>
      <c r="N246" s="38"/>
      <c r="O246" s="38">
        <f t="shared" si="19"/>
        <v>21.300060439115121</v>
      </c>
      <c r="P246" s="38"/>
      <c r="Q246" s="38" t="str">
        <f t="shared" si="21"/>
        <v>IMP_BDSL</v>
      </c>
      <c r="R246" s="38"/>
    </row>
    <row r="247" spans="11:18" x14ac:dyDescent="0.25">
      <c r="K247" s="38" t="s">
        <v>102</v>
      </c>
      <c r="L247" s="38">
        <v>2030</v>
      </c>
      <c r="M247" s="38"/>
      <c r="N247" s="38"/>
      <c r="O247" s="38">
        <f t="shared" si="19"/>
        <v>22.083975241500255</v>
      </c>
      <c r="P247" s="38"/>
      <c r="Q247" s="38" t="str">
        <f t="shared" si="21"/>
        <v>IMP_BDSL</v>
      </c>
      <c r="R247" s="38"/>
    </row>
    <row r="248" spans="11:18" x14ac:dyDescent="0.25">
      <c r="K248" s="38" t="s">
        <v>102</v>
      </c>
      <c r="L248" s="38">
        <v>2035</v>
      </c>
      <c r="M248" s="38"/>
      <c r="N248" s="38"/>
      <c r="O248" s="38">
        <f t="shared" si="19"/>
        <v>22.255212885111568</v>
      </c>
      <c r="P248" s="38"/>
      <c r="Q248" s="38" t="str">
        <f t="shared" si="21"/>
        <v>IMP_BDSL</v>
      </c>
      <c r="R248" s="38"/>
    </row>
    <row r="249" spans="11:18" x14ac:dyDescent="0.25">
      <c r="K249" s="38" t="s">
        <v>102</v>
      </c>
      <c r="L249" s="38">
        <v>2040</v>
      </c>
      <c r="M249" s="38"/>
      <c r="N249" s="38"/>
      <c r="O249" s="38">
        <f t="shared" si="19"/>
        <v>22.571003790656981</v>
      </c>
      <c r="P249" s="38"/>
      <c r="Q249" s="38" t="str">
        <f t="shared" si="21"/>
        <v>IMP_BDSL</v>
      </c>
      <c r="R249" s="38"/>
    </row>
    <row r="250" spans="11:18" x14ac:dyDescent="0.25">
      <c r="K250" s="38" t="s">
        <v>102</v>
      </c>
      <c r="L250" s="38">
        <v>2045</v>
      </c>
      <c r="M250" s="38"/>
      <c r="N250" s="38"/>
      <c r="O250" s="38">
        <f t="shared" si="19"/>
        <v>22.70605135252476</v>
      </c>
      <c r="P250" s="38"/>
      <c r="Q250" s="38" t="str">
        <f t="shared" si="21"/>
        <v>IMP_BDSL</v>
      </c>
      <c r="R250" s="38"/>
    </row>
    <row r="251" spans="11:18" x14ac:dyDescent="0.25">
      <c r="K251" s="39" t="s">
        <v>102</v>
      </c>
      <c r="L251" s="39">
        <v>2050</v>
      </c>
      <c r="M251" s="39"/>
      <c r="N251" s="39"/>
      <c r="O251" s="39">
        <f t="shared" si="19"/>
        <v>22.83359827269496</v>
      </c>
      <c r="P251" s="39"/>
      <c r="Q251" s="39" t="str">
        <f t="shared" si="21"/>
        <v>IMP_BDSL</v>
      </c>
      <c r="R251" s="39"/>
    </row>
    <row r="252" spans="11:18" x14ac:dyDescent="0.25">
      <c r="K252" s="38" t="s">
        <v>102</v>
      </c>
      <c r="L252" s="38">
        <v>2019</v>
      </c>
      <c r="M252" s="38"/>
      <c r="N252" s="38"/>
      <c r="O252" s="38">
        <f t="shared" si="19"/>
        <v>5.0074181535105007</v>
      </c>
      <c r="P252" s="38"/>
      <c r="Q252" s="38" t="str">
        <f t="shared" si="20"/>
        <v>IMP_GAS</v>
      </c>
      <c r="R252" s="38"/>
    </row>
    <row r="253" spans="11:18" x14ac:dyDescent="0.25">
      <c r="K253" s="38" t="s">
        <v>102</v>
      </c>
      <c r="L253" s="38">
        <v>2020</v>
      </c>
      <c r="M253" s="38"/>
      <c r="N253" s="38"/>
      <c r="O253" s="38">
        <f t="shared" si="19"/>
        <v>4.7485546396470006</v>
      </c>
      <c r="P253" s="38"/>
      <c r="Q253" s="38" t="str">
        <f t="shared" si="20"/>
        <v>IMP_GAS</v>
      </c>
      <c r="R253" s="38"/>
    </row>
    <row r="254" spans="11:18" x14ac:dyDescent="0.25">
      <c r="K254" s="38" t="s">
        <v>102</v>
      </c>
      <c r="L254" s="38">
        <v>2025</v>
      </c>
      <c r="M254" s="38"/>
      <c r="N254" s="38"/>
      <c r="O254" s="38">
        <f t="shared" si="19"/>
        <v>5.2387303332546002</v>
      </c>
      <c r="P254" s="38"/>
      <c r="Q254" s="38" t="str">
        <f t="shared" si="20"/>
        <v>IMP_GAS</v>
      </c>
      <c r="R254" s="38"/>
    </row>
    <row r="255" spans="11:18" x14ac:dyDescent="0.25">
      <c r="K255" s="38" t="s">
        <v>102</v>
      </c>
      <c r="L255" s="38">
        <v>2030</v>
      </c>
      <c r="M255" s="38"/>
      <c r="N255" s="38"/>
      <c r="O255" s="38">
        <f t="shared" si="19"/>
        <v>5.6410251928757997</v>
      </c>
      <c r="P255" s="38"/>
      <c r="Q255" s="38" t="str">
        <f t="shared" si="20"/>
        <v>IMP_GAS</v>
      </c>
      <c r="R255" s="38"/>
    </row>
    <row r="256" spans="11:18" x14ac:dyDescent="0.25">
      <c r="K256" s="38" t="s">
        <v>102</v>
      </c>
      <c r="L256" s="38">
        <v>2035</v>
      </c>
      <c r="M256" s="38"/>
      <c r="N256" s="38"/>
      <c r="O256" s="38">
        <f t="shared" si="19"/>
        <v>5.68072104838875</v>
      </c>
      <c r="P256" s="38"/>
      <c r="Q256" s="38" t="str">
        <f t="shared" si="20"/>
        <v>IMP_GAS</v>
      </c>
      <c r="R256" s="38"/>
    </row>
    <row r="257" spans="11:18" x14ac:dyDescent="0.25">
      <c r="K257" s="38" t="s">
        <v>102</v>
      </c>
      <c r="L257" s="38">
        <v>2040</v>
      </c>
      <c r="M257" s="38"/>
      <c r="N257" s="38"/>
      <c r="O257" s="38">
        <f t="shared" si="19"/>
        <v>5.85873387651825</v>
      </c>
      <c r="P257" s="38"/>
      <c r="Q257" s="38" t="str">
        <f t="shared" si="20"/>
        <v>IMP_GAS</v>
      </c>
      <c r="R257" s="38"/>
    </row>
    <row r="258" spans="11:18" x14ac:dyDescent="0.25">
      <c r="K258" s="38" t="s">
        <v>102</v>
      </c>
      <c r="L258" s="38">
        <v>2045</v>
      </c>
      <c r="M258" s="38"/>
      <c r="N258" s="38"/>
      <c r="O258" s="38">
        <f t="shared" si="19"/>
        <v>5.9409848196972002</v>
      </c>
      <c r="P258" s="38"/>
      <c r="Q258" s="38" t="str">
        <f t="shared" si="20"/>
        <v>IMP_GAS</v>
      </c>
      <c r="R258" s="38"/>
    </row>
    <row r="259" spans="11:18" x14ac:dyDescent="0.25">
      <c r="K259" s="39" t="s">
        <v>102</v>
      </c>
      <c r="L259" s="39">
        <v>2050</v>
      </c>
      <c r="M259" s="39"/>
      <c r="N259" s="39"/>
      <c r="O259" s="39">
        <f t="shared" si="19"/>
        <v>6.0379449348991505</v>
      </c>
      <c r="P259" s="39"/>
      <c r="Q259" s="39" t="str">
        <f t="shared" si="20"/>
        <v>IMP_GAS</v>
      </c>
      <c r="R259" s="39"/>
    </row>
    <row r="260" spans="11:18" x14ac:dyDescent="0.25">
      <c r="K260" s="38" t="s">
        <v>102</v>
      </c>
      <c r="L260" s="38">
        <v>2019</v>
      </c>
      <c r="M260" s="38"/>
      <c r="N260" s="38"/>
      <c r="O260" s="38">
        <f t="shared" ref="O260:O291" si="22">+O164+(O164*$E$99)</f>
        <v>9.8912782329577631</v>
      </c>
      <c r="P260" s="38"/>
      <c r="Q260" s="38" t="str">
        <f t="shared" ref="Q260:Q283" si="23">"IMP_"&amp;RIGHT(Q164,4)</f>
        <v>IMP_LOIL</v>
      </c>
      <c r="R260" s="38"/>
    </row>
    <row r="261" spans="11:18" x14ac:dyDescent="0.25">
      <c r="K261" s="38" t="s">
        <v>102</v>
      </c>
      <c r="L261" s="38">
        <v>2020</v>
      </c>
      <c r="M261" s="38"/>
      <c r="N261" s="38"/>
      <c r="O261" s="38">
        <f t="shared" si="22"/>
        <v>5.8180758104134513</v>
      </c>
      <c r="P261" s="38"/>
      <c r="Q261" s="38" t="str">
        <f t="shared" si="23"/>
        <v>IMP_LOIL</v>
      </c>
      <c r="R261" s="38"/>
    </row>
    <row r="262" spans="11:18" x14ac:dyDescent="0.25">
      <c r="K262" s="38" t="s">
        <v>102</v>
      </c>
      <c r="L262" s="38">
        <v>2025</v>
      </c>
      <c r="M262" s="38"/>
      <c r="N262" s="38"/>
      <c r="O262" s="38">
        <f t="shared" si="22"/>
        <v>6.1173154036818644</v>
      </c>
      <c r="P262" s="38"/>
      <c r="Q262" s="38" t="str">
        <f t="shared" si="23"/>
        <v>IMP_LOIL</v>
      </c>
      <c r="R262" s="38"/>
    </row>
    <row r="263" spans="11:18" x14ac:dyDescent="0.25">
      <c r="K263" s="38" t="s">
        <v>102</v>
      </c>
      <c r="L263" s="38">
        <v>2030</v>
      </c>
      <c r="M263" s="38"/>
      <c r="N263" s="38"/>
      <c r="O263" s="38">
        <f t="shared" si="22"/>
        <v>6.5137059781480868</v>
      </c>
      <c r="P263" s="38"/>
      <c r="Q263" s="38" t="str">
        <f t="shared" si="23"/>
        <v>IMP_LOIL</v>
      </c>
      <c r="R263" s="38"/>
    </row>
    <row r="264" spans="11:18" x14ac:dyDescent="0.25">
      <c r="K264" s="38" t="s">
        <v>102</v>
      </c>
      <c r="L264" s="38">
        <v>2035</v>
      </c>
      <c r="M264" s="38"/>
      <c r="N264" s="38"/>
      <c r="O264" s="38">
        <f t="shared" si="22"/>
        <v>6.9172680411420213</v>
      </c>
      <c r="P264" s="38"/>
      <c r="Q264" s="38" t="str">
        <f t="shared" si="23"/>
        <v>IMP_LOIL</v>
      </c>
      <c r="R264" s="38"/>
    </row>
    <row r="265" spans="11:18" x14ac:dyDescent="0.25">
      <c r="K265" s="38" t="s">
        <v>102</v>
      </c>
      <c r="L265" s="38">
        <v>2040</v>
      </c>
      <c r="M265" s="38"/>
      <c r="N265" s="38"/>
      <c r="O265" s="38">
        <f t="shared" si="22"/>
        <v>7.3271678989910836</v>
      </c>
      <c r="P265" s="38"/>
      <c r="Q265" s="38" t="str">
        <f t="shared" si="23"/>
        <v>IMP_LOIL</v>
      </c>
      <c r="R265" s="38"/>
    </row>
    <row r="266" spans="11:18" x14ac:dyDescent="0.25">
      <c r="K266" s="38" t="s">
        <v>102</v>
      </c>
      <c r="L266" s="38">
        <v>2045</v>
      </c>
      <c r="M266" s="38"/>
      <c r="N266" s="38"/>
      <c r="O266" s="38">
        <f t="shared" si="22"/>
        <v>7.669881224141001</v>
      </c>
      <c r="P266" s="38"/>
      <c r="Q266" s="38" t="str">
        <f t="shared" si="23"/>
        <v>IMP_LOIL</v>
      </c>
      <c r="R266" s="38"/>
    </row>
    <row r="267" spans="11:18" x14ac:dyDescent="0.25">
      <c r="K267" s="39" t="s">
        <v>102</v>
      </c>
      <c r="L267" s="39">
        <v>2050</v>
      </c>
      <c r="M267" s="39"/>
      <c r="N267" s="39"/>
      <c r="O267" s="39">
        <f t="shared" si="22"/>
        <v>7.7964254453300494</v>
      </c>
      <c r="P267" s="39"/>
      <c r="Q267" s="39" t="str">
        <f t="shared" si="23"/>
        <v>IMP_LOIL</v>
      </c>
      <c r="R267" s="39"/>
    </row>
    <row r="268" spans="11:18" x14ac:dyDescent="0.25">
      <c r="K268" s="38" t="s">
        <v>102</v>
      </c>
      <c r="L268" s="38">
        <v>2019</v>
      </c>
      <c r="M268" s="38"/>
      <c r="N268" s="38"/>
      <c r="O268" s="38">
        <f t="shared" si="22"/>
        <v>9.1001307157430844</v>
      </c>
      <c r="P268" s="38"/>
      <c r="Q268" s="38" t="str">
        <f t="shared" si="23"/>
        <v>IMP_MOIL</v>
      </c>
      <c r="R268" s="38"/>
    </row>
    <row r="269" spans="11:18" x14ac:dyDescent="0.25">
      <c r="K269" s="38" t="s">
        <v>102</v>
      </c>
      <c r="L269" s="38">
        <v>2020</v>
      </c>
      <c r="M269" s="38"/>
      <c r="N269" s="38"/>
      <c r="O269" s="38">
        <f t="shared" si="22"/>
        <v>5.3527207648907895</v>
      </c>
      <c r="P269" s="38"/>
      <c r="Q269" s="38" t="str">
        <f t="shared" si="23"/>
        <v>IMP_MOIL</v>
      </c>
      <c r="R269" s="38"/>
    </row>
    <row r="270" spans="11:18" x14ac:dyDescent="0.25">
      <c r="K270" s="38" t="s">
        <v>102</v>
      </c>
      <c r="L270" s="38">
        <v>2025</v>
      </c>
      <c r="M270" s="38"/>
      <c r="N270" s="38"/>
      <c r="O270" s="38">
        <f t="shared" si="22"/>
        <v>5.6280258720704568</v>
      </c>
      <c r="P270" s="38"/>
      <c r="Q270" s="38" t="str">
        <f t="shared" si="23"/>
        <v>IMP_MOIL</v>
      </c>
      <c r="R270" s="38"/>
    </row>
    <row r="271" spans="11:18" x14ac:dyDescent="0.25">
      <c r="K271" s="38" t="s">
        <v>102</v>
      </c>
      <c r="L271" s="38">
        <v>2030</v>
      </c>
      <c r="M271" s="38"/>
      <c r="N271" s="38"/>
      <c r="O271" s="38">
        <f t="shared" si="22"/>
        <v>5.9927114018043088</v>
      </c>
      <c r="P271" s="38"/>
      <c r="Q271" s="38" t="str">
        <f t="shared" si="23"/>
        <v>IMP_MOIL</v>
      </c>
      <c r="R271" s="38"/>
    </row>
    <row r="272" spans="11:18" x14ac:dyDescent="0.25">
      <c r="K272" s="38" t="s">
        <v>102</v>
      </c>
      <c r="L272" s="38">
        <v>2035</v>
      </c>
      <c r="M272" s="38"/>
      <c r="N272" s="38"/>
      <c r="O272" s="38">
        <f t="shared" si="22"/>
        <v>6.3639948131760642</v>
      </c>
      <c r="P272" s="38"/>
      <c r="Q272" s="38" t="str">
        <f t="shared" si="23"/>
        <v>IMP_MOIL</v>
      </c>
      <c r="R272" s="38"/>
    </row>
    <row r="273" spans="11:18" x14ac:dyDescent="0.25">
      <c r="K273" s="38" t="s">
        <v>102</v>
      </c>
      <c r="L273" s="38">
        <v>2040</v>
      </c>
      <c r="M273" s="38"/>
      <c r="N273" s="38"/>
      <c r="O273" s="38">
        <f t="shared" si="22"/>
        <v>6.7411090949644521</v>
      </c>
      <c r="P273" s="38"/>
      <c r="Q273" s="38" t="str">
        <f t="shared" si="23"/>
        <v>IMP_MOIL</v>
      </c>
      <c r="R273" s="38"/>
    </row>
    <row r="274" spans="11:18" x14ac:dyDescent="0.25">
      <c r="K274" s="38" t="s">
        <v>102</v>
      </c>
      <c r="L274" s="38">
        <v>2045</v>
      </c>
      <c r="M274" s="38"/>
      <c r="N274" s="38"/>
      <c r="O274" s="38">
        <f t="shared" si="22"/>
        <v>7.0564107155881217</v>
      </c>
      <c r="P274" s="38"/>
      <c r="Q274" s="38" t="str">
        <f t="shared" si="23"/>
        <v>IMP_MOIL</v>
      </c>
      <c r="R274" s="38"/>
    </row>
    <row r="275" spans="11:18" x14ac:dyDescent="0.25">
      <c r="K275" s="39" t="s">
        <v>102</v>
      </c>
      <c r="L275" s="39">
        <v>2050</v>
      </c>
      <c r="M275" s="39"/>
      <c r="N275" s="39"/>
      <c r="O275" s="39">
        <f t="shared" si="22"/>
        <v>7.1728333787688223</v>
      </c>
      <c r="P275" s="39"/>
      <c r="Q275" s="39" t="str">
        <f t="shared" si="23"/>
        <v>IMP_MOIL</v>
      </c>
      <c r="R275" s="39"/>
    </row>
    <row r="276" spans="11:18" x14ac:dyDescent="0.25">
      <c r="K276" s="38" t="s">
        <v>102</v>
      </c>
      <c r="L276" s="38">
        <v>2019</v>
      </c>
      <c r="M276" s="38"/>
      <c r="N276" s="38"/>
      <c r="O276" s="38">
        <f t="shared" si="22"/>
        <v>7.517835681313735</v>
      </c>
      <c r="P276" s="38"/>
      <c r="Q276" s="38" t="str">
        <f t="shared" si="23"/>
        <v>IMP_HOIL</v>
      </c>
      <c r="R276" s="38"/>
    </row>
    <row r="277" spans="11:18" x14ac:dyDescent="0.25">
      <c r="K277" s="38" t="s">
        <v>102</v>
      </c>
      <c r="L277" s="38">
        <v>2020</v>
      </c>
      <c r="M277" s="38"/>
      <c r="N277" s="38"/>
      <c r="O277" s="38">
        <f t="shared" si="22"/>
        <v>4.4220106738454676</v>
      </c>
      <c r="P277" s="38"/>
      <c r="Q277" s="38" t="str">
        <f t="shared" si="23"/>
        <v>IMP_HOIL</v>
      </c>
      <c r="R277" s="38"/>
    </row>
    <row r="278" spans="11:18" x14ac:dyDescent="0.25">
      <c r="K278" s="38" t="s">
        <v>102</v>
      </c>
      <c r="L278" s="38">
        <v>2025</v>
      </c>
      <c r="M278" s="38"/>
      <c r="N278" s="38"/>
      <c r="O278" s="38">
        <f t="shared" si="22"/>
        <v>4.6494468088476451</v>
      </c>
      <c r="P278" s="38"/>
      <c r="Q278" s="38" t="str">
        <f t="shared" si="23"/>
        <v>IMP_HOIL</v>
      </c>
      <c r="R278" s="38"/>
    </row>
    <row r="279" spans="11:18" x14ac:dyDescent="0.25">
      <c r="K279" s="38" t="s">
        <v>102</v>
      </c>
      <c r="L279" s="38">
        <v>2030</v>
      </c>
      <c r="M279" s="38"/>
      <c r="N279" s="38"/>
      <c r="O279" s="38">
        <f t="shared" si="22"/>
        <v>4.9507222491167564</v>
      </c>
      <c r="P279" s="38"/>
      <c r="Q279" s="38" t="str">
        <f t="shared" si="23"/>
        <v>IMP_HOIL</v>
      </c>
      <c r="R279" s="38"/>
    </row>
    <row r="280" spans="11:18" x14ac:dyDescent="0.25">
      <c r="K280" s="38" t="s">
        <v>102</v>
      </c>
      <c r="L280" s="38">
        <v>2035</v>
      </c>
      <c r="M280" s="38"/>
      <c r="N280" s="38"/>
      <c r="O280" s="38">
        <f t="shared" si="22"/>
        <v>5.2574483572441535</v>
      </c>
      <c r="P280" s="38"/>
      <c r="Q280" s="38" t="str">
        <f t="shared" si="23"/>
        <v>IMP_HOIL</v>
      </c>
      <c r="R280" s="38"/>
    </row>
    <row r="281" spans="11:18" x14ac:dyDescent="0.25">
      <c r="K281" s="38" t="s">
        <v>102</v>
      </c>
      <c r="L281" s="38">
        <v>2040</v>
      </c>
      <c r="M281" s="38"/>
      <c r="N281" s="38"/>
      <c r="O281" s="38">
        <f t="shared" si="22"/>
        <v>5.5689914869111909</v>
      </c>
      <c r="P281" s="38"/>
      <c r="Q281" s="38" t="str">
        <f t="shared" si="23"/>
        <v>IMP_HOIL</v>
      </c>
      <c r="R281" s="38"/>
    </row>
    <row r="282" spans="11:18" x14ac:dyDescent="0.25">
      <c r="K282" s="38" t="s">
        <v>102</v>
      </c>
      <c r="L282" s="38">
        <v>2045</v>
      </c>
      <c r="M282" s="38"/>
      <c r="N282" s="38"/>
      <c r="O282" s="38">
        <f t="shared" si="22"/>
        <v>5.8294696984823666</v>
      </c>
      <c r="P282" s="38"/>
      <c r="Q282" s="38" t="str">
        <f t="shared" si="23"/>
        <v>IMP_HOIL</v>
      </c>
      <c r="R282" s="38"/>
    </row>
    <row r="283" spans="11:18" x14ac:dyDescent="0.25">
      <c r="K283" s="39" t="s">
        <v>102</v>
      </c>
      <c r="L283" s="39">
        <v>2050</v>
      </c>
      <c r="M283" s="39"/>
      <c r="N283" s="39"/>
      <c r="O283" s="39">
        <f t="shared" si="22"/>
        <v>5.9256492456463743</v>
      </c>
      <c r="P283" s="39"/>
      <c r="Q283" s="39" t="str">
        <f t="shared" si="23"/>
        <v>IMP_HOIL</v>
      </c>
      <c r="R283" s="39"/>
    </row>
    <row r="284" spans="11:18" x14ac:dyDescent="0.25">
      <c r="K284" s="38" t="s">
        <v>102</v>
      </c>
      <c r="L284" s="38">
        <v>2019</v>
      </c>
      <c r="M284" s="38"/>
      <c r="N284" s="38"/>
      <c r="O284" s="38">
        <f t="shared" si="22"/>
        <v>22.523428260914528</v>
      </c>
      <c r="P284" s="38"/>
      <c r="Q284" s="38" t="str">
        <f t="shared" ref="Q284:Q291" si="24">"IMP_"&amp;RIGHT(Q188,3)</f>
        <v>IMP_AVG</v>
      </c>
      <c r="R284" s="38"/>
    </row>
    <row r="285" spans="11:18" x14ac:dyDescent="0.25">
      <c r="K285" s="38" t="s">
        <v>102</v>
      </c>
      <c r="L285" s="38">
        <v>2020</v>
      </c>
      <c r="M285" s="38"/>
      <c r="N285" s="38"/>
      <c r="O285" s="38">
        <f t="shared" si="22"/>
        <v>22.232485983458798</v>
      </c>
      <c r="P285" s="38"/>
      <c r="Q285" s="38" t="str">
        <f t="shared" si="24"/>
        <v>IMP_AVG</v>
      </c>
      <c r="R285" s="38"/>
    </row>
    <row r="286" spans="11:18" x14ac:dyDescent="0.25">
      <c r="K286" s="38" t="s">
        <v>102</v>
      </c>
      <c r="L286" s="38">
        <v>2025</v>
      </c>
      <c r="M286" s="38"/>
      <c r="N286" s="38"/>
      <c r="O286" s="38">
        <f t="shared" si="22"/>
        <v>16.795372704072356</v>
      </c>
      <c r="P286" s="38"/>
      <c r="Q286" s="38" t="str">
        <f t="shared" si="24"/>
        <v>IMP_AVG</v>
      </c>
      <c r="R286" s="38"/>
    </row>
    <row r="287" spans="11:18" x14ac:dyDescent="0.25">
      <c r="K287" s="38" t="s">
        <v>102</v>
      </c>
      <c r="L287" s="38">
        <v>2030</v>
      </c>
      <c r="M287" s="38"/>
      <c r="N287" s="38"/>
      <c r="O287" s="38">
        <f t="shared" si="22"/>
        <v>17.472788487838272</v>
      </c>
      <c r="P287" s="38"/>
      <c r="Q287" s="38" t="str">
        <f t="shared" si="24"/>
        <v>IMP_AVG</v>
      </c>
      <c r="R287" s="38"/>
    </row>
    <row r="288" spans="11:18" x14ac:dyDescent="0.25">
      <c r="K288" s="38" t="s">
        <v>102</v>
      </c>
      <c r="L288" s="38">
        <v>2035</v>
      </c>
      <c r="M288" s="38"/>
      <c r="N288" s="38"/>
      <c r="O288" s="38">
        <f t="shared" si="22"/>
        <v>17.796978133603645</v>
      </c>
      <c r="P288" s="38"/>
      <c r="Q288" s="38" t="str">
        <f t="shared" si="24"/>
        <v>IMP_AVG</v>
      </c>
      <c r="R288" s="38"/>
    </row>
    <row r="289" spans="11:18" x14ac:dyDescent="0.25">
      <c r="K289" s="38" t="s">
        <v>102</v>
      </c>
      <c r="L289" s="38">
        <v>2040</v>
      </c>
      <c r="M289" s="38"/>
      <c r="N289" s="38"/>
      <c r="O289" s="38">
        <f t="shared" si="22"/>
        <v>18.234347072274637</v>
      </c>
      <c r="P289" s="38"/>
      <c r="Q289" s="38" t="str">
        <f t="shared" si="24"/>
        <v>IMP_AVG</v>
      </c>
      <c r="R289" s="38"/>
    </row>
    <row r="290" spans="11:18" x14ac:dyDescent="0.25">
      <c r="K290" s="38" t="s">
        <v>102</v>
      </c>
      <c r="L290" s="38">
        <v>2045</v>
      </c>
      <c r="M290" s="38"/>
      <c r="N290" s="38"/>
      <c r="O290" s="38">
        <f t="shared" si="22"/>
        <v>18.4663911180787</v>
      </c>
      <c r="P290" s="38"/>
      <c r="Q290" s="38" t="str">
        <f t="shared" si="24"/>
        <v>IMP_AVG</v>
      </c>
      <c r="R290" s="38"/>
    </row>
    <row r="291" spans="11:18" x14ac:dyDescent="0.25">
      <c r="K291" s="39" t="s">
        <v>102</v>
      </c>
      <c r="L291" s="39">
        <v>2050</v>
      </c>
      <c r="M291" s="39"/>
      <c r="N291" s="39"/>
      <c r="O291" s="39">
        <f t="shared" si="22"/>
        <v>18.465213881614169</v>
      </c>
      <c r="P291" s="39"/>
      <c r="Q291" s="39" t="str">
        <f t="shared" si="24"/>
        <v>IMP_AVG</v>
      </c>
      <c r="R291" s="39"/>
    </row>
  </sheetData>
  <mergeCells count="1">
    <mergeCell ref="B99:D10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A96-9EA7-4B64-8C08-96EE952FDDB8}">
  <dimension ref="A1:AO93"/>
  <sheetViews>
    <sheetView showGridLines="0" topLeftCell="A57" zoomScale="85" zoomScaleNormal="85" workbookViewId="0">
      <selection activeCell="I70" sqref="I7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20.996445954041999</v>
      </c>
      <c r="M6" s="12">
        <f t="shared" ref="M6:S13" si="0">+K81</f>
        <v>20.795929580790002</v>
      </c>
      <c r="N6" s="12">
        <f t="shared" si="0"/>
        <v>20.716882590807003</v>
      </c>
      <c r="O6" s="12">
        <f t="shared" si="0"/>
        <v>22.202066334591002</v>
      </c>
      <c r="P6" s="12">
        <f t="shared" si="0"/>
        <v>23.568165402677998</v>
      </c>
      <c r="Q6" s="12">
        <f t="shared" si="0"/>
        <v>24.597135442035</v>
      </c>
      <c r="R6" s="12">
        <f t="shared" si="0"/>
        <v>25.886116327734001</v>
      </c>
      <c r="S6" s="12">
        <f t="shared" si="0"/>
        <v>27.153960894333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20.219447377232999</v>
      </c>
      <c r="N7" s="12">
        <f t="shared" si="0"/>
        <v>20.630671999937999</v>
      </c>
      <c r="O7" s="12">
        <f t="shared" si="0"/>
        <v>21.930071290101001</v>
      </c>
      <c r="P7" s="12">
        <f t="shared" si="0"/>
        <v>23.082531458571001</v>
      </c>
      <c r="Q7" s="12">
        <f t="shared" si="0"/>
        <v>23.875429665555</v>
      </c>
      <c r="R7" s="12">
        <f t="shared" si="0"/>
        <v>25.090517790116998</v>
      </c>
      <c r="S7" s="12">
        <f t="shared" si="0"/>
        <v>25.880965890156002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13.695434350650002</v>
      </c>
      <c r="N8" s="12">
        <f t="shared" si="0"/>
        <v>14.458260219857999</v>
      </c>
      <c r="O8" s="12">
        <f t="shared" si="0"/>
        <v>15.795199697939999</v>
      </c>
      <c r="P8" s="12">
        <f t="shared" si="0"/>
        <v>17.191836481949998</v>
      </c>
      <c r="Q8" s="12">
        <f t="shared" si="0"/>
        <v>18.196136740431001</v>
      </c>
      <c r="R8" s="12">
        <f t="shared" si="0"/>
        <v>19.62033319935</v>
      </c>
      <c r="S8" s="12">
        <f t="shared" si="0"/>
        <v>20.718097692200999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16.867144707893999</v>
      </c>
      <c r="N9" s="12">
        <f t="shared" si="0"/>
        <v>19.872932116751997</v>
      </c>
      <c r="O9" s="12">
        <f t="shared" si="0"/>
        <v>22.022557377326997</v>
      </c>
      <c r="P9" s="12">
        <f t="shared" si="0"/>
        <v>22.891725470484001</v>
      </c>
      <c r="Q9" s="12">
        <f t="shared" si="0"/>
        <v>24.412499742618003</v>
      </c>
      <c r="R9" s="12">
        <f t="shared" si="0"/>
        <v>25.877700660591003</v>
      </c>
      <c r="S9" s="12">
        <f t="shared" si="0"/>
        <v>27.425805235919999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9.2415067298189992</v>
      </c>
      <c r="M10" s="12">
        <f t="shared" si="0"/>
        <v>9.6605963379900004</v>
      </c>
      <c r="N10" s="12">
        <f t="shared" si="0"/>
        <v>9.3615136314569991</v>
      </c>
      <c r="O10" s="12">
        <f t="shared" si="0"/>
        <v>10.777456499940001</v>
      </c>
      <c r="P10" s="12">
        <f t="shared" si="0"/>
        <v>12.03505800822</v>
      </c>
      <c r="Q10" s="12">
        <f t="shared" si="0"/>
        <v>13.376972577735</v>
      </c>
      <c r="R10" s="12">
        <f t="shared" si="0"/>
        <v>14.299692331392</v>
      </c>
      <c r="S10" s="12">
        <f t="shared" si="0"/>
        <v>15.089726235401999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15.076841521470868</v>
      </c>
      <c r="N11" s="12">
        <f t="shared" si="0"/>
        <v>16.842423718223472</v>
      </c>
      <c r="O11" s="12">
        <f t="shared" si="0"/>
        <v>19.600166238545455</v>
      </c>
      <c r="P11" s="12">
        <f t="shared" si="0"/>
        <v>19.747825616593868</v>
      </c>
      <c r="Q11" s="12">
        <f t="shared" si="0"/>
        <v>20.304548193105546</v>
      </c>
      <c r="R11" s="12">
        <f t="shared" si="0"/>
        <v>21.409220503499576</v>
      </c>
      <c r="S11" s="12">
        <f t="shared" si="0"/>
        <v>24.151142776321418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26.129831538723028</v>
      </c>
      <c r="N12" s="12">
        <f t="shared" si="0"/>
        <v>26.661261993541277</v>
      </c>
      <c r="O12" s="12">
        <f t="shared" si="0"/>
        <v>28.340491100056148</v>
      </c>
      <c r="P12" s="12">
        <f t="shared" si="0"/>
        <v>29.829829037705093</v>
      </c>
      <c r="Q12" s="12">
        <f t="shared" si="0"/>
        <v>30.854500790068418</v>
      </c>
      <c r="R12" s="12">
        <f t="shared" si="0"/>
        <v>32.424773577803386</v>
      </c>
      <c r="S12" s="12">
        <f t="shared" si="0"/>
        <v>33.446279027916688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4.769127007632</v>
      </c>
      <c r="M13" s="12">
        <f t="shared" si="0"/>
        <v>4.5122894526059998</v>
      </c>
      <c r="N13" s="12">
        <f t="shared" si="0"/>
        <v>4.9274484636779992</v>
      </c>
      <c r="O13" s="12">
        <f t="shared" si="0"/>
        <v>5.3827086642029993</v>
      </c>
      <c r="P13" s="12">
        <f t="shared" si="0"/>
        <v>5.4401245746119997</v>
      </c>
      <c r="Q13" s="12">
        <f t="shared" si="0"/>
        <v>5.4800854871490001</v>
      </c>
      <c r="R13" s="12">
        <f t="shared" si="0"/>
        <v>5.5431115263809998</v>
      </c>
      <c r="S13" s="12">
        <f t="shared" si="0"/>
        <v>5.7037579775280003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9.4202649837693002</v>
      </c>
      <c r="M14" s="12">
        <f t="shared" si="2"/>
        <v>8.8971488688237894</v>
      </c>
      <c r="N14" s="12">
        <f t="shared" si="2"/>
        <v>10.809495075642701</v>
      </c>
      <c r="O14" s="12">
        <f t="shared" si="2"/>
        <v>11.944874310089356</v>
      </c>
      <c r="P14" s="12">
        <f t="shared" si="2"/>
        <v>13.287214218828185</v>
      </c>
      <c r="Q14" s="12">
        <f t="shared" si="2"/>
        <v>14.355702223711937</v>
      </c>
      <c r="R14" s="12">
        <f t="shared" si="2"/>
        <v>15.630732976072419</v>
      </c>
      <c r="S14" s="12">
        <f t="shared" si="2"/>
        <v>16.864994934098721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8.6667911578505592</v>
      </c>
      <c r="M15" s="12">
        <f t="shared" si="3"/>
        <v>8.1855161483523844</v>
      </c>
      <c r="N15" s="12">
        <f t="shared" si="3"/>
        <v>9.9449045758078007</v>
      </c>
      <c r="O15" s="12">
        <f t="shared" si="3"/>
        <v>10.989471233631489</v>
      </c>
      <c r="P15" s="12">
        <f t="shared" si="3"/>
        <v>12.224444949544161</v>
      </c>
      <c r="Q15" s="12">
        <f t="shared" si="3"/>
        <v>13.207470629708267</v>
      </c>
      <c r="R15" s="12">
        <f t="shared" si="3"/>
        <v>14.380518868753001</v>
      </c>
      <c r="S15" s="12">
        <f t="shared" si="3"/>
        <v>15.516059179213938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7.1598435060130816</v>
      </c>
      <c r="M16" s="12">
        <f t="shared" si="3"/>
        <v>6.7622507074095797</v>
      </c>
      <c r="N16" s="12">
        <f t="shared" si="3"/>
        <v>8.215723576138009</v>
      </c>
      <c r="O16" s="12">
        <f t="shared" si="3"/>
        <v>9.0786650807157603</v>
      </c>
      <c r="P16" s="12">
        <f t="shared" si="3"/>
        <v>10.098906410976124</v>
      </c>
      <c r="Q16" s="12">
        <f t="shared" si="3"/>
        <v>10.911007441700926</v>
      </c>
      <c r="R16" s="12">
        <f t="shared" si="3"/>
        <v>11.88009065411417</v>
      </c>
      <c r="S16" s="12">
        <f t="shared" si="3"/>
        <v>12.818187669444375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 t="shared" ref="L19:S29" si="4">+L6+($E$13*L6)</f>
        <v>22.046268251744099</v>
      </c>
      <c r="M19" s="20">
        <f t="shared" si="4"/>
        <v>21.835726059829501</v>
      </c>
      <c r="N19" s="20">
        <f t="shared" si="4"/>
        <v>21.752726720347354</v>
      </c>
      <c r="O19" s="20">
        <f t="shared" si="4"/>
        <v>23.312169651320552</v>
      </c>
      <c r="P19" s="20">
        <f t="shared" si="4"/>
        <v>24.746573672811898</v>
      </c>
      <c r="Q19" s="20">
        <f t="shared" si="4"/>
        <v>25.826992214136752</v>
      </c>
      <c r="R19" s="20">
        <f t="shared" si="4"/>
        <v>27.180422144120701</v>
      </c>
      <c r="S19" s="20">
        <f t="shared" si="4"/>
        <v>28.511658939049649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21.23041974609465</v>
      </c>
      <c r="N20" s="20">
        <f t="shared" si="4"/>
        <v>21.6622055999349</v>
      </c>
      <c r="O20" s="20">
        <f t="shared" si="4"/>
        <v>23.02657485460605</v>
      </c>
      <c r="P20" s="20">
        <f t="shared" si="4"/>
        <v>24.236658031499552</v>
      </c>
      <c r="Q20" s="20">
        <f t="shared" si="4"/>
        <v>25.06920114883275</v>
      </c>
      <c r="R20" s="20">
        <f t="shared" si="4"/>
        <v>26.345043679622847</v>
      </c>
      <c r="S20" s="20">
        <f t="shared" si="4"/>
        <v>27.175014184663802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14.380206068182503</v>
      </c>
      <c r="N21" s="20">
        <f t="shared" si="4"/>
        <v>15.181173230850899</v>
      </c>
      <c r="O21" s="20">
        <f t="shared" si="4"/>
        <v>16.584959682836999</v>
      </c>
      <c r="P21" s="20">
        <f t="shared" si="4"/>
        <v>18.051428306047498</v>
      </c>
      <c r="Q21" s="20">
        <f t="shared" si="4"/>
        <v>19.10594357745255</v>
      </c>
      <c r="R21" s="20">
        <f t="shared" si="4"/>
        <v>20.601349859317502</v>
      </c>
      <c r="S21" s="20">
        <f t="shared" si="4"/>
        <v>21.75400257681105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17.710501943288698</v>
      </c>
      <c r="N22" s="20">
        <f t="shared" si="4"/>
        <v>20.866578722589598</v>
      </c>
      <c r="O22" s="20">
        <f t="shared" si="4"/>
        <v>23.123685246193347</v>
      </c>
      <c r="P22" s="20">
        <f t="shared" si="4"/>
        <v>24.036311744008202</v>
      </c>
      <c r="Q22" s="20">
        <f t="shared" si="4"/>
        <v>25.633124729748904</v>
      </c>
      <c r="R22" s="20">
        <f t="shared" si="4"/>
        <v>27.171585693620553</v>
      </c>
      <c r="S22" s="20">
        <f t="shared" si="4"/>
        <v>28.797095497716001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9.7035820663099486</v>
      </c>
      <c r="M23" s="20">
        <f t="shared" si="4"/>
        <v>10.1436261548895</v>
      </c>
      <c r="N23" s="20">
        <f t="shared" si="4"/>
        <v>9.8295893130298495</v>
      </c>
      <c r="O23" s="20">
        <f t="shared" si="4"/>
        <v>11.316329324937001</v>
      </c>
      <c r="P23" s="20">
        <f t="shared" si="4"/>
        <v>12.636810908631</v>
      </c>
      <c r="Q23" s="20">
        <f t="shared" si="4"/>
        <v>14.045821206621749</v>
      </c>
      <c r="R23" s="20">
        <f t="shared" si="4"/>
        <v>15.0146769479616</v>
      </c>
      <c r="S23" s="20">
        <f t="shared" si="4"/>
        <v>15.844212547172098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15.830683597544411</v>
      </c>
      <c r="N24" s="20">
        <f t="shared" si="4"/>
        <v>17.684544904134647</v>
      </c>
      <c r="O24" s="20">
        <f t="shared" si="4"/>
        <v>20.580174550472726</v>
      </c>
      <c r="P24" s="20">
        <f t="shared" si="4"/>
        <v>20.735216897423562</v>
      </c>
      <c r="Q24" s="20">
        <f t="shared" si="4"/>
        <v>21.319775602760824</v>
      </c>
      <c r="R24" s="20">
        <f t="shared" si="4"/>
        <v>22.479681528674554</v>
      </c>
      <c r="S24" s="20">
        <f t="shared" si="4"/>
        <v>25.358699915137489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27.436323115659178</v>
      </c>
      <c r="N25" s="20">
        <f t="shared" si="4"/>
        <v>27.994325093218343</v>
      </c>
      <c r="O25" s="20">
        <f t="shared" si="4"/>
        <v>29.757515655058956</v>
      </c>
      <c r="P25" s="20">
        <f t="shared" si="4"/>
        <v>31.321320489590349</v>
      </c>
      <c r="Q25" s="20">
        <f t="shared" si="4"/>
        <v>32.397225829571838</v>
      </c>
      <c r="R25" s="20">
        <f t="shared" si="4"/>
        <v>34.046012256693558</v>
      </c>
      <c r="S25" s="20">
        <f t="shared" si="4"/>
        <v>35.118592979312524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5.0075833580136004</v>
      </c>
      <c r="M26" s="20">
        <f t="shared" si="4"/>
        <v>4.7379039252362993</v>
      </c>
      <c r="N26" s="20">
        <f t="shared" si="4"/>
        <v>5.1738208868618987</v>
      </c>
      <c r="O26" s="20">
        <f t="shared" si="4"/>
        <v>5.6518440974131492</v>
      </c>
      <c r="P26" s="20">
        <f t="shared" si="4"/>
        <v>5.7121308033425997</v>
      </c>
      <c r="Q26" s="20">
        <f t="shared" si="4"/>
        <v>5.7540897615064504</v>
      </c>
      <c r="R26" s="20">
        <f t="shared" si="4"/>
        <v>5.8202671027000497</v>
      </c>
      <c r="S26" s="20">
        <f t="shared" si="4"/>
        <v>5.9889458764043999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9.8912782329577649</v>
      </c>
      <c r="M27" s="20">
        <f t="shared" si="4"/>
        <v>9.3420063122649797</v>
      </c>
      <c r="N27" s="20">
        <f t="shared" si="4"/>
        <v>11.349969829424836</v>
      </c>
      <c r="O27" s="20">
        <f t="shared" si="4"/>
        <v>12.542118025593822</v>
      </c>
      <c r="P27" s="20">
        <f t="shared" si="4"/>
        <v>13.951574929769594</v>
      </c>
      <c r="Q27" s="20">
        <f t="shared" si="4"/>
        <v>15.073487334897534</v>
      </c>
      <c r="R27" s="20">
        <f t="shared" si="4"/>
        <v>16.412269624876039</v>
      </c>
      <c r="S27" s="20">
        <f t="shared" si="4"/>
        <v>17.708244680803656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9.100130715743088</v>
      </c>
      <c r="M28" s="20">
        <f t="shared" si="4"/>
        <v>8.5947919557700043</v>
      </c>
      <c r="N28" s="20">
        <f t="shared" si="4"/>
        <v>10.442149804598191</v>
      </c>
      <c r="O28" s="20">
        <f t="shared" si="4"/>
        <v>11.538944795313064</v>
      </c>
      <c r="P28" s="20">
        <f t="shared" si="4"/>
        <v>12.835667197021369</v>
      </c>
      <c r="Q28" s="20">
        <f t="shared" si="4"/>
        <v>13.86784416119368</v>
      </c>
      <c r="R28" s="20">
        <f t="shared" si="4"/>
        <v>15.099544812190651</v>
      </c>
      <c r="S28" s="20">
        <f t="shared" si="4"/>
        <v>16.291862138174636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7.5178356813137359</v>
      </c>
      <c r="M29" s="20">
        <f t="shared" si="4"/>
        <v>7.1003632427800589</v>
      </c>
      <c r="N29" s="20">
        <f t="shared" si="4"/>
        <v>8.6265097549449088</v>
      </c>
      <c r="O29" s="20">
        <f t="shared" si="4"/>
        <v>9.5325983347515475</v>
      </c>
      <c r="P29" s="20">
        <f t="shared" si="4"/>
        <v>10.60385173152493</v>
      </c>
      <c r="Q29" s="20">
        <f t="shared" si="4"/>
        <v>11.456557813785972</v>
      </c>
      <c r="R29" s="20">
        <f t="shared" si="4"/>
        <v>12.474095186819879</v>
      </c>
      <c r="S29" s="20">
        <f t="shared" si="4"/>
        <v>13.459097052916594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x14ac:dyDescent="0.25">
      <c r="J39" t="s">
        <v>49</v>
      </c>
      <c r="K39" s="23" t="s">
        <v>50</v>
      </c>
      <c r="L39" s="23" t="s">
        <v>51</v>
      </c>
      <c r="M39" t="s">
        <v>52</v>
      </c>
    </row>
    <row r="40" spans="9:13" x14ac:dyDescent="0.25">
      <c r="I40" t="s">
        <v>53</v>
      </c>
      <c r="J40" t="s">
        <v>54</v>
      </c>
      <c r="K40" s="23">
        <v>56.261001999999998</v>
      </c>
      <c r="L40" s="23">
        <f>+K40/$J$46</f>
        <v>9.9388771706679382</v>
      </c>
    </row>
    <row r="41" spans="9:13" x14ac:dyDescent="0.25">
      <c r="I41" t="s">
        <v>55</v>
      </c>
      <c r="J41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24">
        <f>+(L41-L40)/L40</f>
        <v>-7.9984355770983381E-2</v>
      </c>
    </row>
    <row r="42" spans="9:13" x14ac:dyDescent="0.25">
      <c r="I42" t="s">
        <v>57</v>
      </c>
      <c r="J42" t="s">
        <v>58</v>
      </c>
      <c r="K42" s="23">
        <f>+K41-9</f>
        <v>42.761001999999998</v>
      </c>
      <c r="L42" s="23">
        <f t="shared" si="6"/>
        <v>7.5540131079195145</v>
      </c>
      <c r="M42" s="24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5">
        <v>22.152425999999998</v>
      </c>
      <c r="K63" s="26">
        <v>21.94087</v>
      </c>
      <c r="L63" s="25">
        <v>21.968945999999999</v>
      </c>
      <c r="M63" s="26">
        <v>21.978165000000001</v>
      </c>
      <c r="N63" s="25">
        <v>21.894269999999999</v>
      </c>
      <c r="O63" s="26">
        <v>21.607965</v>
      </c>
      <c r="P63" s="25">
        <v>21.857471</v>
      </c>
      <c r="Q63" s="26">
        <v>22.043116000000001</v>
      </c>
      <c r="R63" s="25">
        <v>22.312280999999999</v>
      </c>
      <c r="S63" s="26">
        <v>22.424955000000001</v>
      </c>
      <c r="T63" s="25">
        <v>22.720831</v>
      </c>
      <c r="U63" s="26">
        <v>23.424423000000001</v>
      </c>
      <c r="V63" s="25">
        <v>23.588041</v>
      </c>
      <c r="W63" s="26">
        <v>23.796983999999998</v>
      </c>
      <c r="X63" s="25">
        <v>24.220589</v>
      </c>
      <c r="Y63" s="26">
        <v>24.608730000000001</v>
      </c>
      <c r="Z63" s="25">
        <v>24.865734</v>
      </c>
      <c r="AA63" s="26">
        <v>25.162941</v>
      </c>
      <c r="AB63" s="25">
        <v>25.240604000000001</v>
      </c>
      <c r="AC63" s="26">
        <v>25.517137999999999</v>
      </c>
      <c r="AD63" s="25">
        <v>25.858951999999999</v>
      </c>
      <c r="AE63" s="26">
        <v>25.951355</v>
      </c>
      <c r="AF63" s="25">
        <v>26.136623</v>
      </c>
      <c r="AG63" s="26">
        <v>26.539719000000002</v>
      </c>
      <c r="AH63" s="25">
        <v>26.75515</v>
      </c>
      <c r="AI63" s="26">
        <v>26.964805999999999</v>
      </c>
      <c r="AJ63" s="25">
        <v>27.311302000000001</v>
      </c>
      <c r="AK63" s="26">
        <v>27.396849</v>
      </c>
      <c r="AL63" s="25">
        <v>27.872745999999999</v>
      </c>
      <c r="AM63" s="26">
        <v>28.194441000000001</v>
      </c>
      <c r="AN63" s="25">
        <v>28.439672000000002</v>
      </c>
      <c r="AO63" s="26">
        <v>28.648949000000002</v>
      </c>
    </row>
    <row r="64" spans="9:41" x14ac:dyDescent="0.25">
      <c r="I64" t="s">
        <v>64</v>
      </c>
      <c r="J64" s="25">
        <v>22.055973000000002</v>
      </c>
      <c r="K64" s="26">
        <v>21.332649</v>
      </c>
      <c r="L64" s="25">
        <v>21.307634</v>
      </c>
      <c r="M64" s="26">
        <v>21.509706000000001</v>
      </c>
      <c r="N64" s="25">
        <v>21.507311000000001</v>
      </c>
      <c r="O64" s="26">
        <v>21.769124999999999</v>
      </c>
      <c r="P64" s="25">
        <v>21.766514000000001</v>
      </c>
      <c r="Q64" s="26">
        <v>22.167186999999998</v>
      </c>
      <c r="R64" s="25">
        <v>22.215661999999998</v>
      </c>
      <c r="S64" s="26">
        <v>22.559709999999999</v>
      </c>
      <c r="T64" s="25">
        <v>22.7668</v>
      </c>
      <c r="U64" s="26">
        <v>23.137453000000001</v>
      </c>
      <c r="V64" s="25">
        <v>23.400127000000001</v>
      </c>
      <c r="W64" s="26">
        <v>23.565245000000001</v>
      </c>
      <c r="X64" s="25">
        <v>23.939878</v>
      </c>
      <c r="Y64" s="26">
        <v>24.132757000000002</v>
      </c>
      <c r="Z64" s="25">
        <v>24.353363000000002</v>
      </c>
      <c r="AA64" s="26">
        <v>24.599989000000001</v>
      </c>
      <c r="AB64" s="25">
        <v>24.760366000000001</v>
      </c>
      <c r="AC64" s="26">
        <v>24.966681000000001</v>
      </c>
      <c r="AD64" s="25">
        <v>25.188585</v>
      </c>
      <c r="AE64" s="26">
        <v>25.189914999999999</v>
      </c>
      <c r="AF64" s="25">
        <v>25.361546000000001</v>
      </c>
      <c r="AG64" s="26">
        <v>25.739941000000002</v>
      </c>
      <c r="AH64" s="25">
        <v>25.903061000000001</v>
      </c>
      <c r="AI64" s="26">
        <v>26.101400000000002</v>
      </c>
      <c r="AJ64" s="25">
        <v>26.471900999999999</v>
      </c>
      <c r="AK64" s="26">
        <v>26.487107999999999</v>
      </c>
      <c r="AL64" s="25">
        <v>26.746400999999999</v>
      </c>
      <c r="AM64" s="26">
        <v>26.985009999999999</v>
      </c>
      <c r="AN64" s="25">
        <v>27.152633999999999</v>
      </c>
      <c r="AO64" s="26">
        <v>27.305868</v>
      </c>
    </row>
    <row r="65" spans="9:41" x14ac:dyDescent="0.25">
      <c r="I65" t="s">
        <v>65</v>
      </c>
      <c r="J65" s="25">
        <v>14.641048</v>
      </c>
      <c r="K65" s="26">
        <v>14.449450000000001</v>
      </c>
      <c r="L65" s="25">
        <v>14.469915</v>
      </c>
      <c r="M65" s="26">
        <v>14.677915</v>
      </c>
      <c r="N65" s="25">
        <v>14.784328</v>
      </c>
      <c r="O65" s="26">
        <v>15.181978000000001</v>
      </c>
      <c r="P65" s="25">
        <v>15.254274000000001</v>
      </c>
      <c r="Q65" s="26">
        <v>15.71048</v>
      </c>
      <c r="R65" s="25">
        <v>15.739540999999999</v>
      </c>
      <c r="S65" s="26">
        <v>16.214652999999998</v>
      </c>
      <c r="T65" s="25">
        <v>16.425370999999998</v>
      </c>
      <c r="U65" s="26">
        <v>16.664819999999999</v>
      </c>
      <c r="V65" s="25">
        <v>17.012841999999999</v>
      </c>
      <c r="W65" s="26">
        <v>17.187419999999999</v>
      </c>
      <c r="X65" s="25">
        <v>17.583839000000001</v>
      </c>
      <c r="Y65" s="26">
        <v>17.868292</v>
      </c>
      <c r="Z65" s="25">
        <v>18.138349999999999</v>
      </c>
      <c r="AA65" s="26">
        <v>18.383088999999998</v>
      </c>
      <c r="AB65" s="25">
        <v>18.624289999999998</v>
      </c>
      <c r="AC65" s="26">
        <v>18.83005</v>
      </c>
      <c r="AD65" s="25">
        <v>19.106794000000001</v>
      </c>
      <c r="AE65" s="26">
        <v>19.197942999999999</v>
      </c>
      <c r="AF65" s="25">
        <v>19.450199000000001</v>
      </c>
      <c r="AG65" s="26">
        <v>19.834574</v>
      </c>
      <c r="AH65" s="25">
        <v>20.040814999999998</v>
      </c>
      <c r="AI65" s="26">
        <v>20.276285000000001</v>
      </c>
      <c r="AJ65" s="25">
        <v>20.70055</v>
      </c>
      <c r="AK65" s="26">
        <v>20.752966000000001</v>
      </c>
      <c r="AL65" s="25">
        <v>21.175343999999999</v>
      </c>
      <c r="AM65" s="26">
        <v>21.518598999999998</v>
      </c>
      <c r="AN65" s="25">
        <v>21.766680000000001</v>
      </c>
      <c r="AO65" s="26">
        <v>21.858753</v>
      </c>
    </row>
    <row r="66" spans="9:41" x14ac:dyDescent="0.25">
      <c r="I66" t="s">
        <v>11</v>
      </c>
      <c r="J66" s="25">
        <v>18.517337999999999</v>
      </c>
      <c r="K66" s="26">
        <v>17.795781999999999</v>
      </c>
      <c r="L66" s="25">
        <v>18.164116</v>
      </c>
      <c r="M66" s="26">
        <v>18.891821</v>
      </c>
      <c r="N66" s="25">
        <v>19.477640000000001</v>
      </c>
      <c r="O66" s="26">
        <v>20.115549000000001</v>
      </c>
      <c r="P66" s="25">
        <v>20.967055999999999</v>
      </c>
      <c r="Q66" s="26">
        <v>21.841379</v>
      </c>
      <c r="R66" s="25">
        <v>22.424021</v>
      </c>
      <c r="S66" s="26">
        <v>22.825673999999999</v>
      </c>
      <c r="T66" s="25">
        <v>23.067326999999999</v>
      </c>
      <c r="U66" s="26">
        <v>23.235030999999999</v>
      </c>
      <c r="V66" s="25">
        <v>23.271035999999999</v>
      </c>
      <c r="W66" s="26">
        <v>23.351419</v>
      </c>
      <c r="X66" s="25">
        <v>23.62575</v>
      </c>
      <c r="Y66" s="26">
        <v>23.87743</v>
      </c>
      <c r="Z66" s="25">
        <v>24.152052000000001</v>
      </c>
      <c r="AA66" s="26">
        <v>24.470886</v>
      </c>
      <c r="AB66" s="25">
        <v>24.818118999999999</v>
      </c>
      <c r="AC66" s="26">
        <v>25.156732999999999</v>
      </c>
      <c r="AD66" s="25">
        <v>25.476082000000002</v>
      </c>
      <c r="AE66" s="26">
        <v>25.756554000000001</v>
      </c>
      <c r="AF66" s="25">
        <v>26.017603000000001</v>
      </c>
      <c r="AG66" s="26">
        <v>26.396612000000001</v>
      </c>
      <c r="AH66" s="25">
        <v>26.704369</v>
      </c>
      <c r="AI66" s="26">
        <v>27.004362</v>
      </c>
      <c r="AJ66" s="25">
        <v>27.302423000000001</v>
      </c>
      <c r="AK66" s="26">
        <v>27.590530000000001</v>
      </c>
      <c r="AL66" s="25">
        <v>27.952341000000001</v>
      </c>
      <c r="AM66" s="26">
        <v>28.331855999999998</v>
      </c>
      <c r="AN66" s="25">
        <v>28.642916</v>
      </c>
      <c r="AO66" s="26">
        <v>28.935759999999998</v>
      </c>
    </row>
    <row r="67" spans="9:41" x14ac:dyDescent="0.25">
      <c r="I67" t="s">
        <v>66</v>
      </c>
      <c r="J67" s="25">
        <v>9.7503069999999994</v>
      </c>
      <c r="K67" s="26">
        <v>10.19247</v>
      </c>
      <c r="L67" s="25">
        <v>10.271381</v>
      </c>
      <c r="M67" s="26">
        <v>10.173702</v>
      </c>
      <c r="N67" s="25">
        <v>9.1834290000000003</v>
      </c>
      <c r="O67" s="26">
        <v>9.5545159999999996</v>
      </c>
      <c r="P67" s="25">
        <v>9.8769209999999994</v>
      </c>
      <c r="Q67" s="26">
        <v>10.457724000000001</v>
      </c>
      <c r="R67" s="25">
        <v>11.210336</v>
      </c>
      <c r="S67" s="26">
        <v>11.536975999999999</v>
      </c>
      <c r="T67" s="25">
        <v>11.842731000000001</v>
      </c>
      <c r="U67" s="26">
        <v>11.37082</v>
      </c>
      <c r="V67" s="25">
        <v>11.605115</v>
      </c>
      <c r="W67" s="26">
        <v>11.676685000000001</v>
      </c>
      <c r="X67" s="25">
        <v>11.933399</v>
      </c>
      <c r="Y67" s="26">
        <v>12.064242</v>
      </c>
      <c r="Z67" s="25">
        <v>12.697660000000001</v>
      </c>
      <c r="AA67" s="26">
        <v>13.116432</v>
      </c>
      <c r="AB67" s="25">
        <v>13.224297</v>
      </c>
      <c r="AC67" s="26">
        <v>13.736769000000001</v>
      </c>
      <c r="AD67" s="25">
        <v>13.914393</v>
      </c>
      <c r="AE67" s="26">
        <v>14.113455</v>
      </c>
      <c r="AF67" s="25">
        <v>14.229108</v>
      </c>
      <c r="AG67" s="26">
        <v>14.283981000000001</v>
      </c>
      <c r="AH67" s="25">
        <v>14.843826</v>
      </c>
      <c r="AI67" s="26">
        <v>15.073577</v>
      </c>
      <c r="AJ67" s="25">
        <v>15.086976</v>
      </c>
      <c r="AK67" s="26">
        <v>15.677839000000001</v>
      </c>
      <c r="AL67" s="25">
        <v>15.942997</v>
      </c>
      <c r="AM67" s="26">
        <v>16.146730000000002</v>
      </c>
      <c r="AN67" s="25">
        <v>16.344221000000001</v>
      </c>
      <c r="AO67" s="26">
        <v>15.920506</v>
      </c>
    </row>
    <row r="68" spans="9:41" x14ac:dyDescent="0.25">
      <c r="I68" t="s">
        <v>67</v>
      </c>
      <c r="J68">
        <v>16.336877005347596</v>
      </c>
      <c r="K68">
        <v>15.906911905432029</v>
      </c>
      <c r="L68">
        <v>16.583545735997749</v>
      </c>
      <c r="M68">
        <v>17.425744441317196</v>
      </c>
      <c r="N68">
        <v>17.265841823810863</v>
      </c>
      <c r="O68">
        <v>17.183804109203489</v>
      </c>
      <c r="P68">
        <v>17.76969997185477</v>
      </c>
      <c r="Q68">
        <v>17.949379116239797</v>
      </c>
      <c r="R68">
        <v>18.489267661131436</v>
      </c>
      <c r="S68">
        <v>19.181316070925977</v>
      </c>
      <c r="T68">
        <v>19.59553560371517</v>
      </c>
      <c r="U68">
        <v>20.679272727272728</v>
      </c>
      <c r="V68">
        <v>20.745623979735434</v>
      </c>
      <c r="W68">
        <v>20.815344216155363</v>
      </c>
      <c r="X68">
        <v>20.860866873065014</v>
      </c>
      <c r="Y68">
        <v>20.756759358288768</v>
      </c>
      <c r="Z68">
        <v>20.835061638052352</v>
      </c>
      <c r="AA68">
        <v>20.885974669293553</v>
      </c>
      <c r="AB68">
        <v>20.979112299465239</v>
      </c>
      <c r="AC68">
        <v>21.052343371798479</v>
      </c>
      <c r="AD68">
        <v>21.330976076555025</v>
      </c>
      <c r="AE68">
        <v>21.42243512524627</v>
      </c>
      <c r="AF68">
        <v>21.491599774838164</v>
      </c>
      <c r="AG68">
        <v>21.928314663664509</v>
      </c>
      <c r="AH68">
        <v>22.202857303687022</v>
      </c>
      <c r="AI68">
        <v>22.659845201238387</v>
      </c>
      <c r="AJ68">
        <v>22.587926259499014</v>
      </c>
      <c r="AK68">
        <v>22.963514776245425</v>
      </c>
      <c r="AL68">
        <v>23.469701660568532</v>
      </c>
      <c r="AM68">
        <v>23.726725584013508</v>
      </c>
      <c r="AN68">
        <v>24.321664508865748</v>
      </c>
      <c r="AO68">
        <v>25.480807768083309</v>
      </c>
    </row>
    <row r="69" spans="9:41" x14ac:dyDescent="0.25">
      <c r="I69" t="s">
        <v>68</v>
      </c>
      <c r="J69">
        <v>28.503195372270948</v>
      </c>
      <c r="K69">
        <v>27.56843519236628</v>
      </c>
      <c r="L69">
        <v>27.536108011323876</v>
      </c>
      <c r="M69">
        <v>27.797248052403248</v>
      </c>
      <c r="N69">
        <v>27.794152965511518</v>
      </c>
      <c r="O69">
        <v>28.132498301407413</v>
      </c>
      <c r="P69">
        <v>28.129124075155097</v>
      </c>
      <c r="Q69">
        <v>28.646918542866576</v>
      </c>
      <c r="R69">
        <v>28.709563360017508</v>
      </c>
      <c r="S69">
        <v>29.154180668963214</v>
      </c>
      <c r="T69">
        <v>29.421805530928889</v>
      </c>
      <c r="U69">
        <v>29.90080479676578</v>
      </c>
      <c r="V69">
        <v>30.240261520856617</v>
      </c>
      <c r="W69">
        <v>30.453645469661708</v>
      </c>
      <c r="X69">
        <v>30.937788136679849</v>
      </c>
      <c r="Y69">
        <v>31.187047954880036</v>
      </c>
      <c r="Z69">
        <v>31.472139703872259</v>
      </c>
      <c r="AA69">
        <v>31.79085740732074</v>
      </c>
      <c r="AB69">
        <v>31.99811450562326</v>
      </c>
      <c r="AC69">
        <v>32.264737825901626</v>
      </c>
      <c r="AD69">
        <v>32.551506995681095</v>
      </c>
      <c r="AE69">
        <v>32.553225770447689</v>
      </c>
      <c r="AF69">
        <v>32.775026546361701</v>
      </c>
      <c r="AG69">
        <v>33.264030890576777</v>
      </c>
      <c r="AH69">
        <v>33.474832800296412</v>
      </c>
      <c r="AI69">
        <v>33.731148641222632</v>
      </c>
      <c r="AJ69">
        <v>34.209951475657626</v>
      </c>
      <c r="AK69">
        <v>34.229603662030271</v>
      </c>
      <c r="AL69">
        <v>34.564691079740761</v>
      </c>
      <c r="AM69">
        <v>34.873048319051037</v>
      </c>
      <c r="AN69">
        <v>35.089670801363731</v>
      </c>
      <c r="AO69">
        <v>35.287696916088954</v>
      </c>
    </row>
    <row r="70" spans="9:41" x14ac:dyDescent="0.25">
      <c r="I70" t="s">
        <v>69</v>
      </c>
      <c r="J70" s="25">
        <v>5.0316960000000002</v>
      </c>
      <c r="K70" s="26">
        <v>4.7607179999999998</v>
      </c>
      <c r="L70" s="25">
        <v>4.8476780000000002</v>
      </c>
      <c r="M70" s="26">
        <v>4.8332069999999998</v>
      </c>
      <c r="N70" s="25">
        <v>4.8686489999999996</v>
      </c>
      <c r="O70" s="26">
        <v>4.9797479999999998</v>
      </c>
      <c r="P70" s="25">
        <v>5.198734</v>
      </c>
      <c r="Q70" s="26">
        <v>5.4027200000000004</v>
      </c>
      <c r="R70" s="25">
        <v>5.5522840000000002</v>
      </c>
      <c r="S70" s="26">
        <v>5.6320800000000002</v>
      </c>
      <c r="T70" s="25">
        <v>5.6439170000000001</v>
      </c>
      <c r="U70" s="26">
        <v>5.6790589999999996</v>
      </c>
      <c r="V70" s="25">
        <v>5.6373389999999999</v>
      </c>
      <c r="W70" s="26">
        <v>5.6477459999999997</v>
      </c>
      <c r="X70" s="25">
        <v>5.7140750000000002</v>
      </c>
      <c r="Y70" s="26">
        <v>5.7420039999999997</v>
      </c>
      <c r="Z70" s="25">
        <v>5.739636</v>
      </c>
      <c r="AA70" s="26">
        <v>5.7297529999999997</v>
      </c>
      <c r="AB70" s="25">
        <v>5.7619749999999996</v>
      </c>
      <c r="AC70" s="26">
        <v>5.7804820000000001</v>
      </c>
      <c r="AD70" s="25">
        <v>5.7848649999999999</v>
      </c>
      <c r="AE70" s="26">
        <v>5.7817970000000001</v>
      </c>
      <c r="AF70" s="25">
        <v>5.7831630000000001</v>
      </c>
      <c r="AG70" s="26">
        <v>5.7969949999999999</v>
      </c>
      <c r="AH70" s="25">
        <v>5.8079429999999999</v>
      </c>
      <c r="AI70" s="26">
        <v>5.8250010000000003</v>
      </c>
      <c r="AJ70" s="25">
        <v>5.848293</v>
      </c>
      <c r="AK70" s="26">
        <v>5.8874190000000004</v>
      </c>
      <c r="AL70" s="25">
        <v>5.9310219999999996</v>
      </c>
      <c r="AM70" s="26">
        <v>5.9516270000000002</v>
      </c>
      <c r="AN70" s="25">
        <v>5.9727379999999997</v>
      </c>
      <c r="AO70" s="26">
        <v>6.0177839999999998</v>
      </c>
    </row>
    <row r="71" spans="9:41" ht="16.5" customHeight="1" x14ac:dyDescent="0.25">
      <c r="I71" t="s">
        <v>70</v>
      </c>
      <c r="J71">
        <f t="shared" ref="J71:AO71" si="7">+J74</f>
        <v>9.9389069659747609</v>
      </c>
      <c r="K71">
        <f t="shared" si="7"/>
        <v>9.3869901772428523</v>
      </c>
      <c r="L71">
        <f t="shared" si="7"/>
        <v>10.287079260646848</v>
      </c>
      <c r="M71">
        <f t="shared" si="7"/>
        <v>10.535673289409495</v>
      </c>
      <c r="N71">
        <f t="shared" si="7"/>
        <v>10.74174170797278</v>
      </c>
      <c r="O71">
        <f t="shared" si="7"/>
        <v>11.129993971580372</v>
      </c>
      <c r="P71">
        <f t="shared" si="7"/>
        <v>11.404622491095539</v>
      </c>
      <c r="Q71">
        <f t="shared" si="7"/>
        <v>11.693615001593368</v>
      </c>
      <c r="R71">
        <f t="shared" si="7"/>
        <v>11.97288183063062</v>
      </c>
      <c r="S71">
        <f t="shared" si="7"/>
        <v>12.106750658115047</v>
      </c>
      <c r="T71">
        <f t="shared" si="7"/>
        <v>12.377995487022886</v>
      </c>
      <c r="U71">
        <f t="shared" si="7"/>
        <v>12.602511149398413</v>
      </c>
      <c r="V71">
        <f t="shared" si="7"/>
        <v>12.89947849257279</v>
      </c>
      <c r="W71">
        <f t="shared" si="7"/>
        <v>13.05019617018589</v>
      </c>
      <c r="X71">
        <f t="shared" si="7"/>
        <v>13.528408425775462</v>
      </c>
      <c r="Y71">
        <f t="shared" si="7"/>
        <v>13.746138157938017</v>
      </c>
      <c r="Z71">
        <f t="shared" si="7"/>
        <v>14.018754906092827</v>
      </c>
      <c r="AA71">
        <f t="shared" si="7"/>
        <v>14.383410900612422</v>
      </c>
      <c r="AB71">
        <f t="shared" si="7"/>
        <v>14.451363477705129</v>
      </c>
      <c r="AC71">
        <f t="shared" si="7"/>
        <v>14.722348267322275</v>
      </c>
      <c r="AD71">
        <f t="shared" si="7"/>
        <v>14.97849385828558</v>
      </c>
      <c r="AE71">
        <f t="shared" si="7"/>
        <v>15.146069572197943</v>
      </c>
      <c r="AF71">
        <f t="shared" si="7"/>
        <v>15.324567642948036</v>
      </c>
      <c r="AG71">
        <f t="shared" si="7"/>
        <v>15.726956186501802</v>
      </c>
      <c r="AH71">
        <f t="shared" si="7"/>
        <v>15.920432485064548</v>
      </c>
      <c r="AI71">
        <f t="shared" si="7"/>
        <v>16.14669086999627</v>
      </c>
      <c r="AJ71">
        <f t="shared" si="7"/>
        <v>16.491298400506025</v>
      </c>
      <c r="AK71">
        <f t="shared" si="7"/>
        <v>16.614746224078669</v>
      </c>
      <c r="AL71">
        <f t="shared" si="7"/>
        <v>17.032564177747016</v>
      </c>
      <c r="AM71">
        <f t="shared" si="7"/>
        <v>17.354044993811897</v>
      </c>
      <c r="AN71">
        <f t="shared" si="7"/>
        <v>17.615031873336019</v>
      </c>
      <c r="AO71">
        <f t="shared" si="7"/>
        <v>17.793513868287572</v>
      </c>
    </row>
    <row r="72" spans="9:41" x14ac:dyDescent="0.25">
      <c r="I72" t="s">
        <v>71</v>
      </c>
      <c r="J72">
        <f>+J71*(100%+$M$41)</f>
        <v>9.143949895233531</v>
      </c>
      <c r="K72">
        <f t="shared" ref="K72:AO72" si="8">+K71*(100%+$M$41)</f>
        <v>8.6361778152875335</v>
      </c>
      <c r="L72">
        <f t="shared" si="8"/>
        <v>9.4642738532189661</v>
      </c>
      <c r="M72">
        <f t="shared" si="8"/>
        <v>9.6929842487425191</v>
      </c>
      <c r="N72">
        <f t="shared" si="8"/>
        <v>9.8825704176022739</v>
      </c>
      <c r="O72">
        <f t="shared" si="8"/>
        <v>10.239768574028588</v>
      </c>
      <c r="P72">
        <f t="shared" si="8"/>
        <v>10.492431108333994</v>
      </c>
      <c r="Q72">
        <f t="shared" si="8"/>
        <v>10.758308739057016</v>
      </c>
      <c r="R72">
        <f t="shared" si="8"/>
        <v>11.015238590685517</v>
      </c>
      <c r="S72">
        <f t="shared" si="8"/>
        <v>11.138400006245785</v>
      </c>
      <c r="T72">
        <f t="shared" si="8"/>
        <v>11.387949492257221</v>
      </c>
      <c r="U72">
        <f t="shared" si="8"/>
        <v>11.594507414017146</v>
      </c>
      <c r="V72">
        <f t="shared" si="8"/>
        <v>11.8677220155627</v>
      </c>
      <c r="W72">
        <f t="shared" si="8"/>
        <v>12.006384636828617</v>
      </c>
      <c r="X72">
        <f t="shared" si="8"/>
        <v>12.446347393233069</v>
      </c>
      <c r="Y72">
        <f t="shared" si="8"/>
        <v>12.646662153036411</v>
      </c>
      <c r="Z72">
        <f t="shared" si="8"/>
        <v>12.897473826217679</v>
      </c>
      <c r="AA72">
        <f t="shared" si="8"/>
        <v>13.232963045937597</v>
      </c>
      <c r="AB72">
        <f t="shared" si="8"/>
        <v>13.295480479928566</v>
      </c>
      <c r="AC72">
        <f t="shared" si="8"/>
        <v>13.544790725724448</v>
      </c>
      <c r="AD72">
        <f t="shared" si="8"/>
        <v>13.780448676610977</v>
      </c>
      <c r="AE72">
        <f t="shared" si="8"/>
        <v>13.934620955003197</v>
      </c>
      <c r="AF72">
        <f t="shared" si="8"/>
        <v>14.098841972557979</v>
      </c>
      <c r="AG72">
        <f t="shared" si="8"/>
        <v>14.469045727685973</v>
      </c>
      <c r="AH72">
        <f t="shared" si="8"/>
        <v>14.647046949151225</v>
      </c>
      <c r="AI72">
        <f t="shared" si="8"/>
        <v>14.855208202926399</v>
      </c>
      <c r="AJ72">
        <f t="shared" si="8"/>
        <v>15.172252522114501</v>
      </c>
      <c r="AK72">
        <f t="shared" si="8"/>
        <v>15.285826451047358</v>
      </c>
      <c r="AL72">
        <f t="shared" si="8"/>
        <v>15.670225504861991</v>
      </c>
      <c r="AM72">
        <f t="shared" si="8"/>
        <v>15.965992884961192</v>
      </c>
      <c r="AN72">
        <f t="shared" si="8"/>
        <v>16.206104897061898</v>
      </c>
      <c r="AO72">
        <f t="shared" si="8"/>
        <v>16.370311124630533</v>
      </c>
    </row>
    <row r="73" spans="9:41" x14ac:dyDescent="0.25">
      <c r="I73" t="s">
        <v>72</v>
      </c>
      <c r="J73">
        <f>+J71*(100%+$M$42)</f>
        <v>7.5540357537510738</v>
      </c>
      <c r="K73">
        <f t="shared" ref="K73:AO73" si="9">+K71*(100%+$M$42)</f>
        <v>7.1345530913769002</v>
      </c>
      <c r="L73">
        <f t="shared" si="9"/>
        <v>7.8186630383632059</v>
      </c>
      <c r="M73">
        <f t="shared" si="9"/>
        <v>8.0076061674085715</v>
      </c>
      <c r="N73">
        <f t="shared" si="9"/>
        <v>8.1642278368612686</v>
      </c>
      <c r="O73">
        <f t="shared" si="9"/>
        <v>8.4593177789250227</v>
      </c>
      <c r="P73">
        <f t="shared" si="9"/>
        <v>8.668048342810911</v>
      </c>
      <c r="Q73">
        <f t="shared" si="9"/>
        <v>8.8876962139843165</v>
      </c>
      <c r="R73">
        <f t="shared" si="9"/>
        <v>9.0999521107953179</v>
      </c>
      <c r="S73">
        <f t="shared" si="9"/>
        <v>9.2016987025072687</v>
      </c>
      <c r="T73">
        <f t="shared" si="9"/>
        <v>9.4078575027258964</v>
      </c>
      <c r="U73">
        <f t="shared" si="9"/>
        <v>9.5784999432546165</v>
      </c>
      <c r="V73">
        <f t="shared" si="9"/>
        <v>9.8042090615425241</v>
      </c>
      <c r="W73">
        <f t="shared" si="9"/>
        <v>9.9187615701140768</v>
      </c>
      <c r="X73">
        <f t="shared" si="9"/>
        <v>10.282225328148286</v>
      </c>
      <c r="Y73">
        <f t="shared" si="9"/>
        <v>10.447710143233209</v>
      </c>
      <c r="Z73">
        <f t="shared" si="9"/>
        <v>10.65491166646739</v>
      </c>
      <c r="AA73">
        <f t="shared" si="9"/>
        <v>10.932067336587954</v>
      </c>
      <c r="AB73">
        <f t="shared" si="9"/>
        <v>10.983714484375447</v>
      </c>
      <c r="AC73">
        <f t="shared" si="9"/>
        <v>11.189675642528805</v>
      </c>
      <c r="AD73">
        <f t="shared" si="9"/>
        <v>11.384358313261776</v>
      </c>
      <c r="AE73">
        <f t="shared" si="9"/>
        <v>11.511723720613711</v>
      </c>
      <c r="AF73">
        <f t="shared" si="9"/>
        <v>11.647390631777874</v>
      </c>
      <c r="AG73">
        <f t="shared" si="9"/>
        <v>11.953224810054323</v>
      </c>
      <c r="AH73">
        <f t="shared" si="9"/>
        <v>12.100275877324583</v>
      </c>
      <c r="AI73">
        <f t="shared" si="9"/>
        <v>12.272242868786664</v>
      </c>
      <c r="AJ73">
        <f t="shared" si="9"/>
        <v>12.534160765331462</v>
      </c>
      <c r="AK73">
        <f t="shared" si="9"/>
        <v>12.627986904984743</v>
      </c>
      <c r="AL73">
        <f t="shared" si="9"/>
        <v>12.945548159091949</v>
      </c>
      <c r="AM73">
        <f t="shared" si="9"/>
        <v>13.189888667259792</v>
      </c>
      <c r="AN73">
        <f t="shared" si="9"/>
        <v>13.388250944513667</v>
      </c>
      <c r="AO73">
        <f t="shared" si="9"/>
        <v>13.52390563731646</v>
      </c>
    </row>
    <row r="74" spans="9:41" x14ac:dyDescent="0.25">
      <c r="I74" t="s">
        <v>54</v>
      </c>
      <c r="J74">
        <v>9.9389069659747609</v>
      </c>
      <c r="K74">
        <v>9.3869901772428523</v>
      </c>
      <c r="L74">
        <v>10.287079260646848</v>
      </c>
      <c r="M74">
        <v>10.535673289409495</v>
      </c>
      <c r="N74">
        <v>10.74174170797278</v>
      </c>
      <c r="O74">
        <v>11.129993971580372</v>
      </c>
      <c r="P74">
        <v>11.404622491095539</v>
      </c>
      <c r="Q74">
        <v>11.693615001593368</v>
      </c>
      <c r="R74">
        <v>11.97288183063062</v>
      </c>
      <c r="S74">
        <v>12.106750658115047</v>
      </c>
      <c r="T74">
        <v>12.377995487022886</v>
      </c>
      <c r="U74">
        <v>12.602511149398413</v>
      </c>
      <c r="V74">
        <v>12.89947849257279</v>
      </c>
      <c r="W74">
        <v>13.05019617018589</v>
      </c>
      <c r="X74">
        <v>13.528408425775462</v>
      </c>
      <c r="Y74">
        <v>13.746138157938017</v>
      </c>
      <c r="Z74">
        <v>14.018754906092827</v>
      </c>
      <c r="AA74">
        <v>14.383410900612422</v>
      </c>
      <c r="AB74">
        <v>14.451363477705129</v>
      </c>
      <c r="AC74">
        <v>14.722348267322275</v>
      </c>
      <c r="AD74">
        <v>14.97849385828558</v>
      </c>
      <c r="AE74">
        <v>15.146069572197943</v>
      </c>
      <c r="AF74">
        <v>15.324567642948036</v>
      </c>
      <c r="AG74">
        <v>15.726956186501802</v>
      </c>
      <c r="AH74">
        <v>15.920432485064548</v>
      </c>
      <c r="AI74">
        <v>16.14669086999627</v>
      </c>
      <c r="AJ74">
        <v>16.491298400506025</v>
      </c>
      <c r="AK74">
        <v>16.614746224078669</v>
      </c>
      <c r="AL74">
        <v>17.032564177747016</v>
      </c>
      <c r="AM74">
        <v>17.354044993811897</v>
      </c>
      <c r="AN74">
        <v>17.615031873336019</v>
      </c>
      <c r="AO74">
        <v>17.793513868287572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22.078422999593137</v>
      </c>
      <c r="M75">
        <v>22.39579265822039</v>
      </c>
      <c r="N75">
        <v>22.558159280737229</v>
      </c>
      <c r="O75">
        <v>23.164899880511875</v>
      </c>
      <c r="P75">
        <v>23.275210249935512</v>
      </c>
      <c r="Q75">
        <v>23.971296511876403</v>
      </c>
      <c r="R75">
        <v>24.015638240959891</v>
      </c>
      <c r="S75">
        <v>24.740571573891199</v>
      </c>
      <c r="T75">
        <v>25.062088399499931</v>
      </c>
      <c r="U75">
        <v>25.42744343502223</v>
      </c>
      <c r="V75">
        <v>25.958460854900952</v>
      </c>
      <c r="W75">
        <v>26.224834702323204</v>
      </c>
      <c r="X75">
        <v>26.829697023012422</v>
      </c>
      <c r="Y75">
        <v>27.263719866788854</v>
      </c>
      <c r="Z75">
        <v>27.675778594046346</v>
      </c>
      <c r="AA75">
        <v>28.049205194444301</v>
      </c>
      <c r="AB75">
        <v>28.417233459014266</v>
      </c>
      <c r="AC75">
        <v>28.731185290548609</v>
      </c>
      <c r="AD75">
        <v>29.153445621352176</v>
      </c>
      <c r="AE75">
        <v>29.292522193535898</v>
      </c>
      <c r="AF75">
        <v>29.677418350298769</v>
      </c>
      <c r="AG75">
        <v>30.263903747100933</v>
      </c>
      <c r="AH75">
        <v>30.578589495970853</v>
      </c>
      <c r="AI75">
        <v>30.937873310956238</v>
      </c>
      <c r="AJ75">
        <v>31.585223494694176</v>
      </c>
      <c r="AK75">
        <v>31.665200648668247</v>
      </c>
      <c r="AL75">
        <v>32.309671618243542</v>
      </c>
      <c r="AM75">
        <v>32.833415474840166</v>
      </c>
      <c r="AN75">
        <v>33.211941351195492</v>
      </c>
      <c r="AO75">
        <v>33.352427777055048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20.996445954041999</v>
      </c>
      <c r="K81" s="25">
        <f t="shared" si="10"/>
        <v>20.795929580790002</v>
      </c>
      <c r="L81" s="25">
        <f t="shared" ref="L81:L93" si="11">+P63*$A$30/1000000</f>
        <v>20.716882590807003</v>
      </c>
      <c r="M81" s="25">
        <f t="shared" ref="M81:M93" si="12">+U63*$A$30/1000000</f>
        <v>22.202066334591002</v>
      </c>
      <c r="N81" s="25">
        <f t="shared" ref="N81:N93" si="13">+Z63*$A$30/1000000</f>
        <v>23.568165402677998</v>
      </c>
      <c r="O81" s="25">
        <f t="shared" ref="O81:O93" si="14">+AE63*$A$30/1000000</f>
        <v>24.597135442035</v>
      </c>
      <c r="P81" s="25">
        <f t="shared" ref="P81:P93" si="15">+AJ63*$A$30/1000000</f>
        <v>25.886116327734001</v>
      </c>
      <c r="Q81" s="25">
        <f t="shared" ref="Q81:Q93" si="16">+AO63*$A$30/1000000</f>
        <v>27.153960894333</v>
      </c>
    </row>
    <row r="82" spans="9:17" x14ac:dyDescent="0.25">
      <c r="I82" t="s">
        <v>64</v>
      </c>
      <c r="J82" s="25">
        <f t="shared" si="10"/>
        <v>20.905026160941002</v>
      </c>
      <c r="K82" s="25">
        <f t="shared" si="10"/>
        <v>20.219447377232999</v>
      </c>
      <c r="L82" s="25">
        <f t="shared" si="11"/>
        <v>20.630671999937999</v>
      </c>
      <c r="M82" s="25">
        <f t="shared" si="12"/>
        <v>21.930071290101001</v>
      </c>
      <c r="N82" s="25">
        <f t="shared" si="13"/>
        <v>23.082531458571001</v>
      </c>
      <c r="O82" s="25">
        <f t="shared" si="14"/>
        <v>23.875429665555</v>
      </c>
      <c r="P82" s="25">
        <f t="shared" si="15"/>
        <v>25.090517790116998</v>
      </c>
      <c r="Q82" s="25">
        <f t="shared" si="16"/>
        <v>25.880965890156002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13.695434350650002</v>
      </c>
      <c r="L83" s="25">
        <f t="shared" si="11"/>
        <v>14.458260219857999</v>
      </c>
      <c r="M83" s="25">
        <f t="shared" si="12"/>
        <v>15.795199697939999</v>
      </c>
      <c r="N83" s="25">
        <f t="shared" si="13"/>
        <v>17.191836481949998</v>
      </c>
      <c r="O83" s="25">
        <f t="shared" si="14"/>
        <v>18.196136740431001</v>
      </c>
      <c r="P83" s="25">
        <f t="shared" si="15"/>
        <v>19.62033319935</v>
      </c>
      <c r="Q83" s="25">
        <f t="shared" si="16"/>
        <v>20.718097692200999</v>
      </c>
    </row>
    <row r="84" spans="9:17" x14ac:dyDescent="0.25">
      <c r="I84" t="s">
        <v>11</v>
      </c>
      <c r="J84" s="25">
        <f t="shared" si="10"/>
        <v>17.551047751146001</v>
      </c>
      <c r="K84" s="25">
        <f t="shared" si="10"/>
        <v>16.867144707893999</v>
      </c>
      <c r="L84" s="25">
        <f t="shared" si="11"/>
        <v>19.872932116751997</v>
      </c>
      <c r="M84" s="25">
        <f t="shared" si="12"/>
        <v>22.022557377326997</v>
      </c>
      <c r="N84" s="25">
        <f t="shared" si="13"/>
        <v>22.891725470484001</v>
      </c>
      <c r="O84" s="25">
        <f t="shared" si="14"/>
        <v>24.412499742618003</v>
      </c>
      <c r="P84" s="25">
        <f t="shared" si="15"/>
        <v>25.877700660591003</v>
      </c>
      <c r="Q84" s="25">
        <f t="shared" si="16"/>
        <v>27.425805235919999</v>
      </c>
    </row>
    <row r="85" spans="9:17" x14ac:dyDescent="0.25">
      <c r="I85" t="s">
        <v>66</v>
      </c>
      <c r="J85" s="25">
        <f t="shared" si="10"/>
        <v>9.2415067298189992</v>
      </c>
      <c r="K85" s="25">
        <f t="shared" si="10"/>
        <v>9.6605963379900004</v>
      </c>
      <c r="L85" s="25">
        <f t="shared" si="11"/>
        <v>9.3615136314569991</v>
      </c>
      <c r="M85" s="25">
        <f t="shared" si="12"/>
        <v>10.777456499940001</v>
      </c>
      <c r="N85" s="25">
        <f t="shared" si="13"/>
        <v>12.03505800822</v>
      </c>
      <c r="O85" s="25">
        <f t="shared" si="14"/>
        <v>13.376972577735</v>
      </c>
      <c r="P85" s="25">
        <f t="shared" si="15"/>
        <v>14.299692331392</v>
      </c>
      <c r="Q85" s="25">
        <f t="shared" si="16"/>
        <v>15.089726235401999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15.076841521470868</v>
      </c>
      <c r="L86" s="25">
        <f t="shared" si="11"/>
        <v>16.842423718223472</v>
      </c>
      <c r="M86" s="25">
        <f t="shared" si="12"/>
        <v>19.600166238545455</v>
      </c>
      <c r="N86" s="25">
        <f t="shared" si="13"/>
        <v>19.747825616593868</v>
      </c>
      <c r="O86" s="25">
        <f t="shared" si="14"/>
        <v>20.304548193105546</v>
      </c>
      <c r="P86" s="25">
        <f t="shared" si="15"/>
        <v>21.409220503499576</v>
      </c>
      <c r="Q86" s="25">
        <f t="shared" si="16"/>
        <v>24.151142776321418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26.129831538723028</v>
      </c>
      <c r="L87" s="25">
        <f t="shared" si="11"/>
        <v>26.661261993541277</v>
      </c>
      <c r="M87" s="25">
        <f t="shared" si="12"/>
        <v>28.340491100056148</v>
      </c>
      <c r="N87" s="25">
        <f t="shared" si="13"/>
        <v>29.829829037705093</v>
      </c>
      <c r="O87" s="25">
        <f t="shared" si="14"/>
        <v>30.854500790068418</v>
      </c>
      <c r="P87" s="25">
        <f t="shared" si="15"/>
        <v>32.424773577803386</v>
      </c>
      <c r="Q87" s="25">
        <f t="shared" si="16"/>
        <v>33.446279027916688</v>
      </c>
    </row>
    <row r="88" spans="9:17" x14ac:dyDescent="0.25">
      <c r="I88" t="s">
        <v>69</v>
      </c>
      <c r="J88" s="25">
        <f t="shared" si="10"/>
        <v>4.769127007632</v>
      </c>
      <c r="K88" s="25">
        <f t="shared" si="10"/>
        <v>4.5122894526059998</v>
      </c>
      <c r="L88" s="25">
        <f t="shared" si="11"/>
        <v>4.9274484636779992</v>
      </c>
      <c r="M88" s="25">
        <f t="shared" si="12"/>
        <v>5.3827086642029993</v>
      </c>
      <c r="N88" s="25">
        <f t="shared" si="13"/>
        <v>5.4401245746119997</v>
      </c>
      <c r="O88" s="25">
        <f t="shared" si="14"/>
        <v>5.4800854871490001</v>
      </c>
      <c r="P88" s="25">
        <f t="shared" si="15"/>
        <v>5.5431115263809998</v>
      </c>
      <c r="Q88" s="25">
        <f t="shared" si="16"/>
        <v>5.7037579775280003</v>
      </c>
    </row>
    <row r="89" spans="9:17" x14ac:dyDescent="0.25">
      <c r="I89" t="s">
        <v>70</v>
      </c>
      <c r="J89" s="25">
        <f t="shared" si="10"/>
        <v>9.4202649837693002</v>
      </c>
      <c r="K89" s="25">
        <f t="shared" si="10"/>
        <v>8.8971488688237894</v>
      </c>
      <c r="L89" s="25">
        <f t="shared" si="11"/>
        <v>10.809495075642701</v>
      </c>
      <c r="M89" s="25">
        <f t="shared" si="12"/>
        <v>11.944874310089356</v>
      </c>
      <c r="N89" s="25">
        <f t="shared" si="13"/>
        <v>13.287214218828185</v>
      </c>
      <c r="O89" s="25">
        <f t="shared" si="14"/>
        <v>14.355702223711937</v>
      </c>
      <c r="P89" s="25">
        <f t="shared" si="15"/>
        <v>15.630732976072419</v>
      </c>
      <c r="Q89" s="25">
        <f t="shared" si="16"/>
        <v>16.864994934098721</v>
      </c>
    </row>
    <row r="90" spans="9:17" x14ac:dyDescent="0.25">
      <c r="I90" t="s">
        <v>71</v>
      </c>
      <c r="J90" s="25">
        <f t="shared" si="10"/>
        <v>8.6667911578505592</v>
      </c>
      <c r="K90" s="25">
        <f t="shared" si="10"/>
        <v>8.1855161483523844</v>
      </c>
      <c r="L90" s="25">
        <f t="shared" si="11"/>
        <v>9.9449045758078007</v>
      </c>
      <c r="M90" s="25">
        <f t="shared" si="12"/>
        <v>10.989471233631489</v>
      </c>
      <c r="N90" s="25">
        <f t="shared" si="13"/>
        <v>12.224444949544161</v>
      </c>
      <c r="O90" s="25">
        <f t="shared" si="14"/>
        <v>13.207470629708267</v>
      </c>
      <c r="P90" s="25">
        <f t="shared" si="15"/>
        <v>14.380518868753001</v>
      </c>
      <c r="Q90" s="25">
        <f t="shared" si="16"/>
        <v>15.516059179213938</v>
      </c>
    </row>
    <row r="91" spans="9:17" x14ac:dyDescent="0.25">
      <c r="I91" t="s">
        <v>72</v>
      </c>
      <c r="J91" s="25">
        <f t="shared" si="10"/>
        <v>7.1598435060130816</v>
      </c>
      <c r="K91" s="25">
        <f t="shared" si="10"/>
        <v>6.7622507074095797</v>
      </c>
      <c r="L91" s="25">
        <f t="shared" si="11"/>
        <v>8.215723576138009</v>
      </c>
      <c r="M91" s="25">
        <f t="shared" si="12"/>
        <v>9.0786650807157603</v>
      </c>
      <c r="N91" s="25">
        <f t="shared" si="13"/>
        <v>10.098906410976124</v>
      </c>
      <c r="O91" s="25">
        <f t="shared" si="14"/>
        <v>10.911007441700926</v>
      </c>
      <c r="P91" s="25">
        <f t="shared" si="15"/>
        <v>11.88009065411417</v>
      </c>
      <c r="Q91" s="25">
        <f t="shared" si="16"/>
        <v>12.818187669444375</v>
      </c>
    </row>
    <row r="92" spans="9:17" x14ac:dyDescent="0.25">
      <c r="I92" t="s">
        <v>54</v>
      </c>
      <c r="J92" s="25">
        <f t="shared" si="10"/>
        <v>9.4202649837693002</v>
      </c>
      <c r="K92" s="25">
        <f t="shared" si="10"/>
        <v>8.8971488688237894</v>
      </c>
      <c r="L92" s="25">
        <f t="shared" si="11"/>
        <v>10.809495075642701</v>
      </c>
      <c r="M92" s="25">
        <f t="shared" si="12"/>
        <v>11.944874310089356</v>
      </c>
      <c r="N92" s="25">
        <f t="shared" si="13"/>
        <v>13.287214218828185</v>
      </c>
      <c r="O92" s="25">
        <f t="shared" si="14"/>
        <v>14.355702223711937</v>
      </c>
      <c r="P92" s="25">
        <f t="shared" si="15"/>
        <v>15.630732976072419</v>
      </c>
      <c r="Q92" s="25">
        <f t="shared" si="16"/>
        <v>16.864994934098721</v>
      </c>
    </row>
    <row r="93" spans="9:17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22.060639953463127</v>
      </c>
      <c r="M93" s="25">
        <f t="shared" si="12"/>
        <v>24.100563154252466</v>
      </c>
      <c r="N93" s="25">
        <f t="shared" si="13"/>
        <v>26.231573439673227</v>
      </c>
      <c r="O93" s="25">
        <f t="shared" si="14"/>
        <v>27.763950507910614</v>
      </c>
      <c r="P93" s="25">
        <f t="shared" si="15"/>
        <v>29.937011777070548</v>
      </c>
      <c r="Q93" s="25">
        <f t="shared" si="16"/>
        <v>31.611998038364984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CasoAlternativo</vt:lpstr>
      <vt:lpstr>CasoBase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2022-11-06T06:02:04Z</dcterms:modified>
</cp:coreProperties>
</file>