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18A14451-7D7C-484C-90F0-8758DB163781}" xr6:coauthVersionLast="47" xr6:coauthVersionMax="47" xr10:uidLastSave="{00000000-0000-0000-0000-000000000000}"/>
  <bookViews>
    <workbookView xWindow="4125" yWindow="1935" windowWidth="21600" windowHeight="11385" activeTab="3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5" l="1"/>
  <c r="L53" i="5"/>
  <c r="L40" i="5"/>
  <c r="M68" i="3"/>
  <c r="J7" i="10" l="1"/>
  <c r="C22" i="10" l="1"/>
  <c r="N89" i="3"/>
  <c r="O89" i="3"/>
  <c r="P89" i="3"/>
  <c r="Q89" i="3"/>
  <c r="R89" i="3"/>
  <c r="S89" i="3"/>
  <c r="T89" i="3"/>
  <c r="M89" i="3"/>
  <c r="N87" i="3"/>
  <c r="O87" i="3"/>
  <c r="P87" i="3"/>
  <c r="Q87" i="3"/>
  <c r="R87" i="3"/>
  <c r="S87" i="3"/>
  <c r="T87" i="3"/>
  <c r="M87" i="3"/>
  <c r="S77" i="3"/>
  <c r="N77" i="3"/>
  <c r="O77" i="3"/>
  <c r="P77" i="3"/>
  <c r="Q77" i="3"/>
  <c r="R77" i="3"/>
  <c r="T77" i="3"/>
  <c r="N79" i="3"/>
  <c r="O79" i="3"/>
  <c r="P79" i="3"/>
  <c r="Q79" i="3"/>
  <c r="R79" i="3"/>
  <c r="S79" i="3"/>
  <c r="T79" i="3"/>
  <c r="M79" i="3"/>
  <c r="M77" i="3"/>
  <c r="N70" i="3"/>
  <c r="O70" i="3"/>
  <c r="P70" i="3"/>
  <c r="Q70" i="3"/>
  <c r="R70" i="3"/>
  <c r="S70" i="3"/>
  <c r="T70" i="3"/>
  <c r="M70" i="3"/>
  <c r="N68" i="3"/>
  <c r="O68" i="3"/>
  <c r="P68" i="3"/>
  <c r="Q68" i="3"/>
  <c r="R68" i="3"/>
  <c r="S68" i="3"/>
  <c r="T68" i="3"/>
  <c r="D74" i="3"/>
  <c r="D73" i="3"/>
  <c r="P26" i="3"/>
  <c r="P27" i="3"/>
  <c r="F26" i="1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M65" i="5" l="1"/>
  <c r="N65" i="5"/>
  <c r="O65" i="5"/>
  <c r="P65" i="5"/>
  <c r="Q65" i="5"/>
  <c r="R65" i="5"/>
  <c r="S65" i="5"/>
  <c r="L65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G18" i="10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100" i="3" a="1"/>
  <c r="I100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<sst xmlns="http://schemas.openxmlformats.org/spreadsheetml/2006/main" count="1524" uniqueCount="561">
  <si>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</si>
  <si>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</si>
  <si>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</si>
  <si>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</si>
  <si>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</si>
  <si>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</si>
  <si>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</si>
  <si>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</si>
  <si>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</si>
  <si>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</si>
  <si>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</si>
  <si>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</si>
  <si>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</si>
  <si>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</si>
  <si>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</si>
  <si>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</si>
  <si>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</si>
  <si>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</si>
  <si>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</si>
  <si>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</si>
  <si>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</si>
  <si>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</si>
  <si>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</si>
  <si>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</si>
  <si>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</si>
  <si>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</si>
  <si>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</si>
  <si>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</si>
  <si>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</si>
  <si>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</si>
  <si>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</si>
  <si>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</si>
  <si>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</si>
  <si>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</si>
  <si>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</si>
  <si>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</si>
  <si>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</si>
  <si>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</si>
  <si>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</si>
  <si>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</si>
  <si>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</si>
  <si>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</si>
  <si>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</si>
  <si>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</si>
  <si>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</si>
  <si>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</si>
  <si>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</si>
  <si>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</si>
  <si>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</si>
  <si>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</si>
  <si>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</si>
  <si>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</si>
  <si>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</si>
  <si>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</si>
  <si>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</si>
  <si>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</si>
  <si>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</si>
  <si>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</si>
  <si>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</si>
  <si>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</si>
  <si>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</si>
  <si>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</si>
  <si>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</si>
  <si>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</si>
  <si>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</si>
  <si>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</si>
  <si>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</si>
  <si>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</si>
  <si>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</si>
  <si>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</si>
  <si>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</si>
  <si>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</si>
  <si>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</si>
  <si>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</si>
  <si>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</si>
  <si>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</si>
  <si>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</si>
  <si>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</si>
  <si>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</si>
  <si>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</si>
  <si>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</si>
  <si>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</si>
  <si>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</si>
  <si>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</si>
  <si>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</si>
  <si>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</si>
  <si>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</si>
  <si>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</si>
  <si>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</si>
  <si>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</si>
  <si>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</si>
  <si>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</si>
  <si>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</si>
  <si>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</si>
  <si>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</si>
  <si>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</si>
  <si>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</si>
  <si>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</si>
  <si>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</si>
  <si>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</si>
  <si>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</si>
  <si>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</si>
  <si>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</si>
  <si>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</si>
  <si>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</si>
  <si>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</si>
  <si>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</si>
  <si>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</si>
  <si>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</si>
  <si>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</si>
  <si>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</si>
  <si>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</si>
  <si>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</si>
  <si>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</si>
  <si>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</si>
  <si>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</si>
  <si>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</si>
  <si>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</si>
  <si>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</si>
  <si>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</si>
  <si>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</si>
  <si>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</si>
  <si>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</si>
  <si>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</si>
  <si>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</si>
  <si>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</si>
  <si>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</si>
  <si>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</si>
  <si>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</si>
  <si>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</si>
  <si>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</si>
  <si>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</si>
  <si>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</si>
  <si>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</si>
  <si>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</si>
  <si>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</si>
  <si>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</si>
  <si>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</si>
  <si>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</si>
  <si>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</si>
  <si>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</si>
  <si>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</si>
  <si>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</si>
  <si>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</si>
  <si>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</si>
  <si>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</si>
  <si>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</si>
  <si>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</si>
  <si>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</si>
  <si>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</si>
  <si>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</si>
  <si>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</si>
  <si>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</si>
  <si>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</si>
  <si>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</si>
  <si>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</si>
  <si>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</si>
  <si>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</si>
  <si>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</si>
  <si>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</si>
  <si>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</si>
  <si>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</si>
  <si>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</si>
  <si>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</si>
  <si>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</si>
  <si>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</si>
  <si>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</si>
  <si>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</si>
  <si>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</si>
  <si>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</si>
  <si>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</si>
  <si>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</si>
  <si>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</si>
  <si>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</si>
  <si>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</si>
  <si>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</si>
  <si>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</si>
  <si>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</si>
  <si>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</si>
  <si>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</si>
  <si>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</si>
  <si>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</si>
  <si>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</si>
  <si>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</si>
  <si>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</si>
  <si>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</si>
  <si>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</si>
  <si>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</si>
  <si>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</si>
  <si>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</si>
  <si>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</si>
  <si>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</si>
  <si>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</si>
  <si>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</si>
  <si>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</si>
  <si>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</si>
  <si>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</si>
  <si>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</si>
  <si>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</si>
  <si>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</si>
  <si>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</si>
  <si>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</si>
  <si>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</si>
  <si>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</si>
  <si>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</si>
  <si>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</si>
  <si>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</si>
  <si>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</si>
  <si>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</si>
  <si>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</si>
  <si>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</si>
  <si>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</si>
  <si>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</si>
  <si>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</si>
  <si>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</si>
  <si>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</si>
  <si>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</si>
  <si>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</si>
  <si>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</si>
  <si>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</si>
  <si>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</si>
  <si>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</si>
  <si>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</si>
  <si>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</si>
  <si>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</si>
  <si>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</si>
  <si>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</si>
  <si>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</si>
  <si>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</si>
  <si>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</si>
  <si>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</si>
  <si>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</si>
  <si>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</si>
  <si>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</si>
  <si>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</si>
  <si>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</si>
  <si>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</si>
  <si>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</si>
  <si>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</si>
  <si>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</si>
  <si>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</si>
  <si>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</si>
  <si>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</si>
  <si>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</si>
  <si>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</si>
  <si>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</si>
  <si>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</si>
  <si>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</si>
  <si>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</si>
  <si>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</si>
  <si>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</si>
  <si>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</si>
  <si>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</si>
  <si>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</si>
  <si>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</si>
  <si>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</si>
  <si>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</si>
  <si>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</si>
  <si>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</si>
  <si>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</si>
  <si>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</si>
  <si>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</si>
  <si>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</si>
  <si>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</si>
  <si>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</si>
  <si>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</si>
  <si>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</si>
  <si>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</si>
  <si>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</si>
  <si>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</si>
  <si>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</si>
  <si>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</si>
  <si>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</si>
  <si>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</si>
  <si>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</si>
  <si>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</si>
  <si>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</si>
  <si>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</si>
  <si>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</si>
  <si>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</si>
  <si>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</si>
  <si>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</si>
  <si>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</si>
  <si>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</si>
  <si>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</si>
  <si>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</si>
  <si>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</si>
  <si>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</si>
  <si>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</si>
  <si>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</si>
  <si>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</si>
  <si>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</si>
  <si>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</si>
  <si>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</si>
  <si>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</si>
  <si>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</si>
  <si>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</si>
  <si>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</si>
  <si>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</si>
  <si>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</si>
  <si>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</si>
  <si>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</si>
  <si>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</si>
  <si>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</si>
  <si>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</si>
  <si>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</si>
  <si>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</si>
  <si>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</si>
  <si>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</si>
  <si>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</si>
  <si>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</si>
  <si>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</si>
  <si>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</si>
  <si>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</si>
  <si>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</si>
  <si>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</si>
  <si>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</si>
  <si>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</si>
  <si>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</si>
  <si>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</si>
  <si>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</si>
  <si>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</si>
  <si>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</si>
  <si>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</si>
  <si>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</si>
  <si>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</si>
  <si>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</si>
  <si>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</si>
  <si>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</si>
  <si>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</si>
  <si>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</si>
  <si>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</si>
  <si>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</si>
  <si>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</si>
  <si>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</si>
  <si>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</si>
  <si>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</si>
  <si>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</si>
  <si>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</si>
  <si>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</si>
  <si>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</si>
  <si>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</si>
  <si>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</si>
  <si>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</si>
  <si>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</si>
  <si>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</si>
  <si>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</si>
  <si>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</si>
  <si>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</si>
  <si>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</si>
  <si>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</si>
  <si>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</si>
  <si>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</si>
  <si>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</si>
  <si>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</si>
  <si>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</si>
  <si>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</si>
  <si>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</si>
  <si>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</si>
  <si>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</si>
  <si>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</si>
  <si>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</si>
  <si>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</si>
  <si>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</si>
  <si>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</si>
  <si>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</si>
  <si>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</si>
  <si>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</si>
  <si>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</si>
  <si>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</si>
  <si>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</si>
  <si>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</si>
  <si>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</si>
  <si>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</si>
  <si>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</si>
  <si>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</si>
  <si>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</si>
  <si>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</si>
  <si>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</si>
  <si>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</si>
  <si>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</si>
  <si>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</si>
  <si>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</si>
  <si>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</si>
  <si>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</si>
  <si>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</si>
  <si>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</si>
  <si>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</si>
  <si>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</si>
  <si>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</si>
  <si>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</si>
  <si>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</si>
  <si>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</si>
  <si>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</si>
  <si>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</si>
  <si>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</si>
  <si>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</si>
  <si>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</si>
  <si>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</si>
  <si>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</si>
  <si>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</si>
  <si>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</si>
  <si>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</si>
  <si>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</si>
  <si>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</si>
  <si>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</si>
  <si>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</si>
  <si>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</si>
  <si>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</si>
  <si>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</si>
  <si>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</si>
  <si>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</si>
  <si>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</si>
  <si>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</si>
  <si>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</si>
  <si>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</si>
  <si>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</si>
  <si>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</si>
  <si>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</si>
  <si>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</si>
  <si>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</si>
  <si>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</si>
  <si>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</si>
  <si>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</si>
  <si>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</si>
  <si>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</si>
  <si>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</si>
  <si>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</si>
  <si>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</si>
  <si>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</si>
  <si>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</si>
  <si>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</si>
  <si>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</si>
  <si>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</si>
  <si>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</si>
  <si>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</si>
  <si>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</si>
  <si>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</si>
  <si>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</si>
  <si>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</si>
  <si>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</si>
  <si>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</si>
  <si>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</si>
  <si>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</si>
  <si>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</si>
  <si>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</si>
  <si>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</si>
  <si>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</si>
  <si>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</si>
  <si>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</si>
  <si>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</si>
  <si>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</si>
  <si>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</si>
  <si>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</si>
  <si>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</si>
  <si>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</si>
  <si>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</si>
  <si>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</si>
  <si>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</si>
  <si>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</si>
  <si>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</si>
  <si>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</si>
  <si>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</si>
  <si>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</si>
  <si>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</si>
  <si>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</si>
  <si>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</si>
  <si>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</si>
  <si>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</si>
  <si>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</si>
  <si>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</si>
  <si>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</si>
  <si>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</si>
  <si>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</si>
  <si>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</si>
  <si>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</si>
  <si>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</si>
  <si>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</si>
  <si>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</si>
  <si>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</si>
  <si>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</si>
  <si>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</si>
  <si>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</si>
  <si>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</si>
  <si>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</si>
  <si>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</si>
  <si>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</si>
  <si>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</si>
  <si>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</si>
  <si>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</si>
  <si>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</si>
  <si>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</si>
  <si>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</si>
  <si>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</si>
  <si>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</si>
  <si>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</si>
  <si>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</si>
  <si>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</si>
  <si>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</si>
  <si>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</si>
  <si>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</si>
  <si>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</si>
  <si>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</si>
  <si>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</si>
  <si>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</si>
  <si>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</si>
  <si>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</si>
  <si>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</si>
  <si>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</si>
  <si>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</si>
  <si>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</si>
  <si>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</si>
  <si>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</si>
  <si>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</si>
  <si>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</si>
  <si>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</si>
  <si>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</si>
  <si>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</si>
  <si>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</si>
  <si>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</si>
  <si>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</si>
  <si>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</si>
  <si>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</si>
  <si>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</si>
  <si>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</si>
  <si>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</si>
  <si>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</si>
  <si>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</si>
  <si>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</si>
  <si>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</si>
  <si>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</si>
  <si>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</si>
  <si>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</si>
  <si>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</si>
  <si>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</si>
  <si>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</si>
  <si>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</si>
  <si>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</si>
  <si>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</si>
  <si>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</si>
  <si>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</si>
  <si>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</si>
  <si>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</si>
  <si>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</si>
  <si>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</si>
  <si>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</si>
  <si>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</si>
  <si>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</si>
  <si>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</si>
  <si>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</si>
  <si>
    <t>FTE-ETH</t>
  </si>
  <si>
    <t>FTE-BDSL</t>
  </si>
  <si>
    <t>Tecnologia para que el Ethanol¡ pueda suplir la demana</t>
  </si>
  <si>
    <t>Tecnologia para que el Diesel pueda suplir la demana</t>
  </si>
  <si>
    <t>DETH</t>
  </si>
  <si>
    <t>DBDSL</t>
  </si>
  <si>
    <t>%e de Biodiesel en Diesel</t>
  </si>
  <si>
    <t>%e de Ethanol en Gasolina</t>
  </si>
  <si>
    <t>UP</t>
  </si>
  <si>
    <t>Demanda de Biodiesel</t>
  </si>
  <si>
    <t>Demanda de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</si>
</sst>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07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12" borderId="0" xfId="0" applyFill="1"/>
    <xf numFmtId="0" fontId="0" fillId="12" borderId="0" xfId="0" applyFill="1" applyAlignment="1">
      <alignment horizontal="center" vertical="center"/>
    </xf>
    <xf numFmtId="9" fontId="0" fillId="12" borderId="0" xfId="5" applyFont="1" applyFill="1"/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6" fontId="0" fillId="6" borderId="0" xfId="0" applyNumberFormat="1" applyFill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  <xf numFmtId="171" fontId="0" fillId="6" borderId="0" xfId="0" applyNumberFormat="1" applyFill="1"/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O14" zoomScale="115" zoomScaleNormal="115" workbookViewId="0">
      <selection activeCell="AB35" sqref="AB35:AB37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72" t="s">
        <v>102</v>
      </c>
      <c r="Y14" s="272"/>
      <c r="Z14" s="272"/>
      <c r="AA14" s="272"/>
      <c r="AB14" s="272"/>
      <c r="AC14" s="272"/>
      <c r="AD14" s="272"/>
      <c r="AE14" s="272"/>
      <c r="AF14" s="272"/>
    </row>
    <row r="15" spans="1:1409" x14ac:dyDescent="0.25">
      <c r="B15" s="272" t="s">
        <v>83</v>
      </c>
      <c r="C15" s="272"/>
      <c r="D15" s="272"/>
      <c r="E15" s="272"/>
      <c r="F15" s="272"/>
      <c r="G15" s="272"/>
      <c r="H15" s="272"/>
      <c r="I15" s="272"/>
      <c r="J15" s="272"/>
      <c r="M15" s="272" t="s">
        <v>84</v>
      </c>
      <c r="N15" s="272"/>
      <c r="O15" s="272"/>
      <c r="P15" s="272"/>
      <c r="Q15" s="272"/>
      <c r="R15" s="272"/>
      <c r="S15" s="272"/>
      <c r="T15" s="272"/>
      <c r="U15" s="272"/>
      <c r="AI15" s="272" t="s">
        <v>97</v>
      </c>
      <c r="AJ15" s="272"/>
      <c r="AK15" s="272"/>
      <c r="AL15" s="272"/>
      <c r="AM15" s="272"/>
      <c r="AN15" s="272"/>
      <c r="AO15" s="272"/>
      <c r="AP15" s="272"/>
      <c r="AQ15" s="272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Z36" s="1" t="s">
        <v>555</v>
      </c>
      <c r="AA36" s="1" t="s">
        <v>559</v>
      </c>
      <c r="AB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Z37" s="1" t="s">
        <v>554</v>
      </c>
      <c r="AA37" s="1" t="s">
        <v>560</v>
      </c>
      <c r="AB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73" t="s">
        <v>121</v>
      </c>
      <c r="C18" s="273"/>
      <c r="D18" s="273"/>
      <c r="E18" s="273"/>
      <c r="F18" s="273"/>
      <c r="G18" s="273"/>
      <c r="H18" s="273"/>
      <c r="I18" s="273"/>
      <c r="J18" s="273"/>
      <c r="L18" s="273" t="s">
        <v>127</v>
      </c>
      <c r="M18" s="273"/>
      <c r="N18" s="273"/>
      <c r="O18" s="273"/>
      <c r="P18" s="273"/>
      <c r="Q18" s="273"/>
      <c r="R18" s="273"/>
      <c r="S18" s="273"/>
      <c r="T18" s="273"/>
      <c r="V18" s="273" t="s">
        <v>123</v>
      </c>
      <c r="W18" s="273"/>
      <c r="X18" s="273"/>
      <c r="Y18" s="273"/>
      <c r="Z18" s="273"/>
      <c r="AA18" s="273"/>
      <c r="AB18" s="273"/>
      <c r="AC18" s="273"/>
      <c r="AD18" s="273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zoomScale="130" zoomScaleNormal="130" workbookViewId="0">
      <selection activeCell="J7" sqref="J7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10" ht="23.25" customHeight="1" x14ac:dyDescent="0.25">
      <c r="B2" s="202"/>
      <c r="F2" s="274" t="s">
        <v>281</v>
      </c>
      <c r="G2" s="275"/>
    </row>
    <row r="3" spans="2:10" ht="15" x14ac:dyDescent="0.25">
      <c r="F3" s="212" t="s">
        <v>408</v>
      </c>
      <c r="G3" s="207" t="s">
        <v>409</v>
      </c>
    </row>
    <row r="4" spans="2:10" ht="15" x14ac:dyDescent="0.25">
      <c r="F4" s="213" t="s">
        <v>464</v>
      </c>
      <c r="G4" s="187" t="s">
        <v>285</v>
      </c>
    </row>
    <row r="5" spans="2:10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10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10" ht="15" x14ac:dyDescent="0.25">
      <c r="B7" s="209" t="s">
        <v>411</v>
      </c>
      <c r="C7" s="228" t="s">
        <v>497</v>
      </c>
      <c r="D7" s="276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  <c r="J7" s="124">
        <f>IF(E62&lt;$S$49,D44*(100%-$Q$49),D44*(100%-$Q$49))</f>
        <v>0</v>
      </c>
    </row>
    <row r="8" spans="2:10" ht="15" x14ac:dyDescent="0.25">
      <c r="B8" s="210" t="s">
        <v>416</v>
      </c>
      <c r="C8" s="229" t="s">
        <v>498</v>
      </c>
      <c r="D8" s="277"/>
      <c r="E8" s="19" t="s">
        <v>67</v>
      </c>
      <c r="F8" s="220"/>
      <c r="G8" s="218"/>
    </row>
    <row r="9" spans="2:10" ht="15" x14ac:dyDescent="0.25">
      <c r="B9" s="211" t="s">
        <v>412</v>
      </c>
      <c r="C9" s="230" t="s">
        <v>498</v>
      </c>
      <c r="D9" s="278"/>
      <c r="E9" s="153" t="s">
        <v>53</v>
      </c>
      <c r="F9" s="221"/>
      <c r="G9" s="219"/>
    </row>
    <row r="10" spans="2:10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10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10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10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10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10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10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302" t="s">
        <v>281</v>
      </c>
      <c r="F41" s="303"/>
      <c r="G41" s="302" t="s">
        <v>488</v>
      </c>
      <c r="H41" s="305"/>
      <c r="I41" s="305"/>
      <c r="J41" s="305"/>
      <c r="K41" s="305"/>
      <c r="L41" s="305"/>
      <c r="M41" s="305"/>
      <c r="N41" s="303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304" t="s">
        <v>335</v>
      </c>
      <c r="L42" s="304"/>
      <c r="M42" s="304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93">
        <f>+G114</f>
        <v>6.0871741676095334</v>
      </c>
      <c r="F46" s="296">
        <f>+L114*1000</f>
        <v>77.841777688967127</v>
      </c>
      <c r="G46" s="287">
        <v>6.0871741676095334</v>
      </c>
      <c r="H46" s="290" t="s">
        <v>478</v>
      </c>
      <c r="I46" s="290">
        <v>40670.462586675276</v>
      </c>
      <c r="J46" s="299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94"/>
      <c r="F47" s="297"/>
      <c r="G47" s="288"/>
      <c r="H47" s="291"/>
      <c r="I47" s="291"/>
      <c r="J47" s="300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95"/>
      <c r="F48" s="298"/>
      <c r="G48" s="289"/>
      <c r="H48" s="292"/>
      <c r="I48" s="292"/>
      <c r="J48" s="301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82" t="s">
        <v>248</v>
      </c>
      <c r="C106" s="283"/>
      <c r="D106" s="283"/>
      <c r="E106" s="283"/>
      <c r="F106" s="283"/>
      <c r="G106" s="283"/>
      <c r="H106" s="283"/>
      <c r="I106" s="283"/>
      <c r="J106" s="283"/>
      <c r="K106" s="283"/>
      <c r="L106" s="284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9" t="s">
        <v>251</v>
      </c>
      <c r="E107" s="280"/>
      <c r="F107" s="280"/>
      <c r="G107" s="280"/>
      <c r="H107" s="280"/>
      <c r="I107" s="280"/>
      <c r="J107" s="281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82" t="s">
        <v>293</v>
      </c>
      <c r="C123" s="283"/>
      <c r="D123" s="283"/>
      <c r="E123" s="283"/>
      <c r="F123" s="283"/>
      <c r="G123" s="283"/>
      <c r="H123" s="283"/>
      <c r="I123" s="283"/>
      <c r="J123" s="283"/>
      <c r="K123" s="283"/>
      <c r="L123" s="284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85"/>
      <c r="C140" s="285"/>
      <c r="D140" s="285"/>
      <c r="E140" s="285"/>
      <c r="G140" s="286" t="s">
        <v>430</v>
      </c>
      <c r="H140" s="286"/>
      <c r="I140" s="286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abSelected="1" topLeftCell="C32" zoomScale="85" zoomScaleNormal="85" workbookViewId="0">
      <selection activeCell="L40" sqref="L4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71">
        <f>+L40+($E$47*L40)</f>
        <v>22.046268251744099</v>
      </c>
      <c r="M53" s="25">
        <f t="shared" ref="L53:S63" si="14">+M40+($E$47*M40)</f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306">
        <f>+L41+($E$47*L41)</f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6"/>
  <sheetViews>
    <sheetView showGridLines="0" topLeftCell="E61" zoomScaleNormal="100" workbookViewId="0">
      <selection activeCell="M67" sqref="M67:T95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/>
      <c r="I14" s="38"/>
      <c r="J14" s="38"/>
      <c r="K14" s="38"/>
      <c r="L14" s="38"/>
      <c r="M14" s="38"/>
      <c r="O14" s="28"/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H24" s="38" t="s">
        <v>145</v>
      </c>
      <c r="I24" s="38" t="s">
        <v>45</v>
      </c>
      <c r="J24" s="38" t="str">
        <f>+C8</f>
        <v>DGSL</v>
      </c>
      <c r="K24" s="163">
        <v>1</v>
      </c>
      <c r="L24" s="38"/>
      <c r="M24" s="38"/>
      <c r="O24" s="35" t="s">
        <v>46</v>
      </c>
      <c r="P24" s="38" t="str">
        <f>+H24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H25" s="38" t="s">
        <v>146</v>
      </c>
      <c r="I25" s="38" t="s">
        <v>47</v>
      </c>
      <c r="J25" s="38" t="str">
        <f>+C9</f>
        <v>DDSL</v>
      </c>
      <c r="K25" s="163">
        <v>1</v>
      </c>
      <c r="L25" s="38"/>
      <c r="M25" s="38"/>
      <c r="O25" s="38"/>
      <c r="P25" s="38" t="str">
        <f>+H25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 t="s">
        <v>550</v>
      </c>
      <c r="I26" s="38" t="s">
        <v>43</v>
      </c>
      <c r="J26" s="38" t="s">
        <v>554</v>
      </c>
      <c r="K26" s="163">
        <v>1</v>
      </c>
      <c r="L26" s="38"/>
      <c r="M26" s="38"/>
      <c r="O26" s="38"/>
      <c r="P26" s="38" t="str">
        <f>+H26</f>
        <v>FTE-ETH</v>
      </c>
      <c r="Q26" s="38" t="s">
        <v>552</v>
      </c>
      <c r="R26" s="38" t="s">
        <v>9</v>
      </c>
      <c r="S26" s="38" t="s">
        <v>42</v>
      </c>
    </row>
    <row r="27" spans="2:19" x14ac:dyDescent="0.25">
      <c r="H27" s="38" t="s">
        <v>551</v>
      </c>
      <c r="I27" s="38" t="s">
        <v>44</v>
      </c>
      <c r="J27" s="38" t="s">
        <v>555</v>
      </c>
      <c r="K27" s="163">
        <v>1</v>
      </c>
      <c r="P27" s="38" t="str">
        <f>+H27</f>
        <v>FTE-BDSL</v>
      </c>
      <c r="Q27" s="38" t="s">
        <v>553</v>
      </c>
      <c r="R27" s="38" t="s">
        <v>9</v>
      </c>
      <c r="S27" s="38" t="s">
        <v>42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+H72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+H74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+H76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+H86</f>
        <v>FTD-TRA</v>
      </c>
      <c r="J62" t="s">
        <v>186</v>
      </c>
      <c r="K62" t="s">
        <v>9</v>
      </c>
      <c r="L62" t="s">
        <v>187</v>
      </c>
    </row>
    <row r="65" spans="2:20" x14ac:dyDescent="0.25">
      <c r="H65" s="36" t="s">
        <v>0</v>
      </c>
    </row>
    <row r="66" spans="2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2:20" x14ac:dyDescent="0.25">
      <c r="H67" t="s">
        <v>171</v>
      </c>
      <c r="I67" s="266" t="s">
        <v>150</v>
      </c>
      <c r="J67" s="269" t="s">
        <v>170</v>
      </c>
      <c r="K67" s="270" t="s">
        <v>558</v>
      </c>
      <c r="L67" s="267">
        <v>1</v>
      </c>
      <c r="M67" s="268">
        <v>0.70492284759636947</v>
      </c>
      <c r="N67" s="268">
        <v>0.71393822850931155</v>
      </c>
      <c r="O67" s="268">
        <v>0.71446486124964681</v>
      </c>
      <c r="P67" s="268">
        <v>0.71752787053189593</v>
      </c>
      <c r="Q67" s="268">
        <v>0.71924314150809932</v>
      </c>
      <c r="R67" s="268">
        <v>0.71947452206965223</v>
      </c>
      <c r="S67" s="268">
        <v>0.71849531385010945</v>
      </c>
      <c r="T67" s="268">
        <v>0.71650902714452402</v>
      </c>
    </row>
    <row r="68" spans="2:20" x14ac:dyDescent="0.25">
      <c r="I68" s="266" t="s">
        <v>555</v>
      </c>
      <c r="J68" s="269"/>
      <c r="K68" s="270" t="s">
        <v>558</v>
      </c>
      <c r="L68" s="267">
        <v>1</v>
      </c>
      <c r="M68" s="268">
        <f>+M67*$D$74</f>
        <v>6.6022474682462001E-2</v>
      </c>
      <c r="N68" s="268">
        <f t="shared" ref="N68:T68" si="2">+N67*$D$74</f>
        <v>6.6866847595195691E-2</v>
      </c>
      <c r="O68" s="268">
        <f t="shared" si="2"/>
        <v>6.6916171569988525E-2</v>
      </c>
      <c r="P68" s="268">
        <f t="shared" si="2"/>
        <v>6.720305041563665E-2</v>
      </c>
      <c r="Q68" s="268">
        <f t="shared" si="2"/>
        <v>6.7363701237192652E-2</v>
      </c>
      <c r="R68" s="268">
        <f t="shared" si="2"/>
        <v>6.7385372143901417E-2</v>
      </c>
      <c r="S68" s="268">
        <f t="shared" si="2"/>
        <v>6.7293660334440203E-2</v>
      </c>
      <c r="T68" s="268">
        <f t="shared" si="2"/>
        <v>6.7107626410048637E-2</v>
      </c>
    </row>
    <row r="69" spans="2:20" x14ac:dyDescent="0.25">
      <c r="I69" s="266" t="s">
        <v>149</v>
      </c>
      <c r="J69" s="269"/>
      <c r="K69" s="270" t="s">
        <v>558</v>
      </c>
      <c r="L69" s="267">
        <v>1</v>
      </c>
      <c r="M69" s="268">
        <v>6.6920156894449958E-3</v>
      </c>
      <c r="N69" s="268">
        <v>7.1142331301549495E-3</v>
      </c>
      <c r="O69" s="268">
        <v>6.884185400222554E-3</v>
      </c>
      <c r="P69" s="268">
        <v>6.7217875799148548E-3</v>
      </c>
      <c r="Q69" s="268">
        <v>6.6017020910173795E-3</v>
      </c>
      <c r="R69" s="268">
        <v>6.5185070900598899E-3</v>
      </c>
      <c r="S69" s="268">
        <v>6.4624611243749045E-3</v>
      </c>
      <c r="T69" s="268">
        <v>6.4287265996042856E-3</v>
      </c>
    </row>
    <row r="70" spans="2:20" x14ac:dyDescent="0.25">
      <c r="I70" s="266" t="s">
        <v>554</v>
      </c>
      <c r="J70" s="269"/>
      <c r="K70" s="270" t="s">
        <v>558</v>
      </c>
      <c r="L70" s="267">
        <v>1</v>
      </c>
      <c r="M70" s="268">
        <f>+M69*$D$73</f>
        <v>3.8560214180194803E-4</v>
      </c>
      <c r="N70" s="268">
        <f t="shared" ref="N70:T70" si="3">+N69*$D$73</f>
        <v>4.0993082795561089E-4</v>
      </c>
      <c r="O70" s="268">
        <f t="shared" si="3"/>
        <v>3.9667519594648081E-4</v>
      </c>
      <c r="P70" s="268">
        <f t="shared" si="3"/>
        <v>3.8731763460164031E-4</v>
      </c>
      <c r="Q70" s="268">
        <f t="shared" si="3"/>
        <v>3.8039816162562266E-4</v>
      </c>
      <c r="R70" s="268">
        <f t="shared" si="3"/>
        <v>3.756043637558685E-4</v>
      </c>
      <c r="S70" s="268">
        <f t="shared" si="3"/>
        <v>3.7237492655631504E-4</v>
      </c>
      <c r="T70" s="268">
        <f t="shared" si="3"/>
        <v>3.7043110191395227E-4</v>
      </c>
    </row>
    <row r="71" spans="2:20" x14ac:dyDescent="0.25">
      <c r="I71" t="s">
        <v>154</v>
      </c>
      <c r="J71" s="20"/>
      <c r="K71" s="19" t="s">
        <v>178</v>
      </c>
      <c r="L71" s="22">
        <v>1</v>
      </c>
      <c r="M71" s="63">
        <v>0.28838513671418559</v>
      </c>
      <c r="N71" s="63">
        <v>0.27894753836053338</v>
      </c>
      <c r="O71" s="63">
        <v>0.27865095335013057</v>
      </c>
      <c r="P71" s="63">
        <v>0.27575034188818925</v>
      </c>
      <c r="Q71" s="63">
        <v>0.27415515640088323</v>
      </c>
      <c r="R71" s="63">
        <v>0.2740069708402878</v>
      </c>
      <c r="S71" s="63">
        <v>0.27504222502551567</v>
      </c>
      <c r="T71" s="63">
        <v>0.27706224625587167</v>
      </c>
    </row>
    <row r="72" spans="2:20" x14ac:dyDescent="0.25">
      <c r="H72" t="s">
        <v>173</v>
      </c>
      <c r="I72" t="s">
        <v>154</v>
      </c>
      <c r="J72" s="20" t="s">
        <v>179</v>
      </c>
      <c r="K72" s="19" t="s">
        <v>178</v>
      </c>
      <c r="L72" s="22">
        <v>1</v>
      </c>
      <c r="M72" s="63">
        <v>0.94914717262718429</v>
      </c>
      <c r="N72" s="63">
        <v>0.94909397992018851</v>
      </c>
      <c r="O72" s="63">
        <v>0.94381625559454663</v>
      </c>
      <c r="P72" s="63">
        <v>0.94089342504252638</v>
      </c>
      <c r="Q72" s="63">
        <v>0.93845062398555323</v>
      </c>
      <c r="R72" s="63">
        <v>0.93558574737128919</v>
      </c>
      <c r="S72" s="63">
        <v>0.93394802666463828</v>
      </c>
      <c r="T72" s="63">
        <v>0.933269906252853</v>
      </c>
    </row>
    <row r="73" spans="2:20" x14ac:dyDescent="0.25">
      <c r="B73" t="s">
        <v>557</v>
      </c>
      <c r="D73" s="265">
        <f>+'Bases de Cálculo'!C22</f>
        <v>5.7621225008503835E-2</v>
      </c>
      <c r="I73" t="s">
        <v>152</v>
      </c>
      <c r="J73" s="20"/>
      <c r="K73" s="19" t="s">
        <v>178</v>
      </c>
      <c r="L73" s="22">
        <v>1</v>
      </c>
      <c r="M73" s="63">
        <v>5.0852827372815664E-2</v>
      </c>
      <c r="N73" s="63">
        <v>5.0906020079811459E-2</v>
      </c>
      <c r="O73" s="63">
        <v>5.6183744405453408E-2</v>
      </c>
      <c r="P73" s="63">
        <v>5.9106574957473554E-2</v>
      </c>
      <c r="Q73" s="63">
        <v>6.1549376014446808E-2</v>
      </c>
      <c r="R73" s="63">
        <v>6.4414252628710852E-2</v>
      </c>
      <c r="S73" s="63">
        <v>6.6051973335361724E-2</v>
      </c>
      <c r="T73" s="63">
        <v>6.6730093747146987E-2</v>
      </c>
    </row>
    <row r="74" spans="2:20" x14ac:dyDescent="0.25">
      <c r="B74" t="s">
        <v>556</v>
      </c>
      <c r="D74" s="265">
        <f>+'Bases de Cálculo'!D22</f>
        <v>9.3659149944684009E-2</v>
      </c>
      <c r="H74" t="s">
        <v>174</v>
      </c>
      <c r="I74" t="s">
        <v>154</v>
      </c>
      <c r="J74" s="20" t="s">
        <v>180</v>
      </c>
      <c r="K74" s="19" t="s">
        <v>178</v>
      </c>
      <c r="L74" s="22">
        <v>1</v>
      </c>
      <c r="M74" s="63">
        <v>0.73862618670258562</v>
      </c>
      <c r="N74" s="63">
        <v>0.74554154285971541</v>
      </c>
      <c r="O74" s="63">
        <v>0.75129509265895111</v>
      </c>
      <c r="P74" s="63">
        <v>0.75734173890202261</v>
      </c>
      <c r="Q74" s="63">
        <v>0.76288003210832334</v>
      </c>
      <c r="R74" s="63">
        <v>0.76798679968770389</v>
      </c>
      <c r="S74" s="63">
        <v>0.77271043225491287</v>
      </c>
      <c r="T74" s="63">
        <v>0.7770943916548716</v>
      </c>
    </row>
    <row r="75" spans="2:20" x14ac:dyDescent="0.25">
      <c r="I75" t="s">
        <v>152</v>
      </c>
      <c r="J75" s="20"/>
      <c r="K75" s="19" t="s">
        <v>178</v>
      </c>
      <c r="L75" s="22">
        <v>1</v>
      </c>
      <c r="M75" s="63">
        <v>0.26137381329741433</v>
      </c>
      <c r="N75" s="63">
        <v>0.25445845714028453</v>
      </c>
      <c r="O75" s="63">
        <v>0.24870490734104891</v>
      </c>
      <c r="P75" s="63">
        <v>0.24265826109797739</v>
      </c>
      <c r="Q75" s="63">
        <v>0.23711996789167664</v>
      </c>
      <c r="R75" s="63">
        <v>0.23201320031229605</v>
      </c>
      <c r="S75" s="63">
        <v>0.22728956774508716</v>
      </c>
      <c r="T75" s="63">
        <v>0.22290560834512835</v>
      </c>
    </row>
    <row r="76" spans="2:20" x14ac:dyDescent="0.25">
      <c r="H76" t="s">
        <v>175</v>
      </c>
      <c r="I76" s="266" t="s">
        <v>150</v>
      </c>
      <c r="J76" s="269" t="s">
        <v>181</v>
      </c>
      <c r="K76" s="270" t="s">
        <v>558</v>
      </c>
      <c r="L76" s="267">
        <v>1</v>
      </c>
      <c r="M76" s="268">
        <v>2.3815208477444158E-2</v>
      </c>
      <c r="N76" s="268">
        <v>2.2130945027794936E-2</v>
      </c>
      <c r="O76" s="268">
        <v>2.2932665713608379E-2</v>
      </c>
      <c r="P76" s="268">
        <v>2.2896265372607132E-2</v>
      </c>
      <c r="Q76" s="268">
        <v>2.2391833159756083E-2</v>
      </c>
      <c r="R76" s="268">
        <v>2.177574009314618E-2</v>
      </c>
      <c r="S76" s="268">
        <v>2.1387985767026867E-2</v>
      </c>
      <c r="T76" s="268">
        <v>2.1105475060029102E-2</v>
      </c>
    </row>
    <row r="77" spans="2:20" x14ac:dyDescent="0.25">
      <c r="I77" s="266" t="s">
        <v>555</v>
      </c>
      <c r="J77" s="269"/>
      <c r="K77" s="270" t="s">
        <v>558</v>
      </c>
      <c r="L77" s="267">
        <v>1</v>
      </c>
      <c r="M77" s="268">
        <f>+M76*$D$74</f>
        <v>2.230512181752852E-3</v>
      </c>
      <c r="N77" s="268">
        <f t="shared" ref="N77:T77" si="4">+N76*$D$74</f>
        <v>2.0727654987758048E-3</v>
      </c>
      <c r="O77" s="268">
        <f t="shared" si="4"/>
        <v>2.1478539767021609E-3</v>
      </c>
      <c r="P77" s="268">
        <f t="shared" si="4"/>
        <v>2.1444447517062876E-3</v>
      </c>
      <c r="Q77" s="268">
        <f t="shared" si="4"/>
        <v>2.0972000594459425E-3</v>
      </c>
      <c r="R77" s="268">
        <f t="shared" si="4"/>
        <v>2.0394973065404453E-3</v>
      </c>
      <c r="S77" s="268">
        <f>+S76*$D$74</f>
        <v>2.003180565968737E-3</v>
      </c>
      <c r="T77" s="268">
        <f t="shared" si="4"/>
        <v>1.9767208533010543E-3</v>
      </c>
    </row>
    <row r="78" spans="2:20" x14ac:dyDescent="0.25">
      <c r="I78" s="266" t="s">
        <v>149</v>
      </c>
      <c r="J78" s="269"/>
      <c r="K78" s="270" t="s">
        <v>558</v>
      </c>
      <c r="L78" s="267">
        <v>1</v>
      </c>
      <c r="M78" s="268">
        <v>2.0733084888629265E-3</v>
      </c>
      <c r="N78" s="268">
        <v>1.605929586164299E-3</v>
      </c>
      <c r="O78" s="268">
        <v>1.6549809268611576E-3</v>
      </c>
      <c r="P78" s="268">
        <v>1.6409824262324721E-3</v>
      </c>
      <c r="Q78" s="268">
        <v>1.58464374956299E-3</v>
      </c>
      <c r="R78" s="268">
        <v>1.5202058455406398E-3</v>
      </c>
      <c r="S78" s="268">
        <v>1.4820495625786701E-3</v>
      </c>
      <c r="T78" s="268">
        <v>1.4573539790034261E-3</v>
      </c>
    </row>
    <row r="79" spans="2:20" x14ac:dyDescent="0.25">
      <c r="I79" s="266" t="s">
        <v>554</v>
      </c>
      <c r="J79" s="269"/>
      <c r="K79" s="270" t="s">
        <v>558</v>
      </c>
      <c r="L79" s="267">
        <v>1</v>
      </c>
      <c r="M79" s="268">
        <f>+M78*$D$73</f>
        <v>1.1946657494881176E-4</v>
      </c>
      <c r="N79" s="268">
        <f t="shared" ref="N79:T79" si="5">+N78*$D$73</f>
        <v>9.2535630032186518E-5</v>
      </c>
      <c r="O79" s="268">
        <f t="shared" si="5"/>
        <v>9.5362028371448988E-5</v>
      </c>
      <c r="P79" s="268">
        <f t="shared" si="5"/>
        <v>9.455541761694182E-5</v>
      </c>
      <c r="Q79" s="268">
        <f t="shared" si="5"/>
        <v>9.1309114051888244E-5</v>
      </c>
      <c r="R79" s="268">
        <f t="shared" si="5"/>
        <v>8.7596123085140028E-5</v>
      </c>
      <c r="S79" s="268">
        <f t="shared" si="5"/>
        <v>8.5397511319100229E-5</v>
      </c>
      <c r="T79" s="268">
        <f t="shared" si="5"/>
        <v>8.3974521541194786E-5</v>
      </c>
    </row>
    <row r="80" spans="2:20" x14ac:dyDescent="0.25">
      <c r="I80" t="s">
        <v>154</v>
      </c>
      <c r="J80" s="20"/>
      <c r="K80" s="19" t="s">
        <v>178</v>
      </c>
      <c r="L80" s="22">
        <v>1</v>
      </c>
      <c r="M80" s="63">
        <v>0.92987932910492899</v>
      </c>
      <c r="N80" s="63">
        <v>0.93058884084826032</v>
      </c>
      <c r="O80" s="63">
        <v>0.93376663960747408</v>
      </c>
      <c r="P80" s="63">
        <v>0.93688069662246576</v>
      </c>
      <c r="Q80" s="63">
        <v>0.94004040731158889</v>
      </c>
      <c r="R80" s="63">
        <v>0.94314873307226621</v>
      </c>
      <c r="S80" s="63">
        <v>0.94608397598622218</v>
      </c>
      <c r="T80" s="63">
        <v>0.94882285301864444</v>
      </c>
    </row>
    <row r="81" spans="8:20" x14ac:dyDescent="0.25">
      <c r="I81" t="s">
        <v>151</v>
      </c>
      <c r="J81" s="20"/>
      <c r="K81" s="19" t="s">
        <v>178</v>
      </c>
      <c r="L81" s="22">
        <v>1</v>
      </c>
      <c r="M81" s="63">
        <v>3.7747992514573081E-5</v>
      </c>
      <c r="N81" s="63">
        <v>3.9118797611694459E-5</v>
      </c>
      <c r="O81" s="63">
        <v>3.9511210407971213E-5</v>
      </c>
      <c r="P81" s="63">
        <v>3.7937124462826458E-5</v>
      </c>
      <c r="Q81" s="63">
        <v>3.6800830226729914E-5</v>
      </c>
      <c r="R81" s="63">
        <v>3.4916388678495262E-5</v>
      </c>
      <c r="S81" s="63">
        <v>3.3710306866127345E-5</v>
      </c>
      <c r="T81" s="63">
        <v>3.2563587076633333E-5</v>
      </c>
    </row>
    <row r="82" spans="8:20" x14ac:dyDescent="0.25">
      <c r="I82" t="s">
        <v>152</v>
      </c>
      <c r="J82" s="20"/>
      <c r="K82" s="19" t="s">
        <v>178</v>
      </c>
      <c r="L82" s="22">
        <v>1</v>
      </c>
      <c r="M82" s="63">
        <v>3.934284519831379E-2</v>
      </c>
      <c r="N82" s="63">
        <v>4.1462837142268893E-2</v>
      </c>
      <c r="O82" s="63">
        <v>3.7275235091701928E-2</v>
      </c>
      <c r="P82" s="63">
        <v>3.4209600191138528E-2</v>
      </c>
      <c r="Q82" s="63">
        <v>3.1685514825214457E-2</v>
      </c>
      <c r="R82" s="63">
        <v>2.9354610843418796E-2</v>
      </c>
      <c r="S82" s="63">
        <v>2.6908650486120688E-2</v>
      </c>
      <c r="T82" s="63">
        <v>2.4527320849557291E-2</v>
      </c>
    </row>
    <row r="83" spans="8:20" x14ac:dyDescent="0.25">
      <c r="I83" t="s">
        <v>153</v>
      </c>
      <c r="J83" s="20"/>
      <c r="K83" s="19" t="s">
        <v>178</v>
      </c>
      <c r="L83" s="22">
        <v>1</v>
      </c>
      <c r="M83" s="63">
        <v>4.1598287751059542E-3</v>
      </c>
      <c r="N83" s="63">
        <v>3.4764257772287419E-3</v>
      </c>
      <c r="O83" s="63">
        <v>3.6098878600010062E-3</v>
      </c>
      <c r="P83" s="63">
        <v>3.6177487626040034E-3</v>
      </c>
      <c r="Q83" s="63">
        <v>3.5682084987837324E-3</v>
      </c>
      <c r="R83" s="63">
        <v>3.5017109030452461E-3</v>
      </c>
      <c r="S83" s="63">
        <v>3.4559084235435194E-3</v>
      </c>
      <c r="T83" s="63">
        <v>3.4159736672684702E-3</v>
      </c>
    </row>
    <row r="84" spans="8:20" x14ac:dyDescent="0.25">
      <c r="I84" t="s">
        <v>155</v>
      </c>
      <c r="J84" s="20"/>
      <c r="K84" s="19" t="s">
        <v>178</v>
      </c>
      <c r="L84" s="22">
        <v>1</v>
      </c>
      <c r="M84" s="63">
        <v>6.9173196282955177E-4</v>
      </c>
      <c r="N84" s="63">
        <v>6.9590282067119613E-4</v>
      </c>
      <c r="O84" s="63">
        <v>7.2107958994547454E-4</v>
      </c>
      <c r="P84" s="63">
        <v>7.1676950048914668E-4</v>
      </c>
      <c r="Q84" s="63">
        <v>6.9259162486705697E-4</v>
      </c>
      <c r="R84" s="63">
        <v>6.6408285390445808E-4</v>
      </c>
      <c r="S84" s="63">
        <v>6.4771946764201826E-4</v>
      </c>
      <c r="T84" s="63">
        <v>6.3845983842054856E-4</v>
      </c>
    </row>
    <row r="85" spans="8:20" x14ac:dyDescent="0.25">
      <c r="I85" t="s">
        <v>176</v>
      </c>
      <c r="J85" s="20"/>
      <c r="K85" s="19" t="s">
        <v>178</v>
      </c>
      <c r="L85" s="22">
        <v>1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</row>
    <row r="86" spans="8:20" x14ac:dyDescent="0.25">
      <c r="H86" t="s">
        <v>168</v>
      </c>
      <c r="I86" s="266" t="s">
        <v>150</v>
      </c>
      <c r="J86" s="269" t="s">
        <v>169</v>
      </c>
      <c r="K86" s="270" t="s">
        <v>558</v>
      </c>
      <c r="L86" s="267">
        <v>1</v>
      </c>
      <c r="M86" s="268">
        <v>0.42556332971371874</v>
      </c>
      <c r="N86" s="268">
        <v>0.42885227003017673</v>
      </c>
      <c r="O86" s="268">
        <v>0.4301288355256343</v>
      </c>
      <c r="P86" s="268">
        <v>0.42782773669978968</v>
      </c>
      <c r="Q86" s="268">
        <v>0.41668817229295235</v>
      </c>
      <c r="R86" s="268">
        <v>0.39409044952974615</v>
      </c>
      <c r="S86" s="268">
        <v>0.36101605214575999</v>
      </c>
      <c r="T86" s="268">
        <v>0.32619321607544083</v>
      </c>
    </row>
    <row r="87" spans="8:20" x14ac:dyDescent="0.25">
      <c r="I87" s="266" t="s">
        <v>555</v>
      </c>
      <c r="J87" s="269"/>
      <c r="K87" s="270" t="s">
        <v>558</v>
      </c>
      <c r="L87" s="267">
        <v>1</v>
      </c>
      <c r="M87" s="268">
        <f>+M86*$D$74</f>
        <v>3.9857899708616182E-2</v>
      </c>
      <c r="N87" s="268">
        <f t="shared" ref="N87:T87" si="6">+N86*$D$74</f>
        <v>4.0165939062874439E-2</v>
      </c>
      <c r="O87" s="268">
        <f t="shared" si="6"/>
        <v>4.0285501102027707E-2</v>
      </c>
      <c r="P87" s="268">
        <f t="shared" si="6"/>
        <v>4.0069982142060388E-2</v>
      </c>
      <c r="Q87" s="268">
        <f t="shared" si="6"/>
        <v>3.9026660008961947E-2</v>
      </c>
      <c r="R87" s="268">
        <f t="shared" si="6"/>
        <v>3.6910176504274417E-2</v>
      </c>
      <c r="S87" s="268">
        <f t="shared" si="6"/>
        <v>3.3812456560357598E-2</v>
      </c>
      <c r="T87" s="268">
        <f t="shared" si="6"/>
        <v>3.0550979335348422E-2</v>
      </c>
    </row>
    <row r="88" spans="8:20" x14ac:dyDescent="0.25">
      <c r="I88" s="266" t="s">
        <v>149</v>
      </c>
      <c r="J88" s="269"/>
      <c r="K88" s="270" t="s">
        <v>558</v>
      </c>
      <c r="L88" s="267">
        <v>1</v>
      </c>
      <c r="M88" s="268">
        <v>0.43290649023408723</v>
      </c>
      <c r="N88" s="268">
        <v>0.43334520055606424</v>
      </c>
      <c r="O88" s="268">
        <v>0.42676689042599353</v>
      </c>
      <c r="P88" s="268">
        <v>0.41280956616074077</v>
      </c>
      <c r="Q88" s="268">
        <v>0.39470185013541281</v>
      </c>
      <c r="R88" s="268">
        <v>0.37375110178859372</v>
      </c>
      <c r="S88" s="268">
        <v>0.35412901955996318</v>
      </c>
      <c r="T88" s="268">
        <v>0.33610432900293752</v>
      </c>
    </row>
    <row r="89" spans="8:20" x14ac:dyDescent="0.25">
      <c r="I89" s="266" t="s">
        <v>554</v>
      </c>
      <c r="J89" s="269"/>
      <c r="K89" s="270" t="s">
        <v>558</v>
      </c>
      <c r="L89" s="267">
        <v>1</v>
      </c>
      <c r="M89" s="268">
        <f>+M88*$D$73</f>
        <v>2.4944602281420009E-2</v>
      </c>
      <c r="N89" s="268">
        <f t="shared" ref="N89:T89" si="7">+N88*$D$73</f>
        <v>2.4969881307596198E-2</v>
      </c>
      <c r="O89" s="268">
        <f t="shared" si="7"/>
        <v>2.4590831019415674E-2</v>
      </c>
      <c r="P89" s="268">
        <f t="shared" si="7"/>
        <v>2.3786592897410894E-2</v>
      </c>
      <c r="Q89" s="268">
        <f t="shared" si="7"/>
        <v>2.2743204117925381E-2</v>
      </c>
      <c r="R89" s="268">
        <f t="shared" si="7"/>
        <v>2.153599633333678E-2</v>
      </c>
      <c r="S89" s="268">
        <f t="shared" si="7"/>
        <v>2.0405347918105495E-2</v>
      </c>
      <c r="T89" s="268">
        <f t="shared" si="7"/>
        <v>1.9366743167810466E-2</v>
      </c>
    </row>
    <row r="90" spans="8:20" x14ac:dyDescent="0.25">
      <c r="I90" t="s">
        <v>154</v>
      </c>
      <c r="J90" s="20"/>
      <c r="K90" s="19" t="s">
        <v>178</v>
      </c>
      <c r="L90" s="22">
        <v>1</v>
      </c>
      <c r="M90" s="63">
        <v>3.638539169699493E-2</v>
      </c>
      <c r="N90" s="63">
        <v>3.4195910894110469E-2</v>
      </c>
      <c r="O90" s="63">
        <v>2.7821777272638556E-2</v>
      </c>
      <c r="P90" s="63">
        <v>2.934035639254148E-2</v>
      </c>
      <c r="Q90" s="63">
        <v>4.0087103729669921E-2</v>
      </c>
      <c r="R90" s="63">
        <v>6.3024887052906611E-2</v>
      </c>
      <c r="S90" s="63">
        <v>9.4953571196556966E-2</v>
      </c>
      <c r="T90" s="63">
        <v>0.1300448131911226</v>
      </c>
    </row>
    <row r="91" spans="8:20" x14ac:dyDescent="0.25">
      <c r="I91" t="s">
        <v>151</v>
      </c>
      <c r="J91" s="20"/>
      <c r="K91" s="19" t="s">
        <v>178</v>
      </c>
      <c r="L91" s="22">
        <v>1</v>
      </c>
      <c r="M91" s="63">
        <v>0.10288236971605716</v>
      </c>
      <c r="N91" s="63">
        <v>0.1011779066219103</v>
      </c>
      <c r="O91" s="63">
        <v>0.11262576139978951</v>
      </c>
      <c r="P91" s="63">
        <v>0.12700802912736228</v>
      </c>
      <c r="Q91" s="63">
        <v>0.14454567570501695</v>
      </c>
      <c r="R91" s="63">
        <v>0.16327899835227158</v>
      </c>
      <c r="S91" s="63">
        <v>0.18201419157065585</v>
      </c>
      <c r="T91" s="63">
        <v>0.19787361201483947</v>
      </c>
    </row>
    <row r="92" spans="8:20" x14ac:dyDescent="0.25">
      <c r="I92" t="s">
        <v>152</v>
      </c>
      <c r="J92" s="20"/>
      <c r="K92" s="19" t="s">
        <v>178</v>
      </c>
      <c r="L92" s="22">
        <v>1</v>
      </c>
      <c r="M92" s="63">
        <v>5.4111527860738156E-5</v>
      </c>
      <c r="N92" s="63">
        <v>5.1707184755704752E-5</v>
      </c>
      <c r="O92" s="63">
        <v>5.5852249779668886E-5</v>
      </c>
      <c r="P92" s="63">
        <v>1.2206842866928591E-4</v>
      </c>
      <c r="Q92" s="63">
        <v>7.216381291188117E-4</v>
      </c>
      <c r="R92" s="63">
        <v>2.2095540563750854E-3</v>
      </c>
      <c r="S92" s="63">
        <v>3.8226339316975969E-3</v>
      </c>
      <c r="T92" s="63">
        <v>5.3272777283629074E-3</v>
      </c>
    </row>
    <row r="93" spans="8:20" x14ac:dyDescent="0.25">
      <c r="I93" t="s">
        <v>153</v>
      </c>
      <c r="J93" s="20"/>
      <c r="K93" s="19" t="s">
        <v>178</v>
      </c>
      <c r="L93" s="22">
        <v>1</v>
      </c>
      <c r="M93" s="63">
        <v>1.2957188037907301E-3</v>
      </c>
      <c r="N93" s="63">
        <v>1.4795036110263455E-3</v>
      </c>
      <c r="O93" s="63">
        <v>1.6018485292991595E-3</v>
      </c>
      <c r="P93" s="63">
        <v>1.7656822825739534E-3</v>
      </c>
      <c r="Q93" s="63">
        <v>1.9734108574841298E-3</v>
      </c>
      <c r="R93" s="63">
        <v>2.1965936880489674E-3</v>
      </c>
      <c r="S93" s="63">
        <v>2.4499520724434688E-3</v>
      </c>
      <c r="T93" s="63">
        <v>2.7014653486442395E-3</v>
      </c>
    </row>
    <row r="94" spans="8:20" x14ac:dyDescent="0.25">
      <c r="I94" t="s">
        <v>524</v>
      </c>
      <c r="J94" s="20"/>
      <c r="K94" s="19" t="s">
        <v>178</v>
      </c>
      <c r="L94" s="22">
        <v>1</v>
      </c>
      <c r="M94" s="63">
        <v>9.1258830749058398E-4</v>
      </c>
      <c r="N94" s="63">
        <v>8.9750110195639654E-4</v>
      </c>
      <c r="O94" s="63">
        <v>9.9903459686536767E-4</v>
      </c>
      <c r="P94" s="63">
        <v>1.1265609083225784E-3</v>
      </c>
      <c r="Q94" s="63">
        <v>1.282149150345063E-3</v>
      </c>
      <c r="R94" s="63">
        <v>1.4484155320577225E-3</v>
      </c>
      <c r="S94" s="63">
        <v>1.6145795229228466E-3</v>
      </c>
      <c r="T94" s="63">
        <v>1.7552866386524909E-3</v>
      </c>
    </row>
    <row r="95" spans="8:20" x14ac:dyDescent="0.25">
      <c r="I95" t="s">
        <v>176</v>
      </c>
      <c r="J95" s="20"/>
      <c r="K95" s="19" t="s">
        <v>178</v>
      </c>
      <c r="L95" s="22">
        <v>1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</row>
    <row r="96" spans="8:20" x14ac:dyDescent="0.25">
      <c r="M96" s="248"/>
      <c r="N96" s="248"/>
      <c r="O96" s="248"/>
      <c r="P96" s="248"/>
      <c r="Q96" s="248"/>
      <c r="R96" s="248"/>
      <c r="S96" s="248"/>
      <c r="T96" s="248"/>
    </row>
    <row r="98" spans="8:18" x14ac:dyDescent="0.25">
      <c r="H98" s="53" t="s">
        <v>0</v>
      </c>
      <c r="J98" s="53"/>
      <c r="K98" s="54"/>
    </row>
    <row r="99" spans="8:18" x14ac:dyDescent="0.25">
      <c r="H99" s="55" t="s">
        <v>1</v>
      </c>
      <c r="I99" s="55" t="s">
        <v>2</v>
      </c>
      <c r="J99" s="55" t="s">
        <v>3</v>
      </c>
      <c r="K99" s="56">
        <v>2019</v>
      </c>
      <c r="L99" s="56">
        <v>2020</v>
      </c>
      <c r="M99" s="56">
        <v>2025</v>
      </c>
      <c r="N99" s="56">
        <v>2030</v>
      </c>
      <c r="O99" s="56">
        <v>2035</v>
      </c>
      <c r="P99" s="56">
        <v>2040</v>
      </c>
      <c r="Q99" s="56">
        <v>2045</v>
      </c>
      <c r="R99" s="56">
        <v>2050</v>
      </c>
    </row>
    <row r="100" spans="8:18" x14ac:dyDescent="0.25">
      <c r="H100" t="s">
        <v>10</v>
      </c>
      <c r="I100" t="str" cm="1">
        <f t="array" ref="I100:I104">+_xlfn.ANCHORARRAY(COMM!Z30)</f>
        <v>DAGR</v>
      </c>
      <c r="J100" t="s">
        <v>9</v>
      </c>
      <c r="K100" s="64">
        <v>31.6646</v>
      </c>
      <c r="L100" s="65">
        <v>27.873699999999999</v>
      </c>
      <c r="M100" s="65">
        <v>34.688200000000002</v>
      </c>
      <c r="N100" s="65">
        <v>41.387799999999999</v>
      </c>
      <c r="O100" s="65">
        <v>48.775300000000001</v>
      </c>
      <c r="P100" s="65">
        <v>57.037600000000005</v>
      </c>
      <c r="Q100" s="65">
        <v>66.4298</v>
      </c>
      <c r="R100" s="65">
        <v>76.873699999999999</v>
      </c>
    </row>
    <row r="101" spans="8:18" x14ac:dyDescent="0.25">
      <c r="H101" t="s">
        <v>10</v>
      </c>
      <c r="I101" t="str">
        <v>DTER</v>
      </c>
      <c r="J101" s="54" t="s">
        <v>9</v>
      </c>
      <c r="K101" s="65">
        <v>62.181400000000004</v>
      </c>
      <c r="L101" s="65">
        <v>54.353099999999998</v>
      </c>
      <c r="M101" s="65">
        <v>60.013800000000003</v>
      </c>
      <c r="N101" s="65">
        <v>67.605000000000004</v>
      </c>
      <c r="O101" s="65">
        <v>74.424799999999991</v>
      </c>
      <c r="P101" s="65">
        <v>80.742999999999995</v>
      </c>
      <c r="Q101" s="65">
        <v>90.7119</v>
      </c>
      <c r="R101" s="65">
        <v>104.0565</v>
      </c>
    </row>
    <row r="102" spans="8:18" x14ac:dyDescent="0.25">
      <c r="H102" s="54" t="s">
        <v>10</v>
      </c>
      <c r="I102" s="54" t="str">
        <v>DRSD</v>
      </c>
      <c r="J102" s="54" t="s">
        <v>9</v>
      </c>
      <c r="K102" s="65">
        <v>69.341300000000004</v>
      </c>
      <c r="L102" s="65">
        <v>71.078400000000002</v>
      </c>
      <c r="M102" s="65">
        <v>80.650599999999997</v>
      </c>
      <c r="N102" s="65">
        <v>89.464500000000001</v>
      </c>
      <c r="O102" s="65">
        <v>94.679500000000004</v>
      </c>
      <c r="P102" s="65">
        <v>98.240100000000012</v>
      </c>
      <c r="Q102" s="65">
        <v>103.37649999999999</v>
      </c>
      <c r="R102" s="65">
        <v>109.43870000000001</v>
      </c>
    </row>
    <row r="103" spans="8:18" x14ac:dyDescent="0.25">
      <c r="H103" t="s">
        <v>10</v>
      </c>
      <c r="I103" t="str">
        <v>DIND</v>
      </c>
      <c r="J103" s="54" t="s">
        <v>9</v>
      </c>
      <c r="K103" s="65">
        <v>105.9659</v>
      </c>
      <c r="L103" s="65">
        <v>97.14</v>
      </c>
      <c r="M103" s="65">
        <v>111.3608</v>
      </c>
      <c r="N103" s="65">
        <v>123.88920000000002</v>
      </c>
      <c r="O103" s="65">
        <v>135.8665</v>
      </c>
      <c r="P103" s="65">
        <v>148.9272</v>
      </c>
      <c r="Q103" s="65">
        <v>166.12129999999999</v>
      </c>
      <c r="R103" s="65">
        <v>187.32580000000002</v>
      </c>
    </row>
    <row r="104" spans="8:18" x14ac:dyDescent="0.25">
      <c r="H104" t="s">
        <v>10</v>
      </c>
      <c r="I104" t="str">
        <v>DTRA</v>
      </c>
      <c r="J104" s="54" t="s">
        <v>9</v>
      </c>
      <c r="K104" s="64">
        <v>574.73889999999994</v>
      </c>
      <c r="L104" s="65">
        <v>589.8599999999999</v>
      </c>
      <c r="M104" s="65">
        <v>666.04299999999989</v>
      </c>
      <c r="N104" s="65">
        <v>719.26869999999997</v>
      </c>
      <c r="O104" s="65">
        <v>757.1662</v>
      </c>
      <c r="P104" s="65">
        <v>794.73050000000012</v>
      </c>
      <c r="Q104" s="65">
        <v>829.68970000000013</v>
      </c>
      <c r="R104" s="65">
        <v>871.08279999999991</v>
      </c>
    </row>
    <row r="105" spans="8:18" x14ac:dyDescent="0.25">
      <c r="K105" s="66"/>
      <c r="L105" s="66"/>
      <c r="M105" s="66"/>
      <c r="N105" s="66"/>
      <c r="O105" s="66"/>
      <c r="P105" s="66"/>
      <c r="Q105" s="66"/>
      <c r="R105" s="66"/>
    </row>
    <row r="106" spans="8:18" x14ac:dyDescent="0.25">
      <c r="K106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2022-11-06T05:53:21Z</dcterms:modified>
</cp:coreProperties>
</file>