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"/>
    </mc:Choice>
  </mc:AlternateContent>
  <xr:revisionPtr revIDLastSave="0" documentId="13_ncr:1_{A562BB73-B9E1-4078-90E3-1E9CEC1B4E09}" xr6:coauthVersionLast="47" xr6:coauthVersionMax="47" xr10:uidLastSave="{00000000-0000-0000-0000-000000000000}"/>
  <bookViews>
    <workbookView xWindow="-27480" yWindow="360" windowWidth="21600" windowHeight="11385" activeTab="4" xr2:uid="{00000000-000D-0000-FFFF-FFFF00000000}"/>
  </bookViews>
  <sheets>
    <sheet name="Consolidado" sheetId="1" r:id="rId1"/>
    <sheet name="Hoja1" sheetId="3" r:id="rId2"/>
    <sheet name="Diesel" sheetId="2" r:id="rId3"/>
    <sheet name="AEO_EIA_Reference" sheetId="11" r:id="rId4"/>
    <sheet name="AEO_EIA_Reference_Final" sheetId="16" r:id="rId5"/>
    <sheet name="Energy_Prices_Average_Price (7)" sheetId="17" r:id="rId6"/>
    <sheet name="Real_Petroleum_Prices_Transport" sheetId="15" r:id="rId7"/>
    <sheet name="Real_Petroleum_Prices_Crude_Oil" sheetId="13" r:id="rId8"/>
    <sheet name="Energy_Prices_Average_Price (6)" sheetId="10" r:id="rId9"/>
    <sheet name="Energy_Prices_Average_Price (5)" sheetId="9" r:id="rId10"/>
    <sheet name="Energy_Prices_Average_Price (4)" sheetId="8" r:id="rId11"/>
    <sheet name="Energy_Prices_Average_Price (3)" sheetId="7" r:id="rId12"/>
    <sheet name="Energy_Prices_Average_Price (2)" sheetId="6" r:id="rId13"/>
    <sheet name="Energy_Prices_Average_Price_to_" sheetId="5" r:id="rId14"/>
    <sheet name="Hoja2" sheetId="4" r:id="rId15"/>
  </sheets>
  <definedNames>
    <definedName name="_xlnm._FilterDatabase" localSheetId="4" hidden="1">AEO_EIA_Reference_Final!$C$4:$L$4</definedName>
    <definedName name="DatosExternos_1" localSheetId="13" hidden="1">Energy_Prices_Average_Price_to_!$A$1:$B$38</definedName>
    <definedName name="DatosExternos_1" localSheetId="7" hidden="1">Real_Petroleum_Prices_Crude_Oil!$A$1:$B$38</definedName>
    <definedName name="DatosExternos_1" localSheetId="6" hidden="1">Real_Petroleum_Prices_Transport!$A$1:$B$38</definedName>
    <definedName name="DatosExternos_2" localSheetId="12" hidden="1">'Energy_Prices_Average_Price (2)'!$A$1:$B$38</definedName>
    <definedName name="DatosExternos_2" localSheetId="5" hidden="1">'Energy_Prices_Average_Price (7)'!$A$1:$B$39</definedName>
    <definedName name="DatosExternos_3" localSheetId="11" hidden="1">'Energy_Prices_Average_Price (3)'!$A$1:$B$38</definedName>
    <definedName name="DatosExternos_4" localSheetId="10" hidden="1">'Energy_Prices_Average_Price (4)'!$A$1:$B$38</definedName>
    <definedName name="DatosExternos_5" localSheetId="9" hidden="1">'Energy_Prices_Average_Price (5)'!$A$1:$B$38</definedName>
    <definedName name="DatosExternos_6" localSheetId="8" hidden="1">'Energy_Prices_Average_Price (6)'!$A$1:$B$38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6" l="1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6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5" i="16"/>
  <c r="R1" i="16"/>
  <c r="S6" i="11" l="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S37" i="11"/>
  <c r="T6" i="11" s="1"/>
  <c r="O8" i="11"/>
  <c r="O14" i="11"/>
  <c r="O19" i="11"/>
  <c r="O24" i="11"/>
  <c r="O30" i="11"/>
  <c r="O35" i="11"/>
  <c r="E44" i="11"/>
  <c r="E45" i="11"/>
  <c r="E46" i="11"/>
  <c r="E47" i="11"/>
  <c r="E48" i="11"/>
  <c r="E49" i="11"/>
  <c r="E50" i="11"/>
  <c r="E51" i="11"/>
  <c r="E52" i="11"/>
  <c r="E53" i="11"/>
  <c r="E54" i="11"/>
  <c r="O9" i="11" s="1"/>
  <c r="E43" i="11"/>
  <c r="D63" i="11"/>
  <c r="D64" i="11" s="1"/>
  <c r="F21" i="1"/>
  <c r="D21" i="2"/>
  <c r="F20" i="1"/>
  <c r="C21" i="2"/>
  <c r="N10" i="1"/>
  <c r="N9" i="1"/>
  <c r="N6" i="1"/>
  <c r="N7" i="1"/>
  <c r="N8" i="1"/>
  <c r="N5" i="1"/>
  <c r="T35" i="11" l="1"/>
  <c r="T23" i="11"/>
  <c r="T15" i="11"/>
  <c r="O34" i="11"/>
  <c r="O28" i="11"/>
  <c r="O23" i="11"/>
  <c r="O18" i="11"/>
  <c r="O12" i="11"/>
  <c r="O7" i="11"/>
  <c r="T34" i="11"/>
  <c r="T30" i="11"/>
  <c r="T26" i="11"/>
  <c r="T22" i="11"/>
  <c r="T18" i="11"/>
  <c r="T14" i="11"/>
  <c r="T10" i="11"/>
  <c r="T37" i="11"/>
  <c r="T27" i="11"/>
  <c r="T11" i="11"/>
  <c r="O6" i="11"/>
  <c r="O32" i="11"/>
  <c r="O27" i="11"/>
  <c r="O22" i="11"/>
  <c r="O16" i="11"/>
  <c r="O11" i="11"/>
  <c r="T33" i="11"/>
  <c r="T29" i="11"/>
  <c r="T25" i="11"/>
  <c r="T21" i="11"/>
  <c r="T17" i="11"/>
  <c r="T13" i="11"/>
  <c r="T9" i="11"/>
  <c r="T31" i="11"/>
  <c r="T19" i="11"/>
  <c r="T7" i="11"/>
  <c r="O36" i="11"/>
  <c r="O31" i="11"/>
  <c r="O26" i="11"/>
  <c r="O20" i="11"/>
  <c r="O15" i="11"/>
  <c r="O10" i="11"/>
  <c r="T36" i="11"/>
  <c r="T32" i="11"/>
  <c r="T28" i="11"/>
  <c r="T24" i="11"/>
  <c r="T20" i="11"/>
  <c r="T16" i="11"/>
  <c r="T12" i="11"/>
  <c r="T8" i="11"/>
  <c r="L9" i="11"/>
  <c r="L13" i="11"/>
  <c r="L17" i="11"/>
  <c r="L21" i="11"/>
  <c r="L25" i="11"/>
  <c r="L29" i="11"/>
  <c r="L33" i="11"/>
  <c r="L37" i="11"/>
  <c r="L10" i="11"/>
  <c r="L14" i="11"/>
  <c r="L18" i="11"/>
  <c r="L22" i="11"/>
  <c r="L26" i="11"/>
  <c r="L30" i="11"/>
  <c r="L34" i="11"/>
  <c r="L6" i="11"/>
  <c r="L7" i="11"/>
  <c r="L11" i="11"/>
  <c r="L15" i="11"/>
  <c r="L19" i="11"/>
  <c r="L23" i="11"/>
  <c r="L27" i="11"/>
  <c r="L31" i="11"/>
  <c r="L35" i="11"/>
  <c r="L8" i="11"/>
  <c r="L12" i="11"/>
  <c r="L16" i="11"/>
  <c r="L20" i="11"/>
  <c r="L24" i="11"/>
  <c r="L28" i="11"/>
  <c r="L32" i="11"/>
  <c r="L36" i="11"/>
  <c r="O37" i="11"/>
  <c r="O33" i="11"/>
  <c r="O29" i="11"/>
  <c r="O25" i="11"/>
  <c r="O21" i="11"/>
  <c r="O17" i="11"/>
  <c r="O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tc={BCC5A645-6711-47DB-908B-A93F5CEF5BFB}</author>
    <author>tc={52531CCC-879B-4153-A09A-1859D757995D}</author>
  </authors>
  <commentList>
    <comment ref="H21" authorId="0" shapeId="0" xr:uid="{BCC5A645-6711-47DB-908B-A93F5CEF5B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4 y 5 USD/MBTU, diciembre 2020</t>
      </text>
    </comment>
    <comment ref="H23" authorId="1" shapeId="0" xr:uid="{52531CCC-879B-4153-A09A-1859D75799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Vario mucho 6 y 9 USD/MBTU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BA1AD-A57C-45D6-8027-B3F4DF1557ED}" keepAlive="1" name="Consulta - Energy_Prices_Average_Price_to_All_Users_Distillate_Fuel_Oil_United_States_Refer" description="Conexión a la consulta 'Energy_Prices_Average_Price_to_All_Users_Distillate_Fuel_Oil_United_States_Refer' en el libro." type="5" refreshedVersion="8" background="1" saveData="1">
    <dbPr connection="Provider=Microsoft.Mashup.OleDb.1;Data Source=$Workbook$;Location=Energy_Prices_Average_Price_to_All_Users_Distillate_Fuel_Oil_United_States_Refer;Extended Properties=&quot;&quot;" command="SELECT * FROM [Energy_Prices_Average_Price_to_All_Users_Distillate_Fuel_Oil_United_States_Refer]"/>
  </connection>
  <connection id="2" xr16:uid="{F1597F55-E4F0-4D2E-84A7-27754860ECDD}" keepAlive="1" name="Consulta - Energy_Prices_Average_Price_to_All_Users_Electricity_United_States_Reference_AEO" description="Conexión a la consulta 'Energy_Prices_Average_Price_to_All_Users_Electricity_United_States_Reference_AEO' en el libro." type="5" refreshedVersion="8" background="1" saveData="1">
    <dbPr connection="Provider=Microsoft.Mashup.OleDb.1;Data Source=$Workbook$;Location=Energy_Prices_Average_Price_to_All_Users_Electricity_United_States_Reference_AEO;Extended Properties=&quot;&quot;" command="SELECT * FROM [Energy_Prices_Average_Price_to_All_Users_Electricity_United_States_Reference_AEO]"/>
  </connection>
  <connection id="3" xr16:uid="{3F795DBB-B338-4B99-AA75-A9D636FA4516}" keepAlive="1" name="Consulta - Energy_Prices_Average_Price_to_All_Users_Jet_Fuel_United_States_Reference_AEO202" description="Conexión a la consulta 'Energy_Prices_Average_Price_to_All_Users_Jet_Fuel_United_States_Reference_AEO202' en el libro." type="5" refreshedVersion="8" background="1" saveData="1">
    <dbPr connection="Provider=Microsoft.Mashup.OleDb.1;Data Source=$Workbook$;Location=Energy_Prices_Average_Price_to_All_Users_Jet_Fuel_United_States_Reference_AEO202;Extended Properties=&quot;&quot;" command="SELECT * FROM [Energy_Prices_Average_Price_to_All_Users_Jet_Fuel_United_States_Reference_AEO202]"/>
  </connection>
  <connection id="4" xr16:uid="{E40AA1FA-B745-48DB-AEAC-6209DA650326}" keepAlive="1" name="Consulta - Energy_Prices_Average_Price_to_All_Users_Motor_Gasoline_United_States_Reference_" description="Conexión a la consulta 'Energy_Prices_Average_Price_to_All_Users_Motor_Gasoline_United_States_Reference_' en el libro." type="5" refreshedVersion="8" background="1" saveData="1">
    <dbPr connection="Provider=Microsoft.Mashup.OleDb.1;Data Source=$Workbook$;Location=Energy_Prices_Average_Price_to_All_Users_Motor_Gasoline_United_States_Reference_;Extended Properties=&quot;&quot;" command="SELECT * FROM [Energy_Prices_Average_Price_to_All_Users_Motor_Gasoline_United_States_Reference_]"/>
  </connection>
  <connection id="5" xr16:uid="{305E690A-C955-46AE-9233-D1DC187F1D5C}" keepAlive="1" name="Consulta - Energy_Prices_Average_Price_to_All_Users_Natural_Gas_United_States_Reference_AEO" description="Conexión a la consulta 'Energy_Prices_Average_Price_to_All_Users_Natural_Gas_United_States_Reference_AEO' en el libro." type="5" refreshedVersion="8" background="1" saveData="1">
    <dbPr connection="Provider=Microsoft.Mashup.OleDb.1;Data Source=$Workbook$;Location=Energy_Prices_Average_Price_to_All_Users_Natural_Gas_United_States_Reference_AEO;Extended Properties=&quot;&quot;" command="SELECT * FROM [Energy_Prices_Average_Price_to_All_Users_Natural_Gas_United_States_Reference_AEO]"/>
  </connection>
  <connection id="6" xr16:uid="{01F356AD-8702-4D67-A8D1-63A7A35796BA}" keepAlive="1" name="Consulta - Energy_Prices_Average_Price_to_All_Users_Propane_United_States_Reference_AEO2020" description="Conexión a la consulta 'Energy_Prices_Average_Price_to_All_Users_Propane_United_States_Reference_AEO2020' en el libro." type="5" refreshedVersion="8" background="1" saveData="1">
    <dbPr connection="Provider=Microsoft.Mashup.OleDb.1;Data Source=$Workbook$;Location=Energy_Prices_Average_Price_to_All_Users_Propane_United_States_Reference_AEO2020;Extended Properties=&quot;&quot;" command="SELECT * FROM [Energy_Prices_Average_Price_to_All_Users_Propane_United_States_Reference_AEO2020]"/>
  </connection>
  <connection id="7" xr16:uid="{A30C6488-E43F-43C2-9D00-E01402C0EBCD}" keepAlive="1" name="Consulta - Energy_Prices_Average_Price_to_All_Users_Residual_Fuel_Oil_United_States_Referen" description="Conexión a la consulta 'Energy_Prices_Average_Price_to_All_Users_Residual_Fuel_Oil_United_States_Referen' en el libro." type="5" refreshedVersion="8" background="1" saveData="1">
    <dbPr connection="Provider=Microsoft.Mashup.OleDb.1;Data Source=$Workbook$;Location=Energy_Prices_Average_Price_to_All_Users_Residual_Fuel_Oil_United_States_Referen;Extended Properties=&quot;&quot;" command="SELECT * FROM [Energy_Prices_Average_Price_to_All_Users_Residual_Fuel_Oil_United_States_Referen]"/>
  </connection>
  <connection id="8" xr16:uid="{05D19E58-EF81-4872-8204-A5EB64D4FC4A}" keepAlive="1" name="Consulta - Nominal_Petroleum_Prices_Transportation_Ethanol_Wholesale_Price_Reference_AEO202" description="Conexión a la consulta 'Nominal_Petroleum_Prices_Transportation_Ethanol_Wholesale_Price_Reference_AEO202' en el libro." type="5" refreshedVersion="0" background="1">
    <dbPr connection="Provider=Microsoft.Mashup.OleDb.1;Data Source=$Workbook$;Location=Nominal_Petroleum_Prices_Transportation_Ethanol_Wholesale_Price_Reference_AEO202;Extended Properties=&quot;&quot;" command="SELECT * FROM [Nominal_Petroleum_Prices_Transportation_Ethanol_Wholesale_Price_Reference_AEO202]"/>
  </connection>
  <connection id="9" xr16:uid="{F8F1DB79-C282-4609-9F70-1368F2379CA7}" keepAlive="1" name="Consulta - Real_Petroleum_Prices_Crude_Oil_Brent_vs _WTI_Price_Spread_Reference_AEO2020" description="Conexión a la consulta 'Real_Petroleum_Prices_Crude_Oil_Brent_vs _WTI_Price_Spread_Reference_AEO2020' en el libro." type="5" refreshedVersion="0" background="1">
    <dbPr connection="Provider=Microsoft.Mashup.OleDb.1;Data Source=$Workbook$;Location=&quot;Real_Petroleum_Prices_Crude_Oil_Brent_vs _WTI_Price_Spread_Reference_AEO2020&quot;;Extended Properties=&quot;&quot;" command="SELECT * FROM [Real_Petroleum_Prices_Crude_Oil_Brent_vs _WTI_Price_Spread_Reference_AEO2020]"/>
  </connection>
  <connection id="10" xr16:uid="{E9E5D483-1B58-4AA2-891E-5CFB909EAC9C}" keepAlive="1" name="Consulta - Real_Petroleum_Prices_Crude_Oil_West_Texas_Intermediate_Spot_Reference_AEO2020" description="Conexión a la consulta 'Real_Petroleum_Prices_Crude_Oil_West_Texas_Intermediate_Spot_Reference_AEO2020' en el libro." type="5" refreshedVersion="8" background="1" saveData="1">
    <dbPr connection="Provider=Microsoft.Mashup.OleDb.1;Data Source=$Workbook$;Location=Real_Petroleum_Prices_Crude_Oil_West_Texas_Intermediate_Spot_Reference_AEO2020;Extended Properties=&quot;&quot;" command="SELECT * FROM [Real_Petroleum_Prices_Crude_Oil_West_Texas_Intermediate_Spot_Reference_AEO2020]"/>
  </connection>
  <connection id="11" xr16:uid="{10DFF534-B852-4BC9-B6DB-B0B02401FDF1}" keepAlive="1" name="Consulta - Real_Petroleum_Prices_Transportation_Ethanol_Wholesale_Price_Reference_AEO2020" description="Conexión a la consulta 'Real_Petroleum_Prices_Transportation_Ethanol_Wholesale_Price_Reference_AEO2020' en el libro." type="5" refreshedVersion="8" background="1" saveData="1">
    <dbPr connection="Provider=Microsoft.Mashup.OleDb.1;Data Source=$Workbook$;Location=Real_Petroleum_Prices_Transportation_Ethanol_Wholesale_Price_Reference_AEO2020;Extended Properties=&quot;&quot;" command="SELECT * FROM [Real_Petroleum_Prices_Transportation_Ethanol_Wholesale_Price_Reference_AEO2020]"/>
  </connection>
</connections>
</file>

<file path=xl/sharedStrings.xml><?xml version="1.0" encoding="utf-8"?>
<sst xmlns="http://schemas.openxmlformats.org/spreadsheetml/2006/main" count="776" uniqueCount="410">
  <si>
    <t>Diesel</t>
  </si>
  <si>
    <t>Gas natural</t>
  </si>
  <si>
    <t>Gasolina</t>
  </si>
  <si>
    <t>Petroleo</t>
  </si>
  <si>
    <t>LPG</t>
  </si>
  <si>
    <t>Avgas</t>
  </si>
  <si>
    <t>Nafta</t>
  </si>
  <si>
    <t>UPME, unidades originales del PEN</t>
  </si>
  <si>
    <t>Unidades</t>
  </si>
  <si>
    <t>USD2019/galon</t>
  </si>
  <si>
    <t>USD2019/MMBTU</t>
  </si>
  <si>
    <t>USD2019/Galon</t>
  </si>
  <si>
    <t>USD 2019/kg</t>
  </si>
  <si>
    <t>USD 2019/bbl</t>
  </si>
  <si>
    <t>Fuel Oil</t>
  </si>
  <si>
    <t>Keroseno-JET</t>
  </si>
  <si>
    <t>COP/dólar</t>
  </si>
  <si>
    <t>Conversion a COP, 2019</t>
  </si>
  <si>
    <t>COP/galon</t>
  </si>
  <si>
    <t>COP/MMBTU</t>
  </si>
  <si>
    <t>COP/Galon</t>
  </si>
  <si>
    <t>COP/kg</t>
  </si>
  <si>
    <t>COP/bbl</t>
  </si>
  <si>
    <t>2020, UPME</t>
  </si>
  <si>
    <t>USD</t>
  </si>
  <si>
    <t>Indexmundi</t>
  </si>
  <si>
    <t>Diesel, US/gal</t>
  </si>
  <si>
    <t>Gas natural, USD/MBTU</t>
  </si>
  <si>
    <t>UPME</t>
  </si>
  <si>
    <t>10 USD/MBTU al producor, 17,5 en estaciones USD/MBTU</t>
  </si>
  <si>
    <t>7 USD/MBTU (45 bbl/dol)</t>
  </si>
  <si>
    <t>4,5 USD/MBTU</t>
  </si>
  <si>
    <t>10 USD/MBTU al productor, 20 en estaciones</t>
  </si>
  <si>
    <t>11 USD/MBTU</t>
  </si>
  <si>
    <t>5,25 USD/MBTU en fuente alñ productor</t>
  </si>
  <si>
    <t>7,5 USD/MBTU</t>
  </si>
  <si>
    <t>Column1</t>
  </si>
  <si>
    <t>Column2</t>
  </si>
  <si>
    <t>Energy Prices Average Price to All Users Residual Fuel Oil United States Reference AEO2020</t>
  </si>
  <si>
    <t/>
  </si>
  <si>
    <t>https://www.eia.gov/opendata/v1/qb.php?sdid=AEO.2020.REF2020.PRCE_REAL_TEN_NA_RFO_NA_NA_Y13DLRPMMBTU.A</t>
  </si>
  <si>
    <t>19:25:46 GMT-0500 (hora estándar de Colombia)</t>
  </si>
  <si>
    <t>Source: U.S. Energy Information Administration</t>
  </si>
  <si>
    <t>Year</t>
  </si>
  <si>
    <t>Series ID: AEO.2020.REF2020.PRCE_REAL_TEN_NA_RFO_NA_NA_Y13DLRPMMBTU.A 2019 $/MMBtu</t>
  </si>
  <si>
    <t>2050</t>
  </si>
  <si>
    <t>15.920506</t>
  </si>
  <si>
    <t>2049</t>
  </si>
  <si>
    <t>16.344221</t>
  </si>
  <si>
    <t>2048</t>
  </si>
  <si>
    <t>16.14673</t>
  </si>
  <si>
    <t>2047</t>
  </si>
  <si>
    <t>15.942997</t>
  </si>
  <si>
    <t>2046</t>
  </si>
  <si>
    <t>15.677839</t>
  </si>
  <si>
    <t>2045</t>
  </si>
  <si>
    <t>15.086976</t>
  </si>
  <si>
    <t>2044</t>
  </si>
  <si>
    <t>15.073577</t>
  </si>
  <si>
    <t>2043</t>
  </si>
  <si>
    <t>14.843826</t>
  </si>
  <si>
    <t>2042</t>
  </si>
  <si>
    <t>14.283981</t>
  </si>
  <si>
    <t>2041</t>
  </si>
  <si>
    <t>14.229108</t>
  </si>
  <si>
    <t>2040</t>
  </si>
  <si>
    <t>14.113455</t>
  </si>
  <si>
    <t>2039</t>
  </si>
  <si>
    <t>13.914393</t>
  </si>
  <si>
    <t>2038</t>
  </si>
  <si>
    <t>13.736769</t>
  </si>
  <si>
    <t>2037</t>
  </si>
  <si>
    <t>13.224297</t>
  </si>
  <si>
    <t>2036</t>
  </si>
  <si>
    <t>13.116432</t>
  </si>
  <si>
    <t>2035</t>
  </si>
  <si>
    <t>12.69766</t>
  </si>
  <si>
    <t>2034</t>
  </si>
  <si>
    <t>12.064242</t>
  </si>
  <si>
    <t>2033</t>
  </si>
  <si>
    <t>11.933399</t>
  </si>
  <si>
    <t>2032</t>
  </si>
  <si>
    <t>11.676685</t>
  </si>
  <si>
    <t>2031</t>
  </si>
  <si>
    <t>11.605115</t>
  </si>
  <si>
    <t>2030</t>
  </si>
  <si>
    <t>11.37082</t>
  </si>
  <si>
    <t>2029</t>
  </si>
  <si>
    <t>11.842731</t>
  </si>
  <si>
    <t>2028</t>
  </si>
  <si>
    <t>11.536976</t>
  </si>
  <si>
    <t>2027</t>
  </si>
  <si>
    <t>11.210336</t>
  </si>
  <si>
    <t>2026</t>
  </si>
  <si>
    <t>10.457724</t>
  </si>
  <si>
    <t>2025</t>
  </si>
  <si>
    <t>9.876921</t>
  </si>
  <si>
    <t>2024</t>
  </si>
  <si>
    <t>9.554516</t>
  </si>
  <si>
    <t>2023</t>
  </si>
  <si>
    <t>9.183429</t>
  </si>
  <si>
    <t>2022</t>
  </si>
  <si>
    <t>10.173702</t>
  </si>
  <si>
    <t>2021</t>
  </si>
  <si>
    <t>10.271381</t>
  </si>
  <si>
    <t>2020</t>
  </si>
  <si>
    <t>10.19247</t>
  </si>
  <si>
    <t>2019</t>
  </si>
  <si>
    <t>9.750307</t>
  </si>
  <si>
    <t>Energy Prices Average Price to All Users Propane United States Reference AEO2020</t>
  </si>
  <si>
    <t>https://www.eia.gov/opendata/v1/qb.php?sdid=AEO.2020.REF2020.PRCE_REAL_TEN_NA_PROP_NA_NA_Y13DLRPMMBTU.A</t>
  </si>
  <si>
    <t>19:24:52 GMT-0500 (hora estándar de Colombia)</t>
  </si>
  <si>
    <t>Series ID: AEO.2020.REF2020.PRCE_REAL_TEN_NA_PROP_NA_NA_Y13DLRPMMBTU.A 2019 $/MMBtu</t>
  </si>
  <si>
    <t>28.93576</t>
  </si>
  <si>
    <t>28.642916</t>
  </si>
  <si>
    <t>28.331856</t>
  </si>
  <si>
    <t>27.952341</t>
  </si>
  <si>
    <t>27.59053</t>
  </si>
  <si>
    <t>27.302423</t>
  </si>
  <si>
    <t>27.004362</t>
  </si>
  <si>
    <t>26.704369</t>
  </si>
  <si>
    <t>26.396612</t>
  </si>
  <si>
    <t>26.017603</t>
  </si>
  <si>
    <t>25.756554</t>
  </si>
  <si>
    <t>25.476082</t>
  </si>
  <si>
    <t>25.156733</t>
  </si>
  <si>
    <t>24.818119</t>
  </si>
  <si>
    <t>24.470886</t>
  </si>
  <si>
    <t>24.152052</t>
  </si>
  <si>
    <t>23.87743</t>
  </si>
  <si>
    <t>23.62575</t>
  </si>
  <si>
    <t>23.351419</t>
  </si>
  <si>
    <t>23.271036</t>
  </si>
  <si>
    <t>23.235031</t>
  </si>
  <si>
    <t>23.067327</t>
  </si>
  <si>
    <t>22.825674</t>
  </si>
  <si>
    <t>22.424021</t>
  </si>
  <si>
    <t>21.841379</t>
  </si>
  <si>
    <t>20.967056</t>
  </si>
  <si>
    <t>20.115549</t>
  </si>
  <si>
    <t>19.47764</t>
  </si>
  <si>
    <t>18.891821</t>
  </si>
  <si>
    <t>18.164116</t>
  </si>
  <si>
    <t>17.795782</t>
  </si>
  <si>
    <t>18.517338</t>
  </si>
  <si>
    <t>Energy Prices Average Price to All Users Natural Gas United States Reference AEO2020</t>
  </si>
  <si>
    <t>https://www.eia.gov/opendata/v1/qb.php?sdid=AEO.2020.REF2020.PRCE_REAL_TEN_NA_NG_NA_NA_Y13DLRPMMBTU.A</t>
  </si>
  <si>
    <t>19:25:33 GMT-0500 (hora estándar de Colombia)</t>
  </si>
  <si>
    <t>Series ID: AEO.2020.REF2020.PRCE_REAL_TEN_NA_NG_NA_NA_Y13DLRPMMBTU.A 2019 $/MMBtu</t>
  </si>
  <si>
    <t>6.017784</t>
  </si>
  <si>
    <t>5.972738</t>
  </si>
  <si>
    <t>5.951627</t>
  </si>
  <si>
    <t>5.931022</t>
  </si>
  <si>
    <t>5.887419</t>
  </si>
  <si>
    <t>5.848293</t>
  </si>
  <si>
    <t>5.825001</t>
  </si>
  <si>
    <t>5.807943</t>
  </si>
  <si>
    <t>5.796995</t>
  </si>
  <si>
    <t>5.783163</t>
  </si>
  <si>
    <t>5.781797</t>
  </si>
  <si>
    <t>5.784865</t>
  </si>
  <si>
    <t>5.780482</t>
  </si>
  <si>
    <t>5.761975</t>
  </si>
  <si>
    <t>5.729753</t>
  </si>
  <si>
    <t>5.739636</t>
  </si>
  <si>
    <t>5.742004</t>
  </si>
  <si>
    <t>5.714075</t>
  </si>
  <si>
    <t>5.647746</t>
  </si>
  <si>
    <t>5.637339</t>
  </si>
  <si>
    <t>5.679059</t>
  </si>
  <si>
    <t>5.643917</t>
  </si>
  <si>
    <t>5.63208</t>
  </si>
  <si>
    <t>5.552284</t>
  </si>
  <si>
    <t>5.40272</t>
  </si>
  <si>
    <t>5.198734</t>
  </si>
  <si>
    <t>4.979748</t>
  </si>
  <si>
    <t>4.868649</t>
  </si>
  <si>
    <t>4.833207</t>
  </si>
  <si>
    <t>4.847678</t>
  </si>
  <si>
    <t>4.760718</t>
  </si>
  <si>
    <t>5.031696</t>
  </si>
  <si>
    <t>Energy Prices Average Price to All Users Motor Gasoline United States Reference AEO2020</t>
  </si>
  <si>
    <t>https://www.eia.gov/opendata/v1/qb.php?sdid=AEO.2020.REF2020.PRCE_REAL_TEN_NA_MGS_NA_NA_Y13DLRPMMBTU.A</t>
  </si>
  <si>
    <t>19:26:02 GMT-0500 (hora estándar de Colombia)</t>
  </si>
  <si>
    <t>Series ID: AEO.2020.REF2020.PRCE_REAL_TEN_NA_MGS_NA_NA_Y13DLRPMMBTU.A 2019 $/MMBtu</t>
  </si>
  <si>
    <t>28.648949</t>
  </si>
  <si>
    <t>28.439672</t>
  </si>
  <si>
    <t>28.194441</t>
  </si>
  <si>
    <t>27.872746</t>
  </si>
  <si>
    <t>27.396849</t>
  </si>
  <si>
    <t>27.311302</t>
  </si>
  <si>
    <t>26.964806</t>
  </si>
  <si>
    <t>26.75515</t>
  </si>
  <si>
    <t>26.539719</t>
  </si>
  <si>
    <t>26.136623</t>
  </si>
  <si>
    <t>25.951355</t>
  </si>
  <si>
    <t>25.858952</t>
  </si>
  <si>
    <t>25.517138</t>
  </si>
  <si>
    <t>25.240604</t>
  </si>
  <si>
    <t>25.162941</t>
  </si>
  <si>
    <t>24.865734</t>
  </si>
  <si>
    <t>24.60873</t>
  </si>
  <si>
    <t>24.220589</t>
  </si>
  <si>
    <t>23.796984</t>
  </si>
  <si>
    <t>23.588041</t>
  </si>
  <si>
    <t>23.424423</t>
  </si>
  <si>
    <t>22.720831</t>
  </si>
  <si>
    <t>22.424955</t>
  </si>
  <si>
    <t>22.312281</t>
  </si>
  <si>
    <t>22.043116</t>
  </si>
  <si>
    <t>21.857471</t>
  </si>
  <si>
    <t>21.607965</t>
  </si>
  <si>
    <t>21.89427</t>
  </si>
  <si>
    <t>21.978165</t>
  </si>
  <si>
    <t>21.968946</t>
  </si>
  <si>
    <t>21.94087</t>
  </si>
  <si>
    <t>22.152426</t>
  </si>
  <si>
    <t>Energy Prices Average Price to All Users Jet Fuel United States Reference AEO2020</t>
  </si>
  <si>
    <t>https://www.eia.gov/opendata/v1/qb.php?sdid=AEO.2020.REF2020.PRCE_REAL_TEN_NA_JFL_NA_NA_Y13DLRPMMBTU.A</t>
  </si>
  <si>
    <t>19:25:56 GMT-0500 (hora estándar de Colombia)</t>
  </si>
  <si>
    <t>Series ID: AEO.2020.REF2020.PRCE_REAL_TEN_NA_JFL_NA_NA_Y13DLRPMMBTU.A 2019 $/MMBtu</t>
  </si>
  <si>
    <t>21.858753</t>
  </si>
  <si>
    <t>21.76668</t>
  </si>
  <si>
    <t>21.518599</t>
  </si>
  <si>
    <t>21.175344</t>
  </si>
  <si>
    <t>20.752966</t>
  </si>
  <si>
    <t>20.70055</t>
  </si>
  <si>
    <t>20.276285</t>
  </si>
  <si>
    <t>20.040815</t>
  </si>
  <si>
    <t>19.834574</t>
  </si>
  <si>
    <t>19.450199</t>
  </si>
  <si>
    <t>19.197943</t>
  </si>
  <si>
    <t>19.106794</t>
  </si>
  <si>
    <t>18.83005</t>
  </si>
  <si>
    <t>18.62429</t>
  </si>
  <si>
    <t>18.383089</t>
  </si>
  <si>
    <t>18.13835</t>
  </si>
  <si>
    <t>17.868292</t>
  </si>
  <si>
    <t>17.583839</t>
  </si>
  <si>
    <t>17.18742</t>
  </si>
  <si>
    <t>17.012842</t>
  </si>
  <si>
    <t>16.66482</t>
  </si>
  <si>
    <t>16.425371</t>
  </si>
  <si>
    <t>16.214653</t>
  </si>
  <si>
    <t>15.739541</t>
  </si>
  <si>
    <t>15.71048</t>
  </si>
  <si>
    <t>15.254274</t>
  </si>
  <si>
    <t>15.181978</t>
  </si>
  <si>
    <t>14.784328</t>
  </si>
  <si>
    <t>14.677915</t>
  </si>
  <si>
    <t>14.469915</t>
  </si>
  <si>
    <t>14.44945</t>
  </si>
  <si>
    <t>14.641048</t>
  </si>
  <si>
    <t>Energy Prices Average Price to All Users Distillate Fuel Oil United States Reference AEO2020</t>
  </si>
  <si>
    <t>https://www.eia.gov/opendata/v1/qb.php?sdid=AEO.2020.REF2020.PRCE_REAL_TEN_NA_DFO_NA_NA_Y13DLRPMMBTU.A</t>
  </si>
  <si>
    <t>19:25:52 GMT-0500 (hora estándar de Colombia)</t>
  </si>
  <si>
    <t>Series ID: AEO.2020.REF2020.PRCE_REAL_TEN_NA_DFO_NA_NA_Y13DLRPMMBTU.A 2019 $/MMBtu</t>
  </si>
  <si>
    <t>27.305868</t>
  </si>
  <si>
    <t>27.152634</t>
  </si>
  <si>
    <t>26.98501</t>
  </si>
  <si>
    <t>26.746401</t>
  </si>
  <si>
    <t>26.487108</t>
  </si>
  <si>
    <t>26.471901</t>
  </si>
  <si>
    <t>26.1014</t>
  </si>
  <si>
    <t>25.903061</t>
  </si>
  <si>
    <t>25.739941</t>
  </si>
  <si>
    <t>25.361546</t>
  </si>
  <si>
    <t>25.189915</t>
  </si>
  <si>
    <t>25.188585</t>
  </si>
  <si>
    <t>24.966681</t>
  </si>
  <si>
    <t>24.760366</t>
  </si>
  <si>
    <t>24.599989</t>
  </si>
  <si>
    <t>24.353363</t>
  </si>
  <si>
    <t>24.132757</t>
  </si>
  <si>
    <t>23.939878</t>
  </si>
  <si>
    <t>23.565245</t>
  </si>
  <si>
    <t>23.400127</t>
  </si>
  <si>
    <t>23.137453</t>
  </si>
  <si>
    <t>22.7668</t>
  </si>
  <si>
    <t>22.55971</t>
  </si>
  <si>
    <t>22.215662</t>
  </si>
  <si>
    <t>22.167187</t>
  </si>
  <si>
    <t>21.766514</t>
  </si>
  <si>
    <t>21.769125</t>
  </si>
  <si>
    <t>21.507311</t>
  </si>
  <si>
    <t>21.509706</t>
  </si>
  <si>
    <t>21.307634</t>
  </si>
  <si>
    <t>21.332649</t>
  </si>
  <si>
    <t>22.055973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</si>
  <si>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</si>
  <si>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</si>
  <si>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</si>
  <si>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</si>
  <si>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</si>
  <si>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</si>
  <si>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</si>
  <si>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WTI (USD2019/bl)</t>
  </si>
  <si>
    <t>reference escnario, USD2019/MMBTU</t>
  </si>
  <si>
    <t>Real Petroleum Prices Crude Oil West Texas Intermediate Spot Reference AEO2020</t>
  </si>
  <si>
    <t>https://www.eia.gov/opendata/v1/qb.php?sdid=AEO.2020.REF2020.PRCE_NA_NA_NA_CR_WTI_USA_Y13DLRPBBL.A</t>
  </si>
  <si>
    <t>19:40:20 GMT-0500 (hora estándar de Colombia)</t>
  </si>
  <si>
    <t>Series ID: AEO.2020.REF2020.PRCE_NA_NA_NA_CR_WTI_USA_Y13DLRPBBL.A 2019 $/b</t>
  </si>
  <si>
    <t>100.723442</t>
  </si>
  <si>
    <t>99.713112</t>
  </si>
  <si>
    <t>98.235748</t>
  </si>
  <si>
    <t>96.415947</t>
  </si>
  <si>
    <t>94.050812</t>
  </si>
  <si>
    <t>93.352013</t>
  </si>
  <si>
    <t>91.401299</t>
  </si>
  <si>
    <t>90.120522</t>
  </si>
  <si>
    <t>89.025314</t>
  </si>
  <si>
    <t>86.74752</t>
  </si>
  <si>
    <t>85.737099</t>
  </si>
  <si>
    <t>84.788506</t>
  </si>
  <si>
    <t>83.338547</t>
  </si>
  <si>
    <t>81.804588</t>
  </si>
  <si>
    <t>81.41993</t>
  </si>
  <si>
    <t>79.355728</t>
  </si>
  <si>
    <t>77.812531</t>
  </si>
  <si>
    <t>76.580032</t>
  </si>
  <si>
    <t>73.873024</t>
  </si>
  <si>
    <t>73.019859</t>
  </si>
  <si>
    <t>71.338821</t>
  </si>
  <si>
    <t>70.067909</t>
  </si>
  <si>
    <t>68.532478</t>
  </si>
  <si>
    <t>67.774689</t>
  </si>
  <si>
    <t>66.193848</t>
  </si>
  <si>
    <t>64.557953</t>
  </si>
  <si>
    <t>63.003368</t>
  </si>
  <si>
    <t>60.805595</t>
  </si>
  <si>
    <t>59.639107</t>
  </si>
  <si>
    <t>58.231895</t>
  </si>
  <si>
    <t>53.136776</t>
  </si>
  <si>
    <t>56.261002</t>
  </si>
  <si>
    <t>PCI, WTI</t>
  </si>
  <si>
    <t>Tablas de conversion de acuerdo a US EIA</t>
  </si>
  <si>
    <t>Gasolina Motor</t>
  </si>
  <si>
    <t>Gasolina motor convencional antes del blending</t>
  </si>
  <si>
    <t>Jet fuel</t>
  </si>
  <si>
    <t>Ethanol</t>
  </si>
  <si>
    <t>Diesell bajo en azufre</t>
  </si>
  <si>
    <t>Diesel ultra bajo en azufre</t>
  </si>
  <si>
    <t>Aviantion gasoline</t>
  </si>
  <si>
    <t>Petoleo producido</t>
  </si>
  <si>
    <t>Petroleo exportado</t>
  </si>
  <si>
    <t>Petroleo importado</t>
  </si>
  <si>
    <t>MMBTU/b</t>
  </si>
  <si>
    <t>H2</t>
  </si>
  <si>
    <t>BTU/scf</t>
  </si>
  <si>
    <t>Biodiesel</t>
  </si>
  <si>
    <t>Special Naphtas</t>
  </si>
  <si>
    <t>Naftha less than 404 F</t>
  </si>
  <si>
    <t>WTI barrel</t>
  </si>
  <si>
    <t>API</t>
  </si>
  <si>
    <t>HHV</t>
  </si>
  <si>
    <t>WTI (USD2019)/MMBTU</t>
  </si>
  <si>
    <t>MMBTU/gal</t>
  </si>
  <si>
    <t>1.382022</t>
  </si>
  <si>
    <t>Ethanol Wholesale  (USD2019/gal)</t>
  </si>
  <si>
    <t>Ethanol USD2019/MMBTU</t>
  </si>
  <si>
    <t>Real Petroleum Prices Transportation Ethanol Wholesale Price Reference AEO2020</t>
  </si>
  <si>
    <t>https://www.eia.gov/opendata/v1/qb.php?sdid=AEO.2020.REF2020.PRCE_WHL_TRN_NA_ETH_NA_USA_Y13DLRPGLN.A</t>
  </si>
  <si>
    <t>20:21:12 GMT-0500 (hora estándar de Colombia)</t>
  </si>
  <si>
    <t>Series ID: AEO.2020.REF2020.PRCE_WHL_TRN_NA_ETH_NA_USA_Y13DLRPGLN.A 2019 $/gal</t>
  </si>
  <si>
    <t>2.155555</t>
  </si>
  <si>
    <t>2.057497</t>
  </si>
  <si>
    <t>2.007168</t>
  </si>
  <si>
    <t>1.985425</t>
  </si>
  <si>
    <t>1.942604</t>
  </si>
  <si>
    <t>1.910831</t>
  </si>
  <si>
    <t>1.916915</t>
  </si>
  <si>
    <t>1.878256</t>
  </si>
  <si>
    <t>1.855031</t>
  </si>
  <si>
    <t>1.818087</t>
  </si>
  <si>
    <t>1.812236</t>
  </si>
  <si>
    <t>1.804499</t>
  </si>
  <si>
    <t>1.780928</t>
  </si>
  <si>
    <t>1.774733</t>
  </si>
  <si>
    <t>1.766854</t>
  </si>
  <si>
    <t>1.762547</t>
  </si>
  <si>
    <t>1.755923</t>
  </si>
  <si>
    <t>1.76473</t>
  </si>
  <si>
    <t>1.760879</t>
  </si>
  <si>
    <t>1.754981</t>
  </si>
  <si>
    <t>1.749368</t>
  </si>
  <si>
    <t>1.657689</t>
  </si>
  <si>
    <t>1.622648</t>
  </si>
  <si>
    <t>1.564104</t>
  </si>
  <si>
    <t>1.518432</t>
  </si>
  <si>
    <t>1.503232</t>
  </si>
  <si>
    <t>1.453668</t>
  </si>
  <si>
    <t>1.460608</t>
  </si>
  <si>
    <t>1.474135</t>
  </si>
  <si>
    <t>1.402889</t>
  </si>
  <si>
    <t>1.345649</t>
  </si>
  <si>
    <t>Biodiesel, US/gal, https://www.iea.org/data-and-statistics/charts/biodiesel-and-diesel-prices-2019-to-april-2022</t>
  </si>
  <si>
    <t>% Crecimiento de Distillate Fuel respecto a 2019</t>
  </si>
  <si>
    <t>MMBTU es millon de BTU</t>
  </si>
  <si>
    <t>Energy Prices Average Price to All Users Electricity United States Reference AEO2020</t>
  </si>
  <si>
    <t>https://www.eia.gov/opendata/v1/qb.php?sdid=AEO.2020.REF2020.PRCE_REAL_TEN_NA_ELC_NA_NA_Y13DLRPMMBTU.A</t>
  </si>
  <si>
    <t>21:22:48 GMT-0500 (hora estándar de Colombia)</t>
  </si>
  <si>
    <t>Series ID: AEO.2020.REF2020.PRCE_REAL_TEN_NA_ELC_NA_NA_Y13DLRPMMBTU.A 2019 $/MMBtu</t>
  </si>
  <si>
    <t>Electricidad</t>
  </si>
  <si>
    <t>USD2019/MillonBTU</t>
  </si>
  <si>
    <t>añó</t>
  </si>
  <si>
    <t>valor</t>
  </si>
  <si>
    <t>MUSD</t>
  </si>
  <si>
    <t>MBTU/PJ</t>
  </si>
  <si>
    <t>PJ/MBTU</t>
  </si>
  <si>
    <t>PJ/KBTU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</si>
</sst>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2" fillId="0" borderId="0" xfId="0" applyFont="1"/>
    <xf numFmtId="167" fontId="0" fillId="0" borderId="0" xfId="0" applyNumberFormat="1"/>
    <xf numFmtId="0" fontId="7" fillId="0" borderId="0" xfId="2" applyNumberFormat="1"/>
    <xf numFmtId="9" fontId="0" fillId="0" borderId="0" xfId="1" applyFont="1"/>
    <xf numFmtId="11" fontId="0" fillId="0" borderId="0" xfId="0" applyNumberFormat="1"/>
    <xf numFmtId="168" fontId="0" fillId="0" borderId="0" xfId="1" applyNumberFormat="1" applyFont="1"/>
  </cellXfs>
  <cellStyles count="3">
    <cellStyle name="Hipervínculo" xfId="2" builtinId="8"/>
    <cellStyle name="Normal" xfId="0" builtinId="0"/>
    <cellStyle name="Porcentaje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Reference Escenario</a:t>
            </a:r>
            <a:r>
              <a:rPr lang="es-CO" baseline="0"/>
              <a:t> - AEO EIA, 2019, USD, MMBTU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AEO_EIA_Reference!$D$5</c:f>
              <c:strCache>
                <c:ptCount val="1"/>
                <c:pt idx="0">
                  <c:v>Distillate Fuel Oil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AEO_EIA_Reference!$D$6:$D$37</c:f>
              <c:numCache>
                <c:formatCode>General</c:formatCode>
                <c:ptCount val="32"/>
                <c:pt idx="0">
                  <c:v>27.305868</c:v>
                </c:pt>
                <c:pt idx="1">
                  <c:v>27.152633999999999</c:v>
                </c:pt>
                <c:pt idx="2">
                  <c:v>26.985009999999999</c:v>
                </c:pt>
                <c:pt idx="3">
                  <c:v>26.746400999999999</c:v>
                </c:pt>
                <c:pt idx="4">
                  <c:v>26.487107999999999</c:v>
                </c:pt>
                <c:pt idx="5">
                  <c:v>26.471900999999999</c:v>
                </c:pt>
                <c:pt idx="6">
                  <c:v>26.101400000000002</c:v>
                </c:pt>
                <c:pt idx="7">
                  <c:v>25.903061000000001</c:v>
                </c:pt>
                <c:pt idx="8">
                  <c:v>25.739941000000002</c:v>
                </c:pt>
                <c:pt idx="9">
                  <c:v>25.361546000000001</c:v>
                </c:pt>
                <c:pt idx="10">
                  <c:v>25.189914999999999</c:v>
                </c:pt>
                <c:pt idx="11">
                  <c:v>25.188585</c:v>
                </c:pt>
                <c:pt idx="12">
                  <c:v>24.966681000000001</c:v>
                </c:pt>
                <c:pt idx="13">
                  <c:v>24.760366000000001</c:v>
                </c:pt>
                <c:pt idx="14">
                  <c:v>24.599989000000001</c:v>
                </c:pt>
                <c:pt idx="15">
                  <c:v>24.353363000000002</c:v>
                </c:pt>
                <c:pt idx="16">
                  <c:v>24.132757000000002</c:v>
                </c:pt>
                <c:pt idx="17">
                  <c:v>23.939878</c:v>
                </c:pt>
                <c:pt idx="18">
                  <c:v>23.565245000000001</c:v>
                </c:pt>
                <c:pt idx="19">
                  <c:v>23.400127000000001</c:v>
                </c:pt>
                <c:pt idx="20">
                  <c:v>23.137453000000001</c:v>
                </c:pt>
                <c:pt idx="21">
                  <c:v>22.7668</c:v>
                </c:pt>
                <c:pt idx="22">
                  <c:v>22.559709999999999</c:v>
                </c:pt>
                <c:pt idx="23">
                  <c:v>22.215661999999998</c:v>
                </c:pt>
                <c:pt idx="24">
                  <c:v>22.167186999999998</c:v>
                </c:pt>
                <c:pt idx="25">
                  <c:v>21.766514000000001</c:v>
                </c:pt>
                <c:pt idx="26">
                  <c:v>21.769124999999999</c:v>
                </c:pt>
                <c:pt idx="27">
                  <c:v>21.507311000000001</c:v>
                </c:pt>
                <c:pt idx="28">
                  <c:v>21.509706000000001</c:v>
                </c:pt>
                <c:pt idx="29">
                  <c:v>21.307634</c:v>
                </c:pt>
                <c:pt idx="30">
                  <c:v>21.332649</c:v>
                </c:pt>
                <c:pt idx="31">
                  <c:v>22.055973000000002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7-4E33-9D9A-EC648F94DF6F}"/>
            </c:ext>
          </c:extLst>
        </c:ser>
        <c:ser>
          <c:idx val="1"/>
          <c:order val="1"/>
          <c:tx>
            <c:strRef>
              <c:f>AEO_EIA_Reference!$E$5</c:f>
              <c:strCache>
                <c:ptCount val="1"/>
                <c:pt idx="0">
                  <c:v>Jet Fuel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AEO_EIA_Reference!$E$6:$E$37</c:f>
              <c:numCache>
                <c:formatCode>General</c:formatCode>
                <c:ptCount val="32"/>
                <c:pt idx="0">
                  <c:v>21.858753</c:v>
                </c:pt>
                <c:pt idx="1">
                  <c:v>21.766680000000001</c:v>
                </c:pt>
                <c:pt idx="2">
                  <c:v>21.518598999999998</c:v>
                </c:pt>
                <c:pt idx="3">
                  <c:v>21.175343999999999</c:v>
                </c:pt>
                <c:pt idx="4">
                  <c:v>20.752966000000001</c:v>
                </c:pt>
                <c:pt idx="5">
                  <c:v>20.70055</c:v>
                </c:pt>
                <c:pt idx="6">
                  <c:v>20.276285000000001</c:v>
                </c:pt>
                <c:pt idx="7">
                  <c:v>20.040814999999998</c:v>
                </c:pt>
                <c:pt idx="8">
                  <c:v>19.834574</c:v>
                </c:pt>
                <c:pt idx="9">
                  <c:v>19.450199000000001</c:v>
                </c:pt>
                <c:pt idx="10">
                  <c:v>19.197942999999999</c:v>
                </c:pt>
                <c:pt idx="11">
                  <c:v>19.106794000000001</c:v>
                </c:pt>
                <c:pt idx="12">
                  <c:v>18.83005</c:v>
                </c:pt>
                <c:pt idx="13">
                  <c:v>18.624289999999998</c:v>
                </c:pt>
                <c:pt idx="14">
                  <c:v>18.383088999999998</c:v>
                </c:pt>
                <c:pt idx="15">
                  <c:v>18.138349999999999</c:v>
                </c:pt>
                <c:pt idx="16">
                  <c:v>17.868292</c:v>
                </c:pt>
                <c:pt idx="17">
                  <c:v>17.583839000000001</c:v>
                </c:pt>
                <c:pt idx="18">
                  <c:v>17.187419999999999</c:v>
                </c:pt>
                <c:pt idx="19">
                  <c:v>17.012841999999999</c:v>
                </c:pt>
                <c:pt idx="20">
                  <c:v>16.664819999999999</c:v>
                </c:pt>
                <c:pt idx="21">
                  <c:v>16.425370999999998</c:v>
                </c:pt>
                <c:pt idx="22">
                  <c:v>16.214652999999998</c:v>
                </c:pt>
                <c:pt idx="23">
                  <c:v>15.739540999999999</c:v>
                </c:pt>
                <c:pt idx="24">
                  <c:v>15.71048</c:v>
                </c:pt>
                <c:pt idx="25">
                  <c:v>15.254274000000001</c:v>
                </c:pt>
                <c:pt idx="26">
                  <c:v>15.181978000000001</c:v>
                </c:pt>
                <c:pt idx="27">
                  <c:v>14.784328</c:v>
                </c:pt>
                <c:pt idx="28">
                  <c:v>14.677915</c:v>
                </c:pt>
                <c:pt idx="29">
                  <c:v>14.469915</c:v>
                </c:pt>
                <c:pt idx="30">
                  <c:v>14.449450000000001</c:v>
                </c:pt>
                <c:pt idx="31">
                  <c:v>14.641048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7-4E33-9D9A-EC648F94DF6F}"/>
            </c:ext>
          </c:extLst>
        </c:ser>
        <c:ser>
          <c:idx val="2"/>
          <c:order val="2"/>
          <c:tx>
            <c:strRef>
              <c:f>AEO_EIA_Reference!$F$5</c:f>
              <c:strCache>
                <c:ptCount val="1"/>
                <c:pt idx="0">
                  <c:v>Motor Gasoline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AEO_EIA_Reference!$F$6:$F$37</c:f>
              <c:numCache>
                <c:formatCode>General</c:formatCode>
                <c:ptCount val="32"/>
                <c:pt idx="0">
                  <c:v>28.648949000000002</c:v>
                </c:pt>
                <c:pt idx="1">
                  <c:v>28.439672000000002</c:v>
                </c:pt>
                <c:pt idx="2">
                  <c:v>28.194441000000001</c:v>
                </c:pt>
                <c:pt idx="3">
                  <c:v>27.872745999999999</c:v>
                </c:pt>
                <c:pt idx="4">
                  <c:v>27.396849</c:v>
                </c:pt>
                <c:pt idx="5">
                  <c:v>27.311302000000001</c:v>
                </c:pt>
                <c:pt idx="6">
                  <c:v>26.964805999999999</c:v>
                </c:pt>
                <c:pt idx="7">
                  <c:v>26.75515</c:v>
                </c:pt>
                <c:pt idx="8">
                  <c:v>26.539719000000002</c:v>
                </c:pt>
                <c:pt idx="9">
                  <c:v>26.136623</c:v>
                </c:pt>
                <c:pt idx="10">
                  <c:v>25.951355</c:v>
                </c:pt>
                <c:pt idx="11">
                  <c:v>25.858951999999999</c:v>
                </c:pt>
                <c:pt idx="12">
                  <c:v>25.517137999999999</c:v>
                </c:pt>
                <c:pt idx="13">
                  <c:v>25.240604000000001</c:v>
                </c:pt>
                <c:pt idx="14">
                  <c:v>25.162941</c:v>
                </c:pt>
                <c:pt idx="15">
                  <c:v>24.865734</c:v>
                </c:pt>
                <c:pt idx="16">
                  <c:v>24.608730000000001</c:v>
                </c:pt>
                <c:pt idx="17">
                  <c:v>24.220589</c:v>
                </c:pt>
                <c:pt idx="18">
                  <c:v>23.796983999999998</c:v>
                </c:pt>
                <c:pt idx="19">
                  <c:v>23.588041</c:v>
                </c:pt>
                <c:pt idx="20">
                  <c:v>23.424423000000001</c:v>
                </c:pt>
                <c:pt idx="21">
                  <c:v>22.720831</c:v>
                </c:pt>
                <c:pt idx="22">
                  <c:v>22.424955000000001</c:v>
                </c:pt>
                <c:pt idx="23">
                  <c:v>22.312280999999999</c:v>
                </c:pt>
                <c:pt idx="24">
                  <c:v>22.043116000000001</c:v>
                </c:pt>
                <c:pt idx="25">
                  <c:v>21.857471</c:v>
                </c:pt>
                <c:pt idx="26">
                  <c:v>21.607965</c:v>
                </c:pt>
                <c:pt idx="27">
                  <c:v>21.894269999999999</c:v>
                </c:pt>
                <c:pt idx="28">
                  <c:v>21.978165000000001</c:v>
                </c:pt>
                <c:pt idx="29">
                  <c:v>21.968945999999999</c:v>
                </c:pt>
                <c:pt idx="30">
                  <c:v>21.94087</c:v>
                </c:pt>
                <c:pt idx="31">
                  <c:v>22.152425999999998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47-4E33-9D9A-EC648F94DF6F}"/>
            </c:ext>
          </c:extLst>
        </c:ser>
        <c:ser>
          <c:idx val="3"/>
          <c:order val="3"/>
          <c:tx>
            <c:strRef>
              <c:f>AEO_EIA_Reference!$G$5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AEO_EIA_Reference!$G$6:$G$37</c:f>
              <c:numCache>
                <c:formatCode>General</c:formatCode>
                <c:ptCount val="32"/>
                <c:pt idx="0">
                  <c:v>6.0177839999999998</c:v>
                </c:pt>
                <c:pt idx="1">
                  <c:v>5.9727379999999997</c:v>
                </c:pt>
                <c:pt idx="2">
                  <c:v>5.9516270000000002</c:v>
                </c:pt>
                <c:pt idx="3">
                  <c:v>5.9310219999999996</c:v>
                </c:pt>
                <c:pt idx="4">
                  <c:v>5.8874190000000004</c:v>
                </c:pt>
                <c:pt idx="5">
                  <c:v>5.848293</c:v>
                </c:pt>
                <c:pt idx="6">
                  <c:v>5.8250010000000003</c:v>
                </c:pt>
                <c:pt idx="7">
                  <c:v>5.8079429999999999</c:v>
                </c:pt>
                <c:pt idx="8">
                  <c:v>5.7969949999999999</c:v>
                </c:pt>
                <c:pt idx="9">
                  <c:v>5.7831630000000001</c:v>
                </c:pt>
                <c:pt idx="10">
                  <c:v>5.7817970000000001</c:v>
                </c:pt>
                <c:pt idx="11">
                  <c:v>5.7848649999999999</c:v>
                </c:pt>
                <c:pt idx="12">
                  <c:v>5.7804820000000001</c:v>
                </c:pt>
                <c:pt idx="13">
                  <c:v>5.7619749999999996</c:v>
                </c:pt>
                <c:pt idx="14">
                  <c:v>5.7297529999999997</c:v>
                </c:pt>
                <c:pt idx="15">
                  <c:v>5.739636</c:v>
                </c:pt>
                <c:pt idx="16">
                  <c:v>5.7420039999999997</c:v>
                </c:pt>
                <c:pt idx="17">
                  <c:v>5.7140750000000002</c:v>
                </c:pt>
                <c:pt idx="18">
                  <c:v>5.6477459999999997</c:v>
                </c:pt>
                <c:pt idx="19">
                  <c:v>5.6373389999999999</c:v>
                </c:pt>
                <c:pt idx="20">
                  <c:v>5.6790589999999996</c:v>
                </c:pt>
                <c:pt idx="21">
                  <c:v>5.6439170000000001</c:v>
                </c:pt>
                <c:pt idx="22">
                  <c:v>5.6320800000000002</c:v>
                </c:pt>
                <c:pt idx="23">
                  <c:v>5.5522840000000002</c:v>
                </c:pt>
                <c:pt idx="24">
                  <c:v>5.4027200000000004</c:v>
                </c:pt>
                <c:pt idx="25">
                  <c:v>5.198734</c:v>
                </c:pt>
                <c:pt idx="26">
                  <c:v>4.9797479999999998</c:v>
                </c:pt>
                <c:pt idx="27">
                  <c:v>4.8686489999999996</c:v>
                </c:pt>
                <c:pt idx="28">
                  <c:v>4.8332069999999998</c:v>
                </c:pt>
                <c:pt idx="29">
                  <c:v>4.8476780000000002</c:v>
                </c:pt>
                <c:pt idx="30">
                  <c:v>4.7607179999999998</c:v>
                </c:pt>
                <c:pt idx="31">
                  <c:v>5.0316960000000002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47-4E33-9D9A-EC648F94DF6F}"/>
            </c:ext>
          </c:extLst>
        </c:ser>
        <c:ser>
          <c:idx val="4"/>
          <c:order val="4"/>
          <c:tx>
            <c:strRef>
              <c:f>AEO_EIA_Reference!$H$5</c:f>
              <c:strCache>
                <c:ptCount val="1"/>
                <c:pt idx="0">
                  <c:v>Propano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AEO_EIA_Reference!$H$6:$H$37</c:f>
              <c:numCache>
                <c:formatCode>General</c:formatCode>
                <c:ptCount val="32"/>
                <c:pt idx="0">
                  <c:v>28.935759999999998</c:v>
                </c:pt>
                <c:pt idx="1">
                  <c:v>28.642916</c:v>
                </c:pt>
                <c:pt idx="2">
                  <c:v>28.331855999999998</c:v>
                </c:pt>
                <c:pt idx="3">
                  <c:v>27.952341000000001</c:v>
                </c:pt>
                <c:pt idx="4">
                  <c:v>27.590530000000001</c:v>
                </c:pt>
                <c:pt idx="5">
                  <c:v>27.302423000000001</c:v>
                </c:pt>
                <c:pt idx="6">
                  <c:v>27.004362</c:v>
                </c:pt>
                <c:pt idx="7">
                  <c:v>26.704369</c:v>
                </c:pt>
                <c:pt idx="8">
                  <c:v>26.396612000000001</c:v>
                </c:pt>
                <c:pt idx="9">
                  <c:v>26.017603000000001</c:v>
                </c:pt>
                <c:pt idx="10">
                  <c:v>25.756554000000001</c:v>
                </c:pt>
                <c:pt idx="11">
                  <c:v>25.476082000000002</c:v>
                </c:pt>
                <c:pt idx="12">
                  <c:v>25.156732999999999</c:v>
                </c:pt>
                <c:pt idx="13">
                  <c:v>24.818118999999999</c:v>
                </c:pt>
                <c:pt idx="14">
                  <c:v>24.470886</c:v>
                </c:pt>
                <c:pt idx="15">
                  <c:v>24.152052000000001</c:v>
                </c:pt>
                <c:pt idx="16">
                  <c:v>23.87743</c:v>
                </c:pt>
                <c:pt idx="17">
                  <c:v>23.62575</c:v>
                </c:pt>
                <c:pt idx="18">
                  <c:v>23.351419</c:v>
                </c:pt>
                <c:pt idx="19">
                  <c:v>23.271035999999999</c:v>
                </c:pt>
                <c:pt idx="20">
                  <c:v>23.235030999999999</c:v>
                </c:pt>
                <c:pt idx="21">
                  <c:v>23.067326999999999</c:v>
                </c:pt>
                <c:pt idx="22">
                  <c:v>22.825673999999999</c:v>
                </c:pt>
                <c:pt idx="23">
                  <c:v>22.424021</c:v>
                </c:pt>
                <c:pt idx="24">
                  <c:v>21.841379</c:v>
                </c:pt>
                <c:pt idx="25">
                  <c:v>20.967055999999999</c:v>
                </c:pt>
                <c:pt idx="26">
                  <c:v>20.115549000000001</c:v>
                </c:pt>
                <c:pt idx="27">
                  <c:v>19.477640000000001</c:v>
                </c:pt>
                <c:pt idx="28">
                  <c:v>18.891821</c:v>
                </c:pt>
                <c:pt idx="29">
                  <c:v>18.164116</c:v>
                </c:pt>
                <c:pt idx="30">
                  <c:v>17.795781999999999</c:v>
                </c:pt>
                <c:pt idx="31">
                  <c:v>18.517337999999999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47-4E33-9D9A-EC648F94DF6F}"/>
            </c:ext>
          </c:extLst>
        </c:ser>
        <c:ser>
          <c:idx val="5"/>
          <c:order val="5"/>
          <c:tx>
            <c:strRef>
              <c:f>AEO_EIA_Reference!$I$5</c:f>
              <c:strCache>
                <c:ptCount val="1"/>
                <c:pt idx="0">
                  <c:v>Residual Fuel Oil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AEO_EIA_Reference!$I$6:$I$37</c:f>
              <c:numCache>
                <c:formatCode>General</c:formatCode>
                <c:ptCount val="32"/>
                <c:pt idx="0">
                  <c:v>15.920506</c:v>
                </c:pt>
                <c:pt idx="1">
                  <c:v>16.344221000000001</c:v>
                </c:pt>
                <c:pt idx="2">
                  <c:v>16.146730000000002</c:v>
                </c:pt>
                <c:pt idx="3">
                  <c:v>15.942997</c:v>
                </c:pt>
                <c:pt idx="4">
                  <c:v>15.677839000000001</c:v>
                </c:pt>
                <c:pt idx="5">
                  <c:v>15.086976</c:v>
                </c:pt>
                <c:pt idx="6">
                  <c:v>15.073577</c:v>
                </c:pt>
                <c:pt idx="7">
                  <c:v>14.843826</c:v>
                </c:pt>
                <c:pt idx="8">
                  <c:v>14.283981000000001</c:v>
                </c:pt>
                <c:pt idx="9">
                  <c:v>14.229108</c:v>
                </c:pt>
                <c:pt idx="10">
                  <c:v>14.113455</c:v>
                </c:pt>
                <c:pt idx="11">
                  <c:v>13.914393</c:v>
                </c:pt>
                <c:pt idx="12">
                  <c:v>13.736769000000001</c:v>
                </c:pt>
                <c:pt idx="13">
                  <c:v>13.224297</c:v>
                </c:pt>
                <c:pt idx="14">
                  <c:v>13.116432</c:v>
                </c:pt>
                <c:pt idx="15">
                  <c:v>12.697660000000001</c:v>
                </c:pt>
                <c:pt idx="16">
                  <c:v>12.064242</c:v>
                </c:pt>
                <c:pt idx="17">
                  <c:v>11.933399</c:v>
                </c:pt>
                <c:pt idx="18">
                  <c:v>11.676685000000001</c:v>
                </c:pt>
                <c:pt idx="19">
                  <c:v>11.605115</c:v>
                </c:pt>
                <c:pt idx="20">
                  <c:v>11.37082</c:v>
                </c:pt>
                <c:pt idx="21">
                  <c:v>11.842731000000001</c:v>
                </c:pt>
                <c:pt idx="22">
                  <c:v>11.536975999999999</c:v>
                </c:pt>
                <c:pt idx="23">
                  <c:v>11.210336</c:v>
                </c:pt>
                <c:pt idx="24">
                  <c:v>10.457724000000001</c:v>
                </c:pt>
                <c:pt idx="25">
                  <c:v>9.8769209999999994</c:v>
                </c:pt>
                <c:pt idx="26">
                  <c:v>9.5545159999999996</c:v>
                </c:pt>
                <c:pt idx="27">
                  <c:v>9.1834290000000003</c:v>
                </c:pt>
                <c:pt idx="28">
                  <c:v>10.173702</c:v>
                </c:pt>
                <c:pt idx="29">
                  <c:v>10.271381</c:v>
                </c:pt>
                <c:pt idx="30">
                  <c:v>10.19247</c:v>
                </c:pt>
                <c:pt idx="31">
                  <c:v>9.7503069999999994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47-4E33-9D9A-EC648F94DF6F}"/>
            </c:ext>
          </c:extLst>
        </c:ser>
        <c:ser>
          <c:idx val="6"/>
          <c:order val="6"/>
          <c:tx>
            <c:strRef>
              <c:f>AEO_EIA_Reference!$L$4</c:f>
              <c:strCache>
                <c:ptCount val="1"/>
                <c:pt idx="0">
                  <c:v>WTI (USD2019)/MMBTU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AEO_EIA_Reference!$L$6:$L$37</c:f>
              <c:numCache>
                <c:formatCode>General</c:formatCode>
                <c:ptCount val="32"/>
                <c:pt idx="0">
                  <c:v>17.793513868287572</c:v>
                </c:pt>
                <c:pt idx="1">
                  <c:v>17.615031873336019</c:v>
                </c:pt>
                <c:pt idx="2">
                  <c:v>17.354044993811897</c:v>
                </c:pt>
                <c:pt idx="3">
                  <c:v>17.032564177747016</c:v>
                </c:pt>
                <c:pt idx="4">
                  <c:v>16.614746224078669</c:v>
                </c:pt>
                <c:pt idx="5">
                  <c:v>16.491298400506025</c:v>
                </c:pt>
                <c:pt idx="6">
                  <c:v>16.14669086999627</c:v>
                </c:pt>
                <c:pt idx="7">
                  <c:v>15.920432485064548</c:v>
                </c:pt>
                <c:pt idx="8">
                  <c:v>15.726956186501802</c:v>
                </c:pt>
                <c:pt idx="9">
                  <c:v>15.324567642948036</c:v>
                </c:pt>
                <c:pt idx="10">
                  <c:v>15.146069572197943</c:v>
                </c:pt>
                <c:pt idx="11">
                  <c:v>14.97849385828558</c:v>
                </c:pt>
                <c:pt idx="12">
                  <c:v>14.722348267322275</c:v>
                </c:pt>
                <c:pt idx="13">
                  <c:v>14.451363477705129</c:v>
                </c:pt>
                <c:pt idx="14">
                  <c:v>14.383410900612422</c:v>
                </c:pt>
                <c:pt idx="15">
                  <c:v>14.018754906092827</c:v>
                </c:pt>
                <c:pt idx="16">
                  <c:v>13.746138157938017</c:v>
                </c:pt>
                <c:pt idx="17">
                  <c:v>13.528408425775462</c:v>
                </c:pt>
                <c:pt idx="18">
                  <c:v>13.05019617018589</c:v>
                </c:pt>
                <c:pt idx="19">
                  <c:v>12.89947849257279</c:v>
                </c:pt>
                <c:pt idx="20">
                  <c:v>12.602511149398413</c:v>
                </c:pt>
                <c:pt idx="21">
                  <c:v>12.377995487022886</c:v>
                </c:pt>
                <c:pt idx="22">
                  <c:v>12.106750658115047</c:v>
                </c:pt>
                <c:pt idx="23">
                  <c:v>11.97288183063062</c:v>
                </c:pt>
                <c:pt idx="24">
                  <c:v>11.693615001593368</c:v>
                </c:pt>
                <c:pt idx="25">
                  <c:v>11.404622491095539</c:v>
                </c:pt>
                <c:pt idx="26">
                  <c:v>11.129993971580372</c:v>
                </c:pt>
                <c:pt idx="27">
                  <c:v>10.74174170797278</c:v>
                </c:pt>
                <c:pt idx="28">
                  <c:v>10.535673289409495</c:v>
                </c:pt>
                <c:pt idx="29">
                  <c:v>10.287079260646848</c:v>
                </c:pt>
                <c:pt idx="30">
                  <c:v>9.3869901772428523</c:v>
                </c:pt>
                <c:pt idx="31">
                  <c:v>9.9389069659747591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47-4E33-9D9A-EC648F94DF6F}"/>
            </c:ext>
          </c:extLst>
        </c:ser>
        <c:ser>
          <c:idx val="7"/>
          <c:order val="7"/>
          <c:tx>
            <c:strRef>
              <c:f>AEO_EIA_Reference!$O$4</c:f>
              <c:strCache>
                <c:ptCount val="1"/>
                <c:pt idx="0">
                  <c:v>Ethanol USD2019/MMBTU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AEO_EIA_Reference!$O$6:$O$37</c:f>
              <c:numCache>
                <c:formatCode>General</c:formatCode>
                <c:ptCount val="32"/>
                <c:pt idx="0">
                  <c:v>25.480807768083309</c:v>
                </c:pt>
                <c:pt idx="1">
                  <c:v>24.321664508865748</c:v>
                </c:pt>
                <c:pt idx="2">
                  <c:v>23.726725584013508</c:v>
                </c:pt>
                <c:pt idx="3">
                  <c:v>23.469701660568532</c:v>
                </c:pt>
                <c:pt idx="4">
                  <c:v>22.963514776245425</c:v>
                </c:pt>
                <c:pt idx="5">
                  <c:v>22.587926259499014</c:v>
                </c:pt>
                <c:pt idx="6">
                  <c:v>22.659845201238387</c:v>
                </c:pt>
                <c:pt idx="7">
                  <c:v>22.202857303687022</c:v>
                </c:pt>
                <c:pt idx="8">
                  <c:v>21.928314663664509</c:v>
                </c:pt>
                <c:pt idx="9">
                  <c:v>21.491599774838164</c:v>
                </c:pt>
                <c:pt idx="10">
                  <c:v>21.42243512524627</c:v>
                </c:pt>
                <c:pt idx="11">
                  <c:v>21.330976076555025</c:v>
                </c:pt>
                <c:pt idx="12">
                  <c:v>21.052343371798479</c:v>
                </c:pt>
                <c:pt idx="13">
                  <c:v>20.979112299465239</c:v>
                </c:pt>
                <c:pt idx="14">
                  <c:v>20.885974669293553</c:v>
                </c:pt>
                <c:pt idx="15">
                  <c:v>20.835061638052352</c:v>
                </c:pt>
                <c:pt idx="16">
                  <c:v>20.756759358288768</c:v>
                </c:pt>
                <c:pt idx="17">
                  <c:v>20.860866873065014</c:v>
                </c:pt>
                <c:pt idx="18">
                  <c:v>20.815344216155363</c:v>
                </c:pt>
                <c:pt idx="19">
                  <c:v>20.745623979735434</c:v>
                </c:pt>
                <c:pt idx="20">
                  <c:v>20.679272727272728</c:v>
                </c:pt>
                <c:pt idx="21">
                  <c:v>19.59553560371517</c:v>
                </c:pt>
                <c:pt idx="22">
                  <c:v>19.181316070925977</c:v>
                </c:pt>
                <c:pt idx="23">
                  <c:v>18.489267661131436</c:v>
                </c:pt>
                <c:pt idx="24">
                  <c:v>17.949379116239797</c:v>
                </c:pt>
                <c:pt idx="25">
                  <c:v>17.76969997185477</c:v>
                </c:pt>
                <c:pt idx="26">
                  <c:v>17.183804109203489</c:v>
                </c:pt>
                <c:pt idx="27">
                  <c:v>17.265841823810863</c:v>
                </c:pt>
                <c:pt idx="28">
                  <c:v>17.425744441317196</c:v>
                </c:pt>
                <c:pt idx="29">
                  <c:v>16.583545735997749</c:v>
                </c:pt>
                <c:pt idx="30">
                  <c:v>15.906911905432029</c:v>
                </c:pt>
                <c:pt idx="31">
                  <c:v>16.336877005347596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47-4E33-9D9A-EC648F94DF6F}"/>
            </c:ext>
          </c:extLst>
        </c:ser>
        <c:ser>
          <c:idx val="8"/>
          <c:order val="8"/>
          <c:tx>
            <c:strRef>
              <c:f>AEO_EIA_Reference!$T$5</c:f>
              <c:strCache>
                <c:ptCount val="1"/>
                <c:pt idx="0">
                  <c:v>Biodiesel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AEO_EIA_Reference!$T$6:$T$37</c:f>
              <c:numCache>
                <c:formatCode>General</c:formatCode>
                <c:ptCount val="32"/>
                <c:pt idx="0">
                  <c:v>35.287696916088954</c:v>
                </c:pt>
                <c:pt idx="1">
                  <c:v>35.089670801363731</c:v>
                </c:pt>
                <c:pt idx="2">
                  <c:v>34.873048319051037</c:v>
                </c:pt>
                <c:pt idx="3">
                  <c:v>34.564691079740761</c:v>
                </c:pt>
                <c:pt idx="4">
                  <c:v>34.229603662030271</c:v>
                </c:pt>
                <c:pt idx="5">
                  <c:v>34.209951475657626</c:v>
                </c:pt>
                <c:pt idx="6">
                  <c:v>33.731148641222632</c:v>
                </c:pt>
                <c:pt idx="7">
                  <c:v>33.474832800296412</c:v>
                </c:pt>
                <c:pt idx="8">
                  <c:v>33.264030890576777</c:v>
                </c:pt>
                <c:pt idx="9">
                  <c:v>32.775026546361701</c:v>
                </c:pt>
                <c:pt idx="10">
                  <c:v>32.553225770447689</c:v>
                </c:pt>
                <c:pt idx="11">
                  <c:v>32.551506995681095</c:v>
                </c:pt>
                <c:pt idx="12">
                  <c:v>32.264737825901626</c:v>
                </c:pt>
                <c:pt idx="13">
                  <c:v>31.99811450562326</c:v>
                </c:pt>
                <c:pt idx="14">
                  <c:v>31.79085740732074</c:v>
                </c:pt>
                <c:pt idx="15">
                  <c:v>31.472139703872259</c:v>
                </c:pt>
                <c:pt idx="16">
                  <c:v>31.187047954880036</c:v>
                </c:pt>
                <c:pt idx="17">
                  <c:v>30.937788136679849</c:v>
                </c:pt>
                <c:pt idx="18">
                  <c:v>30.453645469661708</c:v>
                </c:pt>
                <c:pt idx="19">
                  <c:v>30.240261520856617</c:v>
                </c:pt>
                <c:pt idx="20">
                  <c:v>29.90080479676578</c:v>
                </c:pt>
                <c:pt idx="21">
                  <c:v>29.421805530928889</c:v>
                </c:pt>
                <c:pt idx="22">
                  <c:v>29.154180668963214</c:v>
                </c:pt>
                <c:pt idx="23">
                  <c:v>28.709563360017508</c:v>
                </c:pt>
                <c:pt idx="24">
                  <c:v>28.646918542866576</c:v>
                </c:pt>
                <c:pt idx="25">
                  <c:v>28.129124075155097</c:v>
                </c:pt>
                <c:pt idx="26">
                  <c:v>28.132498301407413</c:v>
                </c:pt>
                <c:pt idx="27">
                  <c:v>27.794152965511518</c:v>
                </c:pt>
                <c:pt idx="28">
                  <c:v>27.797248052403248</c:v>
                </c:pt>
                <c:pt idx="29">
                  <c:v>27.536108011323876</c:v>
                </c:pt>
                <c:pt idx="30">
                  <c:v>27.56843519236628</c:v>
                </c:pt>
                <c:pt idx="31">
                  <c:v>28.503195372270948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47-4E33-9D9A-EC648F94DF6F}"/>
            </c:ext>
          </c:extLst>
        </c:ser>
        <c:ser>
          <c:idx val="9"/>
          <c:order val="9"/>
          <c:tx>
            <c:strRef>
              <c:f>AEO_EIA_Reference!$V$5</c:f>
              <c:strCache>
                <c:ptCount val="1"/>
                <c:pt idx="0">
                  <c:v>Electricidad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AEO_EIA_Reference!$V$6:$V$37</c:f>
              <c:numCache>
                <c:formatCode>General</c:formatCode>
                <c:ptCount val="32"/>
                <c:pt idx="0">
                  <c:v>30.454449</c:v>
                </c:pt>
                <c:pt idx="1">
                  <c:v>29.931808</c:v>
                </c:pt>
                <c:pt idx="2">
                  <c:v>29.732624000000001</c:v>
                </c:pt>
                <c:pt idx="3">
                  <c:v>29.657565999999999</c:v>
                </c:pt>
                <c:pt idx="4">
                  <c:v>29.663188999999999</c:v>
                </c:pt>
                <c:pt idx="5">
                  <c:v>29.849364999999999</c:v>
                </c:pt>
                <c:pt idx="6">
                  <c:v>30.250845000000002</c:v>
                </c:pt>
                <c:pt idx="7">
                  <c:v>30.593702</c:v>
                </c:pt>
                <c:pt idx="8">
                  <c:v>30.753353000000001</c:v>
                </c:pt>
                <c:pt idx="9">
                  <c:v>30.631550000000001</c:v>
                </c:pt>
                <c:pt idx="10">
                  <c:v>30.452465</c:v>
                </c:pt>
                <c:pt idx="11">
                  <c:v>30.394573000000001</c:v>
                </c:pt>
                <c:pt idx="12">
                  <c:v>30.270491</c:v>
                </c:pt>
                <c:pt idx="13">
                  <c:v>30.131779000000002</c:v>
                </c:pt>
                <c:pt idx="14">
                  <c:v>30.234314000000001</c:v>
                </c:pt>
                <c:pt idx="15">
                  <c:v>30.257355</c:v>
                </c:pt>
                <c:pt idx="16">
                  <c:v>30.084644000000001</c:v>
                </c:pt>
                <c:pt idx="17">
                  <c:v>29.993071</c:v>
                </c:pt>
                <c:pt idx="18">
                  <c:v>29.893633000000001</c:v>
                </c:pt>
                <c:pt idx="19">
                  <c:v>29.942001000000001</c:v>
                </c:pt>
                <c:pt idx="20">
                  <c:v>29.852777</c:v>
                </c:pt>
                <c:pt idx="21">
                  <c:v>29.694433</c:v>
                </c:pt>
                <c:pt idx="22">
                  <c:v>29.642439</c:v>
                </c:pt>
                <c:pt idx="23">
                  <c:v>29.567022000000001</c:v>
                </c:pt>
                <c:pt idx="24">
                  <c:v>29.472882999999999</c:v>
                </c:pt>
                <c:pt idx="25">
                  <c:v>29.460825</c:v>
                </c:pt>
                <c:pt idx="26">
                  <c:v>29.398705</c:v>
                </c:pt>
                <c:pt idx="27">
                  <c:v>29.313385</c:v>
                </c:pt>
                <c:pt idx="28">
                  <c:v>29.319500000000001</c:v>
                </c:pt>
                <c:pt idx="29">
                  <c:v>29.242495999999999</c:v>
                </c:pt>
                <c:pt idx="30">
                  <c:v>29.110025</c:v>
                </c:pt>
                <c:pt idx="31">
                  <c:v>29.024152999999998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47-4E33-9D9A-EC648F94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53392"/>
        <c:axId val="1069053808"/>
      </c:scatterChart>
      <c:valAx>
        <c:axId val="10690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53808"/>
        <c:crosses val="autoZero"/>
        <c:crossBetween val="midCat"/>
      </c:valAx>
      <c:valAx>
        <c:axId val="1069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492576</xdr:colOff>
      <xdr:row>20</xdr:row>
      <xdr:rowOff>125864</xdr:rowOff>
    </xdr:from>
    <xdr:to>
      <xdr:col>34</xdr:col>
      <xdr:colOff>598714</xdr:colOff>
      <xdr:row>51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9C56EB-816B-8F72-424C-94763470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495300</xdr:colOff>
      <xdr:row>66</xdr:row>
      <xdr:rowOff>28575</xdr:rowOff>
    </xdr:from>
    <xdr:to>
      <xdr:col>12</xdr:col>
      <xdr:colOff>190500</xdr:colOff>
      <xdr:row>73</xdr:row>
      <xdr:rowOff>14222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7FE9F2-CEDD-CA71-9213-0EA3FBDCC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12601575"/>
          <a:ext cx="9553575" cy="13191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AN CAICEDO" id="{7EB448AC-8081-4685-B66F-6E42A5A199F8}" userId="S::julian2218428@correo.uis.edu.co::8501259f-8f93-40de-96a0-6ff67a8360c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7AB02A4-8342-4F5A-8ABE-84E7BF6E7B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6B3A87DF-741E-4A2E-8902-C43E637211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0ED7A7F-8C7E-4653-B8C5-86E4C7F831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F0109D54-7E07-4A7D-A2B2-34F69A853F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257375D0-F703-4147-9D6B-3E602A210E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AD5638A-0CB4-4CB1-9D6F-78793E014A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46FE60A8-6BF9-4AAD-89EA-48D407C4B8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756300C6-2718-4F61-9CD8-CEC36AE602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B7293978-7F8A-4B5E-A167-EF2538B0CF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BEBDDE-C69F-448C-9434-A1D31E7FEB03}" name="Energy_Prices_Average_Price_to_All_Users_Electricity_United_States_Reference_AEO" displayName="Energy_Prices_Average_Price_to_All_Users_Electricity_United_States_Reference_AEO" ref="A1:B39" tableType="queryTable" totalsRowShown="0">
  <autoFilter ref="A1:B39" xr:uid="{A4BEBDDE-C69F-448C-9434-A1D31E7FEB03}"/>
  <sortState xmlns:xlrd2="http://schemas.microsoft.com/office/spreadsheetml/2017/richdata2" ref="A2:B39">
    <sortCondition ref="A1:A39"/>
  </sortState>
  <tableColumns count="2">
    <tableColumn id="1" xr3:uid="{0B244B8E-7493-4092-A5AB-D4EFAF87645D}" uniqueName="1" name="Column1" queryTableFieldId="1" dataDxfId="1"/>
    <tableColumn id="2" xr3:uid="{C2282445-1F84-494E-B0C0-18525CC402B5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9CE826-7C8F-46AB-9A57-B808F79FB6BE}" name="Real_Petroleum_Prices_Transportation_Ethanol_Wholesale_Price_Reference_AEO2020" displayName="Real_Petroleum_Prices_Transportation_Ethanol_Wholesale_Price_Reference_AEO2020" ref="A1:B38" tableType="queryTable" totalsRowShown="0">
  <autoFilter ref="A1:B38" xr:uid="{489CE826-7C8F-46AB-9A57-B808F79FB6BE}"/>
  <tableColumns count="2">
    <tableColumn id="1" xr3:uid="{1E55E61A-DF88-4887-B2D4-1F4C09F28846}" uniqueName="1" name="Column1" queryTableFieldId="1" dataDxfId="3"/>
    <tableColumn id="2" xr3:uid="{2C6A68C1-983B-4615-8EED-905C7D20C7C3}" uniqueName="2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223863-1738-4747-81F7-1EA31E21F087}" name="Real_Petroleum_Prices_Crude_Oil_West_Texas_Intermediate_Spot_Reference_AEO2020" displayName="Real_Petroleum_Prices_Crude_Oil_West_Texas_Intermediate_Spot_Reference_AEO2020" ref="A1:B38" tableType="queryTable" totalsRowShown="0">
  <autoFilter ref="A1:B38" xr:uid="{6C223863-1738-4747-81F7-1EA31E21F087}"/>
  <tableColumns count="2">
    <tableColumn id="1" xr3:uid="{FCA3ED84-B5F9-4934-BA81-1B5F173FEB6F}" uniqueName="1" name="Column1" queryTableFieldId="1" dataDxfId="5"/>
    <tableColumn id="2" xr3:uid="{6BF649AF-AE71-4178-9463-1DF1550B98DB}" uniqueName="2" name="Column2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E83B05-C111-4684-A21C-B3CF8BD7B8E9}" name="Energy_Prices_Average_Price_to_All_Users_Distillate_Fuel_Oil_United_States_Refer" displayName="Energy_Prices_Average_Price_to_All_Users_Distillate_Fuel_Oil_United_States_Refer" ref="A1:B38" tableType="queryTable" totalsRowShown="0">
  <autoFilter ref="A1:B38" xr:uid="{DBE83B05-C111-4684-A21C-B3CF8BD7B8E9}"/>
  <tableColumns count="2">
    <tableColumn id="1" xr3:uid="{1A4E71AC-F705-4D5B-8D6E-A530D38CEDBC}" uniqueName="1" name="Column1" queryTableFieldId="1" dataDxfId="7"/>
    <tableColumn id="2" xr3:uid="{39C439A1-1CFD-4DBE-A908-BB5BFBFF5457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4E69C-010C-4794-AD1E-738DCC9C02BA}" name="Energy_Prices_Average_Price_to_All_Users_Jet_Fuel_United_States_Reference_AEO202" displayName="Energy_Prices_Average_Price_to_All_Users_Jet_Fuel_United_States_Reference_AEO202" ref="A1:B38" tableType="queryTable" totalsRowShown="0">
  <autoFilter ref="A1:B38" xr:uid="{37B4E69C-010C-4794-AD1E-738DCC9C02BA}"/>
  <tableColumns count="2">
    <tableColumn id="1" xr3:uid="{C32E04D2-77DA-441A-A5AD-16D33F7A2161}" uniqueName="1" name="Column1" queryTableFieldId="1" dataDxfId="9"/>
    <tableColumn id="2" xr3:uid="{866A4253-21C8-40E3-A72D-EA455031E5B5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B506F-1EE4-477F-95BB-C63B26F41901}" name="Energy_Prices_Average_Price_to_All_Users_Motor_Gasoline_United_States_Reference_" displayName="Energy_Prices_Average_Price_to_All_Users_Motor_Gasoline_United_States_Reference_" ref="A1:B38" tableType="queryTable" totalsRowShown="0">
  <autoFilter ref="A1:B38" xr:uid="{D32B506F-1EE4-477F-95BB-C63B26F41901}"/>
  <tableColumns count="2">
    <tableColumn id="1" xr3:uid="{86D7EE28-06A7-456A-8B90-50E186AC2FBF}" uniqueName="1" name="Column1" queryTableFieldId="1" dataDxfId="11"/>
    <tableColumn id="2" xr3:uid="{827BDAA1-E6F8-4FFE-BA82-2FEAF173F578}" uniqueName="2" name="Column2" queryTableFieldId="2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35E0B-2BAF-4D75-A54B-FE101F96F0B1}" name="Energy_Prices_Average_Price_to_All_Users_Natural_Gas_United_States_Reference_AEO" displayName="Energy_Prices_Average_Price_to_All_Users_Natural_Gas_United_States_Reference_AEO" ref="A1:B38" tableType="queryTable" totalsRowShown="0">
  <autoFilter ref="A1:B38" xr:uid="{E5235E0B-2BAF-4D75-A54B-FE101F96F0B1}"/>
  <tableColumns count="2">
    <tableColumn id="1" xr3:uid="{44AAB667-F692-4814-A775-15B07B0BCF2E}" uniqueName="1" name="Column1" queryTableFieldId="1" dataDxfId="13"/>
    <tableColumn id="2" xr3:uid="{ADCF07F5-6BB7-49ED-B392-A9F1CCD2E111}" uniqueName="2" name="Column2" queryTableFieldId="2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16B28-9394-4BCA-8DF1-06C567D73D73}" name="Energy_Prices_Average_Price_to_All_Users_Propane_United_States_Reference_AEO2020" displayName="Energy_Prices_Average_Price_to_All_Users_Propane_United_States_Reference_AEO2020" ref="A1:B38" tableType="queryTable" totalsRowShown="0">
  <autoFilter ref="A1:B38" xr:uid="{1AF16B28-9394-4BCA-8DF1-06C567D73D73}"/>
  <tableColumns count="2">
    <tableColumn id="1" xr3:uid="{63D40E53-D9B7-4F0F-B98E-9266D4C67620}" uniqueName="1" name="Column1" queryTableFieldId="1" dataDxfId="15"/>
    <tableColumn id="2" xr3:uid="{24C99F9E-14AE-452E-AA24-413697518B8A}" uniqueName="2" name="Column2" queryTableFieldId="2" dataDxf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044CF-3675-4FCD-A58F-D78A7C4620DC}" name="Energy_Prices_Average_Price_to_All_Users_Residual_Fuel_Oil_United_States_Referen" displayName="Energy_Prices_Average_Price_to_All_Users_Residual_Fuel_Oil_United_States_Referen" ref="A1:B38" tableType="queryTable" totalsRowShown="0">
  <autoFilter ref="A1:B38" xr:uid="{188044CF-3675-4FCD-A58F-D78A7C4620DC}"/>
  <tableColumns count="2">
    <tableColumn id="1" xr3:uid="{6F0BF152-A99B-42BB-BBD9-0B764C02126B}" uniqueName="1" name="Column1" queryTableFieldId="1" dataDxfId="17"/>
    <tableColumn id="2" xr3:uid="{E610B97E-AA24-4501-B165-1AFB8C93D147}" uniqueName="2" name="Column2" queryTableFieldId="2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2-09-29T02:18:36.45" personId="{7EB448AC-8081-4685-B66F-6E42A5A199F8}" id="{BCC5A645-6711-47DB-908B-A93F5CEF5BFB}">
    <text>Entre 4 y 5 USD/MBTU, diciembre 2020</text>
  </threadedComment>
  <threadedComment ref="H23" dT="2022-09-29T02:30:51.87" personId="{7EB448AC-8081-4685-B66F-6E42A5A199F8}" id="{52531CCC-879B-4153-A09A-1859D757995D}">
    <text>Vario mucho 6 y 9 USD/MBTU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eia.gov/opendata/v1/qb.php?sdid=AEO.2020.REF2020.PRCE_WHL_TRN_NA_ETH_NA_USA_Y13DLRPGLN.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eia.gov/opendata/v1/qb.php?sdid=AEO.2020.REF2020.PRCE_REAL_TEN_NA_DFO_NA_NA_Y13DLRPMMBTU.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8"/>
  <sheetViews>
    <sheetView topLeftCell="B10" zoomScale="145" zoomScaleNormal="145" workbookViewId="0">
      <selection activeCell="H28" sqref="H28"/>
    </sheetView>
  </sheetViews>
  <sheetFormatPr baseColWidth="10" defaultColWidth="9.140625" defaultRowHeight="15" x14ac:dyDescent="0.25"/>
  <cols>
    <col min="1" max="2" width="9.140625" style="1"/>
    <col min="3" max="3" width="15" style="1" customWidth="1"/>
    <col min="4" max="4" width="22.140625" style="1" customWidth="1"/>
    <col min="5" max="67" width="9.140625" style="1"/>
  </cols>
  <sheetData>
    <row r="1" spans="3:18" x14ac:dyDescent="0.25">
      <c r="D1" s="1" t="s">
        <v>17</v>
      </c>
      <c r="E1" s="1">
        <v>3281</v>
      </c>
      <c r="F1" s="1" t="s">
        <v>16</v>
      </c>
    </row>
    <row r="3" spans="3:18" x14ac:dyDescent="0.25">
      <c r="C3" s="1" t="s">
        <v>7</v>
      </c>
      <c r="L3" s="1" t="s">
        <v>7</v>
      </c>
    </row>
    <row r="4" spans="3:18" x14ac:dyDescent="0.25">
      <c r="D4" s="1" t="s">
        <v>8</v>
      </c>
      <c r="E4" s="4">
        <v>2020</v>
      </c>
      <c r="F4" s="4">
        <v>2025</v>
      </c>
      <c r="G4" s="4">
        <v>2030</v>
      </c>
      <c r="H4" s="4">
        <v>2035</v>
      </c>
      <c r="I4" s="4">
        <v>2040</v>
      </c>
      <c r="M4" s="1" t="s">
        <v>8</v>
      </c>
      <c r="N4" s="4">
        <v>2020</v>
      </c>
      <c r="O4" s="4">
        <v>2025</v>
      </c>
      <c r="P4" s="4">
        <v>2030</v>
      </c>
      <c r="Q4" s="4">
        <v>2035</v>
      </c>
      <c r="R4" s="4">
        <v>2040</v>
      </c>
    </row>
    <row r="5" spans="3:18" x14ac:dyDescent="0.25">
      <c r="C5" s="1" t="s">
        <v>0</v>
      </c>
      <c r="D5" s="2" t="s">
        <v>9</v>
      </c>
      <c r="E5" s="3">
        <v>2.64</v>
      </c>
      <c r="F5" s="3">
        <v>2.9</v>
      </c>
      <c r="G5" s="3">
        <v>3</v>
      </c>
      <c r="H5" s="3">
        <v>3.11</v>
      </c>
      <c r="I5" s="3">
        <v>3.19</v>
      </c>
      <c r="L5" s="1" t="s">
        <v>0</v>
      </c>
      <c r="M5" s="2" t="s">
        <v>18</v>
      </c>
      <c r="N5" s="5">
        <f>+E5*$E$1</f>
        <v>8661.84</v>
      </c>
      <c r="O5" s="3">
        <v>2.9</v>
      </c>
      <c r="P5" s="3">
        <v>3</v>
      </c>
      <c r="Q5" s="3">
        <v>3.11</v>
      </c>
      <c r="R5" s="3">
        <v>3.19</v>
      </c>
    </row>
    <row r="6" spans="3:18" x14ac:dyDescent="0.25">
      <c r="C6" s="1" t="s">
        <v>1</v>
      </c>
      <c r="D6" s="2" t="s">
        <v>10</v>
      </c>
      <c r="E6" s="3">
        <v>15.87</v>
      </c>
      <c r="F6" s="3">
        <v>18.95</v>
      </c>
      <c r="G6" s="3">
        <v>19.149999999999999</v>
      </c>
      <c r="H6" s="3">
        <v>19.62</v>
      </c>
      <c r="I6" s="3">
        <v>19.760000000000002</v>
      </c>
      <c r="L6" s="1" t="s">
        <v>1</v>
      </c>
      <c r="M6" s="2" t="s">
        <v>19</v>
      </c>
      <c r="N6" s="5">
        <f t="shared" ref="N6:N8" si="0">+E6*$E$1</f>
        <v>52069.469999999994</v>
      </c>
      <c r="O6" s="3">
        <v>18.95</v>
      </c>
      <c r="P6" s="3">
        <v>19.149999999999999</v>
      </c>
      <c r="Q6" s="3">
        <v>19.62</v>
      </c>
      <c r="R6" s="3">
        <v>19.760000000000002</v>
      </c>
    </row>
    <row r="7" spans="3:18" x14ac:dyDescent="0.25">
      <c r="C7" s="1" t="s">
        <v>2</v>
      </c>
      <c r="D7" s="2" t="s">
        <v>11</v>
      </c>
      <c r="E7" s="3">
        <v>2.74</v>
      </c>
      <c r="F7" s="3">
        <v>3.18</v>
      </c>
      <c r="G7" s="3">
        <v>3.3</v>
      </c>
      <c r="H7" s="3">
        <v>3.45</v>
      </c>
      <c r="I7" s="3">
        <v>3.55</v>
      </c>
      <c r="L7" s="1" t="s">
        <v>2</v>
      </c>
      <c r="M7" s="2" t="s">
        <v>20</v>
      </c>
      <c r="N7" s="5">
        <f t="shared" si="0"/>
        <v>8989.94</v>
      </c>
      <c r="O7" s="3">
        <v>3.18</v>
      </c>
      <c r="P7" s="3">
        <v>3.3</v>
      </c>
      <c r="Q7" s="3">
        <v>3.45</v>
      </c>
      <c r="R7" s="3">
        <v>3.55</v>
      </c>
    </row>
    <row r="8" spans="3:18" x14ac:dyDescent="0.25">
      <c r="C8" s="1" t="s">
        <v>4</v>
      </c>
      <c r="D8" s="2" t="s">
        <v>12</v>
      </c>
      <c r="E8" s="3">
        <v>0.56999999999999995</v>
      </c>
      <c r="F8" s="3">
        <v>0.63</v>
      </c>
      <c r="G8" s="3">
        <v>0.67</v>
      </c>
      <c r="H8" s="3"/>
      <c r="I8" s="3"/>
      <c r="L8" s="1" t="s">
        <v>4</v>
      </c>
      <c r="M8" s="2" t="s">
        <v>21</v>
      </c>
      <c r="N8" s="5">
        <f t="shared" si="0"/>
        <v>1870.1699999999998</v>
      </c>
      <c r="O8" s="3">
        <v>0.63</v>
      </c>
      <c r="P8" s="3">
        <v>0.67</v>
      </c>
      <c r="Q8" s="3"/>
      <c r="R8" s="3"/>
    </row>
    <row r="9" spans="3:18" x14ac:dyDescent="0.25">
      <c r="C9" s="1" t="s">
        <v>3</v>
      </c>
      <c r="D9" s="2" t="s">
        <v>13</v>
      </c>
      <c r="E9" s="3">
        <v>38.36</v>
      </c>
      <c r="F9" s="3">
        <v>74.790000000000006</v>
      </c>
      <c r="G9" s="3">
        <v>85.77</v>
      </c>
      <c r="H9" s="3">
        <v>91.75</v>
      </c>
      <c r="I9" s="3">
        <v>88.76</v>
      </c>
      <c r="L9" s="1" t="s">
        <v>3</v>
      </c>
      <c r="M9" s="2" t="s">
        <v>22</v>
      </c>
      <c r="N9" s="5">
        <f>+E9*$E$1</f>
        <v>125859.16</v>
      </c>
      <c r="O9" s="3">
        <v>74.790000000000006</v>
      </c>
      <c r="P9" s="3">
        <v>85.77</v>
      </c>
      <c r="Q9" s="3">
        <v>91.75</v>
      </c>
      <c r="R9" s="3">
        <v>88.76</v>
      </c>
    </row>
    <row r="10" spans="3:18" x14ac:dyDescent="0.25">
      <c r="C10" s="6" t="s">
        <v>15</v>
      </c>
      <c r="D10" s="1" t="s">
        <v>24</v>
      </c>
      <c r="E10" s="1">
        <v>1.9</v>
      </c>
      <c r="N10" s="1">
        <f>+E10*$E$1</f>
        <v>6233.9</v>
      </c>
    </row>
    <row r="11" spans="3:18" x14ac:dyDescent="0.25">
      <c r="C11" s="6" t="s">
        <v>5</v>
      </c>
    </row>
    <row r="12" spans="3:18" x14ac:dyDescent="0.25">
      <c r="C12" s="6" t="s">
        <v>6</v>
      </c>
    </row>
    <row r="13" spans="3:18" x14ac:dyDescent="0.25">
      <c r="C13" s="6" t="s">
        <v>14</v>
      </c>
    </row>
    <row r="18" spans="3:8" x14ac:dyDescent="0.25">
      <c r="C18" s="1" t="s">
        <v>7</v>
      </c>
    </row>
    <row r="19" spans="3:8" x14ac:dyDescent="0.25">
      <c r="D19" s="1" t="s">
        <v>8</v>
      </c>
      <c r="E19" s="3" t="s">
        <v>23</v>
      </c>
      <c r="F19" s="7" t="s">
        <v>25</v>
      </c>
      <c r="H19" s="1" t="s">
        <v>28</v>
      </c>
    </row>
    <row r="20" spans="3:8" x14ac:dyDescent="0.25">
      <c r="C20" s="1" t="s">
        <v>0</v>
      </c>
      <c r="D20" s="2" t="s">
        <v>9</v>
      </c>
      <c r="E20" s="3">
        <v>2.64</v>
      </c>
      <c r="F20" s="3">
        <f>+Diesel!C21</f>
        <v>1.9399999999999997</v>
      </c>
      <c r="H20" s="9" t="s">
        <v>29</v>
      </c>
    </row>
    <row r="21" spans="3:8" x14ac:dyDescent="0.25">
      <c r="C21" s="1" t="s">
        <v>1</v>
      </c>
      <c r="D21" s="2" t="s">
        <v>10</v>
      </c>
      <c r="E21" s="3">
        <v>15.87</v>
      </c>
      <c r="F21" s="1">
        <f>+Diesel!D21</f>
        <v>2.5458333333333329</v>
      </c>
      <c r="H21" s="9" t="s">
        <v>31</v>
      </c>
    </row>
    <row r="22" spans="3:8" x14ac:dyDescent="0.25">
      <c r="C22" s="1" t="s">
        <v>2</v>
      </c>
      <c r="D22" s="2" t="s">
        <v>11</v>
      </c>
      <c r="E22" s="3">
        <v>2.74</v>
      </c>
      <c r="H22" s="9" t="s">
        <v>32</v>
      </c>
    </row>
    <row r="23" spans="3:8" x14ac:dyDescent="0.25">
      <c r="C23" s="1" t="s">
        <v>4</v>
      </c>
      <c r="D23" s="2" t="s">
        <v>12</v>
      </c>
      <c r="E23" s="3">
        <v>0.56999999999999995</v>
      </c>
      <c r="H23" s="9" t="s">
        <v>35</v>
      </c>
    </row>
    <row r="24" spans="3:8" x14ac:dyDescent="0.25">
      <c r="C24" s="1" t="s">
        <v>3</v>
      </c>
      <c r="D24" s="2" t="s">
        <v>13</v>
      </c>
      <c r="E24" s="3">
        <v>38.36</v>
      </c>
      <c r="H24" s="9" t="s">
        <v>30</v>
      </c>
    </row>
    <row r="25" spans="3:8" x14ac:dyDescent="0.25">
      <c r="C25" s="6" t="s">
        <v>15</v>
      </c>
      <c r="H25" s="9" t="s">
        <v>33</v>
      </c>
    </row>
    <row r="26" spans="3:8" x14ac:dyDescent="0.25">
      <c r="C26" s="10" t="s">
        <v>5</v>
      </c>
      <c r="D26" s="11"/>
      <c r="E26" s="11"/>
      <c r="F26" s="11"/>
      <c r="G26" s="11"/>
      <c r="H26" s="12">
        <v>11</v>
      </c>
    </row>
    <row r="27" spans="3:8" x14ac:dyDescent="0.25">
      <c r="C27" s="10" t="s">
        <v>6</v>
      </c>
      <c r="D27" s="11"/>
      <c r="E27" s="11"/>
      <c r="F27" s="11"/>
      <c r="G27" s="11"/>
      <c r="H27" s="12">
        <v>9</v>
      </c>
    </row>
    <row r="28" spans="3:8" x14ac:dyDescent="0.25">
      <c r="C28" s="6" t="s">
        <v>14</v>
      </c>
      <c r="H28" s="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5B67-EF8E-4C66-8314-53D3E9403993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217</v>
      </c>
      <c r="B2" s="13" t="s">
        <v>39</v>
      </c>
    </row>
    <row r="3" spans="1:2" x14ac:dyDescent="0.25">
      <c r="A3" s="13" t="s">
        <v>218</v>
      </c>
      <c r="B3" s="13" t="s">
        <v>39</v>
      </c>
    </row>
    <row r="4" spans="1:2" x14ac:dyDescent="0.25">
      <c r="A4" s="13" t="s">
        <v>219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220</v>
      </c>
    </row>
    <row r="7" spans="1:2" x14ac:dyDescent="0.25">
      <c r="A7" s="13" t="s">
        <v>45</v>
      </c>
      <c r="B7" s="13" t="s">
        <v>221</v>
      </c>
    </row>
    <row r="8" spans="1:2" x14ac:dyDescent="0.25">
      <c r="A8" s="13" t="s">
        <v>47</v>
      </c>
      <c r="B8" s="13" t="s">
        <v>222</v>
      </c>
    </row>
    <row r="9" spans="1:2" x14ac:dyDescent="0.25">
      <c r="A9" s="13" t="s">
        <v>49</v>
      </c>
      <c r="B9" s="13" t="s">
        <v>223</v>
      </c>
    </row>
    <row r="10" spans="1:2" x14ac:dyDescent="0.25">
      <c r="A10" s="13" t="s">
        <v>51</v>
      </c>
      <c r="B10" s="13" t="s">
        <v>224</v>
      </c>
    </row>
    <row r="11" spans="1:2" x14ac:dyDescent="0.25">
      <c r="A11" s="13" t="s">
        <v>53</v>
      </c>
      <c r="B11" s="13" t="s">
        <v>225</v>
      </c>
    </row>
    <row r="12" spans="1:2" x14ac:dyDescent="0.25">
      <c r="A12" s="13" t="s">
        <v>55</v>
      </c>
      <c r="B12" s="13" t="s">
        <v>226</v>
      </c>
    </row>
    <row r="13" spans="1:2" x14ac:dyDescent="0.25">
      <c r="A13" s="13" t="s">
        <v>57</v>
      </c>
      <c r="B13" s="13" t="s">
        <v>227</v>
      </c>
    </row>
    <row r="14" spans="1:2" x14ac:dyDescent="0.25">
      <c r="A14" s="13" t="s">
        <v>59</v>
      </c>
      <c r="B14" s="13" t="s">
        <v>228</v>
      </c>
    </row>
    <row r="15" spans="1:2" x14ac:dyDescent="0.25">
      <c r="A15" s="13" t="s">
        <v>61</v>
      </c>
      <c r="B15" s="13" t="s">
        <v>229</v>
      </c>
    </row>
    <row r="16" spans="1:2" x14ac:dyDescent="0.25">
      <c r="A16" s="13" t="s">
        <v>63</v>
      </c>
      <c r="B16" s="13" t="s">
        <v>230</v>
      </c>
    </row>
    <row r="17" spans="1:2" x14ac:dyDescent="0.25">
      <c r="A17" s="13" t="s">
        <v>65</v>
      </c>
      <c r="B17" s="13" t="s">
        <v>231</v>
      </c>
    </row>
    <row r="18" spans="1:2" x14ac:dyDescent="0.25">
      <c r="A18" s="13" t="s">
        <v>67</v>
      </c>
      <c r="B18" s="13" t="s">
        <v>232</v>
      </c>
    </row>
    <row r="19" spans="1:2" x14ac:dyDescent="0.25">
      <c r="A19" s="13" t="s">
        <v>69</v>
      </c>
      <c r="B19" s="13" t="s">
        <v>233</v>
      </c>
    </row>
    <row r="20" spans="1:2" x14ac:dyDescent="0.25">
      <c r="A20" s="13" t="s">
        <v>71</v>
      </c>
      <c r="B20" s="13" t="s">
        <v>234</v>
      </c>
    </row>
    <row r="21" spans="1:2" x14ac:dyDescent="0.25">
      <c r="A21" s="13" t="s">
        <v>73</v>
      </c>
      <c r="B21" s="13" t="s">
        <v>235</v>
      </c>
    </row>
    <row r="22" spans="1:2" x14ac:dyDescent="0.25">
      <c r="A22" s="13" t="s">
        <v>75</v>
      </c>
      <c r="B22" s="13" t="s">
        <v>236</v>
      </c>
    </row>
    <row r="23" spans="1:2" x14ac:dyDescent="0.25">
      <c r="A23" s="13" t="s">
        <v>77</v>
      </c>
      <c r="B23" s="13" t="s">
        <v>237</v>
      </c>
    </row>
    <row r="24" spans="1:2" x14ac:dyDescent="0.25">
      <c r="A24" s="13" t="s">
        <v>79</v>
      </c>
      <c r="B24" s="13" t="s">
        <v>238</v>
      </c>
    </row>
    <row r="25" spans="1:2" x14ac:dyDescent="0.25">
      <c r="A25" s="13" t="s">
        <v>81</v>
      </c>
      <c r="B25" s="13" t="s">
        <v>239</v>
      </c>
    </row>
    <row r="26" spans="1:2" x14ac:dyDescent="0.25">
      <c r="A26" s="13" t="s">
        <v>83</v>
      </c>
      <c r="B26" s="13" t="s">
        <v>240</v>
      </c>
    </row>
    <row r="27" spans="1:2" x14ac:dyDescent="0.25">
      <c r="A27" s="13" t="s">
        <v>85</v>
      </c>
      <c r="B27" s="13" t="s">
        <v>241</v>
      </c>
    </row>
    <row r="28" spans="1:2" x14ac:dyDescent="0.25">
      <c r="A28" s="13" t="s">
        <v>87</v>
      </c>
      <c r="B28" s="13" t="s">
        <v>242</v>
      </c>
    </row>
    <row r="29" spans="1:2" x14ac:dyDescent="0.25">
      <c r="A29" s="13" t="s">
        <v>89</v>
      </c>
      <c r="B29" s="13" t="s">
        <v>243</v>
      </c>
    </row>
    <row r="30" spans="1:2" x14ac:dyDescent="0.25">
      <c r="A30" s="13" t="s">
        <v>91</v>
      </c>
      <c r="B30" s="13" t="s">
        <v>244</v>
      </c>
    </row>
    <row r="31" spans="1:2" x14ac:dyDescent="0.25">
      <c r="A31" s="13" t="s">
        <v>93</v>
      </c>
      <c r="B31" s="13" t="s">
        <v>245</v>
      </c>
    </row>
    <row r="32" spans="1:2" x14ac:dyDescent="0.25">
      <c r="A32" s="13" t="s">
        <v>95</v>
      </c>
      <c r="B32" s="13" t="s">
        <v>246</v>
      </c>
    </row>
    <row r="33" spans="1:2" x14ac:dyDescent="0.25">
      <c r="A33" s="13" t="s">
        <v>97</v>
      </c>
      <c r="B33" s="13" t="s">
        <v>247</v>
      </c>
    </row>
    <row r="34" spans="1:2" x14ac:dyDescent="0.25">
      <c r="A34" s="13" t="s">
        <v>99</v>
      </c>
      <c r="B34" s="13" t="s">
        <v>248</v>
      </c>
    </row>
    <row r="35" spans="1:2" x14ac:dyDescent="0.25">
      <c r="A35" s="13" t="s">
        <v>101</v>
      </c>
      <c r="B35" s="13" t="s">
        <v>249</v>
      </c>
    </row>
    <row r="36" spans="1:2" x14ac:dyDescent="0.25">
      <c r="A36" s="13" t="s">
        <v>103</v>
      </c>
      <c r="B36" s="13" t="s">
        <v>250</v>
      </c>
    </row>
    <row r="37" spans="1:2" x14ac:dyDescent="0.25">
      <c r="A37" s="13" t="s">
        <v>105</v>
      </c>
      <c r="B37" s="13" t="s">
        <v>251</v>
      </c>
    </row>
    <row r="38" spans="1:2" x14ac:dyDescent="0.25">
      <c r="A38" s="13" t="s">
        <v>107</v>
      </c>
      <c r="B38" s="13" t="s">
        <v>252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042F-A260-4816-AEBC-7010C93199EE}">
  <dimension ref="A1:B38"/>
  <sheetViews>
    <sheetView workbookViewId="0">
      <selection activeCell="B38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181</v>
      </c>
      <c r="B2" s="13" t="s">
        <v>39</v>
      </c>
    </row>
    <row r="3" spans="1:2" x14ac:dyDescent="0.25">
      <c r="A3" s="13" t="s">
        <v>182</v>
      </c>
      <c r="B3" s="13" t="s">
        <v>39</v>
      </c>
    </row>
    <row r="4" spans="1:2" x14ac:dyDescent="0.25">
      <c r="A4" s="13" t="s">
        <v>183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184</v>
      </c>
    </row>
    <row r="7" spans="1:2" x14ac:dyDescent="0.25">
      <c r="A7" s="13" t="s">
        <v>45</v>
      </c>
      <c r="B7" s="13" t="s">
        <v>185</v>
      </c>
    </row>
    <row r="8" spans="1:2" x14ac:dyDescent="0.25">
      <c r="A8" s="13" t="s">
        <v>47</v>
      </c>
      <c r="B8" s="13" t="s">
        <v>186</v>
      </c>
    </row>
    <row r="9" spans="1:2" x14ac:dyDescent="0.25">
      <c r="A9" s="13" t="s">
        <v>49</v>
      </c>
      <c r="B9" s="13" t="s">
        <v>187</v>
      </c>
    </row>
    <row r="10" spans="1:2" x14ac:dyDescent="0.25">
      <c r="A10" s="13" t="s">
        <v>51</v>
      </c>
      <c r="B10" s="13" t="s">
        <v>188</v>
      </c>
    </row>
    <row r="11" spans="1:2" x14ac:dyDescent="0.25">
      <c r="A11" s="13" t="s">
        <v>53</v>
      </c>
      <c r="B11" s="13" t="s">
        <v>189</v>
      </c>
    </row>
    <row r="12" spans="1:2" x14ac:dyDescent="0.25">
      <c r="A12" s="13" t="s">
        <v>55</v>
      </c>
      <c r="B12" s="13" t="s">
        <v>190</v>
      </c>
    </row>
    <row r="13" spans="1:2" x14ac:dyDescent="0.25">
      <c r="A13" s="13" t="s">
        <v>57</v>
      </c>
      <c r="B13" s="13" t="s">
        <v>191</v>
      </c>
    </row>
    <row r="14" spans="1:2" x14ac:dyDescent="0.25">
      <c r="A14" s="13" t="s">
        <v>59</v>
      </c>
      <c r="B14" s="13" t="s">
        <v>192</v>
      </c>
    </row>
    <row r="15" spans="1:2" x14ac:dyDescent="0.25">
      <c r="A15" s="13" t="s">
        <v>61</v>
      </c>
      <c r="B15" s="13" t="s">
        <v>193</v>
      </c>
    </row>
    <row r="16" spans="1:2" x14ac:dyDescent="0.25">
      <c r="A16" s="13" t="s">
        <v>63</v>
      </c>
      <c r="B16" s="13" t="s">
        <v>194</v>
      </c>
    </row>
    <row r="17" spans="1:2" x14ac:dyDescent="0.25">
      <c r="A17" s="13" t="s">
        <v>65</v>
      </c>
      <c r="B17" s="13" t="s">
        <v>195</v>
      </c>
    </row>
    <row r="18" spans="1:2" x14ac:dyDescent="0.25">
      <c r="A18" s="13" t="s">
        <v>67</v>
      </c>
      <c r="B18" s="13" t="s">
        <v>196</v>
      </c>
    </row>
    <row r="19" spans="1:2" x14ac:dyDescent="0.25">
      <c r="A19" s="13" t="s">
        <v>69</v>
      </c>
      <c r="B19" s="13" t="s">
        <v>197</v>
      </c>
    </row>
    <row r="20" spans="1:2" x14ac:dyDescent="0.25">
      <c r="A20" s="13" t="s">
        <v>71</v>
      </c>
      <c r="B20" s="13" t="s">
        <v>198</v>
      </c>
    </row>
    <row r="21" spans="1:2" x14ac:dyDescent="0.25">
      <c r="A21" s="13" t="s">
        <v>73</v>
      </c>
      <c r="B21" s="13" t="s">
        <v>199</v>
      </c>
    </row>
    <row r="22" spans="1:2" x14ac:dyDescent="0.25">
      <c r="A22" s="13" t="s">
        <v>75</v>
      </c>
      <c r="B22" s="13" t="s">
        <v>200</v>
      </c>
    </row>
    <row r="23" spans="1:2" x14ac:dyDescent="0.25">
      <c r="A23" s="13" t="s">
        <v>77</v>
      </c>
      <c r="B23" s="13" t="s">
        <v>201</v>
      </c>
    </row>
    <row r="24" spans="1:2" x14ac:dyDescent="0.25">
      <c r="A24" s="13" t="s">
        <v>79</v>
      </c>
      <c r="B24" s="13" t="s">
        <v>202</v>
      </c>
    </row>
    <row r="25" spans="1:2" x14ac:dyDescent="0.25">
      <c r="A25" s="13" t="s">
        <v>81</v>
      </c>
      <c r="B25" s="13" t="s">
        <v>203</v>
      </c>
    </row>
    <row r="26" spans="1:2" x14ac:dyDescent="0.25">
      <c r="A26" s="13" t="s">
        <v>83</v>
      </c>
      <c r="B26" s="13" t="s">
        <v>204</v>
      </c>
    </row>
    <row r="27" spans="1:2" x14ac:dyDescent="0.25">
      <c r="A27" s="13" t="s">
        <v>85</v>
      </c>
      <c r="B27" s="13" t="s">
        <v>205</v>
      </c>
    </row>
    <row r="28" spans="1:2" x14ac:dyDescent="0.25">
      <c r="A28" s="13" t="s">
        <v>87</v>
      </c>
      <c r="B28" s="13" t="s">
        <v>206</v>
      </c>
    </row>
    <row r="29" spans="1:2" x14ac:dyDescent="0.25">
      <c r="A29" s="13" t="s">
        <v>89</v>
      </c>
      <c r="B29" s="13" t="s">
        <v>207</v>
      </c>
    </row>
    <row r="30" spans="1:2" x14ac:dyDescent="0.25">
      <c r="A30" s="13" t="s">
        <v>91</v>
      </c>
      <c r="B30" s="13" t="s">
        <v>208</v>
      </c>
    </row>
    <row r="31" spans="1:2" x14ac:dyDescent="0.25">
      <c r="A31" s="13" t="s">
        <v>93</v>
      </c>
      <c r="B31" s="13" t="s">
        <v>209</v>
      </c>
    </row>
    <row r="32" spans="1:2" x14ac:dyDescent="0.25">
      <c r="A32" s="13" t="s">
        <v>95</v>
      </c>
      <c r="B32" s="13" t="s">
        <v>210</v>
      </c>
    </row>
    <row r="33" spans="1:2" x14ac:dyDescent="0.25">
      <c r="A33" s="13" t="s">
        <v>97</v>
      </c>
      <c r="B33" s="13" t="s">
        <v>211</v>
      </c>
    </row>
    <row r="34" spans="1:2" x14ac:dyDescent="0.25">
      <c r="A34" s="13" t="s">
        <v>99</v>
      </c>
      <c r="B34" s="13" t="s">
        <v>212</v>
      </c>
    </row>
    <row r="35" spans="1:2" x14ac:dyDescent="0.25">
      <c r="A35" s="13" t="s">
        <v>101</v>
      </c>
      <c r="B35" s="13" t="s">
        <v>213</v>
      </c>
    </row>
    <row r="36" spans="1:2" x14ac:dyDescent="0.25">
      <c r="A36" s="13" t="s">
        <v>103</v>
      </c>
      <c r="B36" s="13" t="s">
        <v>214</v>
      </c>
    </row>
    <row r="37" spans="1:2" x14ac:dyDescent="0.25">
      <c r="A37" s="13" t="s">
        <v>105</v>
      </c>
      <c r="B37" s="13" t="s">
        <v>215</v>
      </c>
    </row>
    <row r="38" spans="1:2" x14ac:dyDescent="0.25">
      <c r="A38" s="13" t="s">
        <v>107</v>
      </c>
      <c r="B38" s="13" t="s">
        <v>216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E479-1AE8-4D14-9269-D96D5BC2E88F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145</v>
      </c>
      <c r="B2" s="13" t="s">
        <v>39</v>
      </c>
    </row>
    <row r="3" spans="1:2" x14ac:dyDescent="0.25">
      <c r="A3" s="13" t="s">
        <v>146</v>
      </c>
      <c r="B3" s="13" t="s">
        <v>39</v>
      </c>
    </row>
    <row r="4" spans="1:2" x14ac:dyDescent="0.25">
      <c r="A4" s="13" t="s">
        <v>147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148</v>
      </c>
    </row>
    <row r="7" spans="1:2" x14ac:dyDescent="0.25">
      <c r="A7" s="13" t="s">
        <v>45</v>
      </c>
      <c r="B7" s="13" t="s">
        <v>149</v>
      </c>
    </row>
    <row r="8" spans="1:2" x14ac:dyDescent="0.25">
      <c r="A8" s="13" t="s">
        <v>47</v>
      </c>
      <c r="B8" s="13" t="s">
        <v>150</v>
      </c>
    </row>
    <row r="9" spans="1:2" x14ac:dyDescent="0.25">
      <c r="A9" s="13" t="s">
        <v>49</v>
      </c>
      <c r="B9" s="13" t="s">
        <v>151</v>
      </c>
    </row>
    <row r="10" spans="1:2" x14ac:dyDescent="0.25">
      <c r="A10" s="13" t="s">
        <v>51</v>
      </c>
      <c r="B10" s="13" t="s">
        <v>152</v>
      </c>
    </row>
    <row r="11" spans="1:2" x14ac:dyDescent="0.25">
      <c r="A11" s="13" t="s">
        <v>53</v>
      </c>
      <c r="B11" s="13" t="s">
        <v>153</v>
      </c>
    </row>
    <row r="12" spans="1:2" x14ac:dyDescent="0.25">
      <c r="A12" s="13" t="s">
        <v>55</v>
      </c>
      <c r="B12" s="13" t="s">
        <v>154</v>
      </c>
    </row>
    <row r="13" spans="1:2" x14ac:dyDescent="0.25">
      <c r="A13" s="13" t="s">
        <v>57</v>
      </c>
      <c r="B13" s="13" t="s">
        <v>155</v>
      </c>
    </row>
    <row r="14" spans="1:2" x14ac:dyDescent="0.25">
      <c r="A14" s="13" t="s">
        <v>59</v>
      </c>
      <c r="B14" s="13" t="s">
        <v>156</v>
      </c>
    </row>
    <row r="15" spans="1:2" x14ac:dyDescent="0.25">
      <c r="A15" s="13" t="s">
        <v>61</v>
      </c>
      <c r="B15" s="13" t="s">
        <v>157</v>
      </c>
    </row>
    <row r="16" spans="1:2" x14ac:dyDescent="0.25">
      <c r="A16" s="13" t="s">
        <v>63</v>
      </c>
      <c r="B16" s="13" t="s">
        <v>158</v>
      </c>
    </row>
    <row r="17" spans="1:2" x14ac:dyDescent="0.25">
      <c r="A17" s="13" t="s">
        <v>65</v>
      </c>
      <c r="B17" s="13" t="s">
        <v>159</v>
      </c>
    </row>
    <row r="18" spans="1:2" x14ac:dyDescent="0.25">
      <c r="A18" s="13" t="s">
        <v>67</v>
      </c>
      <c r="B18" s="13" t="s">
        <v>160</v>
      </c>
    </row>
    <row r="19" spans="1:2" x14ac:dyDescent="0.25">
      <c r="A19" s="13" t="s">
        <v>69</v>
      </c>
      <c r="B19" s="13" t="s">
        <v>161</v>
      </c>
    </row>
    <row r="20" spans="1:2" x14ac:dyDescent="0.25">
      <c r="A20" s="13" t="s">
        <v>71</v>
      </c>
      <c r="B20" s="13" t="s">
        <v>162</v>
      </c>
    </row>
    <row r="21" spans="1:2" x14ac:dyDescent="0.25">
      <c r="A21" s="13" t="s">
        <v>73</v>
      </c>
      <c r="B21" s="13" t="s">
        <v>163</v>
      </c>
    </row>
    <row r="22" spans="1:2" x14ac:dyDescent="0.25">
      <c r="A22" s="13" t="s">
        <v>75</v>
      </c>
      <c r="B22" s="13" t="s">
        <v>164</v>
      </c>
    </row>
    <row r="23" spans="1:2" x14ac:dyDescent="0.25">
      <c r="A23" s="13" t="s">
        <v>77</v>
      </c>
      <c r="B23" s="13" t="s">
        <v>165</v>
      </c>
    </row>
    <row r="24" spans="1:2" x14ac:dyDescent="0.25">
      <c r="A24" s="13" t="s">
        <v>79</v>
      </c>
      <c r="B24" s="13" t="s">
        <v>166</v>
      </c>
    </row>
    <row r="25" spans="1:2" x14ac:dyDescent="0.25">
      <c r="A25" s="13" t="s">
        <v>81</v>
      </c>
      <c r="B25" s="13" t="s">
        <v>167</v>
      </c>
    </row>
    <row r="26" spans="1:2" x14ac:dyDescent="0.25">
      <c r="A26" s="13" t="s">
        <v>83</v>
      </c>
      <c r="B26" s="13" t="s">
        <v>168</v>
      </c>
    </row>
    <row r="27" spans="1:2" x14ac:dyDescent="0.25">
      <c r="A27" s="13" t="s">
        <v>85</v>
      </c>
      <c r="B27" s="13" t="s">
        <v>169</v>
      </c>
    </row>
    <row r="28" spans="1:2" x14ac:dyDescent="0.25">
      <c r="A28" s="13" t="s">
        <v>87</v>
      </c>
      <c r="B28" s="13" t="s">
        <v>170</v>
      </c>
    </row>
    <row r="29" spans="1:2" x14ac:dyDescent="0.25">
      <c r="A29" s="13" t="s">
        <v>89</v>
      </c>
      <c r="B29" s="13" t="s">
        <v>171</v>
      </c>
    </row>
    <row r="30" spans="1:2" x14ac:dyDescent="0.25">
      <c r="A30" s="13" t="s">
        <v>91</v>
      </c>
      <c r="B30" s="13" t="s">
        <v>172</v>
      </c>
    </row>
    <row r="31" spans="1:2" x14ac:dyDescent="0.25">
      <c r="A31" s="13" t="s">
        <v>93</v>
      </c>
      <c r="B31" s="13" t="s">
        <v>173</v>
      </c>
    </row>
    <row r="32" spans="1:2" x14ac:dyDescent="0.25">
      <c r="A32" s="13" t="s">
        <v>95</v>
      </c>
      <c r="B32" s="13" t="s">
        <v>174</v>
      </c>
    </row>
    <row r="33" spans="1:2" x14ac:dyDescent="0.25">
      <c r="A33" s="13" t="s">
        <v>97</v>
      </c>
      <c r="B33" s="13" t="s">
        <v>175</v>
      </c>
    </row>
    <row r="34" spans="1:2" x14ac:dyDescent="0.25">
      <c r="A34" s="13" t="s">
        <v>99</v>
      </c>
      <c r="B34" s="13" t="s">
        <v>176</v>
      </c>
    </row>
    <row r="35" spans="1:2" x14ac:dyDescent="0.25">
      <c r="A35" s="13" t="s">
        <v>101</v>
      </c>
      <c r="B35" s="13" t="s">
        <v>177</v>
      </c>
    </row>
    <row r="36" spans="1:2" x14ac:dyDescent="0.25">
      <c r="A36" s="13" t="s">
        <v>103</v>
      </c>
      <c r="B36" s="13" t="s">
        <v>178</v>
      </c>
    </row>
    <row r="37" spans="1:2" x14ac:dyDescent="0.25">
      <c r="A37" s="13" t="s">
        <v>105</v>
      </c>
      <c r="B37" s="13" t="s">
        <v>179</v>
      </c>
    </row>
    <row r="38" spans="1:2" x14ac:dyDescent="0.25">
      <c r="A38" s="13" t="s">
        <v>107</v>
      </c>
      <c r="B38" s="13" t="s">
        <v>180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AAF4-E92E-45C5-8056-45485F7810E2}">
  <dimension ref="A1:B38"/>
  <sheetViews>
    <sheetView topLeftCell="A22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109</v>
      </c>
      <c r="B2" s="13" t="s">
        <v>39</v>
      </c>
    </row>
    <row r="3" spans="1:2" x14ac:dyDescent="0.25">
      <c r="A3" s="13" t="s">
        <v>110</v>
      </c>
      <c r="B3" s="13" t="s">
        <v>39</v>
      </c>
    </row>
    <row r="4" spans="1:2" x14ac:dyDescent="0.25">
      <c r="A4" s="13" t="s">
        <v>111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112</v>
      </c>
    </row>
    <row r="7" spans="1:2" x14ac:dyDescent="0.25">
      <c r="A7" s="13" t="s">
        <v>45</v>
      </c>
      <c r="B7" s="13" t="s">
        <v>113</v>
      </c>
    </row>
    <row r="8" spans="1:2" x14ac:dyDescent="0.25">
      <c r="A8" s="13" t="s">
        <v>47</v>
      </c>
      <c r="B8" s="13" t="s">
        <v>114</v>
      </c>
    </row>
    <row r="9" spans="1:2" x14ac:dyDescent="0.25">
      <c r="A9" s="13" t="s">
        <v>49</v>
      </c>
      <c r="B9" s="13" t="s">
        <v>115</v>
      </c>
    </row>
    <row r="10" spans="1:2" x14ac:dyDescent="0.25">
      <c r="A10" s="13" t="s">
        <v>51</v>
      </c>
      <c r="B10" s="13" t="s">
        <v>116</v>
      </c>
    </row>
    <row r="11" spans="1:2" x14ac:dyDescent="0.25">
      <c r="A11" s="13" t="s">
        <v>53</v>
      </c>
      <c r="B11" s="13" t="s">
        <v>117</v>
      </c>
    </row>
    <row r="12" spans="1:2" x14ac:dyDescent="0.25">
      <c r="A12" s="13" t="s">
        <v>55</v>
      </c>
      <c r="B12" s="13" t="s">
        <v>118</v>
      </c>
    </row>
    <row r="13" spans="1:2" x14ac:dyDescent="0.25">
      <c r="A13" s="13" t="s">
        <v>57</v>
      </c>
      <c r="B13" s="13" t="s">
        <v>119</v>
      </c>
    </row>
    <row r="14" spans="1:2" x14ac:dyDescent="0.25">
      <c r="A14" s="13" t="s">
        <v>59</v>
      </c>
      <c r="B14" s="13" t="s">
        <v>120</v>
      </c>
    </row>
    <row r="15" spans="1:2" x14ac:dyDescent="0.25">
      <c r="A15" s="13" t="s">
        <v>61</v>
      </c>
      <c r="B15" s="13" t="s">
        <v>121</v>
      </c>
    </row>
    <row r="16" spans="1:2" x14ac:dyDescent="0.25">
      <c r="A16" s="13" t="s">
        <v>63</v>
      </c>
      <c r="B16" s="13" t="s">
        <v>122</v>
      </c>
    </row>
    <row r="17" spans="1:2" x14ac:dyDescent="0.25">
      <c r="A17" s="13" t="s">
        <v>65</v>
      </c>
      <c r="B17" s="13" t="s">
        <v>123</v>
      </c>
    </row>
    <row r="18" spans="1:2" x14ac:dyDescent="0.25">
      <c r="A18" s="13" t="s">
        <v>67</v>
      </c>
      <c r="B18" s="13" t="s">
        <v>124</v>
      </c>
    </row>
    <row r="19" spans="1:2" x14ac:dyDescent="0.25">
      <c r="A19" s="13" t="s">
        <v>69</v>
      </c>
      <c r="B19" s="13" t="s">
        <v>125</v>
      </c>
    </row>
    <row r="20" spans="1:2" x14ac:dyDescent="0.25">
      <c r="A20" s="13" t="s">
        <v>71</v>
      </c>
      <c r="B20" s="13" t="s">
        <v>126</v>
      </c>
    </row>
    <row r="21" spans="1:2" x14ac:dyDescent="0.25">
      <c r="A21" s="13" t="s">
        <v>73</v>
      </c>
      <c r="B21" s="13" t="s">
        <v>127</v>
      </c>
    </row>
    <row r="22" spans="1:2" x14ac:dyDescent="0.25">
      <c r="A22" s="13" t="s">
        <v>75</v>
      </c>
      <c r="B22" s="13" t="s">
        <v>128</v>
      </c>
    </row>
    <row r="23" spans="1:2" x14ac:dyDescent="0.25">
      <c r="A23" s="13" t="s">
        <v>77</v>
      </c>
      <c r="B23" s="13" t="s">
        <v>129</v>
      </c>
    </row>
    <row r="24" spans="1:2" x14ac:dyDescent="0.25">
      <c r="A24" s="13" t="s">
        <v>79</v>
      </c>
      <c r="B24" s="13" t="s">
        <v>130</v>
      </c>
    </row>
    <row r="25" spans="1:2" x14ac:dyDescent="0.25">
      <c r="A25" s="13" t="s">
        <v>81</v>
      </c>
      <c r="B25" s="13" t="s">
        <v>131</v>
      </c>
    </row>
    <row r="26" spans="1:2" x14ac:dyDescent="0.25">
      <c r="A26" s="13" t="s">
        <v>83</v>
      </c>
      <c r="B26" s="13" t="s">
        <v>132</v>
      </c>
    </row>
    <row r="27" spans="1:2" x14ac:dyDescent="0.25">
      <c r="A27" s="13" t="s">
        <v>85</v>
      </c>
      <c r="B27" s="13" t="s">
        <v>133</v>
      </c>
    </row>
    <row r="28" spans="1:2" x14ac:dyDescent="0.25">
      <c r="A28" s="13" t="s">
        <v>87</v>
      </c>
      <c r="B28" s="13" t="s">
        <v>134</v>
      </c>
    </row>
    <row r="29" spans="1:2" x14ac:dyDescent="0.25">
      <c r="A29" s="13" t="s">
        <v>89</v>
      </c>
      <c r="B29" s="13" t="s">
        <v>135</v>
      </c>
    </row>
    <row r="30" spans="1:2" x14ac:dyDescent="0.25">
      <c r="A30" s="13" t="s">
        <v>91</v>
      </c>
      <c r="B30" s="13" t="s">
        <v>136</v>
      </c>
    </row>
    <row r="31" spans="1:2" x14ac:dyDescent="0.25">
      <c r="A31" s="13" t="s">
        <v>93</v>
      </c>
      <c r="B31" s="13" t="s">
        <v>137</v>
      </c>
    </row>
    <row r="32" spans="1:2" x14ac:dyDescent="0.25">
      <c r="A32" s="13" t="s">
        <v>95</v>
      </c>
      <c r="B32" s="13" t="s">
        <v>138</v>
      </c>
    </row>
    <row r="33" spans="1:2" x14ac:dyDescent="0.25">
      <c r="A33" s="13" t="s">
        <v>97</v>
      </c>
      <c r="B33" s="13" t="s">
        <v>139</v>
      </c>
    </row>
    <row r="34" spans="1:2" x14ac:dyDescent="0.25">
      <c r="A34" s="13" t="s">
        <v>99</v>
      </c>
      <c r="B34" s="13" t="s">
        <v>140</v>
      </c>
    </row>
    <row r="35" spans="1:2" x14ac:dyDescent="0.25">
      <c r="A35" s="13" t="s">
        <v>101</v>
      </c>
      <c r="B35" s="13" t="s">
        <v>141</v>
      </c>
    </row>
    <row r="36" spans="1:2" x14ac:dyDescent="0.25">
      <c r="A36" s="13" t="s">
        <v>103</v>
      </c>
      <c r="B36" s="13" t="s">
        <v>142</v>
      </c>
    </row>
    <row r="37" spans="1:2" x14ac:dyDescent="0.25">
      <c r="A37" s="13" t="s">
        <v>105</v>
      </c>
      <c r="B37" s="13" t="s">
        <v>143</v>
      </c>
    </row>
    <row r="38" spans="1:2" x14ac:dyDescent="0.25">
      <c r="A38" s="13" t="s">
        <v>107</v>
      </c>
      <c r="B38" s="13" t="s">
        <v>144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6EA-D48E-4B9A-BC64-ACD7ADDFBA3A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38</v>
      </c>
      <c r="B2" s="13" t="s">
        <v>39</v>
      </c>
    </row>
    <row r="3" spans="1:2" x14ac:dyDescent="0.25">
      <c r="A3" s="13" t="s">
        <v>40</v>
      </c>
      <c r="B3" s="13" t="s">
        <v>39</v>
      </c>
    </row>
    <row r="4" spans="1:2" x14ac:dyDescent="0.25">
      <c r="A4" s="13" t="s">
        <v>41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44</v>
      </c>
    </row>
    <row r="7" spans="1:2" x14ac:dyDescent="0.25">
      <c r="A7" s="13" t="s">
        <v>45</v>
      </c>
      <c r="B7" s="13" t="s">
        <v>46</v>
      </c>
    </row>
    <row r="8" spans="1:2" x14ac:dyDescent="0.25">
      <c r="A8" s="13" t="s">
        <v>47</v>
      </c>
      <c r="B8" s="13" t="s">
        <v>48</v>
      </c>
    </row>
    <row r="9" spans="1:2" x14ac:dyDescent="0.25">
      <c r="A9" s="13" t="s">
        <v>49</v>
      </c>
      <c r="B9" s="13" t="s">
        <v>50</v>
      </c>
    </row>
    <row r="10" spans="1:2" x14ac:dyDescent="0.25">
      <c r="A10" s="13" t="s">
        <v>51</v>
      </c>
      <c r="B10" s="13" t="s">
        <v>52</v>
      </c>
    </row>
    <row r="11" spans="1:2" x14ac:dyDescent="0.25">
      <c r="A11" s="13" t="s">
        <v>53</v>
      </c>
      <c r="B11" s="13" t="s">
        <v>54</v>
      </c>
    </row>
    <row r="12" spans="1:2" x14ac:dyDescent="0.25">
      <c r="A12" s="13" t="s">
        <v>55</v>
      </c>
      <c r="B12" s="13" t="s">
        <v>56</v>
      </c>
    </row>
    <row r="13" spans="1:2" x14ac:dyDescent="0.25">
      <c r="A13" s="13" t="s">
        <v>57</v>
      </c>
      <c r="B13" s="13" t="s">
        <v>58</v>
      </c>
    </row>
    <row r="14" spans="1:2" x14ac:dyDescent="0.25">
      <c r="A14" s="13" t="s">
        <v>59</v>
      </c>
      <c r="B14" s="13" t="s">
        <v>60</v>
      </c>
    </row>
    <row r="15" spans="1:2" x14ac:dyDescent="0.25">
      <c r="A15" s="13" t="s">
        <v>61</v>
      </c>
      <c r="B15" s="13" t="s">
        <v>62</v>
      </c>
    </row>
    <row r="16" spans="1:2" x14ac:dyDescent="0.25">
      <c r="A16" s="13" t="s">
        <v>63</v>
      </c>
      <c r="B16" s="13" t="s">
        <v>64</v>
      </c>
    </row>
    <row r="17" spans="1:2" x14ac:dyDescent="0.25">
      <c r="A17" s="13" t="s">
        <v>65</v>
      </c>
      <c r="B17" s="13" t="s">
        <v>66</v>
      </c>
    </row>
    <row r="18" spans="1:2" x14ac:dyDescent="0.25">
      <c r="A18" s="13" t="s">
        <v>67</v>
      </c>
      <c r="B18" s="13" t="s">
        <v>68</v>
      </c>
    </row>
    <row r="19" spans="1:2" x14ac:dyDescent="0.25">
      <c r="A19" s="13" t="s">
        <v>69</v>
      </c>
      <c r="B19" s="13" t="s">
        <v>70</v>
      </c>
    </row>
    <row r="20" spans="1:2" x14ac:dyDescent="0.25">
      <c r="A20" s="13" t="s">
        <v>71</v>
      </c>
      <c r="B20" s="13" t="s">
        <v>72</v>
      </c>
    </row>
    <row r="21" spans="1:2" x14ac:dyDescent="0.25">
      <c r="A21" s="13" t="s">
        <v>73</v>
      </c>
      <c r="B21" s="13" t="s">
        <v>74</v>
      </c>
    </row>
    <row r="22" spans="1:2" x14ac:dyDescent="0.25">
      <c r="A22" s="13" t="s">
        <v>75</v>
      </c>
      <c r="B22" s="13" t="s">
        <v>76</v>
      </c>
    </row>
    <row r="23" spans="1:2" x14ac:dyDescent="0.25">
      <c r="A23" s="13" t="s">
        <v>77</v>
      </c>
      <c r="B23" s="13" t="s">
        <v>78</v>
      </c>
    </row>
    <row r="24" spans="1:2" x14ac:dyDescent="0.25">
      <c r="A24" s="13" t="s">
        <v>79</v>
      </c>
      <c r="B24" s="13" t="s">
        <v>80</v>
      </c>
    </row>
    <row r="25" spans="1:2" x14ac:dyDescent="0.25">
      <c r="A25" s="13" t="s">
        <v>81</v>
      </c>
      <c r="B25" s="13" t="s">
        <v>82</v>
      </c>
    </row>
    <row r="26" spans="1:2" x14ac:dyDescent="0.25">
      <c r="A26" s="13" t="s">
        <v>83</v>
      </c>
      <c r="B26" s="13" t="s">
        <v>84</v>
      </c>
    </row>
    <row r="27" spans="1:2" x14ac:dyDescent="0.25">
      <c r="A27" s="13" t="s">
        <v>85</v>
      </c>
      <c r="B27" s="13" t="s">
        <v>86</v>
      </c>
    </row>
    <row r="28" spans="1:2" x14ac:dyDescent="0.25">
      <c r="A28" s="13" t="s">
        <v>87</v>
      </c>
      <c r="B28" s="13" t="s">
        <v>88</v>
      </c>
    </row>
    <row r="29" spans="1:2" x14ac:dyDescent="0.25">
      <c r="A29" s="13" t="s">
        <v>89</v>
      </c>
      <c r="B29" s="13" t="s">
        <v>90</v>
      </c>
    </row>
    <row r="30" spans="1:2" x14ac:dyDescent="0.25">
      <c r="A30" s="13" t="s">
        <v>91</v>
      </c>
      <c r="B30" s="13" t="s">
        <v>92</v>
      </c>
    </row>
    <row r="31" spans="1:2" x14ac:dyDescent="0.25">
      <c r="A31" s="13" t="s">
        <v>93</v>
      </c>
      <c r="B31" s="13" t="s">
        <v>94</v>
      </c>
    </row>
    <row r="32" spans="1:2" x14ac:dyDescent="0.25">
      <c r="A32" s="13" t="s">
        <v>95</v>
      </c>
      <c r="B32" s="13" t="s">
        <v>96</v>
      </c>
    </row>
    <row r="33" spans="1:2" x14ac:dyDescent="0.25">
      <c r="A33" s="13" t="s">
        <v>97</v>
      </c>
      <c r="B33" s="13" t="s">
        <v>98</v>
      </c>
    </row>
    <row r="34" spans="1:2" x14ac:dyDescent="0.25">
      <c r="A34" s="13" t="s">
        <v>99</v>
      </c>
      <c r="B34" s="13" t="s">
        <v>100</v>
      </c>
    </row>
    <row r="35" spans="1:2" x14ac:dyDescent="0.25">
      <c r="A35" s="13" t="s">
        <v>101</v>
      </c>
      <c r="B35" s="13" t="s">
        <v>102</v>
      </c>
    </row>
    <row r="36" spans="1:2" x14ac:dyDescent="0.25">
      <c r="A36" s="13" t="s">
        <v>103</v>
      </c>
      <c r="B36" s="13" t="s">
        <v>104</v>
      </c>
    </row>
    <row r="37" spans="1:2" x14ac:dyDescent="0.25">
      <c r="A37" s="13" t="s">
        <v>105</v>
      </c>
      <c r="B37" s="13" t="s">
        <v>106</v>
      </c>
    </row>
    <row r="38" spans="1:2" x14ac:dyDescent="0.25">
      <c r="A38" s="13" t="s">
        <v>107</v>
      </c>
      <c r="B38" s="13" t="s">
        <v>108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26E-B248-41AA-BABD-991ADE16BF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68EE-7AC9-4082-A699-631540A10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6657-0C5B-443C-8B9F-EFFF55020AE4}">
  <dimension ref="C7:D21"/>
  <sheetViews>
    <sheetView zoomScale="130" zoomScaleNormal="130" workbookViewId="0">
      <selection activeCell="D22" sqref="D22"/>
    </sheetView>
  </sheetViews>
  <sheetFormatPr baseColWidth="10" defaultRowHeight="15" x14ac:dyDescent="0.25"/>
  <cols>
    <col min="3" max="3" width="23.42578125" customWidth="1"/>
  </cols>
  <sheetData>
    <row r="7" spans="3:4" x14ac:dyDescent="0.25">
      <c r="C7" s="8" t="s">
        <v>26</v>
      </c>
      <c r="D7" t="s">
        <v>27</v>
      </c>
    </row>
    <row r="8" spans="3:4" x14ac:dyDescent="0.25">
      <c r="C8" s="8">
        <v>1.85</v>
      </c>
      <c r="D8">
        <v>3.07</v>
      </c>
    </row>
    <row r="9" spans="3:4" x14ac:dyDescent="0.25">
      <c r="C9" s="8">
        <v>1.96</v>
      </c>
      <c r="D9">
        <v>2.71</v>
      </c>
    </row>
    <row r="10" spans="3:4" x14ac:dyDescent="0.25">
      <c r="C10" s="8">
        <v>1.99</v>
      </c>
      <c r="D10">
        <v>2.93</v>
      </c>
    </row>
    <row r="11" spans="3:4" x14ac:dyDescent="0.25">
      <c r="C11" s="8">
        <v>2.06</v>
      </c>
      <c r="D11">
        <v>2.64</v>
      </c>
    </row>
    <row r="12" spans="3:4" x14ac:dyDescent="0.25">
      <c r="C12" s="8">
        <v>2.0299999999999998</v>
      </c>
      <c r="D12">
        <v>2.61</v>
      </c>
    </row>
    <row r="13" spans="3:4" x14ac:dyDescent="0.25">
      <c r="C13" s="8">
        <v>1.85</v>
      </c>
      <c r="D13">
        <v>2.38</v>
      </c>
    </row>
    <row r="14" spans="3:4" x14ac:dyDescent="0.25">
      <c r="C14" s="8">
        <v>1.92</v>
      </c>
      <c r="D14">
        <v>2.34</v>
      </c>
    </row>
    <row r="15" spans="3:4" x14ac:dyDescent="0.25">
      <c r="C15" s="8">
        <v>1.82</v>
      </c>
      <c r="D15">
        <v>2.2200000000000002</v>
      </c>
    </row>
    <row r="16" spans="3:4" x14ac:dyDescent="0.25">
      <c r="C16" s="8">
        <v>1.94</v>
      </c>
      <c r="D16">
        <v>2.57</v>
      </c>
    </row>
    <row r="17" spans="3:4" x14ac:dyDescent="0.25">
      <c r="C17" s="8">
        <v>1.94</v>
      </c>
      <c r="D17">
        <v>2.25</v>
      </c>
    </row>
    <row r="18" spans="3:4" x14ac:dyDescent="0.25">
      <c r="C18" s="8">
        <v>1.93</v>
      </c>
      <c r="D18">
        <v>2.63</v>
      </c>
    </row>
    <row r="19" spans="3:4" x14ac:dyDescent="0.25">
      <c r="C19" s="8">
        <v>1.99</v>
      </c>
      <c r="D19">
        <v>2.2000000000000002</v>
      </c>
    </row>
    <row r="20" spans="3:4" x14ac:dyDescent="0.25">
      <c r="C20" s="8"/>
    </row>
    <row r="21" spans="3:4" x14ac:dyDescent="0.25">
      <c r="C21" s="8">
        <f>+AVERAGE(C8:C19)</f>
        <v>1.9399999999999997</v>
      </c>
      <c r="D21">
        <f>+AVERAGE(D8:D19)</f>
        <v>2.5458333333333329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F80A-ECBA-4B33-A19D-6D5FEA314B47}">
  <dimension ref="C3:V64"/>
  <sheetViews>
    <sheetView showGridLines="0" topLeftCell="B1" zoomScale="70" zoomScaleNormal="70" workbookViewId="0">
      <selection activeCell="K55" sqref="K55"/>
    </sheetView>
  </sheetViews>
  <sheetFormatPr baseColWidth="10" defaultRowHeight="15" x14ac:dyDescent="0.25"/>
  <cols>
    <col min="4" max="4" width="14.42578125" customWidth="1"/>
    <col min="5" max="6" width="15.140625" customWidth="1"/>
    <col min="7" max="7" width="14.5703125" customWidth="1"/>
    <col min="8" max="8" width="14.42578125" customWidth="1"/>
    <col min="9" max="9" width="17" customWidth="1"/>
  </cols>
  <sheetData>
    <row r="3" spans="3:22" x14ac:dyDescent="0.25">
      <c r="D3" t="s">
        <v>297</v>
      </c>
      <c r="K3" t="s">
        <v>334</v>
      </c>
    </row>
    <row r="4" spans="3:22" x14ac:dyDescent="0.25">
      <c r="L4" t="s">
        <v>355</v>
      </c>
      <c r="O4" t="s">
        <v>359</v>
      </c>
    </row>
    <row r="5" spans="3:22" x14ac:dyDescent="0.25">
      <c r="C5" s="14" t="s">
        <v>43</v>
      </c>
      <c r="D5" s="15" t="s">
        <v>289</v>
      </c>
      <c r="E5" t="s">
        <v>290</v>
      </c>
      <c r="F5" t="s">
        <v>291</v>
      </c>
      <c r="G5" t="s">
        <v>292</v>
      </c>
      <c r="H5" t="s">
        <v>293</v>
      </c>
      <c r="I5" t="s">
        <v>294</v>
      </c>
      <c r="K5" s="8" t="s">
        <v>296</v>
      </c>
      <c r="L5" t="s">
        <v>295</v>
      </c>
      <c r="N5" t="s">
        <v>358</v>
      </c>
      <c r="O5" t="s">
        <v>339</v>
      </c>
      <c r="R5" t="s">
        <v>396</v>
      </c>
      <c r="S5" t="s">
        <v>395</v>
      </c>
      <c r="T5" t="s">
        <v>349</v>
      </c>
      <c r="V5" t="s">
        <v>402</v>
      </c>
    </row>
    <row r="6" spans="3:22" x14ac:dyDescent="0.25">
      <c r="C6" s="17">
        <v>2050</v>
      </c>
      <c r="D6" s="18">
        <v>27.305868</v>
      </c>
      <c r="E6" s="18">
        <v>21.858753</v>
      </c>
      <c r="F6" s="18">
        <v>28.648949000000002</v>
      </c>
      <c r="G6" s="18">
        <v>6.0177839999999998</v>
      </c>
      <c r="H6" s="18">
        <v>28.935759999999998</v>
      </c>
      <c r="I6" s="18">
        <v>15.920506</v>
      </c>
      <c r="K6" s="16">
        <v>100.72344200000001</v>
      </c>
      <c r="L6">
        <f>+K6/$D$64</f>
        <v>17.793513868287572</v>
      </c>
      <c r="N6">
        <v>2.1555550000000001</v>
      </c>
      <c r="O6">
        <f>+N6/$E$54</f>
        <v>25.480807768083309</v>
      </c>
      <c r="P6" s="24"/>
      <c r="Q6" s="24"/>
      <c r="R6">
        <f t="shared" ref="R6:R35" si="0">+(D6-$D$37)/$D$37</f>
        <v>0.23802599867165228</v>
      </c>
      <c r="S6">
        <f t="shared" ref="S6:S35" si="1">+$S$37*(100%+R6)</f>
        <v>4.5025420898409694</v>
      </c>
      <c r="T6">
        <f>+S6/$E$53</f>
        <v>35.287696916088954</v>
      </c>
      <c r="V6" s="15">
        <v>30.454449</v>
      </c>
    </row>
    <row r="7" spans="3:22" x14ac:dyDescent="0.25">
      <c r="C7" s="19">
        <v>2049</v>
      </c>
      <c r="D7" s="20">
        <v>27.152633999999999</v>
      </c>
      <c r="E7" s="20">
        <v>21.766680000000001</v>
      </c>
      <c r="F7" s="20">
        <v>28.439672000000002</v>
      </c>
      <c r="G7" s="20">
        <v>5.9727379999999997</v>
      </c>
      <c r="H7" s="20">
        <v>28.642916</v>
      </c>
      <c r="I7" s="20">
        <v>16.344221000000001</v>
      </c>
      <c r="K7" s="15">
        <v>99.713111999999995</v>
      </c>
      <c r="L7">
        <f t="shared" ref="L7:L37" si="2">+K7/$D$64</f>
        <v>17.615031873336019</v>
      </c>
      <c r="N7">
        <v>2.0574970000000001</v>
      </c>
      <c r="O7">
        <f t="shared" ref="O7:O37" si="3">+N7/$E$54</f>
        <v>24.321664508865748</v>
      </c>
      <c r="P7" s="24"/>
      <c r="Q7" s="24"/>
      <c r="R7">
        <f t="shared" si="0"/>
        <v>0.23107849288716473</v>
      </c>
      <c r="S7">
        <f t="shared" si="1"/>
        <v>4.4772749005835291</v>
      </c>
      <c r="T7">
        <f t="shared" ref="T7:T36" si="4">+S7/$E$53</f>
        <v>35.089670801363731</v>
      </c>
      <c r="V7" s="16">
        <v>29.931808</v>
      </c>
    </row>
    <row r="8" spans="3:22" x14ac:dyDescent="0.25">
      <c r="C8" s="17">
        <v>2048</v>
      </c>
      <c r="D8" s="18">
        <v>26.985009999999999</v>
      </c>
      <c r="E8" s="18">
        <v>21.518598999999998</v>
      </c>
      <c r="F8" s="18">
        <v>28.194441000000001</v>
      </c>
      <c r="G8" s="18">
        <v>5.9516270000000002</v>
      </c>
      <c r="H8" s="18">
        <v>28.331855999999998</v>
      </c>
      <c r="I8" s="18">
        <v>16.146730000000002</v>
      </c>
      <c r="K8" s="16">
        <v>98.235748000000001</v>
      </c>
      <c r="L8">
        <f t="shared" si="2"/>
        <v>17.354044993811897</v>
      </c>
      <c r="N8">
        <v>2.0071680000000001</v>
      </c>
      <c r="O8">
        <f t="shared" si="3"/>
        <v>23.726725584013508</v>
      </c>
      <c r="P8" s="24"/>
      <c r="Q8" s="24"/>
      <c r="R8">
        <f t="shared" si="0"/>
        <v>0.22347855612627007</v>
      </c>
      <c r="S8">
        <f t="shared" si="1"/>
        <v>4.4496349033760598</v>
      </c>
      <c r="T8">
        <f t="shared" si="4"/>
        <v>34.873048319051037</v>
      </c>
      <c r="V8" s="15">
        <v>29.732624000000001</v>
      </c>
    </row>
    <row r="9" spans="3:22" x14ac:dyDescent="0.25">
      <c r="C9" s="19">
        <v>2047</v>
      </c>
      <c r="D9" s="20">
        <v>26.746400999999999</v>
      </c>
      <c r="E9" s="20">
        <v>21.175343999999999</v>
      </c>
      <c r="F9" s="20">
        <v>27.872745999999999</v>
      </c>
      <c r="G9" s="20">
        <v>5.9310219999999996</v>
      </c>
      <c r="H9" s="20">
        <v>27.952341000000001</v>
      </c>
      <c r="I9" s="20">
        <v>15.942997</v>
      </c>
      <c r="K9" s="15">
        <v>96.415947000000003</v>
      </c>
      <c r="L9">
        <f t="shared" si="2"/>
        <v>17.032564177747016</v>
      </c>
      <c r="N9">
        <v>1.985425</v>
      </c>
      <c r="O9">
        <f t="shared" si="3"/>
        <v>23.469701660568532</v>
      </c>
      <c r="P9" s="24"/>
      <c r="Q9" s="24"/>
      <c r="R9">
        <f t="shared" si="0"/>
        <v>0.21266021680385611</v>
      </c>
      <c r="S9">
        <f t="shared" si="1"/>
        <v>4.4102899880078743</v>
      </c>
      <c r="T9">
        <f t="shared" si="4"/>
        <v>34.564691079740761</v>
      </c>
      <c r="V9" s="16">
        <v>29.657565999999999</v>
      </c>
    </row>
    <row r="10" spans="3:22" x14ac:dyDescent="0.25">
      <c r="C10" s="17">
        <v>2046</v>
      </c>
      <c r="D10" s="18">
        <v>26.487107999999999</v>
      </c>
      <c r="E10" s="18">
        <v>20.752966000000001</v>
      </c>
      <c r="F10" s="18">
        <v>27.396849</v>
      </c>
      <c r="G10" s="18">
        <v>5.8874190000000004</v>
      </c>
      <c r="H10" s="18">
        <v>27.590530000000001</v>
      </c>
      <c r="I10" s="18">
        <v>15.677839000000001</v>
      </c>
      <c r="K10" s="16">
        <v>94.050811999999993</v>
      </c>
      <c r="L10">
        <f t="shared" si="2"/>
        <v>16.614746224078669</v>
      </c>
      <c r="N10">
        <v>1.942604</v>
      </c>
      <c r="O10">
        <f t="shared" si="3"/>
        <v>22.963514776245425</v>
      </c>
      <c r="P10" s="24"/>
      <c r="Q10" s="24"/>
      <c r="R10">
        <f t="shared" si="0"/>
        <v>0.2009040816290443</v>
      </c>
      <c r="S10">
        <f t="shared" si="1"/>
        <v>4.3675344291623865</v>
      </c>
      <c r="T10">
        <f t="shared" si="4"/>
        <v>34.229603662030271</v>
      </c>
      <c r="V10" s="15">
        <v>29.663188999999999</v>
      </c>
    </row>
    <row r="11" spans="3:22" x14ac:dyDescent="0.25">
      <c r="C11" s="19">
        <v>2045</v>
      </c>
      <c r="D11" s="20">
        <v>26.471900999999999</v>
      </c>
      <c r="E11" s="20">
        <v>20.70055</v>
      </c>
      <c r="F11" s="20">
        <v>27.311302000000001</v>
      </c>
      <c r="G11" s="20">
        <v>5.848293</v>
      </c>
      <c r="H11" s="20">
        <v>27.302423000000001</v>
      </c>
      <c r="I11" s="20">
        <v>15.086976</v>
      </c>
      <c r="K11" s="15">
        <v>93.352012999999999</v>
      </c>
      <c r="L11">
        <f t="shared" si="2"/>
        <v>16.491298400506025</v>
      </c>
      <c r="N11">
        <v>1.9108309999999999</v>
      </c>
      <c r="O11">
        <f t="shared" si="3"/>
        <v>22.587926259499014</v>
      </c>
      <c r="P11" s="24"/>
      <c r="Q11" s="24"/>
      <c r="R11">
        <f t="shared" si="0"/>
        <v>0.20021460853257289</v>
      </c>
      <c r="S11">
        <f t="shared" si="1"/>
        <v>4.3650269037630762</v>
      </c>
      <c r="T11">
        <f t="shared" si="4"/>
        <v>34.209951475657626</v>
      </c>
      <c r="V11" s="16">
        <v>29.849364999999999</v>
      </c>
    </row>
    <row r="12" spans="3:22" x14ac:dyDescent="0.25">
      <c r="C12" s="17">
        <v>2044</v>
      </c>
      <c r="D12" s="18">
        <v>26.101400000000002</v>
      </c>
      <c r="E12" s="18">
        <v>20.276285000000001</v>
      </c>
      <c r="F12" s="18">
        <v>26.964805999999999</v>
      </c>
      <c r="G12" s="18">
        <v>5.8250010000000003</v>
      </c>
      <c r="H12" s="18">
        <v>27.004362</v>
      </c>
      <c r="I12" s="18">
        <v>15.073577</v>
      </c>
      <c r="K12" s="16">
        <v>91.401298999999995</v>
      </c>
      <c r="L12">
        <f t="shared" si="2"/>
        <v>16.14669086999627</v>
      </c>
      <c r="N12">
        <v>1.9169149999999999</v>
      </c>
      <c r="O12">
        <f t="shared" si="3"/>
        <v>22.659845201238387</v>
      </c>
      <c r="P12" s="24"/>
      <c r="Q12" s="24"/>
      <c r="R12">
        <f t="shared" si="0"/>
        <v>0.18341639246656677</v>
      </c>
      <c r="S12">
        <f t="shared" si="1"/>
        <v>4.3039339421026686</v>
      </c>
      <c r="T12">
        <f t="shared" si="4"/>
        <v>33.731148641222632</v>
      </c>
      <c r="V12" s="15">
        <v>30.250845000000002</v>
      </c>
    </row>
    <row r="13" spans="3:22" x14ac:dyDescent="0.25">
      <c r="C13" s="19">
        <v>2043</v>
      </c>
      <c r="D13" s="20">
        <v>25.903061000000001</v>
      </c>
      <c r="E13" s="20">
        <v>20.040814999999998</v>
      </c>
      <c r="F13" s="20">
        <v>26.75515</v>
      </c>
      <c r="G13" s="20">
        <v>5.8079429999999999</v>
      </c>
      <c r="H13" s="20">
        <v>26.704369</v>
      </c>
      <c r="I13" s="20">
        <v>14.843826</v>
      </c>
      <c r="K13" s="15">
        <v>90.120521999999994</v>
      </c>
      <c r="L13">
        <f t="shared" si="2"/>
        <v>15.920432485064548</v>
      </c>
      <c r="N13">
        <v>1.8782559999999999</v>
      </c>
      <c r="O13">
        <f t="shared" si="3"/>
        <v>22.202857303687022</v>
      </c>
      <c r="P13" s="24"/>
      <c r="Q13" s="24"/>
      <c r="R13">
        <f t="shared" si="0"/>
        <v>0.17442386241586347</v>
      </c>
      <c r="S13">
        <f t="shared" si="1"/>
        <v>4.2712292613521061</v>
      </c>
      <c r="T13">
        <f t="shared" si="4"/>
        <v>33.474832800296412</v>
      </c>
      <c r="V13" s="16">
        <v>30.593702</v>
      </c>
    </row>
    <row r="14" spans="3:22" x14ac:dyDescent="0.25">
      <c r="C14" s="17">
        <v>2042</v>
      </c>
      <c r="D14" s="18">
        <v>25.739941000000002</v>
      </c>
      <c r="E14" s="18">
        <v>19.834574</v>
      </c>
      <c r="F14" s="18">
        <v>26.539719000000002</v>
      </c>
      <c r="G14" s="18">
        <v>5.7969949999999999</v>
      </c>
      <c r="H14" s="18">
        <v>26.396612000000001</v>
      </c>
      <c r="I14" s="18">
        <v>14.283981000000001</v>
      </c>
      <c r="K14" s="16">
        <v>89.025313999999995</v>
      </c>
      <c r="L14">
        <f t="shared" si="2"/>
        <v>15.726956186501802</v>
      </c>
      <c r="N14">
        <v>1.8550310000000001</v>
      </c>
      <c r="O14">
        <f t="shared" si="3"/>
        <v>21.928314663664509</v>
      </c>
      <c r="P14" s="24"/>
      <c r="Q14" s="24"/>
      <c r="R14">
        <f t="shared" si="0"/>
        <v>0.1670281333768408</v>
      </c>
      <c r="S14">
        <f t="shared" si="1"/>
        <v>4.2443319414904987</v>
      </c>
      <c r="T14">
        <f t="shared" si="4"/>
        <v>33.264030890576777</v>
      </c>
      <c r="V14" s="15">
        <v>30.753353000000001</v>
      </c>
    </row>
    <row r="15" spans="3:22" x14ac:dyDescent="0.25">
      <c r="C15" s="19">
        <v>2041</v>
      </c>
      <c r="D15" s="20">
        <v>25.361546000000001</v>
      </c>
      <c r="E15" s="20">
        <v>19.450199000000001</v>
      </c>
      <c r="F15" s="20">
        <v>26.136623</v>
      </c>
      <c r="G15" s="20">
        <v>5.7831630000000001</v>
      </c>
      <c r="H15" s="20">
        <v>26.017603000000001</v>
      </c>
      <c r="I15" s="20">
        <v>14.229108</v>
      </c>
      <c r="K15" s="15">
        <v>86.747519999999994</v>
      </c>
      <c r="L15">
        <f t="shared" si="2"/>
        <v>15.324567642948036</v>
      </c>
      <c r="N15">
        <v>1.818087</v>
      </c>
      <c r="O15">
        <f t="shared" si="3"/>
        <v>21.491599774838164</v>
      </c>
      <c r="P15" s="24"/>
      <c r="Q15" s="24"/>
      <c r="R15">
        <f t="shared" si="0"/>
        <v>0.14987200972725159</v>
      </c>
      <c r="S15">
        <f t="shared" si="1"/>
        <v>4.18193731576077</v>
      </c>
      <c r="T15">
        <f t="shared" si="4"/>
        <v>32.775026546361701</v>
      </c>
      <c r="V15" s="16">
        <v>30.631550000000001</v>
      </c>
    </row>
    <row r="16" spans="3:22" x14ac:dyDescent="0.25">
      <c r="C16" s="17">
        <v>2040</v>
      </c>
      <c r="D16" s="18">
        <v>25.189914999999999</v>
      </c>
      <c r="E16" s="18">
        <v>19.197942999999999</v>
      </c>
      <c r="F16" s="18">
        <v>25.951355</v>
      </c>
      <c r="G16" s="18">
        <v>5.7817970000000001</v>
      </c>
      <c r="H16" s="18">
        <v>25.756554000000001</v>
      </c>
      <c r="I16" s="18">
        <v>14.113455</v>
      </c>
      <c r="K16" s="16">
        <v>85.737099000000001</v>
      </c>
      <c r="L16">
        <f t="shared" si="2"/>
        <v>15.146069572197943</v>
      </c>
      <c r="N16">
        <v>1.812236</v>
      </c>
      <c r="O16">
        <f t="shared" si="3"/>
        <v>21.42243512524627</v>
      </c>
      <c r="P16" s="24"/>
      <c r="Q16" s="24"/>
      <c r="R16">
        <f t="shared" si="0"/>
        <v>0.14209039882303073</v>
      </c>
      <c r="S16">
        <f t="shared" si="1"/>
        <v>4.1536365929483132</v>
      </c>
      <c r="T16">
        <f t="shared" si="4"/>
        <v>32.553225770447689</v>
      </c>
      <c r="V16" s="15">
        <v>30.452465</v>
      </c>
    </row>
    <row r="17" spans="3:22" x14ac:dyDescent="0.25">
      <c r="C17" s="19">
        <v>2039</v>
      </c>
      <c r="D17" s="20">
        <v>25.188585</v>
      </c>
      <c r="E17" s="20">
        <v>19.106794000000001</v>
      </c>
      <c r="F17" s="20">
        <v>25.858951999999999</v>
      </c>
      <c r="G17" s="20">
        <v>5.7848649999999999</v>
      </c>
      <c r="H17" s="20">
        <v>25.476082000000002</v>
      </c>
      <c r="I17" s="20">
        <v>13.914393</v>
      </c>
      <c r="K17" s="15">
        <v>84.788505999999998</v>
      </c>
      <c r="L17">
        <f t="shared" si="2"/>
        <v>14.97849385828558</v>
      </c>
      <c r="N17">
        <v>1.8044990000000001</v>
      </c>
      <c r="O17">
        <f t="shared" si="3"/>
        <v>21.330976076555025</v>
      </c>
      <c r="P17" s="24"/>
      <c r="Q17" s="24"/>
      <c r="R17">
        <f t="shared" si="0"/>
        <v>0.14203009769734476</v>
      </c>
      <c r="S17">
        <f t="shared" si="1"/>
        <v>4.153417285472738</v>
      </c>
      <c r="T17">
        <f t="shared" si="4"/>
        <v>32.551506995681095</v>
      </c>
      <c r="V17" s="16">
        <v>30.394573000000001</v>
      </c>
    </row>
    <row r="18" spans="3:22" x14ac:dyDescent="0.25">
      <c r="C18" s="17">
        <v>2038</v>
      </c>
      <c r="D18" s="18">
        <v>24.966681000000001</v>
      </c>
      <c r="E18" s="18">
        <v>18.83005</v>
      </c>
      <c r="F18" s="18">
        <v>25.517137999999999</v>
      </c>
      <c r="G18" s="18">
        <v>5.7804820000000001</v>
      </c>
      <c r="H18" s="18">
        <v>25.156732999999999</v>
      </c>
      <c r="I18" s="18">
        <v>13.736769000000001</v>
      </c>
      <c r="K18" s="16">
        <v>83.338547000000005</v>
      </c>
      <c r="L18">
        <f t="shared" si="2"/>
        <v>14.722348267322275</v>
      </c>
      <c r="N18">
        <v>1.7809280000000001</v>
      </c>
      <c r="O18">
        <f t="shared" si="3"/>
        <v>21.052343371798479</v>
      </c>
      <c r="P18" s="24"/>
      <c r="Q18" s="24"/>
      <c r="R18">
        <f t="shared" si="0"/>
        <v>0.13196914958138548</v>
      </c>
      <c r="S18">
        <f t="shared" si="1"/>
        <v>4.1168269049763531</v>
      </c>
      <c r="T18">
        <f t="shared" si="4"/>
        <v>32.264737825901626</v>
      </c>
      <c r="V18" s="15">
        <v>30.270491</v>
      </c>
    </row>
    <row r="19" spans="3:22" x14ac:dyDescent="0.25">
      <c r="C19" s="19">
        <v>2037</v>
      </c>
      <c r="D19" s="20">
        <v>24.760366000000001</v>
      </c>
      <c r="E19" s="20">
        <v>18.624289999999998</v>
      </c>
      <c r="F19" s="20">
        <v>25.240604000000001</v>
      </c>
      <c r="G19" s="20">
        <v>5.7619749999999996</v>
      </c>
      <c r="H19" s="20">
        <v>24.818118999999999</v>
      </c>
      <c r="I19" s="20">
        <v>13.224297</v>
      </c>
      <c r="K19" s="15">
        <v>81.804587999999995</v>
      </c>
      <c r="L19">
        <f t="shared" si="2"/>
        <v>14.451363477705129</v>
      </c>
      <c r="N19">
        <v>1.7747329999999999</v>
      </c>
      <c r="O19">
        <f t="shared" si="3"/>
        <v>20.979112299465239</v>
      </c>
      <c r="P19" s="24"/>
      <c r="Q19" s="24"/>
      <c r="R19">
        <f t="shared" si="0"/>
        <v>0.1226149941333352</v>
      </c>
      <c r="S19">
        <f t="shared" si="1"/>
        <v>4.0828070389436917</v>
      </c>
      <c r="T19">
        <f t="shared" si="4"/>
        <v>31.99811450562326</v>
      </c>
      <c r="V19" s="16">
        <v>30.131779000000002</v>
      </c>
    </row>
    <row r="20" spans="3:22" x14ac:dyDescent="0.25">
      <c r="C20" s="17">
        <v>2036</v>
      </c>
      <c r="D20" s="18">
        <v>24.599989000000001</v>
      </c>
      <c r="E20" s="18">
        <v>18.383088999999998</v>
      </c>
      <c r="F20" s="18">
        <v>25.162941</v>
      </c>
      <c r="G20" s="18">
        <v>5.7297529999999997</v>
      </c>
      <c r="H20" s="18">
        <v>24.470886</v>
      </c>
      <c r="I20" s="18">
        <v>13.116432</v>
      </c>
      <c r="K20" s="16">
        <v>81.419929999999994</v>
      </c>
      <c r="L20">
        <f t="shared" si="2"/>
        <v>14.383410900612422</v>
      </c>
      <c r="N20">
        <v>1.7668539999999999</v>
      </c>
      <c r="O20">
        <f t="shared" si="3"/>
        <v>20.885974669293553</v>
      </c>
      <c r="P20" s="24"/>
      <c r="Q20" s="24"/>
      <c r="R20">
        <f t="shared" si="0"/>
        <v>0.11534363049864084</v>
      </c>
      <c r="S20">
        <f t="shared" si="1"/>
        <v>4.0563620201388533</v>
      </c>
      <c r="T20">
        <f t="shared" si="4"/>
        <v>31.79085740732074</v>
      </c>
      <c r="V20" s="15">
        <v>30.234314000000001</v>
      </c>
    </row>
    <row r="21" spans="3:22" x14ac:dyDescent="0.25">
      <c r="C21" s="19">
        <v>2035</v>
      </c>
      <c r="D21" s="20">
        <v>24.353363000000002</v>
      </c>
      <c r="E21" s="20">
        <v>18.138349999999999</v>
      </c>
      <c r="F21" s="20">
        <v>24.865734</v>
      </c>
      <c r="G21" s="20">
        <v>5.739636</v>
      </c>
      <c r="H21" s="20">
        <v>24.152052000000001</v>
      </c>
      <c r="I21" s="20">
        <v>12.697660000000001</v>
      </c>
      <c r="K21" s="15">
        <v>79.355727999999999</v>
      </c>
      <c r="L21">
        <f t="shared" si="2"/>
        <v>14.018754906092827</v>
      </c>
      <c r="N21">
        <v>1.7625470000000001</v>
      </c>
      <c r="O21">
        <f t="shared" si="3"/>
        <v>20.835061638052352</v>
      </c>
      <c r="P21" s="24"/>
      <c r="Q21" s="24"/>
      <c r="R21">
        <f t="shared" si="0"/>
        <v>0.10416180687199789</v>
      </c>
      <c r="S21">
        <f t="shared" si="1"/>
        <v>4.0156951588821768</v>
      </c>
      <c r="T21">
        <f t="shared" si="4"/>
        <v>31.472139703872259</v>
      </c>
      <c r="V21" s="16">
        <v>30.257355</v>
      </c>
    </row>
    <row r="22" spans="3:22" x14ac:dyDescent="0.25">
      <c r="C22" s="17">
        <v>2034</v>
      </c>
      <c r="D22" s="18">
        <v>24.132757000000002</v>
      </c>
      <c r="E22" s="18">
        <v>17.868292</v>
      </c>
      <c r="F22" s="18">
        <v>24.608730000000001</v>
      </c>
      <c r="G22" s="18">
        <v>5.7420039999999997</v>
      </c>
      <c r="H22" s="18">
        <v>23.87743</v>
      </c>
      <c r="I22" s="18">
        <v>12.064242</v>
      </c>
      <c r="K22" s="16">
        <v>77.812531000000007</v>
      </c>
      <c r="L22">
        <f t="shared" si="2"/>
        <v>13.746138157938017</v>
      </c>
      <c r="N22">
        <v>1.7559229999999999</v>
      </c>
      <c r="O22">
        <f t="shared" si="3"/>
        <v>20.756759358288768</v>
      </c>
      <c r="P22" s="24"/>
      <c r="Q22" s="24"/>
      <c r="R22">
        <f t="shared" si="0"/>
        <v>9.4159709027572702E-2</v>
      </c>
      <c r="S22">
        <f t="shared" si="1"/>
        <v>3.9793188092905267</v>
      </c>
      <c r="T22">
        <f t="shared" si="4"/>
        <v>31.187047954880036</v>
      </c>
      <c r="V22" s="15">
        <v>30.084644000000001</v>
      </c>
    </row>
    <row r="23" spans="3:22" x14ac:dyDescent="0.25">
      <c r="C23" s="19">
        <v>2033</v>
      </c>
      <c r="D23" s="20">
        <v>23.939878</v>
      </c>
      <c r="E23" s="20">
        <v>17.583839000000001</v>
      </c>
      <c r="F23" s="20">
        <v>24.220589</v>
      </c>
      <c r="G23" s="20">
        <v>5.7140750000000002</v>
      </c>
      <c r="H23" s="20">
        <v>23.62575</v>
      </c>
      <c r="I23" s="20">
        <v>11.933399</v>
      </c>
      <c r="K23" s="15">
        <v>76.580032000000003</v>
      </c>
      <c r="L23">
        <f t="shared" si="2"/>
        <v>13.528408425775462</v>
      </c>
      <c r="N23">
        <v>1.7647299999999999</v>
      </c>
      <c r="O23">
        <f t="shared" si="3"/>
        <v>20.860866873065014</v>
      </c>
      <c r="P23" s="24"/>
      <c r="Q23" s="24"/>
      <c r="R23">
        <f t="shared" si="0"/>
        <v>8.5414730966527685E-2</v>
      </c>
      <c r="S23">
        <f t="shared" si="1"/>
        <v>3.9475144434396978</v>
      </c>
      <c r="T23">
        <f t="shared" si="4"/>
        <v>30.937788136679849</v>
      </c>
      <c r="V23" s="16">
        <v>29.993071</v>
      </c>
    </row>
    <row r="24" spans="3:22" x14ac:dyDescent="0.25">
      <c r="C24" s="17">
        <v>2032</v>
      </c>
      <c r="D24" s="18">
        <v>23.565245000000001</v>
      </c>
      <c r="E24" s="18">
        <v>17.187419999999999</v>
      </c>
      <c r="F24" s="18">
        <v>23.796983999999998</v>
      </c>
      <c r="G24" s="18">
        <v>5.6477459999999997</v>
      </c>
      <c r="H24" s="18">
        <v>23.351419</v>
      </c>
      <c r="I24" s="18">
        <v>11.676685000000001</v>
      </c>
      <c r="K24" s="16">
        <v>73.873024000000001</v>
      </c>
      <c r="L24">
        <f t="shared" si="2"/>
        <v>13.05019617018589</v>
      </c>
      <c r="N24">
        <v>1.7608790000000001</v>
      </c>
      <c r="O24">
        <f t="shared" si="3"/>
        <v>20.815344216155363</v>
      </c>
      <c r="P24" s="24"/>
      <c r="Q24" s="24"/>
      <c r="R24">
        <f t="shared" si="0"/>
        <v>6.8429173358164661E-2</v>
      </c>
      <c r="S24">
        <f t="shared" si="1"/>
        <v>3.8857401445694548</v>
      </c>
      <c r="T24">
        <f t="shared" si="4"/>
        <v>30.453645469661708</v>
      </c>
      <c r="V24" s="15">
        <v>29.893633000000001</v>
      </c>
    </row>
    <row r="25" spans="3:22" x14ac:dyDescent="0.25">
      <c r="C25" s="19">
        <v>2031</v>
      </c>
      <c r="D25" s="20">
        <v>23.400127000000001</v>
      </c>
      <c r="E25" s="20">
        <v>17.012841999999999</v>
      </c>
      <c r="F25" s="20">
        <v>23.588041</v>
      </c>
      <c r="G25" s="20">
        <v>5.6373389999999999</v>
      </c>
      <c r="H25" s="20">
        <v>23.271035999999999</v>
      </c>
      <c r="I25" s="20">
        <v>11.605115</v>
      </c>
      <c r="K25" s="15">
        <v>73.019858999999997</v>
      </c>
      <c r="L25">
        <f t="shared" si="2"/>
        <v>12.89947849257279</v>
      </c>
      <c r="N25">
        <v>1.7549809999999999</v>
      </c>
      <c r="O25">
        <f t="shared" si="3"/>
        <v>20.745623979735434</v>
      </c>
      <c r="P25" s="24"/>
      <c r="Q25" s="24"/>
      <c r="R25">
        <f t="shared" si="0"/>
        <v>6.0942856613036278E-2</v>
      </c>
      <c r="S25">
        <f t="shared" si="1"/>
        <v>3.858513368815967</v>
      </c>
      <c r="T25">
        <f t="shared" si="4"/>
        <v>30.240261520856617</v>
      </c>
      <c r="V25" s="16">
        <v>29.942001000000001</v>
      </c>
    </row>
    <row r="26" spans="3:22" x14ac:dyDescent="0.25">
      <c r="C26" s="17">
        <v>2030</v>
      </c>
      <c r="D26" s="18">
        <v>23.137453000000001</v>
      </c>
      <c r="E26" s="18">
        <v>16.664819999999999</v>
      </c>
      <c r="F26" s="18">
        <v>23.424423000000001</v>
      </c>
      <c r="G26" s="18">
        <v>5.6790589999999996</v>
      </c>
      <c r="H26" s="18">
        <v>23.235030999999999</v>
      </c>
      <c r="I26" s="18">
        <v>11.37082</v>
      </c>
      <c r="K26" s="16">
        <v>71.338820999999996</v>
      </c>
      <c r="L26">
        <f t="shared" si="2"/>
        <v>12.602511149398413</v>
      </c>
      <c r="N26">
        <v>1.749368</v>
      </c>
      <c r="O26">
        <f t="shared" si="3"/>
        <v>20.679272727272728</v>
      </c>
      <c r="P26" s="24"/>
      <c r="Q26" s="24"/>
      <c r="R26">
        <f t="shared" si="0"/>
        <v>4.9033429629243702E-2</v>
      </c>
      <c r="S26">
        <f t="shared" si="1"/>
        <v>3.8152003072825669</v>
      </c>
      <c r="T26">
        <f t="shared" si="4"/>
        <v>29.90080479676578</v>
      </c>
      <c r="V26" s="15">
        <v>29.852777</v>
      </c>
    </row>
    <row r="27" spans="3:22" x14ac:dyDescent="0.25">
      <c r="C27" s="19">
        <v>2029</v>
      </c>
      <c r="D27" s="20">
        <v>22.7668</v>
      </c>
      <c r="E27" s="20">
        <v>16.425370999999998</v>
      </c>
      <c r="F27" s="20">
        <v>22.720831</v>
      </c>
      <c r="G27" s="20">
        <v>5.6439170000000001</v>
      </c>
      <c r="H27" s="20">
        <v>23.067326999999999</v>
      </c>
      <c r="I27" s="20">
        <v>11.842731000000001</v>
      </c>
      <c r="K27" s="15">
        <v>70.067909</v>
      </c>
      <c r="L27">
        <f t="shared" si="2"/>
        <v>12.377995487022886</v>
      </c>
      <c r="N27">
        <v>1.657689</v>
      </c>
      <c r="O27">
        <f t="shared" si="3"/>
        <v>19.59553560371517</v>
      </c>
      <c r="P27" s="24"/>
      <c r="Q27" s="24"/>
      <c r="R27">
        <f t="shared" si="0"/>
        <v>3.2228322006016163E-2</v>
      </c>
      <c r="S27">
        <f t="shared" si="1"/>
        <v>3.7540822819106645</v>
      </c>
      <c r="T27">
        <f t="shared" si="4"/>
        <v>29.421805530928889</v>
      </c>
      <c r="V27" s="16">
        <v>29.694433</v>
      </c>
    </row>
    <row r="28" spans="3:22" x14ac:dyDescent="0.25">
      <c r="C28" s="17">
        <v>2028</v>
      </c>
      <c r="D28" s="18">
        <v>22.559709999999999</v>
      </c>
      <c r="E28" s="18">
        <v>16.214652999999998</v>
      </c>
      <c r="F28" s="18">
        <v>22.424955000000001</v>
      </c>
      <c r="G28" s="18">
        <v>5.6320800000000002</v>
      </c>
      <c r="H28" s="18">
        <v>22.825673999999999</v>
      </c>
      <c r="I28" s="18">
        <v>11.536975999999999</v>
      </c>
      <c r="K28" s="16">
        <v>68.532477999999998</v>
      </c>
      <c r="L28">
        <f t="shared" si="2"/>
        <v>12.106750658115047</v>
      </c>
      <c r="N28">
        <v>1.6226480000000001</v>
      </c>
      <c r="O28">
        <f t="shared" si="3"/>
        <v>19.181316070925977</v>
      </c>
      <c r="P28" s="24"/>
      <c r="Q28" s="24"/>
      <c r="R28">
        <f t="shared" si="0"/>
        <v>2.2839028683975873E-2</v>
      </c>
      <c r="S28">
        <f t="shared" si="1"/>
        <v>3.7199346239279492</v>
      </c>
      <c r="T28">
        <f t="shared" si="4"/>
        <v>29.154180668963214</v>
      </c>
      <c r="V28" s="15">
        <v>29.642439</v>
      </c>
    </row>
    <row r="29" spans="3:22" x14ac:dyDescent="0.25">
      <c r="C29" s="19">
        <v>2027</v>
      </c>
      <c r="D29" s="20">
        <v>22.215661999999998</v>
      </c>
      <c r="E29" s="20">
        <v>15.739540999999999</v>
      </c>
      <c r="F29" s="20">
        <v>22.312280999999999</v>
      </c>
      <c r="G29" s="20">
        <v>5.5522840000000002</v>
      </c>
      <c r="H29" s="20">
        <v>22.424021</v>
      </c>
      <c r="I29" s="20">
        <v>11.210336</v>
      </c>
      <c r="K29" s="15">
        <v>67.774688999999995</v>
      </c>
      <c r="L29">
        <f t="shared" si="2"/>
        <v>11.97288183063062</v>
      </c>
      <c r="N29">
        <v>1.5641039999999999</v>
      </c>
      <c r="O29">
        <f t="shared" si="3"/>
        <v>18.489267661131436</v>
      </c>
      <c r="P29" s="24"/>
      <c r="Q29" s="24"/>
      <c r="R29">
        <f t="shared" si="0"/>
        <v>7.2401702704295396E-3</v>
      </c>
      <c r="S29">
        <f t="shared" si="1"/>
        <v>3.6632035725317578</v>
      </c>
      <c r="T29">
        <f t="shared" si="4"/>
        <v>28.709563360017508</v>
      </c>
      <c r="V29" s="16">
        <v>29.567022000000001</v>
      </c>
    </row>
    <row r="30" spans="3:22" x14ac:dyDescent="0.25">
      <c r="C30" s="17">
        <v>2026</v>
      </c>
      <c r="D30" s="18">
        <v>22.167186999999998</v>
      </c>
      <c r="E30" s="18">
        <v>15.71048</v>
      </c>
      <c r="F30" s="18">
        <v>22.043116000000001</v>
      </c>
      <c r="G30" s="18">
        <v>5.4027200000000004</v>
      </c>
      <c r="H30" s="18">
        <v>21.841379</v>
      </c>
      <c r="I30" s="18">
        <v>10.457724000000001</v>
      </c>
      <c r="K30" s="16">
        <v>66.193848000000003</v>
      </c>
      <c r="L30">
        <f t="shared" si="2"/>
        <v>11.693615001593368</v>
      </c>
      <c r="N30">
        <v>1.518432</v>
      </c>
      <c r="O30">
        <f t="shared" si="3"/>
        <v>17.949379116239797</v>
      </c>
      <c r="P30" s="24"/>
      <c r="Q30" s="24"/>
      <c r="R30">
        <f t="shared" si="0"/>
        <v>5.0423529263477432E-3</v>
      </c>
      <c r="S30">
        <f t="shared" si="1"/>
        <v>3.6552103921719521</v>
      </c>
      <c r="T30">
        <f t="shared" si="4"/>
        <v>28.646918542866576</v>
      </c>
      <c r="V30" s="15">
        <v>29.472882999999999</v>
      </c>
    </row>
    <row r="31" spans="3:22" x14ac:dyDescent="0.25">
      <c r="C31" s="19">
        <v>2025</v>
      </c>
      <c r="D31" s="20">
        <v>21.766514000000001</v>
      </c>
      <c r="E31" s="20">
        <v>15.254274000000001</v>
      </c>
      <c r="F31" s="20">
        <v>21.857471</v>
      </c>
      <c r="G31" s="20">
        <v>5.198734</v>
      </c>
      <c r="H31" s="20">
        <v>20.967055999999999</v>
      </c>
      <c r="I31" s="20">
        <v>9.8769209999999994</v>
      </c>
      <c r="K31" s="15">
        <v>64.557952999999998</v>
      </c>
      <c r="L31">
        <f t="shared" si="2"/>
        <v>11.404622491095539</v>
      </c>
      <c r="N31">
        <v>1.5032319999999999</v>
      </c>
      <c r="O31">
        <f t="shared" si="3"/>
        <v>17.76969997185477</v>
      </c>
      <c r="P31" s="24"/>
      <c r="Q31" s="24"/>
      <c r="R31">
        <f t="shared" si="0"/>
        <v>-1.3123837248077913E-2</v>
      </c>
      <c r="S31">
        <f t="shared" si="1"/>
        <v>3.5891422837799087</v>
      </c>
      <c r="T31">
        <f t="shared" si="4"/>
        <v>28.129124075155097</v>
      </c>
      <c r="V31" s="16">
        <v>29.460825</v>
      </c>
    </row>
    <row r="32" spans="3:22" x14ac:dyDescent="0.25">
      <c r="C32" s="17">
        <v>2024</v>
      </c>
      <c r="D32" s="18">
        <v>21.769124999999999</v>
      </c>
      <c r="E32" s="18">
        <v>15.181978000000001</v>
      </c>
      <c r="F32" s="18">
        <v>21.607965</v>
      </c>
      <c r="G32" s="18">
        <v>4.9797479999999998</v>
      </c>
      <c r="H32" s="18">
        <v>20.115549000000001</v>
      </c>
      <c r="I32" s="18">
        <v>9.5545159999999996</v>
      </c>
      <c r="K32" s="16">
        <v>63.003368000000002</v>
      </c>
      <c r="L32">
        <f t="shared" si="2"/>
        <v>11.129993971580372</v>
      </c>
      <c r="N32">
        <v>1.453668</v>
      </c>
      <c r="O32">
        <f t="shared" si="3"/>
        <v>17.183804109203489</v>
      </c>
      <c r="P32" s="24"/>
      <c r="Q32" s="24"/>
      <c r="R32">
        <f t="shared" si="0"/>
        <v>-1.300545661712601E-2</v>
      </c>
      <c r="S32">
        <f t="shared" si="1"/>
        <v>3.58957281898196</v>
      </c>
      <c r="T32">
        <f t="shared" si="4"/>
        <v>28.132498301407413</v>
      </c>
      <c r="V32" s="15">
        <v>29.398705</v>
      </c>
    </row>
    <row r="33" spans="3:22" x14ac:dyDescent="0.25">
      <c r="C33" s="19">
        <v>2023</v>
      </c>
      <c r="D33" s="20">
        <v>21.507311000000001</v>
      </c>
      <c r="E33" s="20">
        <v>14.784328</v>
      </c>
      <c r="F33" s="20">
        <v>21.894269999999999</v>
      </c>
      <c r="G33" s="20">
        <v>4.8686489999999996</v>
      </c>
      <c r="H33" s="20">
        <v>19.477640000000001</v>
      </c>
      <c r="I33" s="20">
        <v>9.1834290000000003</v>
      </c>
      <c r="K33" s="15">
        <v>60.805594999999997</v>
      </c>
      <c r="L33">
        <f t="shared" si="2"/>
        <v>10.74174170797278</v>
      </c>
      <c r="N33">
        <v>1.4606079999999999</v>
      </c>
      <c r="O33">
        <f t="shared" si="3"/>
        <v>17.265841823810863</v>
      </c>
      <c r="P33" s="24"/>
      <c r="Q33" s="24"/>
      <c r="R33">
        <f t="shared" si="0"/>
        <v>-2.4875891895587657E-2</v>
      </c>
      <c r="S33">
        <f t="shared" si="1"/>
        <v>3.5464015652899104</v>
      </c>
      <c r="T33">
        <f t="shared" si="4"/>
        <v>27.794152965511518</v>
      </c>
      <c r="V33" s="16">
        <v>29.313385</v>
      </c>
    </row>
    <row r="34" spans="3:22" x14ac:dyDescent="0.25">
      <c r="C34" s="17">
        <v>2022</v>
      </c>
      <c r="D34" s="18">
        <v>21.509706000000001</v>
      </c>
      <c r="E34" s="18">
        <v>14.677915</v>
      </c>
      <c r="F34" s="18">
        <v>21.978165000000001</v>
      </c>
      <c r="G34" s="18">
        <v>4.8332069999999998</v>
      </c>
      <c r="H34" s="18">
        <v>18.891821</v>
      </c>
      <c r="I34" s="18">
        <v>10.173702</v>
      </c>
      <c r="K34" s="16">
        <v>59.639107000000003</v>
      </c>
      <c r="L34">
        <f t="shared" si="2"/>
        <v>10.535673289409495</v>
      </c>
      <c r="N34">
        <v>1.474135</v>
      </c>
      <c r="O34">
        <f t="shared" si="3"/>
        <v>17.425744441317196</v>
      </c>
      <c r="P34" s="24"/>
      <c r="Q34" s="24"/>
      <c r="R34">
        <f t="shared" si="0"/>
        <v>-2.4767304530160617E-2</v>
      </c>
      <c r="S34">
        <f t="shared" si="1"/>
        <v>3.546796483638786</v>
      </c>
      <c r="T34">
        <f t="shared" si="4"/>
        <v>27.797248052403248</v>
      </c>
      <c r="V34" s="15">
        <v>29.319500000000001</v>
      </c>
    </row>
    <row r="35" spans="3:22" x14ac:dyDescent="0.25">
      <c r="C35" s="19">
        <v>2021</v>
      </c>
      <c r="D35" s="20">
        <v>21.307634</v>
      </c>
      <c r="E35" s="20">
        <v>14.469915</v>
      </c>
      <c r="F35" s="20">
        <v>21.968945999999999</v>
      </c>
      <c r="G35" s="20">
        <v>4.8476780000000002</v>
      </c>
      <c r="H35" s="20">
        <v>18.164116</v>
      </c>
      <c r="I35" s="20">
        <v>10.271381</v>
      </c>
      <c r="K35" s="15">
        <v>58.231895000000002</v>
      </c>
      <c r="L35">
        <f t="shared" si="2"/>
        <v>10.287079260646848</v>
      </c>
      <c r="N35">
        <v>1.4028890000000001</v>
      </c>
      <c r="O35">
        <f t="shared" si="3"/>
        <v>16.583545735997749</v>
      </c>
      <c r="P35" s="24"/>
      <c r="Q35" s="24"/>
      <c r="R35">
        <f t="shared" si="0"/>
        <v>-3.3929085785514942E-2</v>
      </c>
      <c r="S35">
        <f t="shared" si="1"/>
        <v>3.513476257921063</v>
      </c>
      <c r="T35">
        <f t="shared" si="4"/>
        <v>27.536108011323876</v>
      </c>
      <c r="V35" s="16">
        <v>29.242495999999999</v>
      </c>
    </row>
    <row r="36" spans="3:22" x14ac:dyDescent="0.25">
      <c r="C36" s="17">
        <v>2020</v>
      </c>
      <c r="D36" s="18">
        <v>21.332649</v>
      </c>
      <c r="E36" s="18">
        <v>14.449450000000001</v>
      </c>
      <c r="F36" s="18">
        <v>21.94087</v>
      </c>
      <c r="G36" s="18">
        <v>4.7607179999999998</v>
      </c>
      <c r="H36" s="18">
        <v>17.795781999999999</v>
      </c>
      <c r="I36" s="18">
        <v>10.19247</v>
      </c>
      <c r="K36" s="16">
        <v>53.136775999999998</v>
      </c>
      <c r="L36">
        <f t="shared" si="2"/>
        <v>9.3869901772428523</v>
      </c>
      <c r="N36">
        <v>1.3456490000000001</v>
      </c>
      <c r="O36">
        <f t="shared" si="3"/>
        <v>15.906911905432029</v>
      </c>
      <c r="P36" s="24"/>
      <c r="Q36" s="24"/>
      <c r="R36">
        <f>+(D36-$D$37)/$D$37</f>
        <v>-3.2794925891503478E-2</v>
      </c>
      <c r="S36">
        <f>+$S$37*(100%+R36)</f>
        <v>3.5176010522831165</v>
      </c>
      <c r="T36">
        <f t="shared" si="4"/>
        <v>27.56843519236628</v>
      </c>
      <c r="V36" s="15">
        <v>29.110025</v>
      </c>
    </row>
    <row r="37" spans="3:22" x14ac:dyDescent="0.25">
      <c r="C37" s="19">
        <v>2019</v>
      </c>
      <c r="D37" s="20">
        <v>22.055973000000002</v>
      </c>
      <c r="E37" s="20">
        <v>14.641048</v>
      </c>
      <c r="F37" s="20">
        <v>22.152425999999998</v>
      </c>
      <c r="G37" s="20">
        <v>5.0316960000000002</v>
      </c>
      <c r="H37" s="20">
        <v>18.517337999999999</v>
      </c>
      <c r="I37" s="20">
        <v>9.7503069999999994</v>
      </c>
      <c r="K37" s="15">
        <v>56.261001999999998</v>
      </c>
      <c r="L37">
        <f t="shared" si="2"/>
        <v>9.9389069659747591</v>
      </c>
      <c r="N37">
        <v>1.3820220000000001</v>
      </c>
      <c r="O37">
        <f t="shared" si="3"/>
        <v>16.336877005347596</v>
      </c>
      <c r="P37" s="24"/>
      <c r="Q37" s="24"/>
      <c r="S37">
        <f>0.8*4.54609</f>
        <v>3.6368720000000003</v>
      </c>
      <c r="T37">
        <f>+S37/$E$53</f>
        <v>28.503195372270948</v>
      </c>
      <c r="V37" s="16">
        <v>29.024152999999998</v>
      </c>
    </row>
    <row r="41" spans="3:22" x14ac:dyDescent="0.25">
      <c r="C41" s="21" t="s">
        <v>335</v>
      </c>
      <c r="G41" t="s">
        <v>397</v>
      </c>
    </row>
    <row r="42" spans="3:22" x14ac:dyDescent="0.25">
      <c r="D42" s="8" t="s">
        <v>346</v>
      </c>
      <c r="E42" t="s">
        <v>356</v>
      </c>
    </row>
    <row r="43" spans="3:22" x14ac:dyDescent="0.25">
      <c r="C43" t="s">
        <v>1</v>
      </c>
      <c r="D43">
        <v>4.62</v>
      </c>
      <c r="E43">
        <f>+D43/42</f>
        <v>0.11</v>
      </c>
    </row>
    <row r="44" spans="3:22" x14ac:dyDescent="0.25">
      <c r="C44" t="s">
        <v>336</v>
      </c>
      <c r="D44">
        <v>5.0540000000000003</v>
      </c>
      <c r="E44">
        <f t="shared" ref="E44:E54" si="5">+D44/42</f>
        <v>0.12033333333333333</v>
      </c>
    </row>
    <row r="45" spans="3:22" x14ac:dyDescent="0.25">
      <c r="C45" t="s">
        <v>337</v>
      </c>
      <c r="D45">
        <v>5.2220000000000004</v>
      </c>
      <c r="E45">
        <f t="shared" si="5"/>
        <v>0.12433333333333334</v>
      </c>
    </row>
    <row r="46" spans="3:22" x14ac:dyDescent="0.25">
      <c r="C46" t="s">
        <v>338</v>
      </c>
      <c r="D46">
        <v>5.67</v>
      </c>
      <c r="E46">
        <f t="shared" si="5"/>
        <v>0.13500000000000001</v>
      </c>
    </row>
    <row r="47" spans="3:22" x14ac:dyDescent="0.25">
      <c r="C47" t="s">
        <v>340</v>
      </c>
      <c r="D47">
        <v>5.8170000000000002</v>
      </c>
      <c r="E47">
        <f t="shared" si="5"/>
        <v>0.13850000000000001</v>
      </c>
    </row>
    <row r="48" spans="3:22" x14ac:dyDescent="0.25">
      <c r="C48" t="s">
        <v>341</v>
      </c>
      <c r="D48">
        <v>5.7779999999999996</v>
      </c>
      <c r="E48">
        <f t="shared" si="5"/>
        <v>0.13757142857142857</v>
      </c>
    </row>
    <row r="49" spans="3:5" x14ac:dyDescent="0.25">
      <c r="C49" t="s">
        <v>342</v>
      </c>
      <c r="D49">
        <v>5.048</v>
      </c>
      <c r="E49">
        <f t="shared" si="5"/>
        <v>0.12019047619047619</v>
      </c>
    </row>
    <row r="50" spans="3:5" x14ac:dyDescent="0.25">
      <c r="C50" t="s">
        <v>343</v>
      </c>
      <c r="D50">
        <v>5.7229999999999999</v>
      </c>
      <c r="E50">
        <f t="shared" si="5"/>
        <v>0.13626190476190475</v>
      </c>
    </row>
    <row r="51" spans="3:5" x14ac:dyDescent="0.25">
      <c r="C51" t="s">
        <v>345</v>
      </c>
      <c r="D51">
        <v>6.1310000000000002</v>
      </c>
      <c r="E51">
        <f t="shared" si="5"/>
        <v>0.14597619047619048</v>
      </c>
    </row>
    <row r="52" spans="3:5" x14ac:dyDescent="0.25">
      <c r="C52" t="s">
        <v>344</v>
      </c>
      <c r="D52">
        <v>5.5620000000000003</v>
      </c>
      <c r="E52">
        <f t="shared" si="5"/>
        <v>0.13242857142857142</v>
      </c>
    </row>
    <row r="53" spans="3:5" x14ac:dyDescent="0.25">
      <c r="C53" t="s">
        <v>349</v>
      </c>
      <c r="D53">
        <v>5.359</v>
      </c>
      <c r="E53">
        <f t="shared" si="5"/>
        <v>0.12759523809523809</v>
      </c>
    </row>
    <row r="54" spans="3:5" x14ac:dyDescent="0.25">
      <c r="C54" t="s">
        <v>339</v>
      </c>
      <c r="D54">
        <v>3.5529999999999999</v>
      </c>
      <c r="E54">
        <f t="shared" si="5"/>
        <v>8.4595238095238098E-2</v>
      </c>
    </row>
    <row r="56" spans="3:5" x14ac:dyDescent="0.25">
      <c r="C56" t="s">
        <v>347</v>
      </c>
      <c r="D56">
        <v>323.60000000000002</v>
      </c>
      <c r="E56" t="s">
        <v>348</v>
      </c>
    </row>
    <row r="58" spans="3:5" x14ac:dyDescent="0.25">
      <c r="C58" t="s">
        <v>350</v>
      </c>
      <c r="D58">
        <v>5.2480000000000002</v>
      </c>
      <c r="E58" t="s">
        <v>346</v>
      </c>
    </row>
    <row r="59" spans="3:5" x14ac:dyDescent="0.25">
      <c r="C59" t="s">
        <v>351</v>
      </c>
      <c r="D59">
        <v>5.2480000000000002</v>
      </c>
      <c r="E59" t="s">
        <v>346</v>
      </c>
    </row>
    <row r="62" spans="3:5" x14ac:dyDescent="0.25">
      <c r="C62" t="s">
        <v>352</v>
      </c>
      <c r="D62">
        <v>41.4</v>
      </c>
      <c r="E62" t="s">
        <v>353</v>
      </c>
    </row>
    <row r="63" spans="3:5" x14ac:dyDescent="0.25">
      <c r="C63" t="s">
        <v>352</v>
      </c>
      <c r="D63">
        <f>141.5/(131.5+D62)</f>
        <v>0.81839213418160783</v>
      </c>
    </row>
    <row r="64" spans="3:5" x14ac:dyDescent="0.25">
      <c r="C64" t="s">
        <v>354</v>
      </c>
      <c r="D64" s="22">
        <f>+D63*(7.801796-1.3213*D63*D63)</f>
        <v>5.6606830300963775</v>
      </c>
      <c r="E64" t="s">
        <v>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FF27-2D42-47A8-8EBC-369F44A62FBA}">
  <dimension ref="C1:S36"/>
  <sheetViews>
    <sheetView tabSelected="1" topLeftCell="A19" workbookViewId="0">
      <selection activeCell="P6" sqref="P6:P36"/>
    </sheetView>
  </sheetViews>
  <sheetFormatPr baseColWidth="10" defaultRowHeight="15" x14ac:dyDescent="0.25"/>
  <sheetData>
    <row r="1" spans="3:19" x14ac:dyDescent="0.25">
      <c r="O1" s="25">
        <v>947817100</v>
      </c>
      <c r="P1" t="s">
        <v>409</v>
      </c>
      <c r="R1" s="25">
        <f>O1*1000</f>
        <v>947817100000</v>
      </c>
      <c r="S1" t="s">
        <v>409</v>
      </c>
    </row>
    <row r="2" spans="3:19" x14ac:dyDescent="0.25">
      <c r="G2">
        <v>947817</v>
      </c>
      <c r="H2" t="s">
        <v>407</v>
      </c>
      <c r="I2">
        <v>1.0550559865459262E-6</v>
      </c>
      <c r="J2" t="s">
        <v>408</v>
      </c>
    </row>
    <row r="3" spans="3:19" x14ac:dyDescent="0.25">
      <c r="C3" t="s">
        <v>403</v>
      </c>
      <c r="P3" t="s">
        <v>406</v>
      </c>
    </row>
    <row r="4" spans="3:19" x14ac:dyDescent="0.25">
      <c r="C4" s="14" t="s">
        <v>43</v>
      </c>
      <c r="D4" s="15" t="s">
        <v>289</v>
      </c>
      <c r="E4" s="15" t="s">
        <v>290</v>
      </c>
      <c r="F4" s="15" t="s">
        <v>291</v>
      </c>
      <c r="G4" s="15" t="s">
        <v>292</v>
      </c>
      <c r="H4" s="15" t="s">
        <v>293</v>
      </c>
      <c r="I4" s="15" t="s">
        <v>294</v>
      </c>
      <c r="J4" s="15" t="s">
        <v>295</v>
      </c>
      <c r="K4" s="15" t="s">
        <v>339</v>
      </c>
      <c r="L4" s="15" t="s">
        <v>349</v>
      </c>
      <c r="M4" t="s">
        <v>402</v>
      </c>
    </row>
    <row r="5" spans="3:19" x14ac:dyDescent="0.25">
      <c r="C5" s="19">
        <v>2019</v>
      </c>
      <c r="D5" s="20">
        <v>22.055973000000002</v>
      </c>
      <c r="E5" s="20">
        <v>14.641048</v>
      </c>
      <c r="F5" s="20">
        <v>22.152425999999998</v>
      </c>
      <c r="G5" s="20">
        <v>5.0316960000000002</v>
      </c>
      <c r="H5" s="20">
        <v>18.517337999999999</v>
      </c>
      <c r="I5" s="20">
        <v>9.7503069999999994</v>
      </c>
      <c r="J5">
        <v>9.9389069659747591</v>
      </c>
      <c r="K5">
        <v>16.336877005347596</v>
      </c>
      <c r="L5">
        <v>28.503195372270948</v>
      </c>
      <c r="M5" s="15">
        <v>30.454449</v>
      </c>
      <c r="O5">
        <f>+M5*$G$2/1000000</f>
        <v>28.865244487832999</v>
      </c>
      <c r="P5" s="25"/>
    </row>
    <row r="6" spans="3:19" x14ac:dyDescent="0.25">
      <c r="C6" s="17">
        <v>2020</v>
      </c>
      <c r="D6" s="18">
        <v>21.332649</v>
      </c>
      <c r="E6" s="18">
        <v>14.449450000000001</v>
      </c>
      <c r="F6" s="18">
        <v>21.94087</v>
      </c>
      <c r="G6" s="18">
        <v>4.7607179999999998</v>
      </c>
      <c r="H6" s="18">
        <v>17.795781999999999</v>
      </c>
      <c r="I6" s="18">
        <v>10.19247</v>
      </c>
      <c r="J6">
        <v>9.3869901772428523</v>
      </c>
      <c r="K6">
        <v>15.906911905432029</v>
      </c>
      <c r="L6">
        <v>27.56843519236628</v>
      </c>
      <c r="M6" s="16">
        <v>29.931808</v>
      </c>
      <c r="O6">
        <f t="shared" ref="O6:O36" si="0">+M6*$G$2/1000000</f>
        <v>28.369876463135999</v>
      </c>
      <c r="P6" s="26">
        <f>+(O6-O5)/O5</f>
        <v>-1.716140062163006E-2</v>
      </c>
    </row>
    <row r="7" spans="3:19" x14ac:dyDescent="0.25">
      <c r="C7" s="19">
        <v>2021</v>
      </c>
      <c r="D7" s="20">
        <v>21.307634</v>
      </c>
      <c r="E7" s="20">
        <v>14.469915</v>
      </c>
      <c r="F7" s="20">
        <v>21.968945999999999</v>
      </c>
      <c r="G7" s="20">
        <v>4.8476780000000002</v>
      </c>
      <c r="H7" s="20">
        <v>18.164116</v>
      </c>
      <c r="I7" s="20">
        <v>10.271381</v>
      </c>
      <c r="J7">
        <v>10.287079260646848</v>
      </c>
      <c r="K7">
        <v>16.583545735997749</v>
      </c>
      <c r="L7">
        <v>27.536108011323876</v>
      </c>
      <c r="M7" s="15">
        <v>29.732624000000001</v>
      </c>
      <c r="O7">
        <f t="shared" si="0"/>
        <v>28.181086481808002</v>
      </c>
      <c r="P7" s="26">
        <f t="shared" ref="P7:P36" si="1">+(O7-O6)/O6</f>
        <v>-6.6545930001955219E-3</v>
      </c>
    </row>
    <row r="8" spans="3:19" x14ac:dyDescent="0.25">
      <c r="C8" s="17">
        <v>2022</v>
      </c>
      <c r="D8" s="18">
        <v>21.509706000000001</v>
      </c>
      <c r="E8" s="18">
        <v>14.677915</v>
      </c>
      <c r="F8" s="18">
        <v>21.978165000000001</v>
      </c>
      <c r="G8" s="18">
        <v>4.8332069999999998</v>
      </c>
      <c r="H8" s="18">
        <v>18.891821</v>
      </c>
      <c r="I8" s="18">
        <v>10.173702</v>
      </c>
      <c r="J8">
        <v>10.535673289409495</v>
      </c>
      <c r="K8">
        <v>17.425744441317196</v>
      </c>
      <c r="L8">
        <v>27.797248052403248</v>
      </c>
      <c r="M8" s="16">
        <v>29.657565999999999</v>
      </c>
      <c r="O8">
        <f t="shared" si="0"/>
        <v>28.109945233422</v>
      </c>
      <c r="P8" s="26">
        <f t="shared" si="1"/>
        <v>-2.5244324214372216E-3</v>
      </c>
    </row>
    <row r="9" spans="3:19" x14ac:dyDescent="0.25">
      <c r="C9" s="19">
        <v>2023</v>
      </c>
      <c r="D9" s="20">
        <v>21.507311000000001</v>
      </c>
      <c r="E9" s="20">
        <v>14.784328</v>
      </c>
      <c r="F9" s="20">
        <v>21.894269999999999</v>
      </c>
      <c r="G9" s="20">
        <v>4.8686489999999996</v>
      </c>
      <c r="H9" s="20">
        <v>19.477640000000001</v>
      </c>
      <c r="I9" s="20">
        <v>9.1834290000000003</v>
      </c>
      <c r="J9">
        <v>10.74174170797278</v>
      </c>
      <c r="K9">
        <v>17.265841823810863</v>
      </c>
      <c r="L9">
        <v>27.794152965511518</v>
      </c>
      <c r="M9" s="15">
        <v>29.663188999999999</v>
      </c>
      <c r="O9">
        <f t="shared" si="0"/>
        <v>28.115274808412998</v>
      </c>
      <c r="P9" s="26">
        <f t="shared" si="1"/>
        <v>1.8959748753483098E-4</v>
      </c>
    </row>
    <row r="10" spans="3:19" x14ac:dyDescent="0.25">
      <c r="C10" s="17">
        <v>2024</v>
      </c>
      <c r="D10" s="18">
        <v>21.769124999999999</v>
      </c>
      <c r="E10" s="18">
        <v>15.181978000000001</v>
      </c>
      <c r="F10" s="18">
        <v>21.607965</v>
      </c>
      <c r="G10" s="18">
        <v>4.9797479999999998</v>
      </c>
      <c r="H10" s="18">
        <v>20.115549000000001</v>
      </c>
      <c r="I10" s="18">
        <v>9.5545159999999996</v>
      </c>
      <c r="J10">
        <v>11.129993971580372</v>
      </c>
      <c r="K10">
        <v>17.183804109203489</v>
      </c>
      <c r="L10">
        <v>28.132498301407413</v>
      </c>
      <c r="M10" s="16">
        <v>29.849364999999999</v>
      </c>
      <c r="O10">
        <f t="shared" si="0"/>
        <v>28.291735586204997</v>
      </c>
      <c r="P10" s="26">
        <f t="shared" si="1"/>
        <v>6.2763312467853122E-3</v>
      </c>
    </row>
    <row r="11" spans="3:19" x14ac:dyDescent="0.25">
      <c r="C11" s="19">
        <v>2025</v>
      </c>
      <c r="D11" s="20">
        <v>21.766514000000001</v>
      </c>
      <c r="E11" s="20">
        <v>15.254274000000001</v>
      </c>
      <c r="F11" s="20">
        <v>21.857471</v>
      </c>
      <c r="G11" s="20">
        <v>5.198734</v>
      </c>
      <c r="H11" s="20">
        <v>20.967055999999999</v>
      </c>
      <c r="I11" s="20">
        <v>9.8769209999999994</v>
      </c>
      <c r="J11">
        <v>11.404622491095539</v>
      </c>
      <c r="K11">
        <v>17.76969997185477</v>
      </c>
      <c r="L11">
        <v>28.129124075155097</v>
      </c>
      <c r="M11" s="15">
        <v>30.250845000000002</v>
      </c>
      <c r="O11">
        <f t="shared" si="0"/>
        <v>28.672265155365</v>
      </c>
      <c r="P11" s="26">
        <f t="shared" si="1"/>
        <v>1.3450202374489505E-2</v>
      </c>
    </row>
    <row r="12" spans="3:19" x14ac:dyDescent="0.25">
      <c r="C12" s="17">
        <v>2026</v>
      </c>
      <c r="D12" s="18">
        <v>22.167186999999998</v>
      </c>
      <c r="E12" s="18">
        <v>15.71048</v>
      </c>
      <c r="F12" s="18">
        <v>22.043116000000001</v>
      </c>
      <c r="G12" s="18">
        <v>5.4027200000000004</v>
      </c>
      <c r="H12" s="18">
        <v>21.841379</v>
      </c>
      <c r="I12" s="18">
        <v>10.457724000000001</v>
      </c>
      <c r="J12">
        <v>11.693615001593368</v>
      </c>
      <c r="K12">
        <v>17.949379116239797</v>
      </c>
      <c r="L12">
        <v>28.646918542866576</v>
      </c>
      <c r="M12" s="16">
        <v>30.593702</v>
      </c>
      <c r="O12">
        <f t="shared" si="0"/>
        <v>28.997230848533999</v>
      </c>
      <c r="P12" s="26">
        <f t="shared" si="1"/>
        <v>1.1333799105446419E-2</v>
      </c>
    </row>
    <row r="13" spans="3:19" x14ac:dyDescent="0.25">
      <c r="C13" s="19">
        <v>2027</v>
      </c>
      <c r="D13" s="20">
        <v>22.215661999999998</v>
      </c>
      <c r="E13" s="20">
        <v>15.739540999999999</v>
      </c>
      <c r="F13" s="20">
        <v>22.312280999999999</v>
      </c>
      <c r="G13" s="20">
        <v>5.5522840000000002</v>
      </c>
      <c r="H13" s="20">
        <v>22.424021</v>
      </c>
      <c r="I13" s="20">
        <v>11.210336</v>
      </c>
      <c r="J13">
        <v>11.97288183063062</v>
      </c>
      <c r="K13">
        <v>18.489267661131436</v>
      </c>
      <c r="L13">
        <v>28.709563360017508</v>
      </c>
      <c r="M13" s="15">
        <v>30.753353000000001</v>
      </c>
      <c r="O13">
        <f t="shared" si="0"/>
        <v>29.148550780400999</v>
      </c>
      <c r="P13" s="26">
        <f t="shared" si="1"/>
        <v>5.218426982128559E-3</v>
      </c>
    </row>
    <row r="14" spans="3:19" x14ac:dyDescent="0.25">
      <c r="C14" s="17">
        <v>2028</v>
      </c>
      <c r="D14" s="18">
        <v>22.559709999999999</v>
      </c>
      <c r="E14" s="18">
        <v>16.214652999999998</v>
      </c>
      <c r="F14" s="18">
        <v>22.424955000000001</v>
      </c>
      <c r="G14" s="18">
        <v>5.6320800000000002</v>
      </c>
      <c r="H14" s="18">
        <v>22.825673999999999</v>
      </c>
      <c r="I14" s="18">
        <v>11.536975999999999</v>
      </c>
      <c r="J14">
        <v>12.106750658115047</v>
      </c>
      <c r="K14">
        <v>19.181316070925977</v>
      </c>
      <c r="L14">
        <v>29.154180668963214</v>
      </c>
      <c r="M14" s="16">
        <v>30.631550000000001</v>
      </c>
      <c r="O14">
        <f t="shared" si="0"/>
        <v>29.033103826350001</v>
      </c>
      <c r="P14" s="26">
        <f t="shared" si="1"/>
        <v>-3.9606412998282985E-3</v>
      </c>
    </row>
    <row r="15" spans="3:19" x14ac:dyDescent="0.25">
      <c r="C15" s="19">
        <v>2029</v>
      </c>
      <c r="D15" s="20">
        <v>22.7668</v>
      </c>
      <c r="E15" s="20">
        <v>16.425370999999998</v>
      </c>
      <c r="F15" s="20">
        <v>22.720831</v>
      </c>
      <c r="G15" s="20">
        <v>5.6439170000000001</v>
      </c>
      <c r="H15" s="20">
        <v>23.067326999999999</v>
      </c>
      <c r="I15" s="20">
        <v>11.842731000000001</v>
      </c>
      <c r="J15">
        <v>12.377995487022886</v>
      </c>
      <c r="K15">
        <v>19.59553560371517</v>
      </c>
      <c r="L15">
        <v>29.421805530928889</v>
      </c>
      <c r="M15" s="15">
        <v>30.452465</v>
      </c>
      <c r="O15">
        <f t="shared" si="0"/>
        <v>28.863364018904999</v>
      </c>
      <c r="P15" s="26">
        <f t="shared" si="1"/>
        <v>-5.8464230507434805E-3</v>
      </c>
    </row>
    <row r="16" spans="3:19" x14ac:dyDescent="0.25">
      <c r="C16" s="17">
        <v>2030</v>
      </c>
      <c r="D16" s="18">
        <v>23.137453000000001</v>
      </c>
      <c r="E16" s="18">
        <v>16.664819999999999</v>
      </c>
      <c r="F16" s="18">
        <v>23.424423000000001</v>
      </c>
      <c r="G16" s="18">
        <v>5.6790589999999996</v>
      </c>
      <c r="H16" s="18">
        <v>23.235030999999999</v>
      </c>
      <c r="I16" s="18">
        <v>11.37082</v>
      </c>
      <c r="J16">
        <v>12.602511149398413</v>
      </c>
      <c r="K16">
        <v>20.679272727272728</v>
      </c>
      <c r="L16">
        <v>29.90080479676578</v>
      </c>
      <c r="M16" s="16">
        <v>30.394573000000001</v>
      </c>
      <c r="O16">
        <f t="shared" si="0"/>
        <v>28.808492997140998</v>
      </c>
      <c r="P16" s="26">
        <f t="shared" si="1"/>
        <v>-1.901061211300982E-3</v>
      </c>
    </row>
    <row r="17" spans="3:16" x14ac:dyDescent="0.25">
      <c r="C17" s="19">
        <v>2031</v>
      </c>
      <c r="D17" s="20">
        <v>23.400127000000001</v>
      </c>
      <c r="E17" s="20">
        <v>17.012841999999999</v>
      </c>
      <c r="F17" s="20">
        <v>23.588041</v>
      </c>
      <c r="G17" s="20">
        <v>5.6373389999999999</v>
      </c>
      <c r="H17" s="20">
        <v>23.271035999999999</v>
      </c>
      <c r="I17" s="20">
        <v>11.605115</v>
      </c>
      <c r="J17">
        <v>12.89947849257279</v>
      </c>
      <c r="K17">
        <v>20.745623979735434</v>
      </c>
      <c r="L17">
        <v>30.240261520856617</v>
      </c>
      <c r="M17" s="15">
        <v>30.270491</v>
      </c>
      <c r="O17">
        <f t="shared" si="0"/>
        <v>28.690885968146997</v>
      </c>
      <c r="P17" s="26">
        <f t="shared" si="1"/>
        <v>-4.0823735210888312E-3</v>
      </c>
    </row>
    <row r="18" spans="3:16" x14ac:dyDescent="0.25">
      <c r="C18" s="17">
        <v>2032</v>
      </c>
      <c r="D18" s="18">
        <v>23.565245000000001</v>
      </c>
      <c r="E18" s="18">
        <v>17.187419999999999</v>
      </c>
      <c r="F18" s="18">
        <v>23.796983999999998</v>
      </c>
      <c r="G18" s="18">
        <v>5.6477459999999997</v>
      </c>
      <c r="H18" s="18">
        <v>23.351419</v>
      </c>
      <c r="I18" s="18">
        <v>11.676685000000001</v>
      </c>
      <c r="J18">
        <v>13.05019617018589</v>
      </c>
      <c r="K18">
        <v>20.815344216155363</v>
      </c>
      <c r="L18">
        <v>30.453645469661708</v>
      </c>
      <c r="M18" s="16">
        <v>30.131779000000002</v>
      </c>
      <c r="O18">
        <f t="shared" si="0"/>
        <v>28.559412376443003</v>
      </c>
      <c r="P18" s="26">
        <f t="shared" si="1"/>
        <v>-4.5824165851817093E-3</v>
      </c>
    </row>
    <row r="19" spans="3:16" x14ac:dyDescent="0.25">
      <c r="C19" s="19">
        <v>2033</v>
      </c>
      <c r="D19" s="20">
        <v>23.939878</v>
      </c>
      <c r="E19" s="20">
        <v>17.583839000000001</v>
      </c>
      <c r="F19" s="20">
        <v>24.220589</v>
      </c>
      <c r="G19" s="20">
        <v>5.7140750000000002</v>
      </c>
      <c r="H19" s="20">
        <v>23.62575</v>
      </c>
      <c r="I19" s="20">
        <v>11.933399</v>
      </c>
      <c r="J19">
        <v>13.528408425775462</v>
      </c>
      <c r="K19">
        <v>20.860866873065014</v>
      </c>
      <c r="L19">
        <v>30.937788136679849</v>
      </c>
      <c r="M19" s="15">
        <v>30.234314000000001</v>
      </c>
      <c r="O19">
        <f t="shared" si="0"/>
        <v>28.656596792538004</v>
      </c>
      <c r="P19" s="26">
        <f t="shared" si="1"/>
        <v>3.4028857041597392E-3</v>
      </c>
    </row>
    <row r="20" spans="3:16" x14ac:dyDescent="0.25">
      <c r="C20" s="17">
        <v>2034</v>
      </c>
      <c r="D20" s="18">
        <v>24.132757000000002</v>
      </c>
      <c r="E20" s="18">
        <v>17.868292</v>
      </c>
      <c r="F20" s="18">
        <v>24.608730000000001</v>
      </c>
      <c r="G20" s="18">
        <v>5.7420039999999997</v>
      </c>
      <c r="H20" s="18">
        <v>23.87743</v>
      </c>
      <c r="I20" s="18">
        <v>12.064242</v>
      </c>
      <c r="J20">
        <v>13.746138157938017</v>
      </c>
      <c r="K20">
        <v>20.756759358288768</v>
      </c>
      <c r="L20">
        <v>31.187047954880036</v>
      </c>
      <c r="M20" s="16">
        <v>30.257355</v>
      </c>
      <c r="O20">
        <f t="shared" si="0"/>
        <v>28.678435444034999</v>
      </c>
      <c r="P20" s="26">
        <f t="shared" si="1"/>
        <v>7.6208112411597863E-4</v>
      </c>
    </row>
    <row r="21" spans="3:16" x14ac:dyDescent="0.25">
      <c r="C21" s="19">
        <v>2035</v>
      </c>
      <c r="D21" s="20">
        <v>24.353363000000002</v>
      </c>
      <c r="E21" s="20">
        <v>18.138349999999999</v>
      </c>
      <c r="F21" s="20">
        <v>24.865734</v>
      </c>
      <c r="G21" s="20">
        <v>5.739636</v>
      </c>
      <c r="H21" s="20">
        <v>24.152052000000001</v>
      </c>
      <c r="I21" s="20">
        <v>12.697660000000001</v>
      </c>
      <c r="J21">
        <v>14.018754906092827</v>
      </c>
      <c r="K21">
        <v>20.835061638052352</v>
      </c>
      <c r="L21">
        <v>31.472139703872259</v>
      </c>
      <c r="M21" s="15">
        <v>30.084644000000001</v>
      </c>
      <c r="O21">
        <f t="shared" si="0"/>
        <v>28.514737022148001</v>
      </c>
      <c r="P21" s="26">
        <f t="shared" si="1"/>
        <v>-5.7080666832906666E-3</v>
      </c>
    </row>
    <row r="22" spans="3:16" x14ac:dyDescent="0.25">
      <c r="C22" s="17">
        <v>2036</v>
      </c>
      <c r="D22" s="18">
        <v>24.599989000000001</v>
      </c>
      <c r="E22" s="18">
        <v>18.383088999999998</v>
      </c>
      <c r="F22" s="18">
        <v>25.162941</v>
      </c>
      <c r="G22" s="18">
        <v>5.7297529999999997</v>
      </c>
      <c r="H22" s="18">
        <v>24.470886</v>
      </c>
      <c r="I22" s="18">
        <v>13.116432</v>
      </c>
      <c r="J22">
        <v>14.383410900612422</v>
      </c>
      <c r="K22">
        <v>20.885974669293553</v>
      </c>
      <c r="L22">
        <v>31.79085740732074</v>
      </c>
      <c r="M22" s="16">
        <v>29.993071</v>
      </c>
      <c r="O22">
        <f t="shared" si="0"/>
        <v>28.427942576007002</v>
      </c>
      <c r="P22" s="26">
        <f t="shared" si="1"/>
        <v>-3.0438452254910849E-3</v>
      </c>
    </row>
    <row r="23" spans="3:16" x14ac:dyDescent="0.25">
      <c r="C23" s="19">
        <v>2037</v>
      </c>
      <c r="D23" s="20">
        <v>24.760366000000001</v>
      </c>
      <c r="E23" s="20">
        <v>18.624289999999998</v>
      </c>
      <c r="F23" s="20">
        <v>25.240604000000001</v>
      </c>
      <c r="G23" s="20">
        <v>5.7619749999999996</v>
      </c>
      <c r="H23" s="20">
        <v>24.818118999999999</v>
      </c>
      <c r="I23" s="20">
        <v>13.224297</v>
      </c>
      <c r="J23">
        <v>14.451363477705129</v>
      </c>
      <c r="K23">
        <v>20.979112299465239</v>
      </c>
      <c r="L23">
        <v>31.99811450562326</v>
      </c>
      <c r="M23" s="15">
        <v>29.893633000000001</v>
      </c>
      <c r="O23">
        <f t="shared" si="0"/>
        <v>28.333693549161001</v>
      </c>
      <c r="P23" s="26">
        <f t="shared" si="1"/>
        <v>-3.315365738973531E-3</v>
      </c>
    </row>
    <row r="24" spans="3:16" x14ac:dyDescent="0.25">
      <c r="C24" s="17">
        <v>2038</v>
      </c>
      <c r="D24" s="18">
        <v>24.966681000000001</v>
      </c>
      <c r="E24" s="18">
        <v>18.83005</v>
      </c>
      <c r="F24" s="18">
        <v>25.517137999999999</v>
      </c>
      <c r="G24" s="18">
        <v>5.7804820000000001</v>
      </c>
      <c r="H24" s="18">
        <v>25.156732999999999</v>
      </c>
      <c r="I24" s="18">
        <v>13.736769000000001</v>
      </c>
      <c r="J24">
        <v>14.722348267322275</v>
      </c>
      <c r="K24">
        <v>21.052343371798479</v>
      </c>
      <c r="L24">
        <v>32.264737825901626</v>
      </c>
      <c r="M24" s="16">
        <v>29.942001000000001</v>
      </c>
      <c r="O24">
        <f t="shared" si="0"/>
        <v>28.379537561817003</v>
      </c>
      <c r="P24" s="26">
        <f t="shared" si="1"/>
        <v>1.6180034056081918E-3</v>
      </c>
    </row>
    <row r="25" spans="3:16" x14ac:dyDescent="0.25">
      <c r="C25" s="19">
        <v>2039</v>
      </c>
      <c r="D25" s="20">
        <v>25.188585</v>
      </c>
      <c r="E25" s="20">
        <v>19.106794000000001</v>
      </c>
      <c r="F25" s="20">
        <v>25.858951999999999</v>
      </c>
      <c r="G25" s="20">
        <v>5.7848649999999999</v>
      </c>
      <c r="H25" s="20">
        <v>25.476082000000002</v>
      </c>
      <c r="I25" s="20">
        <v>13.914393</v>
      </c>
      <c r="J25">
        <v>14.97849385828558</v>
      </c>
      <c r="K25">
        <v>21.330976076555025</v>
      </c>
      <c r="L25">
        <v>32.551506995681095</v>
      </c>
      <c r="M25" s="15">
        <v>29.852777</v>
      </c>
      <c r="O25">
        <f t="shared" si="0"/>
        <v>28.294969537808999</v>
      </c>
      <c r="P25" s="26">
        <f t="shared" si="1"/>
        <v>-2.9798943631056504E-3</v>
      </c>
    </row>
    <row r="26" spans="3:16" x14ac:dyDescent="0.25">
      <c r="C26" s="17">
        <v>2040</v>
      </c>
      <c r="D26" s="18">
        <v>25.189914999999999</v>
      </c>
      <c r="E26" s="18">
        <v>19.197942999999999</v>
      </c>
      <c r="F26" s="18">
        <v>25.951355</v>
      </c>
      <c r="G26" s="18">
        <v>5.7817970000000001</v>
      </c>
      <c r="H26" s="18">
        <v>25.756554000000001</v>
      </c>
      <c r="I26" s="18">
        <v>14.113455</v>
      </c>
      <c r="J26">
        <v>15.146069572197943</v>
      </c>
      <c r="K26">
        <v>21.42243512524627</v>
      </c>
      <c r="L26">
        <v>32.553225770447689</v>
      </c>
      <c r="M26" s="16">
        <v>29.694433</v>
      </c>
      <c r="O26">
        <f t="shared" si="0"/>
        <v>28.144888402761001</v>
      </c>
      <c r="P26" s="26">
        <f t="shared" si="1"/>
        <v>-5.3041631604322003E-3</v>
      </c>
    </row>
    <row r="27" spans="3:16" x14ac:dyDescent="0.25">
      <c r="C27" s="19">
        <v>2041</v>
      </c>
      <c r="D27" s="20">
        <v>25.361546000000001</v>
      </c>
      <c r="E27" s="20">
        <v>19.450199000000001</v>
      </c>
      <c r="F27" s="20">
        <v>26.136623</v>
      </c>
      <c r="G27" s="20">
        <v>5.7831630000000001</v>
      </c>
      <c r="H27" s="20">
        <v>26.017603000000001</v>
      </c>
      <c r="I27" s="20">
        <v>14.229108</v>
      </c>
      <c r="J27">
        <v>15.324567642948036</v>
      </c>
      <c r="K27">
        <v>21.491599774838164</v>
      </c>
      <c r="L27">
        <v>32.775026546361701</v>
      </c>
      <c r="M27" s="15">
        <v>29.642439</v>
      </c>
      <c r="O27">
        <f t="shared" si="0"/>
        <v>28.095607605662998</v>
      </c>
      <c r="P27" s="26">
        <f t="shared" si="1"/>
        <v>-1.7509679339559479E-3</v>
      </c>
    </row>
    <row r="28" spans="3:16" x14ac:dyDescent="0.25">
      <c r="C28" s="17">
        <v>2042</v>
      </c>
      <c r="D28" s="18">
        <v>25.739941000000002</v>
      </c>
      <c r="E28" s="18">
        <v>19.834574</v>
      </c>
      <c r="F28" s="18">
        <v>26.539719000000002</v>
      </c>
      <c r="G28" s="18">
        <v>5.7969949999999999</v>
      </c>
      <c r="H28" s="18">
        <v>26.396612000000001</v>
      </c>
      <c r="I28" s="18">
        <v>14.283981000000001</v>
      </c>
      <c r="J28">
        <v>15.726956186501802</v>
      </c>
      <c r="K28">
        <v>21.928314663664509</v>
      </c>
      <c r="L28">
        <v>33.264030890576777</v>
      </c>
      <c r="M28" s="16">
        <v>29.567022000000001</v>
      </c>
      <c r="O28">
        <f t="shared" si="0"/>
        <v>28.024126090974004</v>
      </c>
      <c r="P28" s="26">
        <f t="shared" si="1"/>
        <v>-2.5442238406898189E-3</v>
      </c>
    </row>
    <row r="29" spans="3:16" x14ac:dyDescent="0.25">
      <c r="C29" s="19">
        <v>2043</v>
      </c>
      <c r="D29" s="20">
        <v>25.903061000000001</v>
      </c>
      <c r="E29" s="20">
        <v>20.040814999999998</v>
      </c>
      <c r="F29" s="20">
        <v>26.75515</v>
      </c>
      <c r="G29" s="20">
        <v>5.8079429999999999</v>
      </c>
      <c r="H29" s="20">
        <v>26.704369</v>
      </c>
      <c r="I29" s="20">
        <v>14.843826</v>
      </c>
      <c r="J29">
        <v>15.920432485064548</v>
      </c>
      <c r="K29">
        <v>22.202857303687022</v>
      </c>
      <c r="L29">
        <v>33.474832800296412</v>
      </c>
      <c r="M29" s="15">
        <v>29.472882999999999</v>
      </c>
      <c r="O29">
        <f t="shared" si="0"/>
        <v>27.934899546411</v>
      </c>
      <c r="P29" s="26">
        <f t="shared" si="1"/>
        <v>-3.1839188945036374E-3</v>
      </c>
    </row>
    <row r="30" spans="3:16" x14ac:dyDescent="0.25">
      <c r="C30" s="17">
        <v>2044</v>
      </c>
      <c r="D30" s="18">
        <v>26.101400000000002</v>
      </c>
      <c r="E30" s="18">
        <v>20.276285000000001</v>
      </c>
      <c r="F30" s="18">
        <v>26.964805999999999</v>
      </c>
      <c r="G30" s="18">
        <v>5.8250010000000003</v>
      </c>
      <c r="H30" s="18">
        <v>27.004362</v>
      </c>
      <c r="I30" s="18">
        <v>15.073577</v>
      </c>
      <c r="J30">
        <v>16.14669086999627</v>
      </c>
      <c r="K30">
        <v>22.659845201238387</v>
      </c>
      <c r="L30">
        <v>33.731148641222632</v>
      </c>
      <c r="M30" s="16">
        <v>29.460825</v>
      </c>
      <c r="O30">
        <f t="shared" si="0"/>
        <v>27.923470769025002</v>
      </c>
      <c r="P30" s="26">
        <f t="shared" si="1"/>
        <v>-4.0912183582439724E-4</v>
      </c>
    </row>
    <row r="31" spans="3:16" x14ac:dyDescent="0.25">
      <c r="C31" s="19">
        <v>2045</v>
      </c>
      <c r="D31" s="20">
        <v>26.471900999999999</v>
      </c>
      <c r="E31" s="20">
        <v>20.70055</v>
      </c>
      <c r="F31" s="20">
        <v>27.311302000000001</v>
      </c>
      <c r="G31" s="20">
        <v>5.848293</v>
      </c>
      <c r="H31" s="20">
        <v>27.302423000000001</v>
      </c>
      <c r="I31" s="20">
        <v>15.086976</v>
      </c>
      <c r="J31">
        <v>16.491298400506025</v>
      </c>
      <c r="K31">
        <v>22.587926259499014</v>
      </c>
      <c r="L31">
        <v>34.209951475657626</v>
      </c>
      <c r="M31" s="15">
        <v>29.398705</v>
      </c>
      <c r="O31">
        <f t="shared" si="0"/>
        <v>27.864592376984998</v>
      </c>
      <c r="P31" s="26">
        <f t="shared" si="1"/>
        <v>-2.1085628118019174E-3</v>
      </c>
    </row>
    <row r="32" spans="3:16" x14ac:dyDescent="0.25">
      <c r="C32" s="17">
        <v>2046</v>
      </c>
      <c r="D32" s="18">
        <v>26.487107999999999</v>
      </c>
      <c r="E32" s="18">
        <v>20.752966000000001</v>
      </c>
      <c r="F32" s="18">
        <v>27.396849</v>
      </c>
      <c r="G32" s="18">
        <v>5.8874190000000004</v>
      </c>
      <c r="H32" s="18">
        <v>27.590530000000001</v>
      </c>
      <c r="I32" s="18">
        <v>15.677839000000001</v>
      </c>
      <c r="J32">
        <v>16.614746224078669</v>
      </c>
      <c r="K32">
        <v>22.963514776245425</v>
      </c>
      <c r="L32">
        <v>34.229603662030271</v>
      </c>
      <c r="M32" s="16">
        <v>29.313385</v>
      </c>
      <c r="O32">
        <f t="shared" si="0"/>
        <v>27.783724630545002</v>
      </c>
      <c r="P32" s="26">
        <f t="shared" si="1"/>
        <v>-2.9021686499454782E-3</v>
      </c>
    </row>
    <row r="33" spans="3:16" x14ac:dyDescent="0.25">
      <c r="C33" s="19">
        <v>2047</v>
      </c>
      <c r="D33" s="20">
        <v>26.746400999999999</v>
      </c>
      <c r="E33" s="20">
        <v>21.175343999999999</v>
      </c>
      <c r="F33" s="20">
        <v>27.872745999999999</v>
      </c>
      <c r="G33" s="20">
        <v>5.9310219999999996</v>
      </c>
      <c r="H33" s="20">
        <v>27.952341000000001</v>
      </c>
      <c r="I33" s="20">
        <v>15.942997</v>
      </c>
      <c r="J33">
        <v>17.032564177747016</v>
      </c>
      <c r="K33">
        <v>23.469701660568532</v>
      </c>
      <c r="L33">
        <v>34.564691079740761</v>
      </c>
      <c r="M33" s="15">
        <v>29.319500000000001</v>
      </c>
      <c r="O33">
        <f t="shared" si="0"/>
        <v>27.789520531499999</v>
      </c>
      <c r="P33" s="26">
        <f t="shared" si="1"/>
        <v>2.0860777422998568E-4</v>
      </c>
    </row>
    <row r="34" spans="3:16" x14ac:dyDescent="0.25">
      <c r="C34" s="17">
        <v>2048</v>
      </c>
      <c r="D34" s="18">
        <v>26.985009999999999</v>
      </c>
      <c r="E34" s="18">
        <v>21.518598999999998</v>
      </c>
      <c r="F34" s="18">
        <v>28.194441000000001</v>
      </c>
      <c r="G34" s="18">
        <v>5.9516270000000002</v>
      </c>
      <c r="H34" s="18">
        <v>28.331855999999998</v>
      </c>
      <c r="I34" s="18">
        <v>16.146730000000002</v>
      </c>
      <c r="J34">
        <v>17.354044993811897</v>
      </c>
      <c r="K34">
        <v>23.726725584013508</v>
      </c>
      <c r="L34">
        <v>34.873048319051037</v>
      </c>
      <c r="M34" s="16">
        <v>29.242495999999999</v>
      </c>
      <c r="O34">
        <f t="shared" si="0"/>
        <v>27.716534831232</v>
      </c>
      <c r="P34" s="26">
        <f t="shared" si="1"/>
        <v>-2.6263749381810462E-3</v>
      </c>
    </row>
    <row r="35" spans="3:16" x14ac:dyDescent="0.25">
      <c r="C35" s="19">
        <v>2049</v>
      </c>
      <c r="D35" s="20">
        <v>27.152633999999999</v>
      </c>
      <c r="E35" s="20">
        <v>21.766680000000001</v>
      </c>
      <c r="F35" s="20">
        <v>28.439672000000002</v>
      </c>
      <c r="G35" s="20">
        <v>5.9727379999999997</v>
      </c>
      <c r="H35" s="20">
        <v>28.642916</v>
      </c>
      <c r="I35" s="20">
        <v>16.344221000000001</v>
      </c>
      <c r="J35">
        <v>17.615031873336019</v>
      </c>
      <c r="K35">
        <v>24.321664508865748</v>
      </c>
      <c r="L35">
        <v>35.089670801363731</v>
      </c>
      <c r="M35" s="15">
        <v>29.110025</v>
      </c>
      <c r="O35">
        <f t="shared" si="0"/>
        <v>27.590976565425002</v>
      </c>
      <c r="P35" s="26">
        <f t="shared" si="1"/>
        <v>-4.5300852567440701E-3</v>
      </c>
    </row>
    <row r="36" spans="3:16" x14ac:dyDescent="0.25">
      <c r="C36" s="17">
        <v>2050</v>
      </c>
      <c r="D36" s="18">
        <v>27.305868</v>
      </c>
      <c r="E36" s="18">
        <v>21.858753</v>
      </c>
      <c r="F36" s="18">
        <v>28.648949000000002</v>
      </c>
      <c r="G36" s="18">
        <v>6.0177839999999998</v>
      </c>
      <c r="H36" s="18">
        <v>28.935759999999998</v>
      </c>
      <c r="I36" s="18">
        <v>15.920506</v>
      </c>
      <c r="J36">
        <v>17.793513868287572</v>
      </c>
      <c r="K36">
        <v>25.480807768083309</v>
      </c>
      <c r="L36">
        <v>35.287696916088954</v>
      </c>
      <c r="M36" s="16">
        <v>29.024152999999998</v>
      </c>
      <c r="O36">
        <f t="shared" si="0"/>
        <v>27.509585624001001</v>
      </c>
      <c r="P36" s="26">
        <f t="shared" si="1"/>
        <v>-2.9499115854418148E-3</v>
      </c>
    </row>
  </sheetData>
  <autoFilter ref="C4:L4" xr:uid="{C12BFF27-2D42-47A8-8EBC-369F44A62FBA}">
    <sortState xmlns:xlrd2="http://schemas.microsoft.com/office/spreadsheetml/2017/richdata2" ref="C5:L36">
      <sortCondition ref="C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DD3D-EF18-4EE4-8E9D-162CD8D2ADC8}">
  <dimension ref="A1:B39"/>
  <sheetViews>
    <sheetView workbookViewId="0">
      <selection activeCell="B2" sqref="B2:B3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107</v>
      </c>
      <c r="B2" s="13">
        <v>30.454449</v>
      </c>
    </row>
    <row r="3" spans="1:2" x14ac:dyDescent="0.25">
      <c r="A3" s="13" t="s">
        <v>105</v>
      </c>
      <c r="B3" s="13">
        <v>29.931808</v>
      </c>
    </row>
    <row r="4" spans="1:2" x14ac:dyDescent="0.25">
      <c r="A4" s="13" t="s">
        <v>103</v>
      </c>
      <c r="B4" s="13">
        <v>29.732624000000001</v>
      </c>
    </row>
    <row r="5" spans="1:2" x14ac:dyDescent="0.25">
      <c r="A5" s="13" t="s">
        <v>101</v>
      </c>
      <c r="B5" s="13">
        <v>29.657565999999999</v>
      </c>
    </row>
    <row r="6" spans="1:2" x14ac:dyDescent="0.25">
      <c r="A6" s="13" t="s">
        <v>99</v>
      </c>
      <c r="B6" s="13">
        <v>29.663188999999999</v>
      </c>
    </row>
    <row r="7" spans="1:2" x14ac:dyDescent="0.25">
      <c r="A7" s="13" t="s">
        <v>97</v>
      </c>
      <c r="B7" s="13">
        <v>29.849364999999999</v>
      </c>
    </row>
    <row r="8" spans="1:2" x14ac:dyDescent="0.25">
      <c r="A8" s="13" t="s">
        <v>95</v>
      </c>
      <c r="B8" s="13">
        <v>30.250845000000002</v>
      </c>
    </row>
    <row r="9" spans="1:2" x14ac:dyDescent="0.25">
      <c r="A9" s="13" t="s">
        <v>93</v>
      </c>
      <c r="B9" s="13">
        <v>30.593702</v>
      </c>
    </row>
    <row r="10" spans="1:2" x14ac:dyDescent="0.25">
      <c r="A10" s="13" t="s">
        <v>91</v>
      </c>
      <c r="B10" s="13">
        <v>30.753353000000001</v>
      </c>
    </row>
    <row r="11" spans="1:2" x14ac:dyDescent="0.25">
      <c r="A11" s="13" t="s">
        <v>89</v>
      </c>
      <c r="B11" s="13">
        <v>30.631550000000001</v>
      </c>
    </row>
    <row r="12" spans="1:2" x14ac:dyDescent="0.25">
      <c r="A12" s="13" t="s">
        <v>87</v>
      </c>
      <c r="B12" s="13">
        <v>30.452465</v>
      </c>
    </row>
    <row r="13" spans="1:2" x14ac:dyDescent="0.25">
      <c r="A13" s="13" t="s">
        <v>85</v>
      </c>
      <c r="B13" s="13">
        <v>30.394573000000001</v>
      </c>
    </row>
    <row r="14" spans="1:2" x14ac:dyDescent="0.25">
      <c r="A14" s="13" t="s">
        <v>83</v>
      </c>
      <c r="B14" s="13">
        <v>30.270491</v>
      </c>
    </row>
    <row r="15" spans="1:2" x14ac:dyDescent="0.25">
      <c r="A15" s="13" t="s">
        <v>81</v>
      </c>
      <c r="B15" s="13">
        <v>30.131779000000002</v>
      </c>
    </row>
    <row r="16" spans="1:2" x14ac:dyDescent="0.25">
      <c r="A16" s="13" t="s">
        <v>79</v>
      </c>
      <c r="B16" s="13">
        <v>30.234314000000001</v>
      </c>
    </row>
    <row r="17" spans="1:2" x14ac:dyDescent="0.25">
      <c r="A17" s="13" t="s">
        <v>77</v>
      </c>
      <c r="B17" s="13">
        <v>30.257355</v>
      </c>
    </row>
    <row r="18" spans="1:2" x14ac:dyDescent="0.25">
      <c r="A18" s="13" t="s">
        <v>75</v>
      </c>
      <c r="B18" s="13">
        <v>30.084644000000001</v>
      </c>
    </row>
    <row r="19" spans="1:2" x14ac:dyDescent="0.25">
      <c r="A19" s="13" t="s">
        <v>73</v>
      </c>
      <c r="B19" s="13">
        <v>29.993071</v>
      </c>
    </row>
    <row r="20" spans="1:2" x14ac:dyDescent="0.25">
      <c r="A20" s="13" t="s">
        <v>71</v>
      </c>
      <c r="B20" s="13">
        <v>29.893633000000001</v>
      </c>
    </row>
    <row r="21" spans="1:2" x14ac:dyDescent="0.25">
      <c r="A21" s="13" t="s">
        <v>69</v>
      </c>
      <c r="B21" s="13">
        <v>29.942001000000001</v>
      </c>
    </row>
    <row r="22" spans="1:2" x14ac:dyDescent="0.25">
      <c r="A22" s="13" t="s">
        <v>67</v>
      </c>
      <c r="B22" s="13">
        <v>29.852777</v>
      </c>
    </row>
    <row r="23" spans="1:2" x14ac:dyDescent="0.25">
      <c r="A23" s="13" t="s">
        <v>65</v>
      </c>
      <c r="B23" s="13">
        <v>29.694433</v>
      </c>
    </row>
    <row r="24" spans="1:2" x14ac:dyDescent="0.25">
      <c r="A24" s="13" t="s">
        <v>63</v>
      </c>
      <c r="B24" s="13">
        <v>29.642439</v>
      </c>
    </row>
    <row r="25" spans="1:2" x14ac:dyDescent="0.25">
      <c r="A25" s="13" t="s">
        <v>61</v>
      </c>
      <c r="B25" s="13">
        <v>29.567022000000001</v>
      </c>
    </row>
    <row r="26" spans="1:2" x14ac:dyDescent="0.25">
      <c r="A26" s="13" t="s">
        <v>59</v>
      </c>
      <c r="B26" s="13">
        <v>29.472882999999999</v>
      </c>
    </row>
    <row r="27" spans="1:2" x14ac:dyDescent="0.25">
      <c r="A27" s="13" t="s">
        <v>57</v>
      </c>
      <c r="B27" s="13">
        <v>29.460825</v>
      </c>
    </row>
    <row r="28" spans="1:2" x14ac:dyDescent="0.25">
      <c r="A28" s="13" t="s">
        <v>55</v>
      </c>
      <c r="B28" s="13">
        <v>29.398705</v>
      </c>
    </row>
    <row r="29" spans="1:2" x14ac:dyDescent="0.25">
      <c r="A29" s="13" t="s">
        <v>53</v>
      </c>
      <c r="B29" s="13">
        <v>29.313385</v>
      </c>
    </row>
    <row r="30" spans="1:2" x14ac:dyDescent="0.25">
      <c r="A30" s="13" t="s">
        <v>51</v>
      </c>
      <c r="B30" s="13">
        <v>29.319500000000001</v>
      </c>
    </row>
    <row r="31" spans="1:2" x14ac:dyDescent="0.25">
      <c r="A31" s="13" t="s">
        <v>49</v>
      </c>
      <c r="B31" s="13">
        <v>29.242495999999999</v>
      </c>
    </row>
    <row r="32" spans="1:2" x14ac:dyDescent="0.25">
      <c r="A32" s="13" t="s">
        <v>47</v>
      </c>
      <c r="B32" s="13">
        <v>29.110025</v>
      </c>
    </row>
    <row r="33" spans="1:2" x14ac:dyDescent="0.25">
      <c r="A33" s="13" t="s">
        <v>45</v>
      </c>
      <c r="B33" s="13">
        <v>29.024152999999998</v>
      </c>
    </row>
    <row r="34" spans="1:2" x14ac:dyDescent="0.25">
      <c r="A34" s="13" t="s">
        <v>400</v>
      </c>
      <c r="B34" s="13" t="s">
        <v>39</v>
      </c>
    </row>
    <row r="35" spans="1:2" x14ac:dyDescent="0.25">
      <c r="A35" s="13" t="s">
        <v>404</v>
      </c>
      <c r="B35" s="13" t="s">
        <v>405</v>
      </c>
    </row>
    <row r="36" spans="1:2" x14ac:dyDescent="0.25">
      <c r="A36" s="13" t="s">
        <v>398</v>
      </c>
      <c r="B36" s="13" t="s">
        <v>39</v>
      </c>
    </row>
    <row r="37" spans="1:2" x14ac:dyDescent="0.25">
      <c r="A37" s="13" t="s">
        <v>399</v>
      </c>
      <c r="B37" s="13" t="s">
        <v>39</v>
      </c>
    </row>
    <row r="38" spans="1:2" x14ac:dyDescent="0.25">
      <c r="A38" s="13" t="s">
        <v>42</v>
      </c>
      <c r="B38" s="13" t="s">
        <v>39</v>
      </c>
    </row>
    <row r="39" spans="1:2" x14ac:dyDescent="0.25">
      <c r="A39" s="13" t="s">
        <v>43</v>
      </c>
      <c r="B39" s="13" t="s">
        <v>401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E32-2F2B-4127-91A8-23C6EA4481F7}">
  <dimension ref="A1:B38"/>
  <sheetViews>
    <sheetView workbookViewId="0">
      <selection activeCell="A4" sqref="A4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360</v>
      </c>
      <c r="B2" s="13" t="s">
        <v>39</v>
      </c>
    </row>
    <row r="3" spans="1:2" x14ac:dyDescent="0.25">
      <c r="A3" s="23" t="s">
        <v>361</v>
      </c>
      <c r="B3" s="13" t="s">
        <v>39</v>
      </c>
    </row>
    <row r="4" spans="1:2" x14ac:dyDescent="0.25">
      <c r="A4" s="13" t="s">
        <v>362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363</v>
      </c>
    </row>
    <row r="7" spans="1:2" x14ac:dyDescent="0.25">
      <c r="A7" s="13" t="s">
        <v>45</v>
      </c>
      <c r="B7" s="13" t="s">
        <v>364</v>
      </c>
    </row>
    <row r="8" spans="1:2" x14ac:dyDescent="0.25">
      <c r="A8" s="13" t="s">
        <v>47</v>
      </c>
      <c r="B8" s="13" t="s">
        <v>365</v>
      </c>
    </row>
    <row r="9" spans="1:2" x14ac:dyDescent="0.25">
      <c r="A9" s="13" t="s">
        <v>49</v>
      </c>
      <c r="B9" s="13" t="s">
        <v>366</v>
      </c>
    </row>
    <row r="10" spans="1:2" x14ac:dyDescent="0.25">
      <c r="A10" s="13" t="s">
        <v>51</v>
      </c>
      <c r="B10" s="13" t="s">
        <v>367</v>
      </c>
    </row>
    <row r="11" spans="1:2" x14ac:dyDescent="0.25">
      <c r="A11" s="13" t="s">
        <v>53</v>
      </c>
      <c r="B11" s="13" t="s">
        <v>368</v>
      </c>
    </row>
    <row r="12" spans="1:2" x14ac:dyDescent="0.25">
      <c r="A12" s="13" t="s">
        <v>55</v>
      </c>
      <c r="B12" s="13" t="s">
        <v>369</v>
      </c>
    </row>
    <row r="13" spans="1:2" x14ac:dyDescent="0.25">
      <c r="A13" s="13" t="s">
        <v>57</v>
      </c>
      <c r="B13" s="13" t="s">
        <v>370</v>
      </c>
    </row>
    <row r="14" spans="1:2" x14ac:dyDescent="0.25">
      <c r="A14" s="13" t="s">
        <v>59</v>
      </c>
      <c r="B14" s="13" t="s">
        <v>371</v>
      </c>
    </row>
    <row r="15" spans="1:2" x14ac:dyDescent="0.25">
      <c r="A15" s="13" t="s">
        <v>61</v>
      </c>
      <c r="B15" s="13" t="s">
        <v>372</v>
      </c>
    </row>
    <row r="16" spans="1:2" x14ac:dyDescent="0.25">
      <c r="A16" s="13" t="s">
        <v>63</v>
      </c>
      <c r="B16" s="13" t="s">
        <v>373</v>
      </c>
    </row>
    <row r="17" spans="1:2" x14ac:dyDescent="0.25">
      <c r="A17" s="13" t="s">
        <v>65</v>
      </c>
      <c r="B17" s="13" t="s">
        <v>374</v>
      </c>
    </row>
    <row r="18" spans="1:2" x14ac:dyDescent="0.25">
      <c r="A18" s="13" t="s">
        <v>67</v>
      </c>
      <c r="B18" s="13" t="s">
        <v>375</v>
      </c>
    </row>
    <row r="19" spans="1:2" x14ac:dyDescent="0.25">
      <c r="A19" s="13" t="s">
        <v>69</v>
      </c>
      <c r="B19" s="13" t="s">
        <v>376</v>
      </c>
    </row>
    <row r="20" spans="1:2" x14ac:dyDescent="0.25">
      <c r="A20" s="13" t="s">
        <v>71</v>
      </c>
      <c r="B20" s="13" t="s">
        <v>377</v>
      </c>
    </row>
    <row r="21" spans="1:2" x14ac:dyDescent="0.25">
      <c r="A21" s="13" t="s">
        <v>73</v>
      </c>
      <c r="B21" s="13" t="s">
        <v>378</v>
      </c>
    </row>
    <row r="22" spans="1:2" x14ac:dyDescent="0.25">
      <c r="A22" s="13" t="s">
        <v>75</v>
      </c>
      <c r="B22" s="13" t="s">
        <v>379</v>
      </c>
    </row>
    <row r="23" spans="1:2" x14ac:dyDescent="0.25">
      <c r="A23" s="13" t="s">
        <v>77</v>
      </c>
      <c r="B23" s="13" t="s">
        <v>380</v>
      </c>
    </row>
    <row r="24" spans="1:2" x14ac:dyDescent="0.25">
      <c r="A24" s="13" t="s">
        <v>79</v>
      </c>
      <c r="B24" s="13" t="s">
        <v>381</v>
      </c>
    </row>
    <row r="25" spans="1:2" x14ac:dyDescent="0.25">
      <c r="A25" s="13" t="s">
        <v>81</v>
      </c>
      <c r="B25" s="13" t="s">
        <v>382</v>
      </c>
    </row>
    <row r="26" spans="1:2" x14ac:dyDescent="0.25">
      <c r="A26" s="13" t="s">
        <v>83</v>
      </c>
      <c r="B26" s="13" t="s">
        <v>383</v>
      </c>
    </row>
    <row r="27" spans="1:2" x14ac:dyDescent="0.25">
      <c r="A27" s="13" t="s">
        <v>85</v>
      </c>
      <c r="B27" s="13" t="s">
        <v>384</v>
      </c>
    </row>
    <row r="28" spans="1:2" x14ac:dyDescent="0.25">
      <c r="A28" s="13" t="s">
        <v>87</v>
      </c>
      <c r="B28" s="13" t="s">
        <v>385</v>
      </c>
    </row>
    <row r="29" spans="1:2" x14ac:dyDescent="0.25">
      <c r="A29" s="13" t="s">
        <v>89</v>
      </c>
      <c r="B29" s="13" t="s">
        <v>386</v>
      </c>
    </row>
    <row r="30" spans="1:2" x14ac:dyDescent="0.25">
      <c r="A30" s="13" t="s">
        <v>91</v>
      </c>
      <c r="B30" s="13" t="s">
        <v>387</v>
      </c>
    </row>
    <row r="31" spans="1:2" x14ac:dyDescent="0.25">
      <c r="A31" s="13" t="s">
        <v>93</v>
      </c>
      <c r="B31" s="13" t="s">
        <v>388</v>
      </c>
    </row>
    <row r="32" spans="1:2" x14ac:dyDescent="0.25">
      <c r="A32" s="13" t="s">
        <v>95</v>
      </c>
      <c r="B32" s="13" t="s">
        <v>389</v>
      </c>
    </row>
    <row r="33" spans="1:2" x14ac:dyDescent="0.25">
      <c r="A33" s="13" t="s">
        <v>97</v>
      </c>
      <c r="B33" s="13" t="s">
        <v>390</v>
      </c>
    </row>
    <row r="34" spans="1:2" x14ac:dyDescent="0.25">
      <c r="A34" s="13" t="s">
        <v>99</v>
      </c>
      <c r="B34" s="13" t="s">
        <v>391</v>
      </c>
    </row>
    <row r="35" spans="1:2" x14ac:dyDescent="0.25">
      <c r="A35" s="13" t="s">
        <v>101</v>
      </c>
      <c r="B35" s="13" t="s">
        <v>392</v>
      </c>
    </row>
    <row r="36" spans="1:2" x14ac:dyDescent="0.25">
      <c r="A36" s="13" t="s">
        <v>103</v>
      </c>
      <c r="B36" s="13" t="s">
        <v>393</v>
      </c>
    </row>
    <row r="37" spans="1:2" x14ac:dyDescent="0.25">
      <c r="A37" s="13" t="s">
        <v>105</v>
      </c>
      <c r="B37" s="13" t="s">
        <v>394</v>
      </c>
    </row>
    <row r="38" spans="1:2" x14ac:dyDescent="0.25">
      <c r="A38" s="13" t="s">
        <v>107</v>
      </c>
      <c r="B38" s="13" t="s">
        <v>357</v>
      </c>
    </row>
  </sheetData>
  <hyperlinks>
    <hyperlink ref="A3" r:id="rId1" xr:uid="{90110D62-6301-444D-927E-E84E6758E00F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9669-C1BE-4134-9782-A9AE617C130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7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298</v>
      </c>
      <c r="B2" s="13" t="s">
        <v>39</v>
      </c>
    </row>
    <row r="3" spans="1:2" x14ac:dyDescent="0.25">
      <c r="A3" s="13" t="s">
        <v>299</v>
      </c>
      <c r="B3" s="13" t="s">
        <v>39</v>
      </c>
    </row>
    <row r="4" spans="1:2" x14ac:dyDescent="0.25">
      <c r="A4" s="13" t="s">
        <v>300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301</v>
      </c>
    </row>
    <row r="7" spans="1:2" x14ac:dyDescent="0.25">
      <c r="A7" s="13" t="s">
        <v>45</v>
      </c>
      <c r="B7" s="13" t="s">
        <v>302</v>
      </c>
    </row>
    <row r="8" spans="1:2" x14ac:dyDescent="0.25">
      <c r="A8" s="13" t="s">
        <v>47</v>
      </c>
      <c r="B8" s="13" t="s">
        <v>303</v>
      </c>
    </row>
    <row r="9" spans="1:2" x14ac:dyDescent="0.25">
      <c r="A9" s="13" t="s">
        <v>49</v>
      </c>
      <c r="B9" s="13" t="s">
        <v>304</v>
      </c>
    </row>
    <row r="10" spans="1:2" x14ac:dyDescent="0.25">
      <c r="A10" s="13" t="s">
        <v>51</v>
      </c>
      <c r="B10" s="13" t="s">
        <v>305</v>
      </c>
    </row>
    <row r="11" spans="1:2" x14ac:dyDescent="0.25">
      <c r="A11" s="13" t="s">
        <v>53</v>
      </c>
      <c r="B11" s="13" t="s">
        <v>306</v>
      </c>
    </row>
    <row r="12" spans="1:2" x14ac:dyDescent="0.25">
      <c r="A12" s="13" t="s">
        <v>55</v>
      </c>
      <c r="B12" s="13" t="s">
        <v>307</v>
      </c>
    </row>
    <row r="13" spans="1:2" x14ac:dyDescent="0.25">
      <c r="A13" s="13" t="s">
        <v>57</v>
      </c>
      <c r="B13" s="13" t="s">
        <v>308</v>
      </c>
    </row>
    <row r="14" spans="1:2" x14ac:dyDescent="0.25">
      <c r="A14" s="13" t="s">
        <v>59</v>
      </c>
      <c r="B14" s="13" t="s">
        <v>309</v>
      </c>
    </row>
    <row r="15" spans="1:2" x14ac:dyDescent="0.25">
      <c r="A15" s="13" t="s">
        <v>61</v>
      </c>
      <c r="B15" s="13" t="s">
        <v>310</v>
      </c>
    </row>
    <row r="16" spans="1:2" x14ac:dyDescent="0.25">
      <c r="A16" s="13" t="s">
        <v>63</v>
      </c>
      <c r="B16" s="13" t="s">
        <v>311</v>
      </c>
    </row>
    <row r="17" spans="1:2" x14ac:dyDescent="0.25">
      <c r="A17" s="13" t="s">
        <v>65</v>
      </c>
      <c r="B17" s="13" t="s">
        <v>312</v>
      </c>
    </row>
    <row r="18" spans="1:2" x14ac:dyDescent="0.25">
      <c r="A18" s="13" t="s">
        <v>67</v>
      </c>
      <c r="B18" s="13" t="s">
        <v>313</v>
      </c>
    </row>
    <row r="19" spans="1:2" x14ac:dyDescent="0.25">
      <c r="A19" s="13" t="s">
        <v>69</v>
      </c>
      <c r="B19" s="13" t="s">
        <v>314</v>
      </c>
    </row>
    <row r="20" spans="1:2" x14ac:dyDescent="0.25">
      <c r="A20" s="13" t="s">
        <v>71</v>
      </c>
      <c r="B20" s="13" t="s">
        <v>315</v>
      </c>
    </row>
    <row r="21" spans="1:2" x14ac:dyDescent="0.25">
      <c r="A21" s="13" t="s">
        <v>73</v>
      </c>
      <c r="B21" s="13" t="s">
        <v>316</v>
      </c>
    </row>
    <row r="22" spans="1:2" x14ac:dyDescent="0.25">
      <c r="A22" s="13" t="s">
        <v>75</v>
      </c>
      <c r="B22" s="13" t="s">
        <v>317</v>
      </c>
    </row>
    <row r="23" spans="1:2" x14ac:dyDescent="0.25">
      <c r="A23" s="13" t="s">
        <v>77</v>
      </c>
      <c r="B23" s="13" t="s">
        <v>318</v>
      </c>
    </row>
    <row r="24" spans="1:2" x14ac:dyDescent="0.25">
      <c r="A24" s="13" t="s">
        <v>79</v>
      </c>
      <c r="B24" s="13" t="s">
        <v>319</v>
      </c>
    </row>
    <row r="25" spans="1:2" x14ac:dyDescent="0.25">
      <c r="A25" s="13" t="s">
        <v>81</v>
      </c>
      <c r="B25" s="13" t="s">
        <v>320</v>
      </c>
    </row>
    <row r="26" spans="1:2" x14ac:dyDescent="0.25">
      <c r="A26" s="13" t="s">
        <v>83</v>
      </c>
      <c r="B26" s="13" t="s">
        <v>321</v>
      </c>
    </row>
    <row r="27" spans="1:2" x14ac:dyDescent="0.25">
      <c r="A27" s="13" t="s">
        <v>85</v>
      </c>
      <c r="B27" s="13" t="s">
        <v>322</v>
      </c>
    </row>
    <row r="28" spans="1:2" x14ac:dyDescent="0.25">
      <c r="A28" s="13" t="s">
        <v>87</v>
      </c>
      <c r="B28" s="13" t="s">
        <v>323</v>
      </c>
    </row>
    <row r="29" spans="1:2" x14ac:dyDescent="0.25">
      <c r="A29" s="13" t="s">
        <v>89</v>
      </c>
      <c r="B29" s="13" t="s">
        <v>324</v>
      </c>
    </row>
    <row r="30" spans="1:2" x14ac:dyDescent="0.25">
      <c r="A30" s="13" t="s">
        <v>91</v>
      </c>
      <c r="B30" s="13" t="s">
        <v>325</v>
      </c>
    </row>
    <row r="31" spans="1:2" x14ac:dyDescent="0.25">
      <c r="A31" s="13" t="s">
        <v>93</v>
      </c>
      <c r="B31" s="13" t="s">
        <v>326</v>
      </c>
    </row>
    <row r="32" spans="1:2" x14ac:dyDescent="0.25">
      <c r="A32" s="13" t="s">
        <v>95</v>
      </c>
      <c r="B32" s="13" t="s">
        <v>327</v>
      </c>
    </row>
    <row r="33" spans="1:2" x14ac:dyDescent="0.25">
      <c r="A33" s="13" t="s">
        <v>97</v>
      </c>
      <c r="B33" s="13" t="s">
        <v>328</v>
      </c>
    </row>
    <row r="34" spans="1:2" x14ac:dyDescent="0.25">
      <c r="A34" s="13" t="s">
        <v>99</v>
      </c>
      <c r="B34" s="13" t="s">
        <v>329</v>
      </c>
    </row>
    <row r="35" spans="1:2" x14ac:dyDescent="0.25">
      <c r="A35" s="13" t="s">
        <v>101</v>
      </c>
      <c r="B35" s="13" t="s">
        <v>330</v>
      </c>
    </row>
    <row r="36" spans="1:2" x14ac:dyDescent="0.25">
      <c r="A36" s="13" t="s">
        <v>103</v>
      </c>
      <c r="B36" s="13" t="s">
        <v>331</v>
      </c>
    </row>
    <row r="37" spans="1:2" x14ac:dyDescent="0.25">
      <c r="A37" s="13" t="s">
        <v>105</v>
      </c>
      <c r="B37" s="13" t="s">
        <v>332</v>
      </c>
    </row>
    <row r="38" spans="1:2" x14ac:dyDescent="0.25">
      <c r="A38" s="13" t="s">
        <v>107</v>
      </c>
      <c r="B38" s="13" t="s">
        <v>333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DB76-6C2F-4E26-B37D-882242467D53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13" t="s">
        <v>253</v>
      </c>
      <c r="B2" s="13" t="s">
        <v>39</v>
      </c>
    </row>
    <row r="3" spans="1:2" x14ac:dyDescent="0.25">
      <c r="A3" s="23" t="s">
        <v>254</v>
      </c>
      <c r="B3" s="13" t="s">
        <v>39</v>
      </c>
    </row>
    <row r="4" spans="1:2" x14ac:dyDescent="0.25">
      <c r="A4" s="13" t="s">
        <v>255</v>
      </c>
      <c r="B4" s="13" t="s">
        <v>39</v>
      </c>
    </row>
    <row r="5" spans="1:2" x14ac:dyDescent="0.25">
      <c r="A5" s="13" t="s">
        <v>42</v>
      </c>
      <c r="B5" s="13" t="s">
        <v>39</v>
      </c>
    </row>
    <row r="6" spans="1:2" x14ac:dyDescent="0.25">
      <c r="A6" s="13" t="s">
        <v>43</v>
      </c>
      <c r="B6" s="13" t="s">
        <v>256</v>
      </c>
    </row>
    <row r="7" spans="1:2" x14ac:dyDescent="0.25">
      <c r="A7" s="13" t="s">
        <v>45</v>
      </c>
      <c r="B7" s="13" t="s">
        <v>257</v>
      </c>
    </row>
    <row r="8" spans="1:2" x14ac:dyDescent="0.25">
      <c r="A8" s="13" t="s">
        <v>47</v>
      </c>
      <c r="B8" s="13" t="s">
        <v>258</v>
      </c>
    </row>
    <row r="9" spans="1:2" x14ac:dyDescent="0.25">
      <c r="A9" s="13" t="s">
        <v>49</v>
      </c>
      <c r="B9" s="13" t="s">
        <v>259</v>
      </c>
    </row>
    <row r="10" spans="1:2" x14ac:dyDescent="0.25">
      <c r="A10" s="13" t="s">
        <v>51</v>
      </c>
      <c r="B10" s="13" t="s">
        <v>260</v>
      </c>
    </row>
    <row r="11" spans="1:2" x14ac:dyDescent="0.25">
      <c r="A11" s="13" t="s">
        <v>53</v>
      </c>
      <c r="B11" s="13" t="s">
        <v>261</v>
      </c>
    </row>
    <row r="12" spans="1:2" x14ac:dyDescent="0.25">
      <c r="A12" s="13" t="s">
        <v>55</v>
      </c>
      <c r="B12" s="13" t="s">
        <v>262</v>
      </c>
    </row>
    <row r="13" spans="1:2" x14ac:dyDescent="0.25">
      <c r="A13" s="13" t="s">
        <v>57</v>
      </c>
      <c r="B13" s="13" t="s">
        <v>263</v>
      </c>
    </row>
    <row r="14" spans="1:2" x14ac:dyDescent="0.25">
      <c r="A14" s="13" t="s">
        <v>59</v>
      </c>
      <c r="B14" s="13" t="s">
        <v>264</v>
      </c>
    </row>
    <row r="15" spans="1:2" x14ac:dyDescent="0.25">
      <c r="A15" s="13" t="s">
        <v>61</v>
      </c>
      <c r="B15" s="13" t="s">
        <v>265</v>
      </c>
    </row>
    <row r="16" spans="1:2" x14ac:dyDescent="0.25">
      <c r="A16" s="13" t="s">
        <v>63</v>
      </c>
      <c r="B16" s="13" t="s">
        <v>266</v>
      </c>
    </row>
    <row r="17" spans="1:2" x14ac:dyDescent="0.25">
      <c r="A17" s="13" t="s">
        <v>65</v>
      </c>
      <c r="B17" s="13" t="s">
        <v>267</v>
      </c>
    </row>
    <row r="18" spans="1:2" x14ac:dyDescent="0.25">
      <c r="A18" s="13" t="s">
        <v>67</v>
      </c>
      <c r="B18" s="13" t="s">
        <v>268</v>
      </c>
    </row>
    <row r="19" spans="1:2" x14ac:dyDescent="0.25">
      <c r="A19" s="13" t="s">
        <v>69</v>
      </c>
      <c r="B19" s="13" t="s">
        <v>269</v>
      </c>
    </row>
    <row r="20" spans="1:2" x14ac:dyDescent="0.25">
      <c r="A20" s="13" t="s">
        <v>71</v>
      </c>
      <c r="B20" s="13" t="s">
        <v>270</v>
      </c>
    </row>
    <row r="21" spans="1:2" x14ac:dyDescent="0.25">
      <c r="A21" s="13" t="s">
        <v>73</v>
      </c>
      <c r="B21" s="13" t="s">
        <v>271</v>
      </c>
    </row>
    <row r="22" spans="1:2" x14ac:dyDescent="0.25">
      <c r="A22" s="13" t="s">
        <v>75</v>
      </c>
      <c r="B22" s="13" t="s">
        <v>272</v>
      </c>
    </row>
    <row r="23" spans="1:2" x14ac:dyDescent="0.25">
      <c r="A23" s="13" t="s">
        <v>77</v>
      </c>
      <c r="B23" s="13" t="s">
        <v>273</v>
      </c>
    </row>
    <row r="24" spans="1:2" x14ac:dyDescent="0.25">
      <c r="A24" s="13" t="s">
        <v>79</v>
      </c>
      <c r="B24" s="13" t="s">
        <v>274</v>
      </c>
    </row>
    <row r="25" spans="1:2" x14ac:dyDescent="0.25">
      <c r="A25" s="13" t="s">
        <v>81</v>
      </c>
      <c r="B25" s="13" t="s">
        <v>275</v>
      </c>
    </row>
    <row r="26" spans="1:2" x14ac:dyDescent="0.25">
      <c r="A26" s="13" t="s">
        <v>83</v>
      </c>
      <c r="B26" s="13" t="s">
        <v>276</v>
      </c>
    </row>
    <row r="27" spans="1:2" x14ac:dyDescent="0.25">
      <c r="A27" s="13" t="s">
        <v>85</v>
      </c>
      <c r="B27" s="13" t="s">
        <v>277</v>
      </c>
    </row>
    <row r="28" spans="1:2" x14ac:dyDescent="0.25">
      <c r="A28" s="13" t="s">
        <v>87</v>
      </c>
      <c r="B28" s="13" t="s">
        <v>278</v>
      </c>
    </row>
    <row r="29" spans="1:2" x14ac:dyDescent="0.25">
      <c r="A29" s="13" t="s">
        <v>89</v>
      </c>
      <c r="B29" s="13" t="s">
        <v>279</v>
      </c>
    </row>
    <row r="30" spans="1:2" x14ac:dyDescent="0.25">
      <c r="A30" s="13" t="s">
        <v>91</v>
      </c>
      <c r="B30" s="13" t="s">
        <v>280</v>
      </c>
    </row>
    <row r="31" spans="1:2" x14ac:dyDescent="0.25">
      <c r="A31" s="13" t="s">
        <v>93</v>
      </c>
      <c r="B31" s="13" t="s">
        <v>281</v>
      </c>
    </row>
    <row r="32" spans="1:2" x14ac:dyDescent="0.25">
      <c r="A32" s="13" t="s">
        <v>95</v>
      </c>
      <c r="B32" s="13" t="s">
        <v>282</v>
      </c>
    </row>
    <row r="33" spans="1:2" x14ac:dyDescent="0.25">
      <c r="A33" s="13" t="s">
        <v>97</v>
      </c>
      <c r="B33" s="13" t="s">
        <v>283</v>
      </c>
    </row>
    <row r="34" spans="1:2" x14ac:dyDescent="0.25">
      <c r="A34" s="13" t="s">
        <v>99</v>
      </c>
      <c r="B34" s="13" t="s">
        <v>284</v>
      </c>
    </row>
    <row r="35" spans="1:2" x14ac:dyDescent="0.25">
      <c r="A35" s="13" t="s">
        <v>101</v>
      </c>
      <c r="B35" s="13" t="s">
        <v>285</v>
      </c>
    </row>
    <row r="36" spans="1:2" x14ac:dyDescent="0.25">
      <c r="A36" s="13" t="s">
        <v>103</v>
      </c>
      <c r="B36" s="13" t="s">
        <v>286</v>
      </c>
    </row>
    <row r="37" spans="1:2" x14ac:dyDescent="0.25">
      <c r="A37" s="13" t="s">
        <v>105</v>
      </c>
      <c r="B37" s="13" t="s">
        <v>287</v>
      </c>
    </row>
    <row r="38" spans="1:2" x14ac:dyDescent="0.25">
      <c r="A38" s="13" t="s">
        <v>107</v>
      </c>
      <c r="B38" s="13" t="s">
        <v>288</v>
      </c>
    </row>
  </sheetData>
  <hyperlinks>
    <hyperlink ref="A3" r:id="rId1" xr:uid="{CA02FE36-1E32-41B5-A04A-C8B5F550A5B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6 p i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O e q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q m J V 8 j 8 1 V z c C A A B 7 F Q A A E w A c A E Z v c m 1 1 b G F z L 1 N l Y 3 R p b 2 4 x L m 0 g o h g A K K A U A A A A A A A A A A A A A A A A A A A A A A A A A A A A 7 Z d d b 9 o w F I b v k f g P V n o D U k C A t F 1 s 4 o I C n a j G x 5 q g X i y T 5 S a n Y M m x I / s k K q r 6 3 2 d I a f e B a N S h N W P k h u T E w a + e R y d 2 D I T I l S R e / t v + W K 1 U K 2 b J N E R k K E E v V n S m e Q i G 9 j L Q b A H 5 J U V F e 0 L Q u Q F t 6 B U Y H q V M 0 I s U B J 1 y W 5 c c I a I e M o T 1 / V v Q I E m X C M B q h d h j q v l i U + m b r D l Q Y R q D x N o F F 9 D s K 4 n 2 w t S c / o d g M 0 F w O f 8 8 6 k 2 C c W p 4 G P i j 8 d B r z E d e I 2 s 3 J i o L B g z Z O T N g g s e o 6 x g m O H R 8 + 1 h v O O 2 0 O q 1 m a D K n 7 n 4 d g O C x H a m 7 j u u 4 p K 9 E G k v T 7 b g W X a g i L h f d 9 + 9 a r b Z L v q Q K w c O V g O 7 z a X O i J H y r u z m R M 8 f n i S I h i 2 8 4 i 5 R j 2 f j s x o 7 y N Z P m V u k 4 / 3 9 / l Y C p 5 f z c + 3 s n r 7 b t / G j v E I Q 7 f H D J t t 7 5 q f 5 Q r 1 a 4 3 D 3 f q 8 z P t E q Y h J e A l d V 8 w f g n 3 1 t g E 4 a p t p 3 y i Z l 9 0 M r q u 2 D 8 k / M f o Y 0 V K r 1 G p g T f 0 y t l d V 4 w / k n 7 L 9 w u A f M F c T + x s m o v G P 8 k / I n Y g B v k Q l h M e z d C Z R V e M P 5 / 5 f 7 M u Q K 7 3 M 0 A t R K Q x l u M f Z 1 G s C F 0 b o E g z Q y h 1 / 7 o E a u X a G D R 7 7 i c v 6 y + a P Z m g e x H r / o l W N d g k P p w Z 3 c + I 6 t H x x D x d a 9 4 i c I 3 3 7 A f N v z R u 5 6 o m M t d x D Z Z E q X t + 8 5 + z N M h L p l U F t / S j j J M b N + b b 7 y G H z r + 8 Q v f 3 R + v x V W K 5 j 6 5 / t P 9 2 l B A i L b M c f U v f o s X j H + 8 z r 8 D U E s B A i 0 A F A A C A A g A 5 6 p i V Q V a S H G i A A A A 9 g A A A B I A A A A A A A A A A A A A A A A A A A A A A E N v b m Z p Z y 9 Q Y W N r Y W d l L n h t b F B L A Q I t A B Q A A g A I A O e q Y l U P y u m r p A A A A O k A A A A T A A A A A A A A A A A A A A A A A O 4 A A A B b Q 2 9 u d G V u d F 9 U e X B l c 1 0 u e G 1 s U E s B A i 0 A F A A C A A g A 5 6 p i V f I / N V c 3 A g A A e x U A A B M A A A A A A A A A A A A A A A A A 3 w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U A A A A A A A B a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S Z W Z l c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S Z X N p Z H V h b F 9 G d W V s X 0 9 p b F 9 V b m l 0 Z W R f U 3 R h d G V z X 1 J l Z m V y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M D I u M j k z M j Y 4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m V z a W R 1 Y W x f R n V l b F 9 P a W x f V W 5 p d G V k X 1 N 0 Y X R l c 1 9 S Z W Z l c m V u L 0 F 1 d G 9 S Z W 1 v d m V k Q 2 9 s d W 1 u c z E u e 0 N v b H V t b j E s M H 0 m c X V v d D s s J n F 1 b 3 Q 7 U 2 V j d G l v b j E v R W 5 l c m d 5 X 1 B y a W N l c 1 9 B d m V y Y W d l X 1 B y a W N l X 3 R v X 0 F s b F 9 V c 2 V y c 1 9 S Z X N p Z H V h b F 9 G d W V s X 0 9 p b F 9 V b m l 0 Z W R f U 3 R h d G V z X 1 J l Z m V y Z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S Z W Z l c m V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S Z W Z l c m V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S Z W Z l c m V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1 J l Z m V y Z W 5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Q c m 9 w Y W 5 l X 1 V u a X R l Z F 9 T d G F 0 Z X N f U m V m Z X J l b m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M T Q u M j I 2 O T c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H J v c G F u Z V 9 V b m l 0 Z W R f U 3 R h d G V z X 1 J l Z m V y Z W 5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B y b 3 B h b m V f V W 5 p d G V k X 1 N 0 Y X R l c 1 9 S Z W Z l c m V u Y 2 V f Q U V P M j A y M C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1 J l Z m V y Z W 5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1 J l Z m V y Z W 5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O Y X R 1 c m F s X 0 d h c 1 9 V b m l 0 Z W R f U 3 R h d G V z X 1 J l Z m V y Z W 5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M j k u M D k 0 M T k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1 J l Z m V y Z W 5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U m V m Z X J l b m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W 9 0 b 3 J f R 2 F z b 2 x p b m V f V W 5 p d G V k X 1 N 0 Y X R l c 1 9 S Z W Z l c m V u Y 2 V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N b 3 R v c l 9 H Y X N v b G l u Z V 9 V b m l 0 Z W R f U 3 R h d G V z X 1 J l Z m V y Z W 5 j Z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N D E u N D k x N j Q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W 9 0 b 3 J f R 2 F z b 2 x p b m V f V W 5 p d G V k X 1 N 0 Y X R l c 1 9 S Z W Z l c m V u Y 2 V f L 0 F 1 d G 9 S Z W 1 v d m V k Q 2 9 s d W 1 u c z E u e 0 N v b H V t b j E s M H 0 m c X V v d D s s J n F 1 b 3 Q 7 U 2 V j d G l v b j E v R W 5 l c m d 5 X 1 B y a W N l c 1 9 B d m V y Y W d l X 1 B y a W N l X 3 R v X 0 F s b F 9 V c 2 V y c 1 9 N b 3 R v c l 9 H Y X N v b G l u Z V 9 V b m l 0 Z W R f U 3 R h d G V z X 1 J l Z m V y Z W 5 j Z V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S Z W Z l c m V u Y 2 V f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W 9 0 b 3 J f R 2 F z b 2 x p b m V f V W 5 p d G V k X 1 N 0 Y X R l c 1 9 S Z W Z l c m V u Y 2 V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W 9 0 b 3 J f R 2 F z b 2 x p b m V f V W 5 p d G V k X 1 N 0 Y X R l c 1 9 S Z W Z l c m V u Y 2 V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S Z W Z l c m V u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K Z X R f R n V l b F 9 V b m l 0 Z W R f U 3 R h d G V z X 1 J l Z m V y Z W 5 j Z V 9 B R U 8 y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N T I u N T M w M D M w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S m V 0 X 0 Z 1 Z W x f V W 5 p d G V k X 1 N 0 Y X R l c 1 9 S Z W Z l c m V u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p l d F 9 G d W V s X 1 V u a X R l Z F 9 T d G F 0 Z X N f U m V m Z X J l b m N l X 0 F F T z I w M i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S Z W Z l c m V u Y 2 V f Q U V P M j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S Z W Z l c m V u Y 2 V f Q U V P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S Z W Z l c m V u Y 2 V f Q U V P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U m V m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g 6 M D M u O D c 2 M D g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U m V m Z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S Z W Z l c i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Q n J l b n R f d n M l M j B f V 1 R J X 1 B y a W N l X 1 N w c m V h Z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M 5 O j U z L j I 5 M j Q 2 O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Q 3 J 1 Z G V f T 2 l s X 0 J y Z W 5 0 X 3 Z z I F 9 X V E l f U H J p Y 2 V f U 3 B y Z W F k X 1 J l Z m V y Z W 5 j Z V 9 B R U 8 y M D I w L 0 F 1 d G 9 S Z W 1 v d m V k Q 2 9 s d W 1 u c z E u e 0 N v b H V t b j E s M H 0 m c X V v d D s s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D c n V k Z V 9 P a W x f Q n J l b n R f d n M g X 1 d U S V 9 Q c m l j Z V 9 T c H J l Y W R f U m V m Z X J l b m N l X 0 F F T z I w M j A v Q X V 0 b 1 J l b W 9 2 Z W R D b 2 x 1 b W 5 z M S 5 7 Q 2 9 s d W 1 u M S w w f S Z x d W 9 0 O y w m c X V v d D t T Z W N 0 a W 9 u M S 9 S Z W F s X 1 B l d H J v b G V 1 b V 9 Q c m l j Z X N f Q 3 J 1 Z G V f T 2 l s X 0 J y Z W 5 0 X 3 Z z I F 9 X V E l f U H J p Y 2 V f U 3 B y Z W F k X 1 J l Z m V y Z W 5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Q n J l b n R f d n M l M j B f V 1 R J X 1 B y a W N l X 1 N w c m V h Z F 9 S Z W Z l c m V u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0 J y Z W 5 0 X 3 Z z J T I w X 1 d U S V 9 Q c m l j Z V 9 T c H J l Y W R f U m V m Z X J l b m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1 J l Z m V y Z W 5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0 N y d W R l X 0 9 p b F 9 X Z X N 0 X 1 R l e G F z X 0 l u d G V y b W V k a W F 0 Z V 9 T c G 9 0 X 1 J l Z m V y Z W 5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Q w O j M 3 L j Y 1 N j E 2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Q 3 J 1 Z G V f T 2 l s X 1 d l c 3 R f V G V 4 Y X N f S W 5 0 Z X J t Z W R p Y X R l X 1 N w b 3 R f U m V m Z X J l b m N l X 0 F F T z I w M j A v Q X V 0 b 1 J l b W 9 2 Z W R D b 2 x 1 b W 5 z M S 5 7 Q 2 9 s d W 1 u M S w w f S Z x d W 9 0 O y w m c X V v d D t T Z W N 0 a W 9 u M S 9 S Z W F s X 1 B l d H J v b G V 1 b V 9 Q c m l j Z X N f Q 3 J 1 Z G V f T 2 l s X 1 d l c 3 R f V G V 4 Y X N f S W 5 0 Z X J t Z W R p Y X R l X 1 N w b 3 R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1 d l c 3 R f V G V 4 Y X N f S W 5 0 Z X J t Z W R p Y X R l X 1 N w b 3 R f U m V m Z X J l b m N l X 0 F F T z I w M j A v Q X V 0 b 1 J l b W 9 2 Z W R D b 2 x 1 b W 5 z M S 5 7 Q 2 9 s d W 1 u M S w w f S Z x d W 9 0 O y w m c X V v d D t T Z W N 0 a W 9 u M S 9 S Z W F s X 1 B l d H J v b G V 1 b V 9 Q c m l j Z X N f Q 3 J 1 Z G V f T 2 l s X 1 d l c 3 R f V G V 4 Y X N f S W 5 0 Z X J t Z W R p Y X R l X 1 N w b 3 R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1 J l Z m V y Z W 5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S Z W Z l c m V u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E 3 O j A x L j Y y M D g y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x L D B 9 J n F 1 b 3 Q 7 L C Z x d W 9 0 O 1 N l Y 3 R p b 2 4 x L 0 5 v b W l u Y W x f U G V 0 c m 9 s Z X V t X 1 B y a W N l c 1 9 U c m F u c 3 B v c n R h d G l v b l 9 F d G h h b m 9 s X 1 d o b 2 x l c 2 F s Z V 9 Q c m l j Z V 9 S Z W Z l c m V u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t a W 5 h b F 9 Q Z X R y b 2 x l d W 1 f U H J p Y 2 V z X 1 R y Y W 5 z c G 9 y d G F 0 a W 9 u X 0 V 0 a G F u b 2 x f V 2 h v b G V z Y W x l X 1 B y a W N l X 1 J l Z m V y Z W 5 j Z V 9 B R U 8 y M D I v Q X V 0 b 1 J l b W 9 2 Z W R D b 2 x 1 b W 5 z M S 5 7 Q 2 9 s d W 1 u M S w w f S Z x d W 9 0 O y w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U m V m Z X J l b m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F s X 1 B l d H J v b G V 1 b V 9 Q c m l j Z X N f V H J h b n N w b 3 J 0 Y X R p b 2 5 f R X R o Y W 5 v b F 9 X a G 9 s Z X N h b G V f U H J p Y 2 V f U m V m Z X J l b m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E 6 M j E 6 M z U u M j I 0 M z k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U c m F u c 3 B v c n R h d G l v b l 9 F d G h h b m 9 s X 1 d o b 2 x l c 2 F s Z V 9 Q c m l j Z V 9 S Z W Z l c m V u Y 2 V f Q U V P M j A y M C 9 B d X R v U m V t b 3 Z l Z E N v b H V t b n M x L n t D b 2 x 1 b W 4 x L D B 9 J n F 1 b 3 Q 7 L C Z x d W 9 0 O 1 N l Y 3 R p b 2 4 x L 1 J l Y W x f U G V 0 c m 9 s Z X V t X 1 B y a W N l c 1 9 U c m F u c 3 B v c n R h d G l v b l 9 F d G h h b m 9 s X 1 d o b 2 x l c 2 F s Z V 9 Q c m l j Z V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U c m F u c 3 B v c n R h d G l v b l 9 F d G h h b m 9 s X 1 d o b 2 x l c 2 F s Z V 9 Q c m l j Z V 9 S Z W Z l c m V u Y 2 V f Q U V P M j A y M C 9 B d X R v U m V t b 3 Z l Z E N v b H V t b n M x L n t D b 2 x 1 b W 4 x L D B 9 J n F 1 b 3 Q 7 L C Z x d W 9 0 O 1 N l Y 3 R p b 2 4 x L 1 J l Y W x f U G V 0 c m 9 s Z X V t X 1 B y a W N l c 1 9 U c m F u c 3 B v c n R h d G l v b l 9 F d G h h b m 9 s X 1 d o b 2 x l c 2 F s Z V 9 Q c m l j Z V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S Z W Z l c m V u Y 2 V f Q U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F b G V j d H J p Y 2 l 0 e V 9 V b m l 0 Z W R f U 3 R h d G V z X 1 J l Z m V y Z W 5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I 6 M j M 6 M T Q u M D M 0 N z A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V s Z W N 0 c m l j a X R 5 X 1 V u a X R l Z F 9 T d G F 0 Z X N f U m V m Z X J l b m N l X 0 F F T y 9 B d X R v U m V t b 3 Z l Z E N v b H V t b n M x L n t D b 2 x 1 b W 4 x L D B 9 J n F 1 b 3 Q 7 L C Z x d W 9 0 O 1 N l Y 3 R p b 2 4 x L 0 V u Z X J n e V 9 Q c m l j Z X N f Q X Z l c m F n Z V 9 Q c m l j Z V 9 0 b 1 9 B b G x f V X N l c n N f R W x l Y 3 R y a W N p d H l f V W 5 p d G V k X 1 N 0 Y X R l c 1 9 S Z W Z l c m V u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S Z W Z l c m V u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S Z W Z l c m V u Y 2 V f Q U V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S 9 R l 9 4 x n Q a C z J w 5 Y m + G 3 A A A A A A I A A A A A A B B m A A A A A Q A A I A A A A O F u R Z y / A O M p V D Q O 9 j D l k Y r u G y Z 0 s 6 / q q P t C o m O q / q k O A A A A A A 6 A A A A A A g A A I A A A A K c / 1 T Z C S H X m 7 u W 9 U b v i a a S h p j E 0 u 5 p S A N q D O Z u F J j Y p U A A A A B f E 6 X X f L Z w B P P t Y u F i V c 6 e 5 B 7 c F R + W 6 Q u U C X g n R u 6 9 T q m c L Y N T y Z e v j P 7 y G J i u t B l + v B L e G l A K k 3 3 i X v U r A p a z l H K C z m H H S P h 8 k 7 8 u G i m M U Q A A A A B 1 3 / h 3 N 3 8 T W P u i F G Y x 2 d f j L 0 k F K N Y p x q k K D G j B P Q I A Y K / 4 d O Z Z A A E O u F 2 G R r x u y G X d 0 6 I y Q S F + O z F L S T M B c l Q M = < / D a t a M a s h u p > 
</file>

<file path=customXml/itemProps1.xml><?xml version="1.0" encoding="utf-8"?>
<ds:datastoreItem xmlns:ds="http://schemas.openxmlformats.org/officeDocument/2006/customXml" ds:itemID="{DD556978-867E-46EF-B940-C1ACAF9FC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Consolidado</vt:lpstr>
      <vt:lpstr>Hoja1</vt:lpstr>
      <vt:lpstr>Diesel</vt:lpstr>
      <vt:lpstr>AEO_EIA_Reference</vt:lpstr>
      <vt:lpstr>AEO_EIA_Reference_Final</vt:lpstr>
      <vt:lpstr>Energy_Prices_Average_Price (7)</vt:lpstr>
      <vt:lpstr>Real_Petroleum_Prices_Transport</vt:lpstr>
      <vt:lpstr>Real_Petroleum_Prices_Crude_Oil</vt:lpstr>
      <vt:lpstr>Energy_Prices_Average_Price (6)</vt:lpstr>
      <vt:lpstr>Energy_Prices_Average_Price (5)</vt:lpstr>
      <vt:lpstr>Energy_Prices_Average_Price (4)</vt:lpstr>
      <vt:lpstr>Energy_Prices_Average_Price (3)</vt:lpstr>
      <vt:lpstr>Energy_Prices_Average_Price (2)</vt:lpstr>
      <vt:lpstr>Energy_Prices_Average_Price_to_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2022-11-03T03:08:16Z</dcterms:modified>
</cp:coreProperties>
</file>